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mis documentos\Información 2019\Informes Trimestrales\Enero-septiembre\Pidiregas\"/>
    </mc:Choice>
  </mc:AlternateContent>
  <bookViews>
    <workbookView xWindow="0" yWindow="0" windowWidth="24000" windowHeight="9735" tabRatio="830"/>
  </bookViews>
  <sheets>
    <sheet name="Avan Fís-Fin" sheetId="2" r:id="rId1"/>
    <sheet name="Flujo Neto Inv Dir Oper" sheetId="8" r:id="rId2"/>
    <sheet name="Flujo Neto Inv Cond Oper" sheetId="9" r:id="rId3"/>
    <sheet name="Comp Dir Oper" sheetId="10" r:id="rId4"/>
    <sheet name="Comp Dir y Con Cost Tot" sheetId="11" r:id="rId5"/>
    <sheet name="Valor Pres Inv Fin Dir" sheetId="12" r:id="rId6"/>
    <sheet name="Valor Pres Inv Fin Cond" sheetId="13" r:id="rId7"/>
    <sheet name="Físico Program" sheetId="4" state="hidden" r:id="rId8"/>
    <sheet name="Estimado" sheetId="7"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TDC2001">'[1]Tipos de Cambio'!$C$4</definedName>
    <definedName name="___tdc20012">'[1]Tipos de Cambio'!$C$4</definedName>
    <definedName name="_Ene2001" localSheetId="0">#REF!</definedName>
    <definedName name="_Ene2001" localSheetId="2">#REF!</definedName>
    <definedName name="_Ene2001" localSheetId="6">#REF!</definedName>
    <definedName name="_Ene2001" localSheetId="5">#REF!</definedName>
    <definedName name="_Ene2001">#REF!</definedName>
    <definedName name="_xlnm._FilterDatabase" localSheetId="0" hidden="1">'Avan Fís-Fin'!$C$17:$O$102</definedName>
    <definedName name="_xlnm._FilterDatabase" localSheetId="4" hidden="1">'Comp Dir y Con Cost Tot'!$A$15:$L$246</definedName>
    <definedName name="_xlnm._FilterDatabase" localSheetId="1" hidden="1">'Flujo Neto Inv Dir Oper'!$A$18:$U$277</definedName>
    <definedName name="_xlnm._FilterDatabase">#REF!</definedName>
    <definedName name="_Order2" hidden="1">0</definedName>
    <definedName name="_TC2001" localSheetId="0">#REF!</definedName>
    <definedName name="_TC2001" localSheetId="2">#REF!</definedName>
    <definedName name="_TC2001" localSheetId="6">#REF!</definedName>
    <definedName name="_TC2001" localSheetId="5">#REF!</definedName>
    <definedName name="_TC2001">#REF!</definedName>
    <definedName name="_TDC2001" localSheetId="2">'[1]Tipos de Cambio'!$C$4</definedName>
    <definedName name="_TDC2001" localSheetId="1">'[1]Tipos de Cambio'!$C$4</definedName>
    <definedName name="_TDC2001" localSheetId="6">'[11]Tipos de Cambio'!$C$4</definedName>
    <definedName name="_TDC2001" localSheetId="5">'[11]Tipos de Cambio'!$C$4</definedName>
    <definedName name="_TDC2001">'[2]Tipos de Cambio'!$C$4</definedName>
    <definedName name="_tdc20012" localSheetId="2">'[1]Tipos de Cambio'!$C$4</definedName>
    <definedName name="_tdc20012" localSheetId="1">'[1]Tipos de Cambio'!$C$4</definedName>
    <definedName name="_tdc20012">'[2]Tipos de Cambio'!$C$4</definedName>
    <definedName name="Acum_2014_Condicionada" localSheetId="0">'Avan Fís-Fin'!$G$91</definedName>
    <definedName name="Acum_2014_Condicionada">#REF!</definedName>
    <definedName name="Acum_2014_Directa" localSheetId="0">'Avan Fís-Fin'!#REF!</definedName>
    <definedName name="Acum_2014_Directa" localSheetId="3">#REF!</definedName>
    <definedName name="Acum_2014_Directa" localSheetId="4">#REF!</definedName>
    <definedName name="Acum_2014_Directa">#REF!</definedName>
    <definedName name="Acum_2016_Total" localSheetId="0">'Avan Fís-Fin'!#REF!</definedName>
    <definedName name="Acum_2016_Total" localSheetId="3">#REF!</definedName>
    <definedName name="Acum_2016_Total" localSheetId="4">#REF!</definedName>
    <definedName name="Acum_2016_Total">#REF!</definedName>
    <definedName name="Ahorros_OP">'[3]EVA 00'!$F$14</definedName>
    <definedName name="Anyo_de_referencia">[4]Oculta!$B$8</definedName>
    <definedName name="Anyo_fin_PEM">'[3]EVA 00'!$A$54</definedName>
    <definedName name="Anyo_inicio_PEM">'[3]EVA 00'!$A$22</definedName>
    <definedName name="_xlnm.Print_Area" localSheetId="0">'Avan Fís-Fin'!$C$4:$O$109</definedName>
    <definedName name="_xlnm.Print_Area" localSheetId="3">'Comp Dir Oper'!$A$4:$M$274</definedName>
    <definedName name="_xlnm.Print_Area" localSheetId="4">'Comp Dir y Con Cost Tot'!$A$4:$L$315</definedName>
    <definedName name="_xlnm.Print_Area" localSheetId="2">'Flujo Neto Inv Cond Oper'!$B$4:$M$52</definedName>
    <definedName name="_xlnm.Print_Area" localSheetId="1">'Flujo Neto Inv Dir Oper'!$A$4:$O$284</definedName>
    <definedName name="_xlnm.Print_Area" localSheetId="6">'Valor Pres Inv Fin Cond'!$A$4:$K$69</definedName>
    <definedName name="_xlnm.Print_Area" localSheetId="5">'Valor Pres Inv Fin Dir'!$A$4:$K$320</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[3]PEM!$H$1</definedName>
    <definedName name="Clase_obra">[3]PEM!$L$1</definedName>
    <definedName name="CMAA_EVA">'[3]EVA 00'!$S$13</definedName>
    <definedName name="CMAB_EVA">'[3]EVA 00'!$S$14</definedName>
    <definedName name="CMGN_EVA">'[3]EVA 00'!$S$16</definedName>
    <definedName name="CMPE_EVA">'[3]EVA 00'!$S$15</definedName>
    <definedName name="CMPM_EVA">'[3]EVA 00'!$S$17</definedName>
    <definedName name="Col_duracion">[3]PEM!$F$1</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[3]PEM!$C$1</definedName>
    <definedName name="Costo_Total_Obra">[3]PEM!$D$1</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fp.4">'[5]Datos Base'!$H$22</definedName>
    <definedName name="fpr.2">'[6]datos base'!$F$23</definedName>
    <definedName name="fpr.4">'[5]Datos Base'!$H$23</definedName>
    <definedName name="Hasta_2015_Condicionada" localSheetId="0">'Avan Fís-Fin'!$J$91</definedName>
    <definedName name="Hasta_2015_Condicionada">#REF!</definedName>
    <definedName name="Hasta_2015_Directa" localSheetId="0">'Avan Fís-Fin'!#REF!</definedName>
    <definedName name="Hasta_2015_Directa" localSheetId="3">#REF!</definedName>
    <definedName name="Hasta_2015_Directa" localSheetId="4">#REF!</definedName>
    <definedName name="Hasta_2015_Directa">#REF!</definedName>
    <definedName name="Hasta_2015_Total" localSheetId="0">'Avan Fís-Fin'!#REF!</definedName>
    <definedName name="Hasta_2015_Total" localSheetId="3">#REF!</definedName>
    <definedName name="Hasta_2015_Total" localSheetId="4">#REF!</definedName>
    <definedName name="Hasta_2015_Total">#REF!</definedName>
    <definedName name="iiiiiiiiii" localSheetId="0">#REF!</definedName>
    <definedName name="iiiiiiiiii" localSheetId="3">#REF!</definedName>
    <definedName name="iiiiiiiiii" localSheetId="4">#REF!</definedName>
    <definedName name="iiiiiiiiii">#REF!</definedName>
    <definedName name="Imprimir_área_IM">#REF!</definedName>
    <definedName name="Inv_anyo_ref">'[3]EVA 00'!$H$22</definedName>
    <definedName name="JSGT" localSheetId="4" xml:space="preserve"> salida6</definedName>
    <definedName name="JSGT" xml:space="preserve"> salida6</definedName>
    <definedName name="kkkk" localSheetId="4" hidden="1">{#N/A,#N/A,FALSE,"TOT";#N/A,#N/A,FALSE,"PEP";#N/A,#N/A,FALSE,"REF";#N/A,#N/A,FALSE,"GAS";#N/A,#N/A,FALSE,"PET";#N/A,#N/A,FALSE,"COR"}</definedName>
    <definedName name="kkkk" hidden="1">{#N/A,#N/A,FALSE,"TOT";#N/A,#N/A,FALSE,"PEP";#N/A,#N/A,FALSE,"REF";#N/A,#N/A,FALSE,"GAS";#N/A,#N/A,FALSE,"PET";#N/A,#N/A,FALSE,"COR"}</definedName>
    <definedName name="moneda.de">'[5]Datos Base'!$E$10</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ombre">'[7]datos base'!$I$2</definedName>
    <definedName name="Nombre_OP">[3]PEM!$A$1</definedName>
    <definedName name="Num_circuitos">[3]PEM!$J$1</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esos" localSheetId="0">#REF!</definedName>
    <definedName name="pesos">#REF!</definedName>
    <definedName name="Realizada_2015_Total" localSheetId="0">'Avan Fís-Fin'!#REF!</definedName>
    <definedName name="Realizada_2015_Total">#REF!</definedName>
    <definedName name="Realizada_Condicionada_2015" localSheetId="0">'Avan Fís-Fin'!$I$91</definedName>
    <definedName name="Realizada_Condicionada_2015" localSheetId="3">#REF!</definedName>
    <definedName name="Realizada_Condicionada_2015" localSheetId="4">#REF!</definedName>
    <definedName name="Realizada_Condicionada_2015">#REF!</definedName>
    <definedName name="Realizada_Directa_2015" localSheetId="0">'Avan Fís-Fin'!#REF!</definedName>
    <definedName name="Realizada_Directa_2015" localSheetId="3">#REF!</definedName>
    <definedName name="Realizada_Directa_2015" localSheetId="4">#REF!</definedName>
    <definedName name="Realizada_Directa_2015">#REF!</definedName>
    <definedName name="Realizada_Total_2015" localSheetId="0">'Avan Fís-Fin'!#REF!</definedName>
    <definedName name="Realizada_Total_2015" localSheetId="3">#REF!</definedName>
    <definedName name="Realizada_Total_2015" localSheetId="4">#REF!</definedName>
    <definedName name="Realizada_Total_2015">#REF!</definedName>
    <definedName name="Region_PEM">[4]Oculta!$B$5</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[3]PEM!$I$1</definedName>
    <definedName name="salida" localSheetId="4" xml:space="preserve"> salida6</definedName>
    <definedName name="salida" xml:space="preserve"> salida6</definedName>
    <definedName name="Tipo_const_obra">[3]PEM!$G$1</definedName>
    <definedName name="Tipo_obra">[3]PEM!$M$1</definedName>
    <definedName name="TIR">'[3]EVA 00'!$M$11</definedName>
    <definedName name="_xlnm.Print_Titles" localSheetId="0">'Avan Fís-Fin'!$4:$12</definedName>
    <definedName name="_xlnm.Print_Titles" localSheetId="3">'Comp Dir Oper'!$4:$11</definedName>
    <definedName name="_xlnm.Print_Titles" localSheetId="4">'Comp Dir y Con Cost Tot'!$4:$11</definedName>
    <definedName name="_xlnm.Print_Titles" localSheetId="2">'Flujo Neto Inv Cond Oper'!$5:$15</definedName>
    <definedName name="_xlnm.Print_Titles" localSheetId="1">'Flujo Neto Inv Dir Oper'!$4:$15</definedName>
    <definedName name="_xlnm.Print_Titles" localSheetId="6">'Valor Pres Inv Fin Cond'!$4:$11</definedName>
    <definedName name="_xlnm.Print_Titles" localSheetId="5">'Valor Pres Inv Fin Dir'!$4:$11</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'[3]EVA 00'!$K$11</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Z_ACA8C922_D540_408C_ACB4_DEDC5EBD2D0D_.wvu.Cols" localSheetId="2" hidden="1">'Flujo Neto Inv Cond Oper'!$A:$A</definedName>
    <definedName name="Z_ACA8C922_D540_408C_ACB4_DEDC5EBD2D0D_.wvu.PrintArea" localSheetId="2" hidden="1">'Flujo Neto Inv Cond Oper'!$B$4:$M$52</definedName>
    <definedName name="Z_ACA8C922_D540_408C_ACB4_DEDC5EBD2D0D_.wvu.PrintTitles" localSheetId="2" hidden="1">'Flujo Neto Inv Cond Oper'!$5:$15</definedName>
  </definedNames>
  <calcPr calcId="152511"/>
</workbook>
</file>

<file path=xl/calcChain.xml><?xml version="1.0" encoding="utf-8"?>
<calcChain xmlns="http://schemas.openxmlformats.org/spreadsheetml/2006/main">
  <c r="F62" i="13" l="1"/>
  <c r="E62" i="13"/>
  <c r="D62" i="13"/>
  <c r="F59" i="13"/>
  <c r="E59" i="13"/>
  <c r="D59" i="13"/>
  <c r="F56" i="13"/>
  <c r="E56" i="13"/>
  <c r="D56" i="13"/>
  <c r="F53" i="13"/>
  <c r="E53" i="13"/>
  <c r="D53" i="13"/>
  <c r="F50" i="13"/>
  <c r="E50" i="13"/>
  <c r="D50" i="13"/>
  <c r="F48" i="13"/>
  <c r="E48" i="13"/>
  <c r="D48" i="13"/>
  <c r="F46" i="13"/>
  <c r="E46" i="13"/>
  <c r="D46" i="13"/>
  <c r="F43" i="13"/>
  <c r="E43" i="13"/>
  <c r="D43" i="13"/>
  <c r="F41" i="13"/>
  <c r="E41" i="13"/>
  <c r="D41" i="13"/>
  <c r="F38" i="13"/>
  <c r="E38" i="13"/>
  <c r="D38" i="13"/>
  <c r="F35" i="13"/>
  <c r="E35" i="13"/>
  <c r="D35" i="13"/>
  <c r="F29" i="13"/>
  <c r="E29" i="13"/>
  <c r="D29" i="13"/>
  <c r="F16" i="13"/>
  <c r="E16" i="13"/>
  <c r="D16" i="13"/>
  <c r="F14" i="13"/>
  <c r="E14" i="13"/>
  <c r="D14" i="13"/>
  <c r="F303" i="12"/>
  <c r="E303" i="12"/>
  <c r="D303" i="12"/>
  <c r="F287" i="12"/>
  <c r="E287" i="12"/>
  <c r="D287" i="12"/>
  <c r="F277" i="12"/>
  <c r="E277" i="12"/>
  <c r="D277" i="12"/>
  <c r="F263" i="12"/>
  <c r="E263" i="12"/>
  <c r="D263" i="12"/>
  <c r="F248" i="12"/>
  <c r="E248" i="12"/>
  <c r="D248" i="12"/>
  <c r="F238" i="12"/>
  <c r="E238" i="12"/>
  <c r="D238" i="12"/>
  <c r="F234" i="12"/>
  <c r="E234" i="12"/>
  <c r="D234" i="12"/>
  <c r="F224" i="12"/>
  <c r="E224" i="12"/>
  <c r="D224" i="12"/>
  <c r="F213" i="12"/>
  <c r="E213" i="12"/>
  <c r="D213" i="12"/>
  <c r="F191" i="12"/>
  <c r="E191" i="12"/>
  <c r="D191" i="12"/>
  <c r="F166" i="12"/>
  <c r="E166" i="12"/>
  <c r="D166" i="12"/>
  <c r="F144" i="12"/>
  <c r="E144" i="12"/>
  <c r="D144" i="12"/>
  <c r="F134" i="12"/>
  <c r="E134" i="12"/>
  <c r="D134" i="12"/>
  <c r="F116" i="12"/>
  <c r="E116" i="12"/>
  <c r="D116" i="12"/>
  <c r="F77" i="12"/>
  <c r="E77" i="12"/>
  <c r="D77" i="12"/>
  <c r="F64" i="12"/>
  <c r="E64" i="12"/>
  <c r="D64" i="12"/>
  <c r="F53" i="12"/>
  <c r="E53" i="12"/>
  <c r="D53" i="12"/>
  <c r="F39" i="12"/>
  <c r="E39" i="12"/>
  <c r="D39" i="12"/>
  <c r="F30" i="12"/>
  <c r="E30" i="12"/>
  <c r="D30" i="12"/>
  <c r="F14" i="12"/>
  <c r="E14" i="12"/>
  <c r="D14" i="12"/>
  <c r="F13" i="13" l="1"/>
  <c r="D13" i="13"/>
  <c r="E13" i="13"/>
  <c r="D13" i="12"/>
  <c r="F13" i="12"/>
  <c r="E13" i="12"/>
  <c r="I310" i="11"/>
  <c r="F310" i="11"/>
  <c r="I309" i="11"/>
  <c r="F309" i="11"/>
  <c r="I308" i="11"/>
  <c r="F308" i="11"/>
  <c r="I307" i="11"/>
  <c r="F307" i="11"/>
  <c r="I306" i="11"/>
  <c r="F306" i="11"/>
  <c r="I305" i="11"/>
  <c r="F305" i="11"/>
  <c r="I304" i="11"/>
  <c r="F304" i="11"/>
  <c r="I303" i="11"/>
  <c r="F303" i="11"/>
  <c r="I302" i="11"/>
  <c r="F302" i="11"/>
  <c r="I301" i="11"/>
  <c r="F301" i="11"/>
  <c r="I300" i="11"/>
  <c r="F300" i="11"/>
  <c r="I299" i="11"/>
  <c r="F299" i="11"/>
  <c r="I298" i="11"/>
  <c r="F298" i="11"/>
  <c r="I297" i="11"/>
  <c r="F297" i="11"/>
  <c r="I296" i="11"/>
  <c r="F296" i="11"/>
  <c r="I295" i="11"/>
  <c r="F295" i="11"/>
  <c r="I294" i="11"/>
  <c r="F294" i="11"/>
  <c r="I293" i="11"/>
  <c r="F293" i="11"/>
  <c r="I292" i="11"/>
  <c r="F292" i="11"/>
  <c r="I291" i="11"/>
  <c r="F291" i="11"/>
  <c r="I290" i="11"/>
  <c r="F290" i="11"/>
  <c r="I289" i="11"/>
  <c r="F289" i="11"/>
  <c r="I288" i="11"/>
  <c r="F288" i="11"/>
  <c r="I287" i="11"/>
  <c r="F287" i="11"/>
  <c r="I286" i="11"/>
  <c r="F286" i="11"/>
  <c r="I285" i="11"/>
  <c r="F285" i="11"/>
  <c r="I284" i="11"/>
  <c r="F284" i="11"/>
  <c r="I283" i="11"/>
  <c r="F283" i="11"/>
  <c r="I282" i="11"/>
  <c r="F282" i="11"/>
  <c r="I281" i="11"/>
  <c r="F281" i="11"/>
  <c r="I280" i="11"/>
  <c r="F280" i="11"/>
  <c r="I279" i="11"/>
  <c r="F279" i="11"/>
  <c r="I278" i="11"/>
  <c r="F278" i="11"/>
  <c r="I277" i="11"/>
  <c r="F277" i="11"/>
  <c r="L276" i="11"/>
  <c r="K276" i="11"/>
  <c r="H276" i="11"/>
  <c r="I276" i="11" s="1"/>
  <c r="G276" i="11"/>
  <c r="E276" i="11"/>
  <c r="D276" i="11"/>
  <c r="H275" i="11"/>
  <c r="I275" i="11" s="1"/>
  <c r="F275" i="11"/>
  <c r="H274" i="11"/>
  <c r="I274" i="11" s="1"/>
  <c r="F274" i="11"/>
  <c r="H273" i="11"/>
  <c r="I273" i="11" s="1"/>
  <c r="F273" i="11"/>
  <c r="H272" i="11"/>
  <c r="I272" i="11" s="1"/>
  <c r="F272" i="11"/>
  <c r="H271" i="11"/>
  <c r="I271" i="11" s="1"/>
  <c r="F271" i="11"/>
  <c r="I270" i="11"/>
  <c r="H270" i="11"/>
  <c r="F270" i="11"/>
  <c r="H269" i="11"/>
  <c r="I269" i="11" s="1"/>
  <c r="F269" i="11"/>
  <c r="H268" i="11"/>
  <c r="I268" i="11" s="1"/>
  <c r="F268" i="11"/>
  <c r="H267" i="11"/>
  <c r="I267" i="11" s="1"/>
  <c r="F267" i="11"/>
  <c r="I266" i="11"/>
  <c r="H266" i="11"/>
  <c r="F266" i="11"/>
  <c r="H265" i="11"/>
  <c r="I265" i="11" s="1"/>
  <c r="F265" i="11"/>
  <c r="H264" i="11"/>
  <c r="I264" i="11" s="1"/>
  <c r="F264" i="11"/>
  <c r="H263" i="11"/>
  <c r="I263" i="11" s="1"/>
  <c r="F263" i="11"/>
  <c r="H262" i="11"/>
  <c r="I262" i="11" s="1"/>
  <c r="F262" i="11"/>
  <c r="H261" i="11"/>
  <c r="I261" i="11" s="1"/>
  <c r="F261" i="11"/>
  <c r="H260" i="11"/>
  <c r="I260" i="11" s="1"/>
  <c r="F260" i="11"/>
  <c r="I259" i="11"/>
  <c r="H259" i="11"/>
  <c r="F259" i="11"/>
  <c r="H258" i="11"/>
  <c r="I258" i="11" s="1"/>
  <c r="F258" i="11"/>
  <c r="H257" i="11"/>
  <c r="I257" i="11" s="1"/>
  <c r="F257" i="11"/>
  <c r="H256" i="11"/>
  <c r="I256" i="11" s="1"/>
  <c r="F256" i="11"/>
  <c r="H255" i="11"/>
  <c r="I255" i="11" s="1"/>
  <c r="F255" i="11"/>
  <c r="H254" i="11"/>
  <c r="I254" i="11" s="1"/>
  <c r="F254" i="11"/>
  <c r="H253" i="11"/>
  <c r="I253" i="11" s="1"/>
  <c r="F253" i="11"/>
  <c r="H252" i="11"/>
  <c r="I252" i="11" s="1"/>
  <c r="F252" i="11"/>
  <c r="I251" i="11"/>
  <c r="H251" i="11"/>
  <c r="F251" i="11"/>
  <c r="H250" i="11"/>
  <c r="I250" i="11" s="1"/>
  <c r="F250" i="11"/>
  <c r="H249" i="11"/>
  <c r="I249" i="11" s="1"/>
  <c r="F249" i="11"/>
  <c r="H248" i="11"/>
  <c r="I248" i="11" s="1"/>
  <c r="F248" i="11"/>
  <c r="H247" i="11"/>
  <c r="I247" i="11" s="1"/>
  <c r="F247" i="11"/>
  <c r="H246" i="11"/>
  <c r="I246" i="11" s="1"/>
  <c r="F246" i="11"/>
  <c r="H245" i="11"/>
  <c r="I245" i="11" s="1"/>
  <c r="F245" i="11"/>
  <c r="H244" i="11"/>
  <c r="I244" i="11" s="1"/>
  <c r="F244" i="11"/>
  <c r="I243" i="11"/>
  <c r="H243" i="11"/>
  <c r="F243" i="11"/>
  <c r="H242" i="11"/>
  <c r="I242" i="11" s="1"/>
  <c r="F242" i="11"/>
  <c r="H241" i="11"/>
  <c r="I241" i="11" s="1"/>
  <c r="F241" i="11"/>
  <c r="H240" i="11"/>
  <c r="I240" i="11" s="1"/>
  <c r="F240" i="11"/>
  <c r="I239" i="11"/>
  <c r="H239" i="11"/>
  <c r="F239" i="11"/>
  <c r="H238" i="11"/>
  <c r="I238" i="11" s="1"/>
  <c r="F238" i="11"/>
  <c r="H237" i="11"/>
  <c r="I237" i="11" s="1"/>
  <c r="F237" i="11"/>
  <c r="H236" i="11"/>
  <c r="I236" i="11" s="1"/>
  <c r="F236" i="11"/>
  <c r="I235" i="11"/>
  <c r="H235" i="11"/>
  <c r="F235" i="11"/>
  <c r="H234" i="11"/>
  <c r="I234" i="11" s="1"/>
  <c r="F234" i="11"/>
  <c r="H233" i="11"/>
  <c r="I233" i="11" s="1"/>
  <c r="F233" i="11"/>
  <c r="H232" i="11"/>
  <c r="I232" i="11" s="1"/>
  <c r="F232" i="11"/>
  <c r="H231" i="11"/>
  <c r="I231" i="11" s="1"/>
  <c r="F231" i="11"/>
  <c r="H230" i="11"/>
  <c r="I230" i="11" s="1"/>
  <c r="F230" i="11"/>
  <c r="H229" i="11"/>
  <c r="I229" i="11" s="1"/>
  <c r="F229" i="11"/>
  <c r="H228" i="11"/>
  <c r="I228" i="11" s="1"/>
  <c r="F228" i="11"/>
  <c r="I227" i="11"/>
  <c r="H227" i="11"/>
  <c r="F227" i="11"/>
  <c r="H226" i="11"/>
  <c r="I226" i="11" s="1"/>
  <c r="F226" i="11"/>
  <c r="H225" i="11"/>
  <c r="I225" i="11" s="1"/>
  <c r="F225" i="11"/>
  <c r="H224" i="11"/>
  <c r="I224" i="11" s="1"/>
  <c r="F224" i="11"/>
  <c r="I223" i="11"/>
  <c r="H223" i="11"/>
  <c r="F223" i="11"/>
  <c r="H222" i="11"/>
  <c r="I222" i="11" s="1"/>
  <c r="F222" i="11"/>
  <c r="H221" i="11"/>
  <c r="I221" i="11" s="1"/>
  <c r="F221" i="11"/>
  <c r="H220" i="11"/>
  <c r="I220" i="11" s="1"/>
  <c r="F220" i="11"/>
  <c r="I219" i="11"/>
  <c r="H219" i="11"/>
  <c r="F219" i="11"/>
  <c r="H218" i="11"/>
  <c r="I218" i="11" s="1"/>
  <c r="F218" i="11"/>
  <c r="H217" i="11"/>
  <c r="I217" i="11" s="1"/>
  <c r="F217" i="11"/>
  <c r="H216" i="11"/>
  <c r="I216" i="11" s="1"/>
  <c r="F216" i="11"/>
  <c r="H215" i="11"/>
  <c r="I215" i="11" s="1"/>
  <c r="F215" i="11"/>
  <c r="H214" i="11"/>
  <c r="I214" i="11" s="1"/>
  <c r="F214" i="11"/>
  <c r="I213" i="11"/>
  <c r="H213" i="11"/>
  <c r="F213" i="11"/>
  <c r="H212" i="11"/>
  <c r="I212" i="11" s="1"/>
  <c r="F212" i="11"/>
  <c r="I211" i="11"/>
  <c r="H211" i="11"/>
  <c r="F211" i="11"/>
  <c r="I210" i="11"/>
  <c r="H210" i="11"/>
  <c r="F210" i="11"/>
  <c r="H209" i="11"/>
  <c r="I209" i="11" s="1"/>
  <c r="F209" i="11"/>
  <c r="H208" i="11"/>
  <c r="I208" i="11" s="1"/>
  <c r="F208" i="11"/>
  <c r="H207" i="11"/>
  <c r="I207" i="11" s="1"/>
  <c r="F207" i="11"/>
  <c r="H206" i="11"/>
  <c r="I206" i="11" s="1"/>
  <c r="F206" i="11"/>
  <c r="H205" i="11"/>
  <c r="I205" i="11" s="1"/>
  <c r="F205" i="11"/>
  <c r="H204" i="11"/>
  <c r="I204" i="11" s="1"/>
  <c r="F204" i="11"/>
  <c r="I203" i="11"/>
  <c r="H203" i="11"/>
  <c r="F203" i="11"/>
  <c r="H202" i="11"/>
  <c r="I202" i="11" s="1"/>
  <c r="F202" i="11"/>
  <c r="H201" i="11"/>
  <c r="I201" i="11" s="1"/>
  <c r="F201" i="11"/>
  <c r="H200" i="11"/>
  <c r="I200" i="11" s="1"/>
  <c r="F200" i="11"/>
  <c r="I199" i="11"/>
  <c r="H199" i="11"/>
  <c r="F199" i="11"/>
  <c r="H198" i="11"/>
  <c r="I198" i="11" s="1"/>
  <c r="F198" i="11"/>
  <c r="I197" i="11"/>
  <c r="H197" i="11"/>
  <c r="F197" i="11"/>
  <c r="H196" i="11"/>
  <c r="I196" i="11" s="1"/>
  <c r="F196" i="11"/>
  <c r="H195" i="11"/>
  <c r="I195" i="11" s="1"/>
  <c r="F195" i="11"/>
  <c r="I194" i="11"/>
  <c r="H194" i="11"/>
  <c r="F194" i="11"/>
  <c r="H193" i="11"/>
  <c r="I193" i="11" s="1"/>
  <c r="F193" i="11"/>
  <c r="H192" i="11"/>
  <c r="I192" i="11" s="1"/>
  <c r="F192" i="11"/>
  <c r="I191" i="11"/>
  <c r="H191" i="11"/>
  <c r="F191" i="11"/>
  <c r="H190" i="11"/>
  <c r="I190" i="11" s="1"/>
  <c r="F190" i="11"/>
  <c r="H189" i="11"/>
  <c r="I189" i="11" s="1"/>
  <c r="F189" i="11"/>
  <c r="H188" i="11"/>
  <c r="I188" i="11" s="1"/>
  <c r="F188" i="11"/>
  <c r="I187" i="11"/>
  <c r="H187" i="11"/>
  <c r="F187" i="11"/>
  <c r="H186" i="11"/>
  <c r="I186" i="11" s="1"/>
  <c r="F186" i="11"/>
  <c r="H185" i="11"/>
  <c r="I185" i="11" s="1"/>
  <c r="F185" i="11"/>
  <c r="H184" i="11"/>
  <c r="I184" i="11" s="1"/>
  <c r="F184" i="11"/>
  <c r="H183" i="11"/>
  <c r="I183" i="11" s="1"/>
  <c r="F183" i="11"/>
  <c r="H182" i="11"/>
  <c r="I182" i="11" s="1"/>
  <c r="F182" i="11"/>
  <c r="I181" i="11"/>
  <c r="H181" i="11"/>
  <c r="F181" i="11"/>
  <c r="H180" i="11"/>
  <c r="I180" i="11" s="1"/>
  <c r="F180" i="11"/>
  <c r="I179" i="11"/>
  <c r="H179" i="11"/>
  <c r="F179" i="11"/>
  <c r="I178" i="11"/>
  <c r="H178" i="11"/>
  <c r="F178" i="11"/>
  <c r="H177" i="11"/>
  <c r="I177" i="11" s="1"/>
  <c r="F177" i="11"/>
  <c r="H176" i="11"/>
  <c r="I176" i="11" s="1"/>
  <c r="F176" i="11"/>
  <c r="H175" i="11"/>
  <c r="I175" i="11" s="1"/>
  <c r="F175" i="11"/>
  <c r="H174" i="11"/>
  <c r="I174" i="11" s="1"/>
  <c r="F174" i="11"/>
  <c r="H173" i="11"/>
  <c r="I173" i="11" s="1"/>
  <c r="F173" i="11"/>
  <c r="H172" i="11"/>
  <c r="I172" i="11" s="1"/>
  <c r="F172" i="11"/>
  <c r="I171" i="11"/>
  <c r="H171" i="11"/>
  <c r="F171" i="11"/>
  <c r="H170" i="11"/>
  <c r="I170" i="11" s="1"/>
  <c r="F170" i="11"/>
  <c r="H169" i="11"/>
  <c r="I169" i="11" s="1"/>
  <c r="F169" i="11"/>
  <c r="H168" i="11"/>
  <c r="I168" i="11" s="1"/>
  <c r="F168" i="11"/>
  <c r="I167" i="11"/>
  <c r="H167" i="11"/>
  <c r="F167" i="11"/>
  <c r="H166" i="11"/>
  <c r="I166" i="11" s="1"/>
  <c r="F166" i="11"/>
  <c r="I165" i="11"/>
  <c r="H165" i="11"/>
  <c r="F165" i="11"/>
  <c r="H164" i="11"/>
  <c r="I164" i="11" s="1"/>
  <c r="F164" i="11"/>
  <c r="H163" i="11"/>
  <c r="I163" i="11" s="1"/>
  <c r="F163" i="11"/>
  <c r="I162" i="11"/>
  <c r="H162" i="11"/>
  <c r="F162" i="11"/>
  <c r="H161" i="11"/>
  <c r="I161" i="11" s="1"/>
  <c r="F161" i="11"/>
  <c r="H160" i="11"/>
  <c r="I160" i="11" s="1"/>
  <c r="F160" i="11"/>
  <c r="I159" i="11"/>
  <c r="H159" i="11"/>
  <c r="F159" i="11"/>
  <c r="H158" i="11"/>
  <c r="I158" i="11" s="1"/>
  <c r="F158" i="11"/>
  <c r="H157" i="11"/>
  <c r="I157" i="11" s="1"/>
  <c r="F157" i="11"/>
  <c r="H156" i="11"/>
  <c r="I156" i="11" s="1"/>
  <c r="F156" i="11"/>
  <c r="I155" i="11"/>
  <c r="H155" i="11"/>
  <c r="F155" i="11"/>
  <c r="H154" i="11"/>
  <c r="I154" i="11" s="1"/>
  <c r="F154" i="11"/>
  <c r="H153" i="11"/>
  <c r="I153" i="11" s="1"/>
  <c r="F153" i="11"/>
  <c r="H152" i="11"/>
  <c r="I152" i="11" s="1"/>
  <c r="F152" i="11"/>
  <c r="H151" i="11"/>
  <c r="I151" i="11" s="1"/>
  <c r="F151" i="11"/>
  <c r="H150" i="11"/>
  <c r="I150" i="11" s="1"/>
  <c r="F150" i="11"/>
  <c r="I149" i="11"/>
  <c r="H149" i="11"/>
  <c r="F149" i="11"/>
  <c r="H148" i="11"/>
  <c r="I148" i="11" s="1"/>
  <c r="F148" i="11"/>
  <c r="I147" i="11"/>
  <c r="H147" i="11"/>
  <c r="F147" i="11"/>
  <c r="I146" i="11"/>
  <c r="H146" i="11"/>
  <c r="F146" i="11"/>
  <c r="H145" i="11"/>
  <c r="I145" i="11" s="1"/>
  <c r="F145" i="11"/>
  <c r="H144" i="11"/>
  <c r="I144" i="11" s="1"/>
  <c r="F144" i="11"/>
  <c r="H143" i="11"/>
  <c r="I143" i="11" s="1"/>
  <c r="F143" i="11"/>
  <c r="H142" i="11"/>
  <c r="I142" i="11" s="1"/>
  <c r="F142" i="11"/>
  <c r="H141" i="11"/>
  <c r="I141" i="11" s="1"/>
  <c r="F141" i="11"/>
  <c r="H140" i="11"/>
  <c r="I140" i="11" s="1"/>
  <c r="F140" i="11"/>
  <c r="I139" i="11"/>
  <c r="H139" i="11"/>
  <c r="F139" i="11"/>
  <c r="H138" i="11"/>
  <c r="I138" i="11" s="1"/>
  <c r="F138" i="11"/>
  <c r="H137" i="11"/>
  <c r="I137" i="11" s="1"/>
  <c r="F137" i="11"/>
  <c r="H136" i="11"/>
  <c r="I136" i="11" s="1"/>
  <c r="F136" i="11"/>
  <c r="I135" i="11"/>
  <c r="H135" i="11"/>
  <c r="F135" i="11"/>
  <c r="H134" i="11"/>
  <c r="I134" i="11" s="1"/>
  <c r="F134" i="11"/>
  <c r="I133" i="11"/>
  <c r="H133" i="11"/>
  <c r="F133" i="11"/>
  <c r="H132" i="11"/>
  <c r="I132" i="11" s="1"/>
  <c r="F132" i="11"/>
  <c r="H131" i="11"/>
  <c r="I131" i="11" s="1"/>
  <c r="F131" i="11"/>
  <c r="I130" i="11"/>
  <c r="H130" i="11"/>
  <c r="F130" i="11"/>
  <c r="H129" i="11"/>
  <c r="I129" i="11" s="1"/>
  <c r="F129" i="11"/>
  <c r="H128" i="11"/>
  <c r="I128" i="11" s="1"/>
  <c r="F128" i="11"/>
  <c r="I127" i="11"/>
  <c r="H127" i="11"/>
  <c r="F127" i="11"/>
  <c r="H126" i="11"/>
  <c r="I126" i="11" s="1"/>
  <c r="F126" i="11"/>
  <c r="H125" i="11"/>
  <c r="I125" i="11" s="1"/>
  <c r="F125" i="11"/>
  <c r="H124" i="11"/>
  <c r="I124" i="11" s="1"/>
  <c r="F124" i="11"/>
  <c r="I123" i="11"/>
  <c r="H123" i="11"/>
  <c r="F123" i="11"/>
  <c r="H122" i="11"/>
  <c r="I122" i="11" s="1"/>
  <c r="F122" i="11"/>
  <c r="H121" i="11"/>
  <c r="I121" i="11" s="1"/>
  <c r="F121" i="11"/>
  <c r="H120" i="11"/>
  <c r="I120" i="11" s="1"/>
  <c r="F120" i="11"/>
  <c r="H119" i="11"/>
  <c r="I119" i="11" s="1"/>
  <c r="F119" i="11"/>
  <c r="H118" i="11"/>
  <c r="I118" i="11" s="1"/>
  <c r="F118" i="11"/>
  <c r="I117" i="11"/>
  <c r="H117" i="11"/>
  <c r="F117" i="11"/>
  <c r="H116" i="11"/>
  <c r="I116" i="11" s="1"/>
  <c r="F116" i="11"/>
  <c r="I115" i="11"/>
  <c r="H115" i="11"/>
  <c r="F115" i="11"/>
  <c r="I114" i="11"/>
  <c r="H114" i="11"/>
  <c r="F114" i="11"/>
  <c r="H113" i="11"/>
  <c r="I113" i="11" s="1"/>
  <c r="F113" i="11"/>
  <c r="H112" i="11"/>
  <c r="I112" i="11" s="1"/>
  <c r="F112" i="11"/>
  <c r="H111" i="11"/>
  <c r="I111" i="11" s="1"/>
  <c r="F111" i="11"/>
  <c r="H110" i="11"/>
  <c r="I110" i="11" s="1"/>
  <c r="F110" i="11"/>
  <c r="H109" i="11"/>
  <c r="I109" i="11" s="1"/>
  <c r="F109" i="11"/>
  <c r="H108" i="11"/>
  <c r="I108" i="11" s="1"/>
  <c r="F108" i="11"/>
  <c r="I107" i="11"/>
  <c r="H107" i="11"/>
  <c r="F107" i="11"/>
  <c r="H106" i="11"/>
  <c r="I106" i="11" s="1"/>
  <c r="F106" i="11"/>
  <c r="H105" i="11"/>
  <c r="I105" i="11" s="1"/>
  <c r="F105" i="11"/>
  <c r="H104" i="11"/>
  <c r="I104" i="11" s="1"/>
  <c r="F104" i="11"/>
  <c r="I103" i="11"/>
  <c r="H103" i="11"/>
  <c r="F103" i="11"/>
  <c r="H102" i="11"/>
  <c r="I102" i="11" s="1"/>
  <c r="F102" i="11"/>
  <c r="I101" i="11"/>
  <c r="H101" i="11"/>
  <c r="F101" i="11"/>
  <c r="H100" i="11"/>
  <c r="I100" i="11" s="1"/>
  <c r="F100" i="11"/>
  <c r="H99" i="11"/>
  <c r="I99" i="11" s="1"/>
  <c r="F99" i="11"/>
  <c r="I98" i="11"/>
  <c r="H98" i="11"/>
  <c r="F98" i="11"/>
  <c r="H97" i="11"/>
  <c r="I97" i="11" s="1"/>
  <c r="F97" i="11"/>
  <c r="H96" i="11"/>
  <c r="I96" i="11" s="1"/>
  <c r="F96" i="11"/>
  <c r="I95" i="11"/>
  <c r="H95" i="11"/>
  <c r="F95" i="11"/>
  <c r="H94" i="11"/>
  <c r="I94" i="11" s="1"/>
  <c r="F94" i="11"/>
  <c r="H93" i="11"/>
  <c r="I93" i="11" s="1"/>
  <c r="F93" i="11"/>
  <c r="H92" i="11"/>
  <c r="I92" i="11" s="1"/>
  <c r="F92" i="11"/>
  <c r="I91" i="11"/>
  <c r="H91" i="11"/>
  <c r="F91" i="11"/>
  <c r="H90" i="11"/>
  <c r="I90" i="11" s="1"/>
  <c r="F90" i="11"/>
  <c r="H89" i="11"/>
  <c r="I89" i="11" s="1"/>
  <c r="F89" i="11"/>
  <c r="H88" i="11"/>
  <c r="I88" i="11" s="1"/>
  <c r="F88" i="11"/>
  <c r="H87" i="11"/>
  <c r="I87" i="11" s="1"/>
  <c r="F87" i="11"/>
  <c r="H86" i="11"/>
  <c r="I86" i="11" s="1"/>
  <c r="F86" i="11"/>
  <c r="I85" i="11"/>
  <c r="H85" i="11"/>
  <c r="F85" i="11"/>
  <c r="H84" i="11"/>
  <c r="I84" i="11" s="1"/>
  <c r="F84" i="11"/>
  <c r="I83" i="11"/>
  <c r="H83" i="11"/>
  <c r="F83" i="11"/>
  <c r="I82" i="11"/>
  <c r="H82" i="11"/>
  <c r="F82" i="11"/>
  <c r="H81" i="11"/>
  <c r="I81" i="11" s="1"/>
  <c r="F81" i="11"/>
  <c r="H80" i="11"/>
  <c r="I80" i="11" s="1"/>
  <c r="F80" i="11"/>
  <c r="H79" i="11"/>
  <c r="I79" i="11" s="1"/>
  <c r="F79" i="11"/>
  <c r="H78" i="11"/>
  <c r="I78" i="11" s="1"/>
  <c r="F78" i="11"/>
  <c r="H77" i="11"/>
  <c r="I77" i="11" s="1"/>
  <c r="F77" i="11"/>
  <c r="H76" i="11"/>
  <c r="I76" i="11" s="1"/>
  <c r="F76" i="11"/>
  <c r="I75" i="11"/>
  <c r="H75" i="11"/>
  <c r="F75" i="11"/>
  <c r="H74" i="11"/>
  <c r="I74" i="11" s="1"/>
  <c r="F74" i="11"/>
  <c r="H73" i="11"/>
  <c r="I73" i="11" s="1"/>
  <c r="F73" i="11"/>
  <c r="H72" i="11"/>
  <c r="I72" i="11" s="1"/>
  <c r="F72" i="11"/>
  <c r="I71" i="11"/>
  <c r="H71" i="11"/>
  <c r="F71" i="11"/>
  <c r="H70" i="11"/>
  <c r="I70" i="11" s="1"/>
  <c r="F70" i="11"/>
  <c r="I69" i="11"/>
  <c r="H69" i="11"/>
  <c r="F69" i="11"/>
  <c r="H68" i="11"/>
  <c r="I68" i="11" s="1"/>
  <c r="F68" i="11"/>
  <c r="H67" i="11"/>
  <c r="I67" i="11" s="1"/>
  <c r="F67" i="11"/>
  <c r="I66" i="11"/>
  <c r="H66" i="11"/>
  <c r="F66" i="11"/>
  <c r="H65" i="11"/>
  <c r="I65" i="11" s="1"/>
  <c r="F65" i="11"/>
  <c r="H64" i="11"/>
  <c r="I64" i="11" s="1"/>
  <c r="F64" i="11"/>
  <c r="I63" i="11"/>
  <c r="H63" i="11"/>
  <c r="F63" i="11"/>
  <c r="H62" i="11"/>
  <c r="I62" i="11" s="1"/>
  <c r="F62" i="11"/>
  <c r="H61" i="11"/>
  <c r="I61" i="11" s="1"/>
  <c r="F61" i="11"/>
  <c r="H60" i="11"/>
  <c r="I60" i="11" s="1"/>
  <c r="F60" i="11"/>
  <c r="I59" i="11"/>
  <c r="H59" i="11"/>
  <c r="F59" i="11"/>
  <c r="H58" i="11"/>
  <c r="I58" i="11" s="1"/>
  <c r="F58" i="11"/>
  <c r="H57" i="11"/>
  <c r="I57" i="11" s="1"/>
  <c r="F57" i="11"/>
  <c r="H56" i="11"/>
  <c r="I56" i="11" s="1"/>
  <c r="F56" i="11"/>
  <c r="H55" i="11"/>
  <c r="I55" i="11" s="1"/>
  <c r="F55" i="11"/>
  <c r="H54" i="11"/>
  <c r="I54" i="11" s="1"/>
  <c r="F54" i="11"/>
  <c r="I53" i="11"/>
  <c r="H53" i="11"/>
  <c r="F53" i="11"/>
  <c r="H52" i="11"/>
  <c r="I52" i="11" s="1"/>
  <c r="F52" i="11"/>
  <c r="I51" i="11"/>
  <c r="H51" i="11"/>
  <c r="F51" i="11"/>
  <c r="I50" i="11"/>
  <c r="H50" i="11"/>
  <c r="F50" i="11"/>
  <c r="H49" i="11"/>
  <c r="I49" i="11" s="1"/>
  <c r="F49" i="11"/>
  <c r="H48" i="11"/>
  <c r="I48" i="11" s="1"/>
  <c r="F48" i="11"/>
  <c r="H47" i="11"/>
  <c r="I47" i="11" s="1"/>
  <c r="F47" i="11"/>
  <c r="H46" i="11"/>
  <c r="I46" i="11" s="1"/>
  <c r="F46" i="11"/>
  <c r="H45" i="11"/>
  <c r="I45" i="11" s="1"/>
  <c r="F45" i="11"/>
  <c r="H44" i="11"/>
  <c r="I44" i="11" s="1"/>
  <c r="F44" i="11"/>
  <c r="I43" i="11"/>
  <c r="H43" i="11"/>
  <c r="F43" i="11"/>
  <c r="H42" i="11"/>
  <c r="I42" i="11" s="1"/>
  <c r="F42" i="11"/>
  <c r="H41" i="11"/>
  <c r="I41" i="11" s="1"/>
  <c r="F41" i="11"/>
  <c r="H40" i="11"/>
  <c r="I40" i="11" s="1"/>
  <c r="F40" i="11"/>
  <c r="I39" i="11"/>
  <c r="H39" i="11"/>
  <c r="F39" i="11"/>
  <c r="H38" i="11"/>
  <c r="I38" i="11" s="1"/>
  <c r="F38" i="11"/>
  <c r="I37" i="11"/>
  <c r="H37" i="11"/>
  <c r="F37" i="11"/>
  <c r="H36" i="11"/>
  <c r="I36" i="11" s="1"/>
  <c r="F36" i="11"/>
  <c r="H35" i="11"/>
  <c r="I35" i="11" s="1"/>
  <c r="F35" i="11"/>
  <c r="I34" i="11"/>
  <c r="H34" i="11"/>
  <c r="F34" i="11"/>
  <c r="H33" i="11"/>
  <c r="I33" i="11" s="1"/>
  <c r="F33" i="11"/>
  <c r="H32" i="11"/>
  <c r="I32" i="11" s="1"/>
  <c r="F32" i="11"/>
  <c r="I31" i="11"/>
  <c r="H31" i="11"/>
  <c r="F31" i="11"/>
  <c r="H30" i="11"/>
  <c r="I30" i="11" s="1"/>
  <c r="F30" i="11"/>
  <c r="H29" i="11"/>
  <c r="I29" i="11" s="1"/>
  <c r="F29" i="11"/>
  <c r="H28" i="11"/>
  <c r="I28" i="11" s="1"/>
  <c r="F28" i="11"/>
  <c r="I27" i="11"/>
  <c r="H27" i="11"/>
  <c r="F27" i="11"/>
  <c r="H26" i="11"/>
  <c r="I26" i="11" s="1"/>
  <c r="F26" i="11"/>
  <c r="H25" i="11"/>
  <c r="I25" i="11" s="1"/>
  <c r="F25" i="11"/>
  <c r="H24" i="11"/>
  <c r="I24" i="11" s="1"/>
  <c r="F24" i="11"/>
  <c r="H23" i="11"/>
  <c r="I23" i="11" s="1"/>
  <c r="F23" i="11"/>
  <c r="H22" i="11"/>
  <c r="I22" i="11" s="1"/>
  <c r="F22" i="11"/>
  <c r="I21" i="11"/>
  <c r="H21" i="11"/>
  <c r="F21" i="11"/>
  <c r="H20" i="11"/>
  <c r="I20" i="11" s="1"/>
  <c r="F20" i="11"/>
  <c r="I19" i="11"/>
  <c r="H19" i="11"/>
  <c r="F19" i="11"/>
  <c r="I18" i="11"/>
  <c r="H18" i="11"/>
  <c r="F18" i="11"/>
  <c r="H17" i="11"/>
  <c r="I17" i="11" s="1"/>
  <c r="F17" i="11"/>
  <c r="H16" i="11"/>
  <c r="I16" i="11" s="1"/>
  <c r="F16" i="11"/>
  <c r="H15" i="11"/>
  <c r="I15" i="11" s="1"/>
  <c r="F15" i="11"/>
  <c r="L14" i="11"/>
  <c r="L13" i="11" s="1"/>
  <c r="K14" i="11"/>
  <c r="K13" i="11" s="1"/>
  <c r="G14" i="11"/>
  <c r="G13" i="11" s="1"/>
  <c r="E14" i="11"/>
  <c r="F14" i="11" s="1"/>
  <c r="D14" i="11"/>
  <c r="D13" i="11"/>
  <c r="J270" i="10"/>
  <c r="F270" i="10"/>
  <c r="L270" i="10" s="1"/>
  <c r="J269" i="10"/>
  <c r="F269" i="10"/>
  <c r="L269" i="10" s="1"/>
  <c r="J268" i="10"/>
  <c r="F268" i="10"/>
  <c r="L268" i="10" s="1"/>
  <c r="J267" i="10"/>
  <c r="F267" i="10"/>
  <c r="L267" i="10" s="1"/>
  <c r="J266" i="10"/>
  <c r="F266" i="10"/>
  <c r="L266" i="10" s="1"/>
  <c r="J265" i="10"/>
  <c r="F265" i="10"/>
  <c r="L265" i="10" s="1"/>
  <c r="J264" i="10"/>
  <c r="F264" i="10"/>
  <c r="L264" i="10" s="1"/>
  <c r="J263" i="10"/>
  <c r="F263" i="10"/>
  <c r="L263" i="10" s="1"/>
  <c r="J262" i="10"/>
  <c r="F262" i="10"/>
  <c r="L262" i="10" s="1"/>
  <c r="J261" i="10"/>
  <c r="F261" i="10"/>
  <c r="L261" i="10" s="1"/>
  <c r="J260" i="10"/>
  <c r="F260" i="10"/>
  <c r="L260" i="10" s="1"/>
  <c r="J259" i="10"/>
  <c r="F259" i="10"/>
  <c r="L259" i="10" s="1"/>
  <c r="J258" i="10"/>
  <c r="F258" i="10"/>
  <c r="L258" i="10" s="1"/>
  <c r="J257" i="10"/>
  <c r="F257" i="10"/>
  <c r="L257" i="10" s="1"/>
  <c r="J256" i="10"/>
  <c r="F256" i="10"/>
  <c r="L256" i="10" s="1"/>
  <c r="J255" i="10"/>
  <c r="F255" i="10"/>
  <c r="L255" i="10" s="1"/>
  <c r="J254" i="10"/>
  <c r="F254" i="10"/>
  <c r="L254" i="10" s="1"/>
  <c r="J253" i="10"/>
  <c r="F253" i="10"/>
  <c r="L253" i="10" s="1"/>
  <c r="J252" i="10"/>
  <c r="F252" i="10"/>
  <c r="L252" i="10" s="1"/>
  <c r="J251" i="10"/>
  <c r="F251" i="10"/>
  <c r="L251" i="10" s="1"/>
  <c r="J250" i="10"/>
  <c r="F250" i="10"/>
  <c r="L250" i="10" s="1"/>
  <c r="J249" i="10"/>
  <c r="F249" i="10"/>
  <c r="L249" i="10" s="1"/>
  <c r="J248" i="10"/>
  <c r="F248" i="10"/>
  <c r="L248" i="10" s="1"/>
  <c r="J247" i="10"/>
  <c r="F247" i="10"/>
  <c r="L247" i="10" s="1"/>
  <c r="J246" i="10"/>
  <c r="F246" i="10"/>
  <c r="L246" i="10" s="1"/>
  <c r="J245" i="10"/>
  <c r="F245" i="10"/>
  <c r="L245" i="10" s="1"/>
  <c r="J244" i="10"/>
  <c r="F244" i="10"/>
  <c r="L244" i="10" s="1"/>
  <c r="J243" i="10"/>
  <c r="F243" i="10"/>
  <c r="L243" i="10" s="1"/>
  <c r="K242" i="10"/>
  <c r="I242" i="10"/>
  <c r="H242" i="10"/>
  <c r="G242" i="10"/>
  <c r="E242" i="10"/>
  <c r="D242" i="10"/>
  <c r="C242" i="10"/>
  <c r="J241" i="10"/>
  <c r="F241" i="10"/>
  <c r="L241" i="10" s="1"/>
  <c r="M241" i="10" s="1"/>
  <c r="J240" i="10"/>
  <c r="F240" i="10"/>
  <c r="L240" i="10" s="1"/>
  <c r="M240" i="10" s="1"/>
  <c r="J239" i="10"/>
  <c r="F239" i="10"/>
  <c r="L239" i="10" s="1"/>
  <c r="M239" i="10" s="1"/>
  <c r="J238" i="10"/>
  <c r="G238" i="10"/>
  <c r="F238" i="10"/>
  <c r="L238" i="10" s="1"/>
  <c r="M238" i="10" s="1"/>
  <c r="J237" i="10"/>
  <c r="G237" i="10"/>
  <c r="F237" i="10"/>
  <c r="L237" i="10" s="1"/>
  <c r="L236" i="10"/>
  <c r="J236" i="10"/>
  <c r="G236" i="10"/>
  <c r="F236" i="10"/>
  <c r="M235" i="10"/>
  <c r="J235" i="10"/>
  <c r="G235" i="10"/>
  <c r="F235" i="10"/>
  <c r="L235" i="10" s="1"/>
  <c r="L234" i="10"/>
  <c r="M234" i="10" s="1"/>
  <c r="J234" i="10"/>
  <c r="G234" i="10"/>
  <c r="F234" i="10"/>
  <c r="J233" i="10"/>
  <c r="F233" i="10"/>
  <c r="J232" i="10"/>
  <c r="G232" i="10"/>
  <c r="F232" i="10"/>
  <c r="J231" i="10"/>
  <c r="G231" i="10"/>
  <c r="F231" i="10"/>
  <c r="L231" i="10" s="1"/>
  <c r="J230" i="10"/>
  <c r="G230" i="10"/>
  <c r="F230" i="10"/>
  <c r="L230" i="10" s="1"/>
  <c r="M230" i="10" s="1"/>
  <c r="L229" i="10"/>
  <c r="M229" i="10" s="1"/>
  <c r="J229" i="10"/>
  <c r="G229" i="10"/>
  <c r="F229" i="10"/>
  <c r="J228" i="10"/>
  <c r="G228" i="10"/>
  <c r="F228" i="10"/>
  <c r="J227" i="10"/>
  <c r="L227" i="10" s="1"/>
  <c r="G227" i="10"/>
  <c r="F227" i="10"/>
  <c r="J226" i="10"/>
  <c r="G226" i="10"/>
  <c r="F226" i="10"/>
  <c r="J225" i="10"/>
  <c r="L225" i="10" s="1"/>
  <c r="M225" i="10" s="1"/>
  <c r="G225" i="10"/>
  <c r="F225" i="10"/>
  <c r="J224" i="10"/>
  <c r="G224" i="10"/>
  <c r="F224" i="10"/>
  <c r="J223" i="10"/>
  <c r="L223" i="10" s="1"/>
  <c r="G223" i="10"/>
  <c r="F223" i="10"/>
  <c r="J222" i="10"/>
  <c r="G222" i="10"/>
  <c r="F222" i="10"/>
  <c r="L222" i="10" s="1"/>
  <c r="M222" i="10" s="1"/>
  <c r="J221" i="10"/>
  <c r="G221" i="10"/>
  <c r="F221" i="10"/>
  <c r="L221" i="10" s="1"/>
  <c r="M221" i="10" s="1"/>
  <c r="J220" i="10"/>
  <c r="G220" i="10"/>
  <c r="F220" i="10"/>
  <c r="L219" i="10"/>
  <c r="J219" i="10"/>
  <c r="G219" i="10"/>
  <c r="F219" i="10"/>
  <c r="J218" i="10"/>
  <c r="F218" i="10"/>
  <c r="J217" i="10"/>
  <c r="F217" i="10"/>
  <c r="J216" i="10"/>
  <c r="F216" i="10"/>
  <c r="J215" i="10"/>
  <c r="G215" i="10"/>
  <c r="F215" i="10"/>
  <c r="J214" i="10"/>
  <c r="G214" i="10"/>
  <c r="F214" i="10"/>
  <c r="J213" i="10"/>
  <c r="G213" i="10"/>
  <c r="F213" i="10"/>
  <c r="J212" i="10"/>
  <c r="L212" i="10" s="1"/>
  <c r="G212" i="10"/>
  <c r="F212" i="10"/>
  <c r="J211" i="10"/>
  <c r="G211" i="10"/>
  <c r="F211" i="10"/>
  <c r="J210" i="10"/>
  <c r="L210" i="10" s="1"/>
  <c r="M210" i="10" s="1"/>
  <c r="G210" i="10"/>
  <c r="F210" i="10"/>
  <c r="J209" i="10"/>
  <c r="G209" i="10"/>
  <c r="F209" i="10"/>
  <c r="J208" i="10"/>
  <c r="G208" i="10"/>
  <c r="F208" i="10"/>
  <c r="L208" i="10" s="1"/>
  <c r="J207" i="10"/>
  <c r="G207" i="10"/>
  <c r="F207" i="10"/>
  <c r="L207" i="10" s="1"/>
  <c r="M207" i="10" s="1"/>
  <c r="L206" i="10"/>
  <c r="J206" i="10"/>
  <c r="G206" i="10"/>
  <c r="F206" i="10"/>
  <c r="J205" i="10"/>
  <c r="G205" i="10"/>
  <c r="F205" i="10"/>
  <c r="J204" i="10"/>
  <c r="L204" i="10" s="1"/>
  <c r="G204" i="10"/>
  <c r="F204" i="10"/>
  <c r="J203" i="10"/>
  <c r="G203" i="10"/>
  <c r="F203" i="10"/>
  <c r="J202" i="10"/>
  <c r="G202" i="10"/>
  <c r="F202" i="10"/>
  <c r="J201" i="10"/>
  <c r="G201" i="10"/>
  <c r="F201" i="10"/>
  <c r="J200" i="10"/>
  <c r="L200" i="10" s="1"/>
  <c r="G200" i="10"/>
  <c r="F200" i="10"/>
  <c r="J199" i="10"/>
  <c r="G199" i="10"/>
  <c r="F199" i="10"/>
  <c r="L199" i="10" s="1"/>
  <c r="M199" i="10" s="1"/>
  <c r="J198" i="10"/>
  <c r="G198" i="10"/>
  <c r="F198" i="10"/>
  <c r="L198" i="10" s="1"/>
  <c r="J197" i="10"/>
  <c r="G197" i="10"/>
  <c r="F197" i="10"/>
  <c r="L196" i="10"/>
  <c r="J196" i="10"/>
  <c r="G196" i="10"/>
  <c r="F196" i="10"/>
  <c r="M195" i="10"/>
  <c r="J195" i="10"/>
  <c r="G195" i="10"/>
  <c r="F195" i="10"/>
  <c r="L195" i="10" s="1"/>
  <c r="L194" i="10"/>
  <c r="J194" i="10"/>
  <c r="G194" i="10"/>
  <c r="F194" i="10"/>
  <c r="J193" i="10"/>
  <c r="G193" i="10"/>
  <c r="F193" i="10"/>
  <c r="J192" i="10"/>
  <c r="G192" i="10"/>
  <c r="F192" i="10"/>
  <c r="J191" i="10"/>
  <c r="G191" i="10"/>
  <c r="F191" i="10"/>
  <c r="J190" i="10"/>
  <c r="F190" i="10"/>
  <c r="L190" i="10" s="1"/>
  <c r="L189" i="10"/>
  <c r="J189" i="10"/>
  <c r="G189" i="10"/>
  <c r="F189" i="10"/>
  <c r="J188" i="10"/>
  <c r="G188" i="10"/>
  <c r="F188" i="10"/>
  <c r="J187" i="10"/>
  <c r="L187" i="10" s="1"/>
  <c r="M187" i="10" s="1"/>
  <c r="G187" i="10"/>
  <c r="F187" i="10"/>
  <c r="J186" i="10"/>
  <c r="G186" i="10"/>
  <c r="F186" i="10"/>
  <c r="J185" i="10"/>
  <c r="G185" i="10"/>
  <c r="F185" i="10"/>
  <c r="J184" i="10"/>
  <c r="G184" i="10"/>
  <c r="F184" i="10"/>
  <c r="J183" i="10"/>
  <c r="L183" i="10" s="1"/>
  <c r="M183" i="10" s="1"/>
  <c r="G183" i="10"/>
  <c r="F183" i="10"/>
  <c r="J182" i="10"/>
  <c r="G182" i="10"/>
  <c r="F182" i="10"/>
  <c r="L182" i="10" s="1"/>
  <c r="M182" i="10" s="1"/>
  <c r="J181" i="10"/>
  <c r="G181" i="10"/>
  <c r="F181" i="10"/>
  <c r="L181" i="10" s="1"/>
  <c r="J180" i="10"/>
  <c r="G180" i="10"/>
  <c r="F180" i="10"/>
  <c r="L180" i="10" s="1"/>
  <c r="L179" i="10"/>
  <c r="M179" i="10" s="1"/>
  <c r="J179" i="10"/>
  <c r="G179" i="10"/>
  <c r="F179" i="10"/>
  <c r="M178" i="10"/>
  <c r="J178" i="10"/>
  <c r="G178" i="10"/>
  <c r="F178" i="10"/>
  <c r="L178" i="10" s="1"/>
  <c r="L177" i="10"/>
  <c r="J177" i="10"/>
  <c r="G177" i="10"/>
  <c r="F177" i="10"/>
  <c r="J176" i="10"/>
  <c r="G176" i="10"/>
  <c r="F176" i="10"/>
  <c r="J175" i="10"/>
  <c r="L175" i="10" s="1"/>
  <c r="M175" i="10" s="1"/>
  <c r="G175" i="10"/>
  <c r="F175" i="10"/>
  <c r="J174" i="10"/>
  <c r="G174" i="10"/>
  <c r="F174" i="10"/>
  <c r="J173" i="10"/>
  <c r="L173" i="10" s="1"/>
  <c r="G173" i="10"/>
  <c r="F173" i="10"/>
  <c r="J172" i="10"/>
  <c r="G172" i="10"/>
  <c r="F172" i="10"/>
  <c r="J171" i="10"/>
  <c r="G171" i="10"/>
  <c r="F171" i="10"/>
  <c r="L171" i="10" s="1"/>
  <c r="M171" i="10" s="1"/>
  <c r="J170" i="10"/>
  <c r="M170" i="10" s="1"/>
  <c r="G170" i="10"/>
  <c r="F170" i="10"/>
  <c r="L170" i="10" s="1"/>
  <c r="J169" i="10"/>
  <c r="G169" i="10"/>
  <c r="F169" i="10"/>
  <c r="L169" i="10" s="1"/>
  <c r="J168" i="10"/>
  <c r="G168" i="10"/>
  <c r="F168" i="10"/>
  <c r="L168" i="10" s="1"/>
  <c r="L167" i="10"/>
  <c r="M167" i="10" s="1"/>
  <c r="J167" i="10"/>
  <c r="G167" i="10"/>
  <c r="F167" i="10"/>
  <c r="J166" i="10"/>
  <c r="G166" i="10"/>
  <c r="F166" i="10"/>
  <c r="J165" i="10"/>
  <c r="G165" i="10"/>
  <c r="F165" i="10"/>
  <c r="J164" i="10"/>
  <c r="G164" i="10"/>
  <c r="F164" i="10"/>
  <c r="J163" i="10"/>
  <c r="L163" i="10" s="1"/>
  <c r="M163" i="10" s="1"/>
  <c r="G163" i="10"/>
  <c r="F163" i="10"/>
  <c r="J162" i="10"/>
  <c r="G162" i="10"/>
  <c r="F162" i="10"/>
  <c r="J161" i="10"/>
  <c r="L161" i="10" s="1"/>
  <c r="G161" i="10"/>
  <c r="F161" i="10"/>
  <c r="J160" i="10"/>
  <c r="G160" i="10"/>
  <c r="F160" i="10"/>
  <c r="J159" i="10"/>
  <c r="G159" i="10"/>
  <c r="F159" i="10"/>
  <c r="L159" i="10" s="1"/>
  <c r="J158" i="10"/>
  <c r="G158" i="10"/>
  <c r="F158" i="10"/>
  <c r="L158" i="10" s="1"/>
  <c r="M158" i="10" s="1"/>
  <c r="J157" i="10"/>
  <c r="G157" i="10"/>
  <c r="F157" i="10"/>
  <c r="J156" i="10"/>
  <c r="G156" i="10"/>
  <c r="F156" i="10"/>
  <c r="J155" i="10"/>
  <c r="L155" i="10" s="1"/>
  <c r="G155" i="10"/>
  <c r="F155" i="10"/>
  <c r="J154" i="10"/>
  <c r="G154" i="10"/>
  <c r="F154" i="10"/>
  <c r="L154" i="10" s="1"/>
  <c r="M154" i="10" s="1"/>
  <c r="J153" i="10"/>
  <c r="G153" i="10"/>
  <c r="F153" i="10"/>
  <c r="L153" i="10" s="1"/>
  <c r="M153" i="10" s="1"/>
  <c r="J152" i="10"/>
  <c r="G152" i="10"/>
  <c r="F152" i="10"/>
  <c r="J151" i="10"/>
  <c r="G151" i="10"/>
  <c r="F151" i="10"/>
  <c r="J150" i="10"/>
  <c r="G150" i="10"/>
  <c r="F150" i="10"/>
  <c r="J149" i="10"/>
  <c r="G149" i="10"/>
  <c r="F149" i="10"/>
  <c r="L149" i="10" s="1"/>
  <c r="M149" i="10" s="1"/>
  <c r="J148" i="10"/>
  <c r="G148" i="10"/>
  <c r="F148" i="10"/>
  <c r="L148" i="10" s="1"/>
  <c r="L147" i="10"/>
  <c r="J147" i="10"/>
  <c r="G147" i="10"/>
  <c r="F147" i="10"/>
  <c r="J146" i="10"/>
  <c r="G146" i="10"/>
  <c r="F146" i="10"/>
  <c r="J145" i="10"/>
  <c r="G145" i="10"/>
  <c r="F145" i="10"/>
  <c r="J144" i="10"/>
  <c r="G144" i="10"/>
  <c r="F144" i="10"/>
  <c r="J143" i="10"/>
  <c r="G143" i="10"/>
  <c r="F143" i="10"/>
  <c r="L143" i="10" s="1"/>
  <c r="J142" i="10"/>
  <c r="G142" i="10"/>
  <c r="F142" i="10"/>
  <c r="L142" i="10" s="1"/>
  <c r="M142" i="10" s="1"/>
  <c r="J141" i="10"/>
  <c r="G141" i="10"/>
  <c r="F141" i="10"/>
  <c r="J140" i="10"/>
  <c r="G140" i="10"/>
  <c r="F140" i="10"/>
  <c r="J139" i="10"/>
  <c r="L139" i="10" s="1"/>
  <c r="G139" i="10"/>
  <c r="F139" i="10"/>
  <c r="J138" i="10"/>
  <c r="G138" i="10"/>
  <c r="F138" i="10"/>
  <c r="L138" i="10" s="1"/>
  <c r="M138" i="10" s="1"/>
  <c r="J137" i="10"/>
  <c r="G137" i="10"/>
  <c r="F137" i="10"/>
  <c r="L137" i="10" s="1"/>
  <c r="J136" i="10"/>
  <c r="G136" i="10"/>
  <c r="F136" i="10"/>
  <c r="J135" i="10"/>
  <c r="G135" i="10"/>
  <c r="F135" i="10"/>
  <c r="J134" i="10"/>
  <c r="G134" i="10"/>
  <c r="F134" i="10"/>
  <c r="J133" i="10"/>
  <c r="G133" i="10"/>
  <c r="F133" i="10"/>
  <c r="L133" i="10" s="1"/>
  <c r="J132" i="10"/>
  <c r="G132" i="10"/>
  <c r="F132" i="10"/>
  <c r="L132" i="10" s="1"/>
  <c r="L131" i="10"/>
  <c r="J131" i="10"/>
  <c r="G131" i="10"/>
  <c r="F131" i="10"/>
  <c r="J130" i="10"/>
  <c r="G130" i="10"/>
  <c r="F130" i="10"/>
  <c r="J129" i="10"/>
  <c r="G129" i="10"/>
  <c r="F129" i="10"/>
  <c r="J128" i="10"/>
  <c r="G128" i="10"/>
  <c r="F128" i="10"/>
  <c r="J127" i="10"/>
  <c r="G127" i="10"/>
  <c r="F127" i="10"/>
  <c r="L127" i="10" s="1"/>
  <c r="J126" i="10"/>
  <c r="G126" i="10"/>
  <c r="F126" i="10"/>
  <c r="L126" i="10" s="1"/>
  <c r="M126" i="10" s="1"/>
  <c r="J125" i="10"/>
  <c r="G125" i="10"/>
  <c r="F125" i="10"/>
  <c r="J124" i="10"/>
  <c r="G124" i="10"/>
  <c r="F124" i="10"/>
  <c r="J123" i="10"/>
  <c r="G123" i="10"/>
  <c r="F123" i="10"/>
  <c r="L123" i="10" s="1"/>
  <c r="M123" i="10" s="1"/>
  <c r="J122" i="10"/>
  <c r="G122" i="10"/>
  <c r="F122" i="10"/>
  <c r="L122" i="10" s="1"/>
  <c r="M122" i="10" s="1"/>
  <c r="J121" i="10"/>
  <c r="G121" i="10"/>
  <c r="F121" i="10"/>
  <c r="L121" i="10" s="1"/>
  <c r="M121" i="10" s="1"/>
  <c r="L120" i="10"/>
  <c r="J120" i="10"/>
  <c r="G120" i="10"/>
  <c r="F120" i="10"/>
  <c r="J119" i="10"/>
  <c r="G119" i="10"/>
  <c r="F119" i="10"/>
  <c r="J118" i="10"/>
  <c r="G118" i="10"/>
  <c r="F118" i="10"/>
  <c r="J117" i="10"/>
  <c r="G117" i="10"/>
  <c r="F117" i="10"/>
  <c r="J116" i="10"/>
  <c r="G116" i="10"/>
  <c r="F116" i="10"/>
  <c r="L115" i="10"/>
  <c r="J115" i="10"/>
  <c r="G115" i="10"/>
  <c r="F115" i="10"/>
  <c r="J114" i="10"/>
  <c r="G114" i="10"/>
  <c r="F114" i="10"/>
  <c r="J113" i="10"/>
  <c r="G113" i="10"/>
  <c r="F113" i="10"/>
  <c r="J112" i="10"/>
  <c r="L112" i="10" s="1"/>
  <c r="G112" i="10"/>
  <c r="F112" i="10"/>
  <c r="J111" i="10"/>
  <c r="G111" i="10"/>
  <c r="F111" i="10"/>
  <c r="L111" i="10" s="1"/>
  <c r="M111" i="10" s="1"/>
  <c r="J110" i="10"/>
  <c r="G110" i="10"/>
  <c r="F110" i="10"/>
  <c r="L110" i="10" s="1"/>
  <c r="M110" i="10" s="1"/>
  <c r="J109" i="10"/>
  <c r="G109" i="10"/>
  <c r="F109" i="10"/>
  <c r="J108" i="10"/>
  <c r="L108" i="10" s="1"/>
  <c r="G108" i="10"/>
  <c r="F108" i="10"/>
  <c r="J107" i="10"/>
  <c r="L107" i="10" s="1"/>
  <c r="G107" i="10"/>
  <c r="F107" i="10"/>
  <c r="J106" i="10"/>
  <c r="G106" i="10"/>
  <c r="F106" i="10"/>
  <c r="L106" i="10" s="1"/>
  <c r="M106" i="10" s="1"/>
  <c r="J105" i="10"/>
  <c r="G105" i="10"/>
  <c r="F105" i="10"/>
  <c r="L105" i="10" s="1"/>
  <c r="M105" i="10" s="1"/>
  <c r="L104" i="10"/>
  <c r="J104" i="10"/>
  <c r="G104" i="10"/>
  <c r="F104" i="10"/>
  <c r="J103" i="10"/>
  <c r="G103" i="10"/>
  <c r="F103" i="10"/>
  <c r="J102" i="10"/>
  <c r="G102" i="10"/>
  <c r="F102" i="10"/>
  <c r="J101" i="10"/>
  <c r="G101" i="10"/>
  <c r="F101" i="10"/>
  <c r="J100" i="10"/>
  <c r="G100" i="10"/>
  <c r="F100" i="10"/>
  <c r="L99" i="10"/>
  <c r="J99" i="10"/>
  <c r="G99" i="10"/>
  <c r="F99" i="10"/>
  <c r="J98" i="10"/>
  <c r="G98" i="10"/>
  <c r="F98" i="10"/>
  <c r="J97" i="10"/>
  <c r="G97" i="10"/>
  <c r="F97" i="10"/>
  <c r="J96" i="10"/>
  <c r="G96" i="10"/>
  <c r="F96" i="10"/>
  <c r="L96" i="10" s="1"/>
  <c r="J95" i="10"/>
  <c r="G95" i="10"/>
  <c r="F95" i="10"/>
  <c r="L95" i="10" s="1"/>
  <c r="M95" i="10" s="1"/>
  <c r="J94" i="10"/>
  <c r="G94" i="10"/>
  <c r="F94" i="10"/>
  <c r="L94" i="10" s="1"/>
  <c r="M94" i="10" s="1"/>
  <c r="J93" i="10"/>
  <c r="G93" i="10"/>
  <c r="F93" i="10"/>
  <c r="J92" i="10"/>
  <c r="G92" i="10"/>
  <c r="F92" i="10"/>
  <c r="J91" i="10"/>
  <c r="L91" i="10" s="1"/>
  <c r="G91" i="10"/>
  <c r="F91" i="10"/>
  <c r="J90" i="10"/>
  <c r="G90" i="10"/>
  <c r="F90" i="10"/>
  <c r="L90" i="10" s="1"/>
  <c r="M90" i="10" s="1"/>
  <c r="J89" i="10"/>
  <c r="G89" i="10"/>
  <c r="F89" i="10"/>
  <c r="L89" i="10" s="1"/>
  <c r="M89" i="10" s="1"/>
  <c r="L88" i="10"/>
  <c r="J88" i="10"/>
  <c r="G88" i="10"/>
  <c r="F88" i="10"/>
  <c r="J87" i="10"/>
  <c r="G87" i="10"/>
  <c r="F87" i="10"/>
  <c r="J86" i="10"/>
  <c r="G86" i="10"/>
  <c r="F86" i="10"/>
  <c r="J85" i="10"/>
  <c r="G85" i="10"/>
  <c r="F85" i="10"/>
  <c r="J84" i="10"/>
  <c r="G84" i="10"/>
  <c r="F84" i="10"/>
  <c r="L83" i="10"/>
  <c r="J83" i="10"/>
  <c r="G83" i="10"/>
  <c r="F83" i="10"/>
  <c r="J82" i="10"/>
  <c r="G82" i="10"/>
  <c r="F82" i="10"/>
  <c r="J81" i="10"/>
  <c r="G81" i="10"/>
  <c r="F81" i="10"/>
  <c r="J80" i="10"/>
  <c r="G80" i="10"/>
  <c r="F80" i="10"/>
  <c r="L80" i="10" s="1"/>
  <c r="J79" i="10"/>
  <c r="G79" i="10"/>
  <c r="F79" i="10"/>
  <c r="L79" i="10" s="1"/>
  <c r="M79" i="10" s="1"/>
  <c r="J78" i="10"/>
  <c r="G78" i="10"/>
  <c r="F78" i="10"/>
  <c r="L78" i="10" s="1"/>
  <c r="M78" i="10" s="1"/>
  <c r="J77" i="10"/>
  <c r="G77" i="10"/>
  <c r="F77" i="10"/>
  <c r="J76" i="10"/>
  <c r="G76" i="10"/>
  <c r="F76" i="10"/>
  <c r="J75" i="10"/>
  <c r="G75" i="10"/>
  <c r="F75" i="10"/>
  <c r="L75" i="10" s="1"/>
  <c r="J74" i="10"/>
  <c r="G74" i="10"/>
  <c r="F74" i="10"/>
  <c r="L74" i="10" s="1"/>
  <c r="M74" i="10" s="1"/>
  <c r="J73" i="10"/>
  <c r="G73" i="10"/>
  <c r="F73" i="10"/>
  <c r="L73" i="10" s="1"/>
  <c r="M73" i="10" s="1"/>
  <c r="L72" i="10"/>
  <c r="J72" i="10"/>
  <c r="G72" i="10"/>
  <c r="F72" i="10"/>
  <c r="J71" i="10"/>
  <c r="G71" i="10"/>
  <c r="F71" i="10"/>
  <c r="J70" i="10"/>
  <c r="G70" i="10"/>
  <c r="F70" i="10"/>
  <c r="J69" i="10"/>
  <c r="G69" i="10"/>
  <c r="F69" i="10"/>
  <c r="J68" i="10"/>
  <c r="G68" i="10"/>
  <c r="F68" i="10"/>
  <c r="L67" i="10"/>
  <c r="J67" i="10"/>
  <c r="G67" i="10"/>
  <c r="F67" i="10"/>
  <c r="J66" i="10"/>
  <c r="G66" i="10"/>
  <c r="F66" i="10"/>
  <c r="J65" i="10"/>
  <c r="G65" i="10"/>
  <c r="F65" i="10"/>
  <c r="J64" i="10"/>
  <c r="G64" i="10"/>
  <c r="F64" i="10"/>
  <c r="L64" i="10" s="1"/>
  <c r="J63" i="10"/>
  <c r="G63" i="10"/>
  <c r="F63" i="10"/>
  <c r="L63" i="10" s="1"/>
  <c r="M63" i="10" s="1"/>
  <c r="J62" i="10"/>
  <c r="G62" i="10"/>
  <c r="F62" i="10"/>
  <c r="L62" i="10" s="1"/>
  <c r="M62" i="10" s="1"/>
  <c r="J61" i="10"/>
  <c r="G61" i="10"/>
  <c r="F61" i="10"/>
  <c r="J60" i="10"/>
  <c r="G60" i="10"/>
  <c r="F60" i="10"/>
  <c r="J59" i="10"/>
  <c r="G59" i="10"/>
  <c r="F59" i="10"/>
  <c r="L59" i="10" s="1"/>
  <c r="J58" i="10"/>
  <c r="G58" i="10"/>
  <c r="F58" i="10"/>
  <c r="L58" i="10" s="1"/>
  <c r="M58" i="10" s="1"/>
  <c r="J57" i="10"/>
  <c r="G57" i="10"/>
  <c r="F57" i="10"/>
  <c r="L57" i="10" s="1"/>
  <c r="M57" i="10" s="1"/>
  <c r="L56" i="10"/>
  <c r="J56" i="10"/>
  <c r="G56" i="10"/>
  <c r="F56" i="10"/>
  <c r="J55" i="10"/>
  <c r="G55" i="10"/>
  <c r="F55" i="10"/>
  <c r="J54" i="10"/>
  <c r="G54" i="10"/>
  <c r="F54" i="10"/>
  <c r="J53" i="10"/>
  <c r="G53" i="10"/>
  <c r="F53" i="10"/>
  <c r="J52" i="10"/>
  <c r="G52" i="10"/>
  <c r="F52" i="10"/>
  <c r="L51" i="10"/>
  <c r="J51" i="10"/>
  <c r="G51" i="10"/>
  <c r="F51" i="10"/>
  <c r="J50" i="10"/>
  <c r="G50" i="10"/>
  <c r="F50" i="10"/>
  <c r="J49" i="10"/>
  <c r="G49" i="10"/>
  <c r="F49" i="10"/>
  <c r="J48" i="10"/>
  <c r="G48" i="10"/>
  <c r="F48" i="10"/>
  <c r="L48" i="10" s="1"/>
  <c r="J47" i="10"/>
  <c r="G47" i="10"/>
  <c r="F47" i="10"/>
  <c r="L47" i="10" s="1"/>
  <c r="M47" i="10" s="1"/>
  <c r="J46" i="10"/>
  <c r="G46" i="10"/>
  <c r="F46" i="10"/>
  <c r="L46" i="10" s="1"/>
  <c r="M46" i="10" s="1"/>
  <c r="J45" i="10"/>
  <c r="G45" i="10"/>
  <c r="F45" i="10"/>
  <c r="J44" i="10"/>
  <c r="L44" i="10" s="1"/>
  <c r="G44" i="10"/>
  <c r="F44" i="10"/>
  <c r="J43" i="10"/>
  <c r="G43" i="10"/>
  <c r="F43" i="10"/>
  <c r="L43" i="10" s="1"/>
  <c r="J42" i="10"/>
  <c r="G42" i="10"/>
  <c r="F42" i="10"/>
  <c r="L42" i="10" s="1"/>
  <c r="M42" i="10" s="1"/>
  <c r="J41" i="10"/>
  <c r="G41" i="10"/>
  <c r="F41" i="10"/>
  <c r="L41" i="10" s="1"/>
  <c r="M41" i="10" s="1"/>
  <c r="L40" i="10"/>
  <c r="J40" i="10"/>
  <c r="G40" i="10"/>
  <c r="F40" i="10"/>
  <c r="J39" i="10"/>
  <c r="G39" i="10"/>
  <c r="F39" i="10"/>
  <c r="J38" i="10"/>
  <c r="G38" i="10"/>
  <c r="F38" i="10"/>
  <c r="J37" i="10"/>
  <c r="G37" i="10"/>
  <c r="F37" i="10"/>
  <c r="J36" i="10"/>
  <c r="G36" i="10"/>
  <c r="F36" i="10"/>
  <c r="L35" i="10"/>
  <c r="J35" i="10"/>
  <c r="G35" i="10"/>
  <c r="F35" i="10"/>
  <c r="J34" i="10"/>
  <c r="G34" i="10"/>
  <c r="F34" i="10"/>
  <c r="J33" i="10"/>
  <c r="G33" i="10"/>
  <c r="F33" i="10"/>
  <c r="J32" i="10"/>
  <c r="G32" i="10"/>
  <c r="F32" i="10"/>
  <c r="L32" i="10" s="1"/>
  <c r="M32" i="10" s="1"/>
  <c r="J31" i="10"/>
  <c r="G31" i="10"/>
  <c r="F31" i="10"/>
  <c r="L31" i="10" s="1"/>
  <c r="L30" i="10"/>
  <c r="J30" i="10"/>
  <c r="G30" i="10"/>
  <c r="F30" i="10"/>
  <c r="J29" i="10"/>
  <c r="F29" i="10"/>
  <c r="L29" i="10" s="1"/>
  <c r="M29" i="10" s="1"/>
  <c r="J28" i="10"/>
  <c r="F28" i="10"/>
  <c r="L28" i="10" s="1"/>
  <c r="M28" i="10" s="1"/>
  <c r="J27" i="10"/>
  <c r="F27" i="10"/>
  <c r="L27" i="10" s="1"/>
  <c r="M27" i="10" s="1"/>
  <c r="J26" i="10"/>
  <c r="F26" i="10"/>
  <c r="L26" i="10" s="1"/>
  <c r="M26" i="10" s="1"/>
  <c r="J25" i="10"/>
  <c r="F25" i="10"/>
  <c r="L25" i="10" s="1"/>
  <c r="M25" i="10" s="1"/>
  <c r="J24" i="10"/>
  <c r="G24" i="10"/>
  <c r="F24" i="10"/>
  <c r="J23" i="10"/>
  <c r="G23" i="10"/>
  <c r="F23" i="10"/>
  <c r="J22" i="10"/>
  <c r="G22" i="10"/>
  <c r="F22" i="10"/>
  <c r="L22" i="10" s="1"/>
  <c r="J21" i="10"/>
  <c r="G21" i="10"/>
  <c r="F21" i="10"/>
  <c r="L21" i="10" s="1"/>
  <c r="J20" i="10"/>
  <c r="G20" i="10"/>
  <c r="F20" i="10"/>
  <c r="L20" i="10" s="1"/>
  <c r="M20" i="10" s="1"/>
  <c r="J19" i="10"/>
  <c r="G19" i="10"/>
  <c r="F19" i="10"/>
  <c r="J18" i="10"/>
  <c r="G18" i="10"/>
  <c r="F18" i="10"/>
  <c r="J17" i="10"/>
  <c r="G17" i="10"/>
  <c r="F17" i="10"/>
  <c r="L17" i="10" s="1"/>
  <c r="J16" i="10"/>
  <c r="G16" i="10"/>
  <c r="F16" i="10"/>
  <c r="L16" i="10" s="1"/>
  <c r="M16" i="10" s="1"/>
  <c r="J15" i="10"/>
  <c r="G15" i="10"/>
  <c r="F15" i="10"/>
  <c r="L15" i="10" s="1"/>
  <c r="I14" i="10"/>
  <c r="I13" i="10" s="1"/>
  <c r="H14" i="10"/>
  <c r="E14" i="10"/>
  <c r="E13" i="10" s="1"/>
  <c r="D14" i="10"/>
  <c r="D13" i="10" s="1"/>
  <c r="C14" i="10"/>
  <c r="H13" i="10"/>
  <c r="M211" i="10" l="1"/>
  <c r="M186" i="10"/>
  <c r="L19" i="10"/>
  <c r="M19" i="10" s="1"/>
  <c r="M21" i="10"/>
  <c r="L24" i="10"/>
  <c r="M24" i="10" s="1"/>
  <c r="L34" i="10"/>
  <c r="M34" i="10" s="1"/>
  <c r="L39" i="10"/>
  <c r="M39" i="10" s="1"/>
  <c r="L50" i="10"/>
  <c r="M50" i="10" s="1"/>
  <c r="L55" i="10"/>
  <c r="M55" i="10" s="1"/>
  <c r="L66" i="10"/>
  <c r="M66" i="10" s="1"/>
  <c r="L71" i="10"/>
  <c r="M71" i="10" s="1"/>
  <c r="L82" i="10"/>
  <c r="M82" i="10" s="1"/>
  <c r="L87" i="10"/>
  <c r="M87" i="10" s="1"/>
  <c r="L98" i="10"/>
  <c r="M98" i="10" s="1"/>
  <c r="L103" i="10"/>
  <c r="M103" i="10" s="1"/>
  <c r="L114" i="10"/>
  <c r="M114" i="10" s="1"/>
  <c r="L119" i="10"/>
  <c r="M119" i="10" s="1"/>
  <c r="L125" i="10"/>
  <c r="M125" i="10" s="1"/>
  <c r="M127" i="10"/>
  <c r="L130" i="10"/>
  <c r="M130" i="10" s="1"/>
  <c r="M133" i="10"/>
  <c r="L136" i="10"/>
  <c r="L141" i="10"/>
  <c r="M143" i="10"/>
  <c r="L146" i="10"/>
  <c r="M146" i="10" s="1"/>
  <c r="L152" i="10"/>
  <c r="M152" i="10" s="1"/>
  <c r="L157" i="10"/>
  <c r="M157" i="10" s="1"/>
  <c r="M159" i="10"/>
  <c r="L166" i="10"/>
  <c r="M166" i="10" s="1"/>
  <c r="M169" i="10"/>
  <c r="L176" i="10"/>
  <c r="M181" i="10"/>
  <c r="L186" i="10"/>
  <c r="M198" i="10"/>
  <c r="L203" i="10"/>
  <c r="M203" i="10" s="1"/>
  <c r="L205" i="10"/>
  <c r="M208" i="10"/>
  <c r="L215" i="10"/>
  <c r="M215" i="10" s="1"/>
  <c r="L216" i="10"/>
  <c r="L226" i="10"/>
  <c r="M226" i="10" s="1"/>
  <c r="L228" i="10"/>
  <c r="M231" i="10"/>
  <c r="L242" i="10"/>
  <c r="J14" i="10"/>
  <c r="M43" i="10"/>
  <c r="L18" i="10"/>
  <c r="L23" i="10"/>
  <c r="M23" i="10" s="1"/>
  <c r="M30" i="10"/>
  <c r="L33" i="10"/>
  <c r="M33" i="10" s="1"/>
  <c r="M35" i="10"/>
  <c r="L36" i="10"/>
  <c r="L38" i="10"/>
  <c r="M38" i="10" s="1"/>
  <c r="L49" i="10"/>
  <c r="M49" i="10" s="1"/>
  <c r="M51" i="10"/>
  <c r="L54" i="10"/>
  <c r="M54" i="10" s="1"/>
  <c r="L65" i="10"/>
  <c r="M65" i="10" s="1"/>
  <c r="M67" i="10"/>
  <c r="L70" i="10"/>
  <c r="M70" i="10" s="1"/>
  <c r="L81" i="10"/>
  <c r="M81" i="10" s="1"/>
  <c r="M83" i="10"/>
  <c r="L84" i="10"/>
  <c r="L86" i="10"/>
  <c r="M86" i="10" s="1"/>
  <c r="L97" i="10"/>
  <c r="M97" i="10" s="1"/>
  <c r="M99" i="10"/>
  <c r="L102" i="10"/>
  <c r="M102" i="10" s="1"/>
  <c r="L113" i="10"/>
  <c r="M113" i="10" s="1"/>
  <c r="M115" i="10"/>
  <c r="L116" i="10"/>
  <c r="L118" i="10"/>
  <c r="M118" i="10" s="1"/>
  <c r="L129" i="10"/>
  <c r="M129" i="10" s="1"/>
  <c r="M131" i="10"/>
  <c r="L134" i="10"/>
  <c r="M134" i="10" s="1"/>
  <c r="L145" i="10"/>
  <c r="M145" i="10" s="1"/>
  <c r="M147" i="10"/>
  <c r="L150" i="10"/>
  <c r="M150" i="10" s="1"/>
  <c r="L162" i="10"/>
  <c r="M162" i="10" s="1"/>
  <c r="L164" i="10"/>
  <c r="L174" i="10"/>
  <c r="M174" i="10" s="1"/>
  <c r="M177" i="10"/>
  <c r="M189" i="10"/>
  <c r="L191" i="10"/>
  <c r="M191" i="10" s="1"/>
  <c r="M194" i="10"/>
  <c r="L201" i="10"/>
  <c r="M206" i="10"/>
  <c r="L211" i="10"/>
  <c r="M216" i="10"/>
  <c r="L218" i="10"/>
  <c r="M218" i="10" s="1"/>
  <c r="L224" i="10"/>
  <c r="M141" i="10"/>
  <c r="M165" i="10"/>
  <c r="M214" i="10"/>
  <c r="M17" i="10"/>
  <c r="M59" i="10"/>
  <c r="M75" i="10"/>
  <c r="M91" i="10"/>
  <c r="M107" i="10"/>
  <c r="L135" i="10"/>
  <c r="M135" i="10" s="1"/>
  <c r="M139" i="10"/>
  <c r="L151" i="10"/>
  <c r="M151" i="10" s="1"/>
  <c r="M155" i="10"/>
  <c r="M161" i="10"/>
  <c r="L165" i="10"/>
  <c r="M173" i="10"/>
  <c r="L185" i="10"/>
  <c r="M185" i="10" s="1"/>
  <c r="L192" i="10"/>
  <c r="M192" i="10" s="1"/>
  <c r="M200" i="10"/>
  <c r="L202" i="10"/>
  <c r="M202" i="10" s="1"/>
  <c r="L214" i="10"/>
  <c r="L217" i="10"/>
  <c r="M217" i="10" s="1"/>
  <c r="M223" i="10"/>
  <c r="F242" i="10"/>
  <c r="C13" i="10"/>
  <c r="G14" i="10"/>
  <c r="H14" i="11"/>
  <c r="F276" i="11"/>
  <c r="F13" i="11" s="1"/>
  <c r="E13" i="11"/>
  <c r="M45" i="10"/>
  <c r="M15" i="10"/>
  <c r="M22" i="10"/>
  <c r="M37" i="10"/>
  <c r="M31" i="10"/>
  <c r="M60" i="10"/>
  <c r="L52" i="10"/>
  <c r="M52" i="10" s="1"/>
  <c r="L60" i="10"/>
  <c r="L68" i="10"/>
  <c r="M68" i="10" s="1"/>
  <c r="L76" i="10"/>
  <c r="M76" i="10" s="1"/>
  <c r="L92" i="10"/>
  <c r="M92" i="10" s="1"/>
  <c r="L100" i="10"/>
  <c r="M100" i="10" s="1"/>
  <c r="M132" i="10"/>
  <c r="L140" i="10"/>
  <c r="M148" i="10"/>
  <c r="L156" i="10"/>
  <c r="M168" i="10"/>
  <c r="L184" i="10"/>
  <c r="M36" i="10"/>
  <c r="M84" i="10"/>
  <c r="M108" i="10"/>
  <c r="M116" i="10"/>
  <c r="M18" i="10"/>
  <c r="L37" i="10"/>
  <c r="M40" i="10"/>
  <c r="L45" i="10"/>
  <c r="M48" i="10"/>
  <c r="L53" i="10"/>
  <c r="M53" i="10" s="1"/>
  <c r="M56" i="10"/>
  <c r="L61" i="10"/>
  <c r="M61" i="10" s="1"/>
  <c r="M64" i="10"/>
  <c r="L69" i="10"/>
  <c r="M69" i="10" s="1"/>
  <c r="M72" i="10"/>
  <c r="L77" i="10"/>
  <c r="M77" i="10" s="1"/>
  <c r="M80" i="10"/>
  <c r="L85" i="10"/>
  <c r="M85" i="10" s="1"/>
  <c r="M88" i="10"/>
  <c r="L93" i="10"/>
  <c r="M93" i="10" s="1"/>
  <c r="M96" i="10"/>
  <c r="L101" i="10"/>
  <c r="M101" i="10" s="1"/>
  <c r="M104" i="10"/>
  <c r="L109" i="10"/>
  <c r="M109" i="10" s="1"/>
  <c r="M112" i="10"/>
  <c r="L117" i="10"/>
  <c r="M117" i="10" s="1"/>
  <c r="M120" i="10"/>
  <c r="L128" i="10"/>
  <c r="M128" i="10" s="1"/>
  <c r="M136" i="10"/>
  <c r="L144" i="10"/>
  <c r="M144" i="10" s="1"/>
  <c r="L160" i="10"/>
  <c r="M160" i="10" s="1"/>
  <c r="M176" i="10"/>
  <c r="M44" i="10"/>
  <c r="F14" i="10"/>
  <c r="F13" i="10" s="1"/>
  <c r="M140" i="10"/>
  <c r="M156" i="10"/>
  <c r="M184" i="10"/>
  <c r="L124" i="10"/>
  <c r="M124" i="10" s="1"/>
  <c r="M137" i="10"/>
  <c r="M164" i="10"/>
  <c r="L172" i="10"/>
  <c r="M172" i="10" s="1"/>
  <c r="M180" i="10"/>
  <c r="L188" i="10"/>
  <c r="M190" i="10"/>
  <c r="L197" i="10"/>
  <c r="M197" i="10" s="1"/>
  <c r="M204" i="10"/>
  <c r="M205" i="10"/>
  <c r="L213" i="10"/>
  <c r="L220" i="10"/>
  <c r="M220" i="10" s="1"/>
  <c r="M227" i="10"/>
  <c r="M228" i="10"/>
  <c r="L233" i="10"/>
  <c r="M233" i="10" s="1"/>
  <c r="M236" i="10"/>
  <c r="M237" i="10"/>
  <c r="M243" i="10"/>
  <c r="J242" i="10"/>
  <c r="J13" i="10" s="1"/>
  <c r="M245" i="10"/>
  <c r="M247" i="10"/>
  <c r="M249" i="10"/>
  <c r="M251" i="10"/>
  <c r="M253" i="10"/>
  <c r="M255" i="10"/>
  <c r="M257" i="10"/>
  <c r="M259" i="10"/>
  <c r="M261" i="10"/>
  <c r="M263" i="10"/>
  <c r="M265" i="10"/>
  <c r="M267" i="10"/>
  <c r="M269" i="10"/>
  <c r="L193" i="10"/>
  <c r="M193" i="10" s="1"/>
  <c r="M201" i="10"/>
  <c r="L209" i="10"/>
  <c r="M209" i="10" s="1"/>
  <c r="M224" i="10"/>
  <c r="L232" i="10"/>
  <c r="M232" i="10" s="1"/>
  <c r="M188" i="10"/>
  <c r="M196" i="10"/>
  <c r="M212" i="10"/>
  <c r="M213" i="10"/>
  <c r="M219" i="10"/>
  <c r="M244" i="10"/>
  <c r="M246" i="10"/>
  <c r="M248" i="10"/>
  <c r="M250" i="10"/>
  <c r="M252" i="10"/>
  <c r="M254" i="10"/>
  <c r="M256" i="10"/>
  <c r="M258" i="10"/>
  <c r="M260" i="10"/>
  <c r="M262" i="10"/>
  <c r="M264" i="10"/>
  <c r="M266" i="10"/>
  <c r="M268" i="10"/>
  <c r="M270" i="10"/>
  <c r="L14" i="10" l="1"/>
  <c r="L13" i="10" s="1"/>
  <c r="I14" i="11"/>
  <c r="H13" i="11"/>
  <c r="I13" i="11" s="1"/>
  <c r="M14" i="10"/>
  <c r="M242" i="10"/>
  <c r="M13" i="10" l="1"/>
  <c r="L15" i="9" l="1"/>
  <c r="K15" i="9"/>
  <c r="J15" i="9"/>
  <c r="I15" i="9"/>
  <c r="G15" i="9"/>
  <c r="M15" i="9" s="1"/>
  <c r="F15" i="9"/>
  <c r="E15" i="9"/>
  <c r="D15" i="9"/>
  <c r="T277" i="8" l="1"/>
  <c r="S277" i="8"/>
  <c r="U277" i="8" s="1"/>
  <c r="Q277" i="8"/>
  <c r="P277" i="8"/>
  <c r="N277" i="8"/>
  <c r="H277" i="8"/>
  <c r="T276" i="8"/>
  <c r="S276" i="8"/>
  <c r="Q276" i="8"/>
  <c r="P276" i="8"/>
  <c r="N276" i="8"/>
  <c r="H276" i="8"/>
  <c r="T275" i="8"/>
  <c r="S275" i="8"/>
  <c r="Q275" i="8"/>
  <c r="P275" i="8"/>
  <c r="N275" i="8"/>
  <c r="H275" i="8"/>
  <c r="T274" i="8"/>
  <c r="S274" i="8"/>
  <c r="Q274" i="8"/>
  <c r="P274" i="8"/>
  <c r="N274" i="8"/>
  <c r="H274" i="8"/>
  <c r="T273" i="8"/>
  <c r="S273" i="8"/>
  <c r="Q273" i="8"/>
  <c r="P273" i="8"/>
  <c r="N273" i="8"/>
  <c r="H273" i="8"/>
  <c r="T272" i="8"/>
  <c r="S272" i="8"/>
  <c r="Q272" i="8"/>
  <c r="P272" i="8"/>
  <c r="R272" i="8" s="1"/>
  <c r="N272" i="8"/>
  <c r="H272" i="8"/>
  <c r="T271" i="8"/>
  <c r="S271" i="8"/>
  <c r="Q271" i="8"/>
  <c r="P271" i="8"/>
  <c r="N271" i="8"/>
  <c r="H271" i="8"/>
  <c r="T270" i="8"/>
  <c r="S270" i="8"/>
  <c r="Q270" i="8"/>
  <c r="P270" i="8"/>
  <c r="N270" i="8"/>
  <c r="H270" i="8"/>
  <c r="T269" i="8"/>
  <c r="S269" i="8"/>
  <c r="Q269" i="8"/>
  <c r="P269" i="8"/>
  <c r="N269" i="8"/>
  <c r="H269" i="8"/>
  <c r="T268" i="8"/>
  <c r="S268" i="8"/>
  <c r="Q268" i="8"/>
  <c r="P268" i="8"/>
  <c r="N268" i="8"/>
  <c r="H268" i="8"/>
  <c r="T267" i="8"/>
  <c r="S267" i="8"/>
  <c r="Q267" i="8"/>
  <c r="P267" i="8"/>
  <c r="N267" i="8"/>
  <c r="H267" i="8"/>
  <c r="T266" i="8"/>
  <c r="S266" i="8"/>
  <c r="Q266" i="8"/>
  <c r="P266" i="8"/>
  <c r="N266" i="8"/>
  <c r="H266" i="8"/>
  <c r="T265" i="8"/>
  <c r="S265" i="8"/>
  <c r="U265" i="8" s="1"/>
  <c r="Q265" i="8"/>
  <c r="P265" i="8"/>
  <c r="N265" i="8"/>
  <c r="H265" i="8"/>
  <c r="O265" i="8" s="1"/>
  <c r="T264" i="8"/>
  <c r="S264" i="8"/>
  <c r="Q264" i="8"/>
  <c r="P264" i="8"/>
  <c r="R264" i="8" s="1"/>
  <c r="N264" i="8"/>
  <c r="H264" i="8"/>
  <c r="T263" i="8"/>
  <c r="S263" i="8"/>
  <c r="Q263" i="8"/>
  <c r="P263" i="8"/>
  <c r="N263" i="8"/>
  <c r="H263" i="8"/>
  <c r="T262" i="8"/>
  <c r="S262" i="8"/>
  <c r="Q262" i="8"/>
  <c r="P262" i="8"/>
  <c r="N262" i="8"/>
  <c r="H262" i="8"/>
  <c r="T261" i="8"/>
  <c r="S261" i="8"/>
  <c r="Q261" i="8"/>
  <c r="P261" i="8"/>
  <c r="N261" i="8"/>
  <c r="H261" i="8"/>
  <c r="T260" i="8"/>
  <c r="S260" i="8"/>
  <c r="Q260" i="8"/>
  <c r="P260" i="8"/>
  <c r="N260" i="8"/>
  <c r="H260" i="8"/>
  <c r="T259" i="8"/>
  <c r="S259" i="8"/>
  <c r="Q259" i="8"/>
  <c r="P259" i="8"/>
  <c r="N259" i="8"/>
  <c r="H259" i="8"/>
  <c r="T258" i="8"/>
  <c r="S258" i="8"/>
  <c r="Q258" i="8"/>
  <c r="P258" i="8"/>
  <c r="N258" i="8"/>
  <c r="H258" i="8"/>
  <c r="T257" i="8"/>
  <c r="S257" i="8"/>
  <c r="Q257" i="8"/>
  <c r="P257" i="8"/>
  <c r="N257" i="8"/>
  <c r="H257" i="8"/>
  <c r="T256" i="8"/>
  <c r="S256" i="8"/>
  <c r="Q256" i="8"/>
  <c r="P256" i="8"/>
  <c r="N256" i="8"/>
  <c r="H256" i="8"/>
  <c r="T255" i="8"/>
  <c r="S255" i="8"/>
  <c r="Q255" i="8"/>
  <c r="P255" i="8"/>
  <c r="N255" i="8"/>
  <c r="H255" i="8"/>
  <c r="O255" i="8" s="1"/>
  <c r="T254" i="8"/>
  <c r="S254" i="8"/>
  <c r="Q254" i="8"/>
  <c r="P254" i="8"/>
  <c r="N254" i="8"/>
  <c r="H254" i="8"/>
  <c r="T253" i="8"/>
  <c r="S253" i="8"/>
  <c r="Q253" i="8"/>
  <c r="P253" i="8"/>
  <c r="N253" i="8"/>
  <c r="H253" i="8"/>
  <c r="T252" i="8"/>
  <c r="S252" i="8"/>
  <c r="Q252" i="8"/>
  <c r="P252" i="8"/>
  <c r="N252" i="8"/>
  <c r="H252" i="8"/>
  <c r="T251" i="8"/>
  <c r="S251" i="8"/>
  <c r="Q251" i="8"/>
  <c r="P251" i="8"/>
  <c r="N251" i="8"/>
  <c r="H251" i="8"/>
  <c r="O251" i="8" s="1"/>
  <c r="T250" i="8"/>
  <c r="S250" i="8"/>
  <c r="Q250" i="8"/>
  <c r="P250" i="8"/>
  <c r="N250" i="8"/>
  <c r="H250" i="8"/>
  <c r="T249" i="8"/>
  <c r="S249" i="8"/>
  <c r="Q249" i="8"/>
  <c r="P249" i="8"/>
  <c r="N249" i="8"/>
  <c r="H249" i="8"/>
  <c r="T248" i="8"/>
  <c r="S248" i="8"/>
  <c r="Q248" i="8"/>
  <c r="P248" i="8"/>
  <c r="N248" i="8"/>
  <c r="H248" i="8"/>
  <c r="T247" i="8"/>
  <c r="S247" i="8"/>
  <c r="Q247" i="8"/>
  <c r="P247" i="8"/>
  <c r="N247" i="8"/>
  <c r="H247" i="8"/>
  <c r="T246" i="8"/>
  <c r="S246" i="8"/>
  <c r="Q246" i="8"/>
  <c r="P246" i="8"/>
  <c r="N246" i="8"/>
  <c r="H246" i="8"/>
  <c r="T245" i="8"/>
  <c r="S245" i="8"/>
  <c r="Q245" i="8"/>
  <c r="P245" i="8"/>
  <c r="N245" i="8"/>
  <c r="H245" i="8"/>
  <c r="T244" i="8"/>
  <c r="S244" i="8"/>
  <c r="Q244" i="8"/>
  <c r="P244" i="8"/>
  <c r="N244" i="8"/>
  <c r="H244" i="8"/>
  <c r="T243" i="8"/>
  <c r="S243" i="8"/>
  <c r="Q243" i="8"/>
  <c r="P243" i="8"/>
  <c r="N243" i="8"/>
  <c r="H243" i="8"/>
  <c r="T242" i="8"/>
  <c r="S242" i="8"/>
  <c r="Q242" i="8"/>
  <c r="P242" i="8"/>
  <c r="N242" i="8"/>
  <c r="H242" i="8"/>
  <c r="T241" i="8"/>
  <c r="S241" i="8"/>
  <c r="Q241" i="8"/>
  <c r="P241" i="8"/>
  <c r="N241" i="8"/>
  <c r="H241" i="8"/>
  <c r="T240" i="8"/>
  <c r="S240" i="8"/>
  <c r="Q240" i="8"/>
  <c r="P240" i="8"/>
  <c r="N240" i="8"/>
  <c r="H240" i="8"/>
  <c r="T239" i="8"/>
  <c r="S239" i="8"/>
  <c r="Q239" i="8"/>
  <c r="P239" i="8"/>
  <c r="N239" i="8"/>
  <c r="H239" i="8"/>
  <c r="T238" i="8"/>
  <c r="S238" i="8"/>
  <c r="Q238" i="8"/>
  <c r="P238" i="8"/>
  <c r="N238" i="8"/>
  <c r="H238" i="8"/>
  <c r="T237" i="8"/>
  <c r="S237" i="8"/>
  <c r="Q237" i="8"/>
  <c r="P237" i="8"/>
  <c r="N237" i="8"/>
  <c r="H237" i="8"/>
  <c r="T236" i="8"/>
  <c r="S236" i="8"/>
  <c r="Q236" i="8"/>
  <c r="P236" i="8"/>
  <c r="N236" i="8"/>
  <c r="H236" i="8"/>
  <c r="T235" i="8"/>
  <c r="S235" i="8"/>
  <c r="Q235" i="8"/>
  <c r="P235" i="8"/>
  <c r="N235" i="8"/>
  <c r="H235" i="8"/>
  <c r="T234" i="8"/>
  <c r="S234" i="8"/>
  <c r="Q234" i="8"/>
  <c r="P234" i="8"/>
  <c r="R234" i="8" s="1"/>
  <c r="N234" i="8"/>
  <c r="H234" i="8"/>
  <c r="T233" i="8"/>
  <c r="S233" i="8"/>
  <c r="U233" i="8" s="1"/>
  <c r="Q233" i="8"/>
  <c r="P233" i="8"/>
  <c r="N233" i="8"/>
  <c r="H233" i="8"/>
  <c r="T232" i="8"/>
  <c r="S232" i="8"/>
  <c r="Q232" i="8"/>
  <c r="P232" i="8"/>
  <c r="N232" i="8"/>
  <c r="H232" i="8"/>
  <c r="T231" i="8"/>
  <c r="S231" i="8"/>
  <c r="Q231" i="8"/>
  <c r="P231" i="8"/>
  <c r="N231" i="8"/>
  <c r="H231" i="8"/>
  <c r="T230" i="8"/>
  <c r="S230" i="8"/>
  <c r="Q230" i="8"/>
  <c r="P230" i="8"/>
  <c r="N230" i="8"/>
  <c r="H230" i="8"/>
  <c r="T229" i="8"/>
  <c r="S229" i="8"/>
  <c r="Q229" i="8"/>
  <c r="P229" i="8"/>
  <c r="N229" i="8"/>
  <c r="H229" i="8"/>
  <c r="T228" i="8"/>
  <c r="S228" i="8"/>
  <c r="Q228" i="8"/>
  <c r="P228" i="8"/>
  <c r="N228" i="8"/>
  <c r="H228" i="8"/>
  <c r="T227" i="8"/>
  <c r="S227" i="8"/>
  <c r="Q227" i="8"/>
  <c r="P227" i="8"/>
  <c r="N227" i="8"/>
  <c r="H227" i="8"/>
  <c r="T226" i="8"/>
  <c r="S226" i="8"/>
  <c r="Q226" i="8"/>
  <c r="P226" i="8"/>
  <c r="N226" i="8"/>
  <c r="H226" i="8"/>
  <c r="T225" i="8"/>
  <c r="S225" i="8"/>
  <c r="Q225" i="8"/>
  <c r="P225" i="8"/>
  <c r="N225" i="8"/>
  <c r="H225" i="8"/>
  <c r="T224" i="8"/>
  <c r="S224" i="8"/>
  <c r="Q224" i="8"/>
  <c r="P224" i="8"/>
  <c r="N224" i="8"/>
  <c r="H224" i="8"/>
  <c r="T223" i="8"/>
  <c r="S223" i="8"/>
  <c r="Q223" i="8"/>
  <c r="P223" i="8"/>
  <c r="N223" i="8"/>
  <c r="H223" i="8"/>
  <c r="T222" i="8"/>
  <c r="S222" i="8"/>
  <c r="Q222" i="8"/>
  <c r="P222" i="8"/>
  <c r="N222" i="8"/>
  <c r="H222" i="8"/>
  <c r="T221" i="8"/>
  <c r="S221" i="8"/>
  <c r="Q221" i="8"/>
  <c r="P221" i="8"/>
  <c r="N221" i="8"/>
  <c r="H221" i="8"/>
  <c r="T220" i="8"/>
  <c r="S220" i="8"/>
  <c r="Q220" i="8"/>
  <c r="P220" i="8"/>
  <c r="N220" i="8"/>
  <c r="H220" i="8"/>
  <c r="T219" i="8"/>
  <c r="S219" i="8"/>
  <c r="Q219" i="8"/>
  <c r="P219" i="8"/>
  <c r="N219" i="8"/>
  <c r="H219" i="8"/>
  <c r="T218" i="8"/>
  <c r="S218" i="8"/>
  <c r="Q218" i="8"/>
  <c r="P218" i="8"/>
  <c r="N218" i="8"/>
  <c r="H218" i="8"/>
  <c r="T217" i="8"/>
  <c r="S217" i="8"/>
  <c r="Q217" i="8"/>
  <c r="P217" i="8"/>
  <c r="N217" i="8"/>
  <c r="H217" i="8"/>
  <c r="T216" i="8"/>
  <c r="S216" i="8"/>
  <c r="Q216" i="8"/>
  <c r="P216" i="8"/>
  <c r="N216" i="8"/>
  <c r="H216" i="8"/>
  <c r="T215" i="8"/>
  <c r="S215" i="8"/>
  <c r="Q215" i="8"/>
  <c r="P215" i="8"/>
  <c r="N215" i="8"/>
  <c r="H215" i="8"/>
  <c r="T214" i="8"/>
  <c r="S214" i="8"/>
  <c r="Q214" i="8"/>
  <c r="P214" i="8"/>
  <c r="N214" i="8"/>
  <c r="H214" i="8"/>
  <c r="T213" i="8"/>
  <c r="S213" i="8"/>
  <c r="Q213" i="8"/>
  <c r="P213" i="8"/>
  <c r="N213" i="8"/>
  <c r="H213" i="8"/>
  <c r="T212" i="8"/>
  <c r="S212" i="8"/>
  <c r="Q212" i="8"/>
  <c r="P212" i="8"/>
  <c r="N212" i="8"/>
  <c r="H212" i="8"/>
  <c r="O212" i="8" s="1"/>
  <c r="T211" i="8"/>
  <c r="S211" i="8"/>
  <c r="Q211" i="8"/>
  <c r="P211" i="8"/>
  <c r="R211" i="8" s="1"/>
  <c r="N211" i="8"/>
  <c r="H211" i="8"/>
  <c r="T210" i="8"/>
  <c r="S210" i="8"/>
  <c r="U210" i="8" s="1"/>
  <c r="Q210" i="8"/>
  <c r="P210" i="8"/>
  <c r="N210" i="8"/>
  <c r="H210" i="8"/>
  <c r="O210" i="8" s="1"/>
  <c r="T209" i="8"/>
  <c r="S209" i="8"/>
  <c r="Q209" i="8"/>
  <c r="P209" i="8"/>
  <c r="R209" i="8" s="1"/>
  <c r="N209" i="8"/>
  <c r="H209" i="8"/>
  <c r="T208" i="8"/>
  <c r="S208" i="8"/>
  <c r="U208" i="8" s="1"/>
  <c r="Q208" i="8"/>
  <c r="P208" i="8"/>
  <c r="N208" i="8"/>
  <c r="H208" i="8"/>
  <c r="O208" i="8" s="1"/>
  <c r="T207" i="8"/>
  <c r="S207" i="8"/>
  <c r="Q207" i="8"/>
  <c r="P207" i="8"/>
  <c r="N207" i="8"/>
  <c r="H207" i="8"/>
  <c r="T206" i="8"/>
  <c r="S206" i="8"/>
  <c r="U206" i="8" s="1"/>
  <c r="Q206" i="8"/>
  <c r="P206" i="8"/>
  <c r="N206" i="8"/>
  <c r="H206" i="8"/>
  <c r="O206" i="8" s="1"/>
  <c r="T205" i="8"/>
  <c r="S205" i="8"/>
  <c r="Q205" i="8"/>
  <c r="P205" i="8"/>
  <c r="R205" i="8" s="1"/>
  <c r="N205" i="8"/>
  <c r="H205" i="8"/>
  <c r="T204" i="8"/>
  <c r="S204" i="8"/>
  <c r="Q204" i="8"/>
  <c r="P204" i="8"/>
  <c r="N204" i="8"/>
  <c r="H204" i="8"/>
  <c r="O204" i="8" s="1"/>
  <c r="T203" i="8"/>
  <c r="S203" i="8"/>
  <c r="Q203" i="8"/>
  <c r="P203" i="8"/>
  <c r="N203" i="8"/>
  <c r="H203" i="8"/>
  <c r="T202" i="8"/>
  <c r="S202" i="8"/>
  <c r="Q202" i="8"/>
  <c r="P202" i="8"/>
  <c r="N202" i="8"/>
  <c r="H202" i="8"/>
  <c r="T201" i="8"/>
  <c r="S201" i="8"/>
  <c r="Q201" i="8"/>
  <c r="P201" i="8"/>
  <c r="R201" i="8" s="1"/>
  <c r="N201" i="8"/>
  <c r="H201" i="8"/>
  <c r="T200" i="8"/>
  <c r="S200" i="8"/>
  <c r="Q200" i="8"/>
  <c r="P200" i="8"/>
  <c r="N200" i="8"/>
  <c r="H200" i="8"/>
  <c r="O200" i="8" s="1"/>
  <c r="T199" i="8"/>
  <c r="S199" i="8"/>
  <c r="Q199" i="8"/>
  <c r="P199" i="8"/>
  <c r="N199" i="8"/>
  <c r="H199" i="8"/>
  <c r="T198" i="8"/>
  <c r="S198" i="8"/>
  <c r="Q198" i="8"/>
  <c r="P198" i="8"/>
  <c r="N198" i="8"/>
  <c r="H198" i="8"/>
  <c r="O198" i="8" s="1"/>
  <c r="T197" i="8"/>
  <c r="S197" i="8"/>
  <c r="Q197" i="8"/>
  <c r="P197" i="8"/>
  <c r="N197" i="8"/>
  <c r="H197" i="8"/>
  <c r="T196" i="8"/>
  <c r="S196" i="8"/>
  <c r="Q196" i="8"/>
  <c r="P196" i="8"/>
  <c r="N196" i="8"/>
  <c r="H196" i="8"/>
  <c r="O196" i="8" s="1"/>
  <c r="T195" i="8"/>
  <c r="S195" i="8"/>
  <c r="Q195" i="8"/>
  <c r="P195" i="8"/>
  <c r="N195" i="8"/>
  <c r="H195" i="8"/>
  <c r="O195" i="8" s="1"/>
  <c r="T194" i="8"/>
  <c r="S194" i="8"/>
  <c r="Q194" i="8"/>
  <c r="P194" i="8"/>
  <c r="N194" i="8"/>
  <c r="H194" i="8"/>
  <c r="O194" i="8" s="1"/>
  <c r="T193" i="8"/>
  <c r="S193" i="8"/>
  <c r="Q193" i="8"/>
  <c r="P193" i="8"/>
  <c r="N193" i="8"/>
  <c r="H193" i="8"/>
  <c r="O193" i="8" s="1"/>
  <c r="T192" i="8"/>
  <c r="S192" i="8"/>
  <c r="Q192" i="8"/>
  <c r="P192" i="8"/>
  <c r="R192" i="8" s="1"/>
  <c r="N192" i="8"/>
  <c r="H192" i="8"/>
  <c r="O192" i="8" s="1"/>
  <c r="T191" i="8"/>
  <c r="S191" i="8"/>
  <c r="Q191" i="8"/>
  <c r="P191" i="8"/>
  <c r="N191" i="8"/>
  <c r="H191" i="8"/>
  <c r="T190" i="8"/>
  <c r="S190" i="8"/>
  <c r="U190" i="8" s="1"/>
  <c r="Q190" i="8"/>
  <c r="P190" i="8"/>
  <c r="N190" i="8"/>
  <c r="H190" i="8"/>
  <c r="T189" i="8"/>
  <c r="S189" i="8"/>
  <c r="Q189" i="8"/>
  <c r="P189" i="8"/>
  <c r="N189" i="8"/>
  <c r="H189" i="8"/>
  <c r="T188" i="8"/>
  <c r="S188" i="8"/>
  <c r="Q188" i="8"/>
  <c r="P188" i="8"/>
  <c r="N188" i="8"/>
  <c r="H188" i="8"/>
  <c r="T187" i="8"/>
  <c r="S187" i="8"/>
  <c r="Q187" i="8"/>
  <c r="P187" i="8"/>
  <c r="N187" i="8"/>
  <c r="H187" i="8"/>
  <c r="T186" i="8"/>
  <c r="S186" i="8"/>
  <c r="Q186" i="8"/>
  <c r="P186" i="8"/>
  <c r="N186" i="8"/>
  <c r="H186" i="8"/>
  <c r="T185" i="8"/>
  <c r="S185" i="8"/>
  <c r="Q185" i="8"/>
  <c r="P185" i="8"/>
  <c r="N185" i="8"/>
  <c r="H185" i="8"/>
  <c r="T184" i="8"/>
  <c r="S184" i="8"/>
  <c r="Q184" i="8"/>
  <c r="P184" i="8"/>
  <c r="N184" i="8"/>
  <c r="H184" i="8"/>
  <c r="T183" i="8"/>
  <c r="S183" i="8"/>
  <c r="Q183" i="8"/>
  <c r="P183" i="8"/>
  <c r="N183" i="8"/>
  <c r="H183" i="8"/>
  <c r="O183" i="8" s="1"/>
  <c r="T182" i="8"/>
  <c r="S182" i="8"/>
  <c r="Q182" i="8"/>
  <c r="P182" i="8"/>
  <c r="N182" i="8"/>
  <c r="H182" i="8"/>
  <c r="T181" i="8"/>
  <c r="S181" i="8"/>
  <c r="U181" i="8" s="1"/>
  <c r="Q181" i="8"/>
  <c r="P181" i="8"/>
  <c r="N181" i="8"/>
  <c r="H181" i="8"/>
  <c r="T180" i="8"/>
  <c r="S180" i="8"/>
  <c r="Q180" i="8"/>
  <c r="P180" i="8"/>
  <c r="N180" i="8"/>
  <c r="H180" i="8"/>
  <c r="T179" i="8"/>
  <c r="S179" i="8"/>
  <c r="U179" i="8" s="1"/>
  <c r="Q179" i="8"/>
  <c r="P179" i="8"/>
  <c r="N179" i="8"/>
  <c r="H179" i="8"/>
  <c r="O179" i="8" s="1"/>
  <c r="T178" i="8"/>
  <c r="S178" i="8"/>
  <c r="Q178" i="8"/>
  <c r="P178" i="8"/>
  <c r="N178" i="8"/>
  <c r="H178" i="8"/>
  <c r="T177" i="8"/>
  <c r="S177" i="8"/>
  <c r="U177" i="8" s="1"/>
  <c r="Q177" i="8"/>
  <c r="P177" i="8"/>
  <c r="N177" i="8"/>
  <c r="H177" i="8"/>
  <c r="T176" i="8"/>
  <c r="S176" i="8"/>
  <c r="Q176" i="8"/>
  <c r="P176" i="8"/>
  <c r="N176" i="8"/>
  <c r="H176" i="8"/>
  <c r="O176" i="8" s="1"/>
  <c r="T175" i="8"/>
  <c r="S175" i="8"/>
  <c r="Q175" i="8"/>
  <c r="P175" i="8"/>
  <c r="N175" i="8"/>
  <c r="H175" i="8"/>
  <c r="O175" i="8" s="1"/>
  <c r="T174" i="8"/>
  <c r="S174" i="8"/>
  <c r="Q174" i="8"/>
  <c r="P174" i="8"/>
  <c r="N174" i="8"/>
  <c r="H174" i="8"/>
  <c r="T173" i="8"/>
  <c r="S173" i="8"/>
  <c r="Q173" i="8"/>
  <c r="P173" i="8"/>
  <c r="N173" i="8"/>
  <c r="H173" i="8"/>
  <c r="T172" i="8"/>
  <c r="S172" i="8"/>
  <c r="Q172" i="8"/>
  <c r="P172" i="8"/>
  <c r="N172" i="8"/>
  <c r="H172" i="8"/>
  <c r="T171" i="8"/>
  <c r="S171" i="8"/>
  <c r="Q171" i="8"/>
  <c r="P171" i="8"/>
  <c r="N171" i="8"/>
  <c r="H171" i="8"/>
  <c r="T170" i="8"/>
  <c r="S170" i="8"/>
  <c r="Q170" i="8"/>
  <c r="P170" i="8"/>
  <c r="N170" i="8"/>
  <c r="H170" i="8"/>
  <c r="T169" i="8"/>
  <c r="S169" i="8"/>
  <c r="Q169" i="8"/>
  <c r="P169" i="8"/>
  <c r="N169" i="8"/>
  <c r="H169" i="8"/>
  <c r="T168" i="8"/>
  <c r="S168" i="8"/>
  <c r="Q168" i="8"/>
  <c r="P168" i="8"/>
  <c r="N168" i="8"/>
  <c r="H168" i="8"/>
  <c r="T167" i="8"/>
  <c r="S167" i="8"/>
  <c r="Q167" i="8"/>
  <c r="P167" i="8"/>
  <c r="N167" i="8"/>
  <c r="H167" i="8"/>
  <c r="T166" i="8"/>
  <c r="S166" i="8"/>
  <c r="Q166" i="8"/>
  <c r="P166" i="8"/>
  <c r="N166" i="8"/>
  <c r="H166" i="8"/>
  <c r="T165" i="8"/>
  <c r="S165" i="8"/>
  <c r="Q165" i="8"/>
  <c r="P165" i="8"/>
  <c r="N165" i="8"/>
  <c r="H165" i="8"/>
  <c r="T164" i="8"/>
  <c r="S164" i="8"/>
  <c r="Q164" i="8"/>
  <c r="P164" i="8"/>
  <c r="N164" i="8"/>
  <c r="H164" i="8"/>
  <c r="T163" i="8"/>
  <c r="S163" i="8"/>
  <c r="Q163" i="8"/>
  <c r="P163" i="8"/>
  <c r="N163" i="8"/>
  <c r="H163" i="8"/>
  <c r="O163" i="8" s="1"/>
  <c r="T162" i="8"/>
  <c r="S162" i="8"/>
  <c r="U162" i="8" s="1"/>
  <c r="Q162" i="8"/>
  <c r="P162" i="8"/>
  <c r="N162" i="8"/>
  <c r="H162" i="8"/>
  <c r="T161" i="8"/>
  <c r="S161" i="8"/>
  <c r="Q161" i="8"/>
  <c r="P161" i="8"/>
  <c r="N161" i="8"/>
  <c r="H161" i="8"/>
  <c r="O161" i="8" s="1"/>
  <c r="T160" i="8"/>
  <c r="S160" i="8"/>
  <c r="Q160" i="8"/>
  <c r="P160" i="8"/>
  <c r="N160" i="8"/>
  <c r="H160" i="8"/>
  <c r="T159" i="8"/>
  <c r="S159" i="8"/>
  <c r="Q159" i="8"/>
  <c r="P159" i="8"/>
  <c r="N159" i="8"/>
  <c r="H159" i="8"/>
  <c r="O159" i="8" s="1"/>
  <c r="T158" i="8"/>
  <c r="S158" i="8"/>
  <c r="Q158" i="8"/>
  <c r="P158" i="8"/>
  <c r="N158" i="8"/>
  <c r="H158" i="8"/>
  <c r="T157" i="8"/>
  <c r="S157" i="8"/>
  <c r="U157" i="8" s="1"/>
  <c r="Q157" i="8"/>
  <c r="P157" i="8"/>
  <c r="N157" i="8"/>
  <c r="H157" i="8"/>
  <c r="T156" i="8"/>
  <c r="S156" i="8"/>
  <c r="Q156" i="8"/>
  <c r="P156" i="8"/>
  <c r="N156" i="8"/>
  <c r="H156" i="8"/>
  <c r="T155" i="8"/>
  <c r="S155" i="8"/>
  <c r="Q155" i="8"/>
  <c r="P155" i="8"/>
  <c r="N155" i="8"/>
  <c r="H155" i="8"/>
  <c r="T154" i="8"/>
  <c r="S154" i="8"/>
  <c r="Q154" i="8"/>
  <c r="P154" i="8"/>
  <c r="N154" i="8"/>
  <c r="H154" i="8"/>
  <c r="T153" i="8"/>
  <c r="S153" i="8"/>
  <c r="Q153" i="8"/>
  <c r="P153" i="8"/>
  <c r="N153" i="8"/>
  <c r="H153" i="8"/>
  <c r="T152" i="8"/>
  <c r="S152" i="8"/>
  <c r="Q152" i="8"/>
  <c r="P152" i="8"/>
  <c r="N152" i="8"/>
  <c r="H152" i="8"/>
  <c r="T151" i="8"/>
  <c r="S151" i="8"/>
  <c r="Q151" i="8"/>
  <c r="P151" i="8"/>
  <c r="N151" i="8"/>
  <c r="H151" i="8"/>
  <c r="T150" i="8"/>
  <c r="S150" i="8"/>
  <c r="Q150" i="8"/>
  <c r="P150" i="8"/>
  <c r="N150" i="8"/>
  <c r="H150" i="8"/>
  <c r="T149" i="8"/>
  <c r="S149" i="8"/>
  <c r="Q149" i="8"/>
  <c r="P149" i="8"/>
  <c r="N149" i="8"/>
  <c r="H149" i="8"/>
  <c r="T148" i="8"/>
  <c r="S148" i="8"/>
  <c r="Q148" i="8"/>
  <c r="P148" i="8"/>
  <c r="N148" i="8"/>
  <c r="H148" i="8"/>
  <c r="T147" i="8"/>
  <c r="S147" i="8"/>
  <c r="Q147" i="8"/>
  <c r="P147" i="8"/>
  <c r="N147" i="8"/>
  <c r="H147" i="8"/>
  <c r="O147" i="8" s="1"/>
  <c r="T146" i="8"/>
  <c r="S146" i="8"/>
  <c r="Q146" i="8"/>
  <c r="P146" i="8"/>
  <c r="R146" i="8" s="1"/>
  <c r="N146" i="8"/>
  <c r="H146" i="8"/>
  <c r="T145" i="8"/>
  <c r="S145" i="8"/>
  <c r="U145" i="8" s="1"/>
  <c r="Q145" i="8"/>
  <c r="P145" i="8"/>
  <c r="N145" i="8"/>
  <c r="H145" i="8"/>
  <c r="O145" i="8" s="1"/>
  <c r="T144" i="8"/>
  <c r="S144" i="8"/>
  <c r="Q144" i="8"/>
  <c r="P144" i="8"/>
  <c r="R144" i="8" s="1"/>
  <c r="N144" i="8"/>
  <c r="H144" i="8"/>
  <c r="T143" i="8"/>
  <c r="S143" i="8"/>
  <c r="U143" i="8" s="1"/>
  <c r="Q143" i="8"/>
  <c r="P143" i="8"/>
  <c r="N143" i="8"/>
  <c r="H143" i="8"/>
  <c r="O143" i="8" s="1"/>
  <c r="T142" i="8"/>
  <c r="S142" i="8"/>
  <c r="Q142" i="8"/>
  <c r="P142" i="8"/>
  <c r="N142" i="8"/>
  <c r="H142" i="8"/>
  <c r="T141" i="8"/>
  <c r="S141" i="8"/>
  <c r="U141" i="8" s="1"/>
  <c r="Q141" i="8"/>
  <c r="P141" i="8"/>
  <c r="N141" i="8"/>
  <c r="H141" i="8"/>
  <c r="O141" i="8" s="1"/>
  <c r="T140" i="8"/>
  <c r="S140" i="8"/>
  <c r="Q140" i="8"/>
  <c r="P140" i="8"/>
  <c r="R140" i="8" s="1"/>
  <c r="N140" i="8"/>
  <c r="H140" i="8"/>
  <c r="T139" i="8"/>
  <c r="S139" i="8"/>
  <c r="Q139" i="8"/>
  <c r="P139" i="8"/>
  <c r="N139" i="8"/>
  <c r="H139" i="8"/>
  <c r="T138" i="8"/>
  <c r="S138" i="8"/>
  <c r="Q138" i="8"/>
  <c r="P138" i="8"/>
  <c r="N138" i="8"/>
  <c r="H138" i="8"/>
  <c r="T137" i="8"/>
  <c r="S137" i="8"/>
  <c r="Q137" i="8"/>
  <c r="P137" i="8"/>
  <c r="N137" i="8"/>
  <c r="H137" i="8"/>
  <c r="T136" i="8"/>
  <c r="S136" i="8"/>
  <c r="Q136" i="8"/>
  <c r="P136" i="8"/>
  <c r="R136" i="8" s="1"/>
  <c r="N136" i="8"/>
  <c r="H136" i="8"/>
  <c r="T135" i="8"/>
  <c r="S135" i="8"/>
  <c r="U135" i="8" s="1"/>
  <c r="Q135" i="8"/>
  <c r="P135" i="8"/>
  <c r="N135" i="8"/>
  <c r="H135" i="8"/>
  <c r="O135" i="8" s="1"/>
  <c r="T134" i="8"/>
  <c r="S134" i="8"/>
  <c r="Q134" i="8"/>
  <c r="P134" i="8"/>
  <c r="N134" i="8"/>
  <c r="O134" i="8" s="1"/>
  <c r="H134" i="8"/>
  <c r="T133" i="8"/>
  <c r="S133" i="8"/>
  <c r="Q133" i="8"/>
  <c r="P133" i="8"/>
  <c r="N133" i="8"/>
  <c r="H133" i="8"/>
  <c r="T132" i="8"/>
  <c r="S132" i="8"/>
  <c r="Q132" i="8"/>
  <c r="P132" i="8"/>
  <c r="N132" i="8"/>
  <c r="H132" i="8"/>
  <c r="T131" i="8"/>
  <c r="S131" i="8"/>
  <c r="Q131" i="8"/>
  <c r="P131" i="8"/>
  <c r="N131" i="8"/>
  <c r="H131" i="8"/>
  <c r="O131" i="8" s="1"/>
  <c r="T130" i="8"/>
  <c r="S130" i="8"/>
  <c r="Q130" i="8"/>
  <c r="P130" i="8"/>
  <c r="N130" i="8"/>
  <c r="H130" i="8"/>
  <c r="T129" i="8"/>
  <c r="S129" i="8"/>
  <c r="U129" i="8" s="1"/>
  <c r="Q129" i="8"/>
  <c r="P129" i="8"/>
  <c r="N129" i="8"/>
  <c r="H129" i="8"/>
  <c r="O129" i="8" s="1"/>
  <c r="T128" i="8"/>
  <c r="S128" i="8"/>
  <c r="Q128" i="8"/>
  <c r="P128" i="8"/>
  <c r="R128" i="8" s="1"/>
  <c r="N128" i="8"/>
  <c r="H128" i="8"/>
  <c r="T127" i="8"/>
  <c r="S127" i="8"/>
  <c r="U127" i="8" s="1"/>
  <c r="Q127" i="8"/>
  <c r="P127" i="8"/>
  <c r="N127" i="8"/>
  <c r="H127" i="8"/>
  <c r="O127" i="8" s="1"/>
  <c r="T126" i="8"/>
  <c r="S126" i="8"/>
  <c r="Q126" i="8"/>
  <c r="P126" i="8"/>
  <c r="N126" i="8"/>
  <c r="H126" i="8"/>
  <c r="T125" i="8"/>
  <c r="S125" i="8"/>
  <c r="Q125" i="8"/>
  <c r="P125" i="8"/>
  <c r="N125" i="8"/>
  <c r="H125" i="8"/>
  <c r="O125" i="8" s="1"/>
  <c r="T124" i="8"/>
  <c r="S124" i="8"/>
  <c r="Q124" i="8"/>
  <c r="P124" i="8"/>
  <c r="N124" i="8"/>
  <c r="H124" i="8"/>
  <c r="T123" i="8"/>
  <c r="S123" i="8"/>
  <c r="Q123" i="8"/>
  <c r="P123" i="8"/>
  <c r="N123" i="8"/>
  <c r="H123" i="8"/>
  <c r="T122" i="8"/>
  <c r="S122" i="8"/>
  <c r="Q122" i="8"/>
  <c r="P122" i="8"/>
  <c r="N122" i="8"/>
  <c r="H122" i="8"/>
  <c r="T121" i="8"/>
  <c r="S121" i="8"/>
  <c r="Q121" i="8"/>
  <c r="P121" i="8"/>
  <c r="N121" i="8"/>
  <c r="H121" i="8"/>
  <c r="T120" i="8"/>
  <c r="S120" i="8"/>
  <c r="Q120" i="8"/>
  <c r="P120" i="8"/>
  <c r="N120" i="8"/>
  <c r="H120" i="8"/>
  <c r="T119" i="8"/>
  <c r="S119" i="8"/>
  <c r="Q119" i="8"/>
  <c r="P119" i="8"/>
  <c r="N119" i="8"/>
  <c r="H119" i="8"/>
  <c r="O119" i="8" s="1"/>
  <c r="T118" i="8"/>
  <c r="S118" i="8"/>
  <c r="Q118" i="8"/>
  <c r="P118" i="8"/>
  <c r="N118" i="8"/>
  <c r="H118" i="8"/>
  <c r="T117" i="8"/>
  <c r="S117" i="8"/>
  <c r="Q117" i="8"/>
  <c r="P117" i="8"/>
  <c r="N117" i="8"/>
  <c r="H117" i="8"/>
  <c r="T116" i="8"/>
  <c r="S116" i="8"/>
  <c r="Q116" i="8"/>
  <c r="P116" i="8"/>
  <c r="N116" i="8"/>
  <c r="H116" i="8"/>
  <c r="T115" i="8"/>
  <c r="S115" i="8"/>
  <c r="Q115" i="8"/>
  <c r="P115" i="8"/>
  <c r="N115" i="8"/>
  <c r="H115" i="8"/>
  <c r="T114" i="8"/>
  <c r="S114" i="8"/>
  <c r="Q114" i="8"/>
  <c r="P114" i="8"/>
  <c r="R114" i="8" s="1"/>
  <c r="N114" i="8"/>
  <c r="H114" i="8"/>
  <c r="T113" i="8"/>
  <c r="S113" i="8"/>
  <c r="Q113" i="8"/>
  <c r="P113" i="8"/>
  <c r="N113" i="8"/>
  <c r="H113" i="8"/>
  <c r="T112" i="8"/>
  <c r="S112" i="8"/>
  <c r="Q112" i="8"/>
  <c r="P112" i="8"/>
  <c r="R112" i="8" s="1"/>
  <c r="N112" i="8"/>
  <c r="H112" i="8"/>
  <c r="O112" i="8" s="1"/>
  <c r="T111" i="8"/>
  <c r="S111" i="8"/>
  <c r="U111" i="8" s="1"/>
  <c r="Q111" i="8"/>
  <c r="P111" i="8"/>
  <c r="N111" i="8"/>
  <c r="H111" i="8"/>
  <c r="T110" i="8"/>
  <c r="S110" i="8"/>
  <c r="Q110" i="8"/>
  <c r="P110" i="8"/>
  <c r="N110" i="8"/>
  <c r="H110" i="8"/>
  <c r="T109" i="8"/>
  <c r="S109" i="8"/>
  <c r="U109" i="8" s="1"/>
  <c r="Q109" i="8"/>
  <c r="P109" i="8"/>
  <c r="R109" i="8" s="1"/>
  <c r="N109" i="8"/>
  <c r="H109" i="8"/>
  <c r="O109" i="8" s="1"/>
  <c r="T108" i="8"/>
  <c r="S108" i="8"/>
  <c r="Q108" i="8"/>
  <c r="P108" i="8"/>
  <c r="R108" i="8" s="1"/>
  <c r="N108" i="8"/>
  <c r="H108" i="8"/>
  <c r="T107" i="8"/>
  <c r="S107" i="8"/>
  <c r="Q107" i="8"/>
  <c r="P107" i="8"/>
  <c r="N107" i="8"/>
  <c r="H107" i="8"/>
  <c r="T106" i="8"/>
  <c r="S106" i="8"/>
  <c r="Q106" i="8"/>
  <c r="P106" i="8"/>
  <c r="N106" i="8"/>
  <c r="H106" i="8"/>
  <c r="T105" i="8"/>
  <c r="S105" i="8"/>
  <c r="Q105" i="8"/>
  <c r="P105" i="8"/>
  <c r="N105" i="8"/>
  <c r="H105" i="8"/>
  <c r="T104" i="8"/>
  <c r="S104" i="8"/>
  <c r="Q104" i="8"/>
  <c r="P104" i="8"/>
  <c r="R104" i="8" s="1"/>
  <c r="N104" i="8"/>
  <c r="H104" i="8"/>
  <c r="T103" i="8"/>
  <c r="S103" i="8"/>
  <c r="U103" i="8" s="1"/>
  <c r="Q103" i="8"/>
  <c r="P103" i="8"/>
  <c r="N103" i="8"/>
  <c r="H103" i="8"/>
  <c r="T102" i="8"/>
  <c r="S102" i="8"/>
  <c r="Q102" i="8"/>
  <c r="P102" i="8"/>
  <c r="N102" i="8"/>
  <c r="H102" i="8"/>
  <c r="T101" i="8"/>
  <c r="S101" i="8"/>
  <c r="Q101" i="8"/>
  <c r="P101" i="8"/>
  <c r="N101" i="8"/>
  <c r="H101" i="8"/>
  <c r="T100" i="8"/>
  <c r="S100" i="8"/>
  <c r="Q100" i="8"/>
  <c r="P100" i="8"/>
  <c r="N100" i="8"/>
  <c r="H100" i="8"/>
  <c r="T99" i="8"/>
  <c r="S99" i="8"/>
  <c r="Q99" i="8"/>
  <c r="P99" i="8"/>
  <c r="N99" i="8"/>
  <c r="H99" i="8"/>
  <c r="T98" i="8"/>
  <c r="S98" i="8"/>
  <c r="Q98" i="8"/>
  <c r="P98" i="8"/>
  <c r="N98" i="8"/>
  <c r="H98" i="8"/>
  <c r="T97" i="8"/>
  <c r="S97" i="8"/>
  <c r="U97" i="8" s="1"/>
  <c r="Q97" i="8"/>
  <c r="P97" i="8"/>
  <c r="N97" i="8"/>
  <c r="H97" i="8"/>
  <c r="O97" i="8" s="1"/>
  <c r="T96" i="8"/>
  <c r="S96" i="8"/>
  <c r="Q96" i="8"/>
  <c r="P96" i="8"/>
  <c r="R96" i="8" s="1"/>
  <c r="N96" i="8"/>
  <c r="H96" i="8"/>
  <c r="O96" i="8" s="1"/>
  <c r="T95" i="8"/>
  <c r="S95" i="8"/>
  <c r="U95" i="8" s="1"/>
  <c r="Q95" i="8"/>
  <c r="P95" i="8"/>
  <c r="N95" i="8"/>
  <c r="H95" i="8"/>
  <c r="O95" i="8" s="1"/>
  <c r="T94" i="8"/>
  <c r="S94" i="8"/>
  <c r="Q94" i="8"/>
  <c r="P94" i="8"/>
  <c r="N94" i="8"/>
  <c r="H94" i="8"/>
  <c r="T93" i="8"/>
  <c r="S93" i="8"/>
  <c r="U93" i="8" s="1"/>
  <c r="Q93" i="8"/>
  <c r="P93" i="8"/>
  <c r="N93" i="8"/>
  <c r="H93" i="8"/>
  <c r="O93" i="8" s="1"/>
  <c r="T92" i="8"/>
  <c r="S92" i="8"/>
  <c r="Q92" i="8"/>
  <c r="P92" i="8"/>
  <c r="R92" i="8" s="1"/>
  <c r="N92" i="8"/>
  <c r="H92" i="8"/>
  <c r="T91" i="8"/>
  <c r="S91" i="8"/>
  <c r="Q91" i="8"/>
  <c r="P91" i="8"/>
  <c r="N91" i="8"/>
  <c r="H91" i="8"/>
  <c r="T90" i="8"/>
  <c r="S90" i="8"/>
  <c r="Q90" i="8"/>
  <c r="P90" i="8"/>
  <c r="N90" i="8"/>
  <c r="H90" i="8"/>
  <c r="T89" i="8"/>
  <c r="S89" i="8"/>
  <c r="Q89" i="8"/>
  <c r="P89" i="8"/>
  <c r="N89" i="8"/>
  <c r="H89" i="8"/>
  <c r="T88" i="8"/>
  <c r="S88" i="8"/>
  <c r="Q88" i="8"/>
  <c r="P88" i="8"/>
  <c r="R88" i="8" s="1"/>
  <c r="N88" i="8"/>
  <c r="H88" i="8"/>
  <c r="O88" i="8" s="1"/>
  <c r="T87" i="8"/>
  <c r="S87" i="8"/>
  <c r="U87" i="8" s="1"/>
  <c r="Q87" i="8"/>
  <c r="P87" i="8"/>
  <c r="N87" i="8"/>
  <c r="H87" i="8"/>
  <c r="O87" i="8" s="1"/>
  <c r="T86" i="8"/>
  <c r="S86" i="8"/>
  <c r="Q86" i="8"/>
  <c r="P86" i="8"/>
  <c r="N86" i="8"/>
  <c r="H86" i="8"/>
  <c r="T85" i="8"/>
  <c r="S85" i="8"/>
  <c r="Q85" i="8"/>
  <c r="P85" i="8"/>
  <c r="N85" i="8"/>
  <c r="H85" i="8"/>
  <c r="O85" i="8" s="1"/>
  <c r="T84" i="8"/>
  <c r="S84" i="8"/>
  <c r="Q84" i="8"/>
  <c r="P84" i="8"/>
  <c r="N84" i="8"/>
  <c r="H84" i="8"/>
  <c r="T83" i="8"/>
  <c r="S83" i="8"/>
  <c r="Q83" i="8"/>
  <c r="P83" i="8"/>
  <c r="N83" i="8"/>
  <c r="H83" i="8"/>
  <c r="O83" i="8" s="1"/>
  <c r="T82" i="8"/>
  <c r="S82" i="8"/>
  <c r="Q82" i="8"/>
  <c r="P82" i="8"/>
  <c r="N82" i="8"/>
  <c r="H82" i="8"/>
  <c r="T81" i="8"/>
  <c r="S81" i="8"/>
  <c r="Q81" i="8"/>
  <c r="P81" i="8"/>
  <c r="N81" i="8"/>
  <c r="H81" i="8"/>
  <c r="O81" i="8" s="1"/>
  <c r="T80" i="8"/>
  <c r="S80" i="8"/>
  <c r="Q80" i="8"/>
  <c r="P80" i="8"/>
  <c r="N80" i="8"/>
  <c r="H80" i="8"/>
  <c r="O80" i="8" s="1"/>
  <c r="T79" i="8"/>
  <c r="S79" i="8"/>
  <c r="Q79" i="8"/>
  <c r="P79" i="8"/>
  <c r="N79" i="8"/>
  <c r="H79" i="8"/>
  <c r="T78" i="8"/>
  <c r="S78" i="8"/>
  <c r="U78" i="8" s="1"/>
  <c r="Q78" i="8"/>
  <c r="P78" i="8"/>
  <c r="N78" i="8"/>
  <c r="H78" i="8"/>
  <c r="T77" i="8"/>
  <c r="S77" i="8"/>
  <c r="Q77" i="8"/>
  <c r="P77" i="8"/>
  <c r="N77" i="8"/>
  <c r="H77" i="8"/>
  <c r="T76" i="8"/>
  <c r="S76" i="8"/>
  <c r="U76" i="8" s="1"/>
  <c r="Q76" i="8"/>
  <c r="P76" i="8"/>
  <c r="N76" i="8"/>
  <c r="H76" i="8"/>
  <c r="T75" i="8"/>
  <c r="S75" i="8"/>
  <c r="Q75" i="8"/>
  <c r="P75" i="8"/>
  <c r="N75" i="8"/>
  <c r="H75" i="8"/>
  <c r="T74" i="8"/>
  <c r="S74" i="8"/>
  <c r="Q74" i="8"/>
  <c r="P74" i="8"/>
  <c r="N74" i="8"/>
  <c r="H74" i="8"/>
  <c r="T73" i="8"/>
  <c r="S73" i="8"/>
  <c r="Q73" i="8"/>
  <c r="P73" i="8"/>
  <c r="N73" i="8"/>
  <c r="H73" i="8"/>
  <c r="T72" i="8"/>
  <c r="S72" i="8"/>
  <c r="Q72" i="8"/>
  <c r="P72" i="8"/>
  <c r="N72" i="8"/>
  <c r="H72" i="8"/>
  <c r="O72" i="8" s="1"/>
  <c r="T71" i="8"/>
  <c r="S71" i="8"/>
  <c r="Q71" i="8"/>
  <c r="P71" i="8"/>
  <c r="N71" i="8"/>
  <c r="H71" i="8"/>
  <c r="T70" i="8"/>
  <c r="S70" i="8"/>
  <c r="Q70" i="8"/>
  <c r="P70" i="8"/>
  <c r="N70" i="8"/>
  <c r="H70" i="8"/>
  <c r="T69" i="8"/>
  <c r="S69" i="8"/>
  <c r="Q69" i="8"/>
  <c r="P69" i="8"/>
  <c r="N69" i="8"/>
  <c r="H69" i="8"/>
  <c r="T68" i="8"/>
  <c r="S68" i="8"/>
  <c r="Q68" i="8"/>
  <c r="P68" i="8"/>
  <c r="N68" i="8"/>
  <c r="H68" i="8"/>
  <c r="O68" i="8" s="1"/>
  <c r="T67" i="8"/>
  <c r="S67" i="8"/>
  <c r="Q67" i="8"/>
  <c r="P67" i="8"/>
  <c r="N67" i="8"/>
  <c r="H67" i="8"/>
  <c r="T66" i="8"/>
  <c r="S66" i="8"/>
  <c r="Q66" i="8"/>
  <c r="P66" i="8"/>
  <c r="N66" i="8"/>
  <c r="H66" i="8"/>
  <c r="T65" i="8"/>
  <c r="S65" i="8"/>
  <c r="Q65" i="8"/>
  <c r="P65" i="8"/>
  <c r="R65" i="8" s="1"/>
  <c r="N65" i="8"/>
  <c r="H65" i="8"/>
  <c r="O65" i="8" s="1"/>
  <c r="T64" i="8"/>
  <c r="S64" i="8"/>
  <c r="Q64" i="8"/>
  <c r="P64" i="8"/>
  <c r="N64" i="8"/>
  <c r="H64" i="8"/>
  <c r="T63" i="8"/>
  <c r="S63" i="8"/>
  <c r="Q63" i="8"/>
  <c r="P63" i="8"/>
  <c r="N63" i="8"/>
  <c r="H63" i="8"/>
  <c r="T62" i="8"/>
  <c r="S62" i="8"/>
  <c r="Q62" i="8"/>
  <c r="P62" i="8"/>
  <c r="N62" i="8"/>
  <c r="H62" i="8"/>
  <c r="T61" i="8"/>
  <c r="S61" i="8"/>
  <c r="Q61" i="8"/>
  <c r="P61" i="8"/>
  <c r="R61" i="8" s="1"/>
  <c r="N61" i="8"/>
  <c r="H61" i="8"/>
  <c r="T60" i="8"/>
  <c r="S60" i="8"/>
  <c r="Q60" i="8"/>
  <c r="P60" i="8"/>
  <c r="R60" i="8" s="1"/>
  <c r="N60" i="8"/>
  <c r="H60" i="8"/>
  <c r="T59" i="8"/>
  <c r="S59" i="8"/>
  <c r="Q59" i="8"/>
  <c r="P59" i="8"/>
  <c r="N59" i="8"/>
  <c r="H59" i="8"/>
  <c r="O59" i="8" s="1"/>
  <c r="T58" i="8"/>
  <c r="S58" i="8"/>
  <c r="Q58" i="8"/>
  <c r="P58" i="8"/>
  <c r="R58" i="8" s="1"/>
  <c r="N58" i="8"/>
  <c r="H58" i="8"/>
  <c r="T57" i="8"/>
  <c r="S57" i="8"/>
  <c r="U57" i="8" s="1"/>
  <c r="Q57" i="8"/>
  <c r="P57" i="8"/>
  <c r="N57" i="8"/>
  <c r="H57" i="8"/>
  <c r="O57" i="8" s="1"/>
  <c r="T56" i="8"/>
  <c r="S56" i="8"/>
  <c r="Q56" i="8"/>
  <c r="P56" i="8"/>
  <c r="N56" i="8"/>
  <c r="H56" i="8"/>
  <c r="T55" i="8"/>
  <c r="S55" i="8"/>
  <c r="Q55" i="8"/>
  <c r="P55" i="8"/>
  <c r="N55" i="8"/>
  <c r="H55" i="8"/>
  <c r="O55" i="8" s="1"/>
  <c r="T54" i="8"/>
  <c r="S54" i="8"/>
  <c r="U54" i="8" s="1"/>
  <c r="Q54" i="8"/>
  <c r="P54" i="8"/>
  <c r="N54" i="8"/>
  <c r="H54" i="8"/>
  <c r="T53" i="8"/>
  <c r="S53" i="8"/>
  <c r="U53" i="8" s="1"/>
  <c r="Q53" i="8"/>
  <c r="P53" i="8"/>
  <c r="N53" i="8"/>
  <c r="H53" i="8"/>
  <c r="O53" i="8" s="1"/>
  <c r="T52" i="8"/>
  <c r="S52" i="8"/>
  <c r="Q52" i="8"/>
  <c r="P52" i="8"/>
  <c r="N52" i="8"/>
  <c r="H52" i="8"/>
  <c r="O52" i="8" s="1"/>
  <c r="T51" i="8"/>
  <c r="S51" i="8"/>
  <c r="U51" i="8" s="1"/>
  <c r="Q51" i="8"/>
  <c r="P51" i="8"/>
  <c r="N51" i="8"/>
  <c r="H51" i="8"/>
  <c r="T50" i="8"/>
  <c r="S50" i="8"/>
  <c r="U50" i="8" s="1"/>
  <c r="Q50" i="8"/>
  <c r="P50" i="8"/>
  <c r="N50" i="8"/>
  <c r="H50" i="8"/>
  <c r="T49" i="8"/>
  <c r="S49" i="8"/>
  <c r="Q49" i="8"/>
  <c r="P49" i="8"/>
  <c r="N49" i="8"/>
  <c r="H49" i="8"/>
  <c r="T48" i="8"/>
  <c r="S48" i="8"/>
  <c r="Q48" i="8"/>
  <c r="P48" i="8"/>
  <c r="R48" i="8" s="1"/>
  <c r="N48" i="8"/>
  <c r="H48" i="8"/>
  <c r="T47" i="8"/>
  <c r="S47" i="8"/>
  <c r="U47" i="8" s="1"/>
  <c r="Q47" i="8"/>
  <c r="P47" i="8"/>
  <c r="N47" i="8"/>
  <c r="H47" i="8"/>
  <c r="O47" i="8" s="1"/>
  <c r="T46" i="8"/>
  <c r="S46" i="8"/>
  <c r="Q46" i="8"/>
  <c r="P46" i="8"/>
  <c r="R46" i="8" s="1"/>
  <c r="N46" i="8"/>
  <c r="H46" i="8"/>
  <c r="T45" i="8"/>
  <c r="S45" i="8"/>
  <c r="Q45" i="8"/>
  <c r="P45" i="8"/>
  <c r="N45" i="8"/>
  <c r="H45" i="8"/>
  <c r="O45" i="8" s="1"/>
  <c r="T44" i="8"/>
  <c r="S44" i="8"/>
  <c r="Q44" i="8"/>
  <c r="P44" i="8"/>
  <c r="R44" i="8" s="1"/>
  <c r="N44" i="8"/>
  <c r="H44" i="8"/>
  <c r="T43" i="8"/>
  <c r="S43" i="8"/>
  <c r="Q43" i="8"/>
  <c r="P43" i="8"/>
  <c r="N43" i="8"/>
  <c r="H43" i="8"/>
  <c r="T42" i="8"/>
  <c r="S42" i="8"/>
  <c r="Q42" i="8"/>
  <c r="P42" i="8"/>
  <c r="N42" i="8"/>
  <c r="H42" i="8"/>
  <c r="T41" i="8"/>
  <c r="S41" i="8"/>
  <c r="Q41" i="8"/>
  <c r="P41" i="8"/>
  <c r="N41" i="8"/>
  <c r="H41" i="8"/>
  <c r="T40" i="8"/>
  <c r="S40" i="8"/>
  <c r="Q40" i="8"/>
  <c r="P40" i="8"/>
  <c r="N40" i="8"/>
  <c r="H40" i="8"/>
  <c r="O40" i="8" s="1"/>
  <c r="T39" i="8"/>
  <c r="S39" i="8"/>
  <c r="Q39" i="8"/>
  <c r="P39" i="8"/>
  <c r="N39" i="8"/>
  <c r="H39" i="8"/>
  <c r="O39" i="8" s="1"/>
  <c r="T38" i="8"/>
  <c r="S38" i="8"/>
  <c r="U38" i="8" s="1"/>
  <c r="Q38" i="8"/>
  <c r="P38" i="8"/>
  <c r="N38" i="8"/>
  <c r="H38" i="8"/>
  <c r="T37" i="8"/>
  <c r="S37" i="8"/>
  <c r="Q37" i="8"/>
  <c r="P37" i="8"/>
  <c r="N37" i="8"/>
  <c r="H37" i="8"/>
  <c r="T36" i="8"/>
  <c r="S36" i="8"/>
  <c r="Q36" i="8"/>
  <c r="P36" i="8"/>
  <c r="N36" i="8"/>
  <c r="H36" i="8"/>
  <c r="T35" i="8"/>
  <c r="S35" i="8"/>
  <c r="Q35" i="8"/>
  <c r="P35" i="8"/>
  <c r="N35" i="8"/>
  <c r="H35" i="8"/>
  <c r="T34" i="8"/>
  <c r="S34" i="8"/>
  <c r="Q34" i="8"/>
  <c r="P34" i="8"/>
  <c r="N34" i="8"/>
  <c r="H34" i="8"/>
  <c r="T33" i="8"/>
  <c r="S33" i="8"/>
  <c r="Q33" i="8"/>
  <c r="P33" i="8"/>
  <c r="N33" i="8"/>
  <c r="H33" i="8"/>
  <c r="T32" i="8"/>
  <c r="S32" i="8"/>
  <c r="Q32" i="8"/>
  <c r="P32" i="8"/>
  <c r="N32" i="8"/>
  <c r="H32" i="8"/>
  <c r="O32" i="8" s="1"/>
  <c r="T31" i="8"/>
  <c r="S31" i="8"/>
  <c r="Q31" i="8"/>
  <c r="P31" i="8"/>
  <c r="N31" i="8"/>
  <c r="H31" i="8"/>
  <c r="O31" i="8" s="1"/>
  <c r="T30" i="8"/>
  <c r="S30" i="8"/>
  <c r="Q30" i="8"/>
  <c r="P30" i="8"/>
  <c r="N30" i="8"/>
  <c r="H30" i="8"/>
  <c r="T29" i="8"/>
  <c r="S29" i="8"/>
  <c r="U29" i="8" s="1"/>
  <c r="Q29" i="8"/>
  <c r="P29" i="8"/>
  <c r="R29" i="8" s="1"/>
  <c r="N29" i="8"/>
  <c r="H29" i="8"/>
  <c r="O29" i="8" s="1"/>
  <c r="T28" i="8"/>
  <c r="S28" i="8"/>
  <c r="Q28" i="8"/>
  <c r="P28" i="8"/>
  <c r="N28" i="8"/>
  <c r="H28" i="8"/>
  <c r="T27" i="8"/>
  <c r="S27" i="8"/>
  <c r="Q27" i="8"/>
  <c r="P27" i="8"/>
  <c r="N27" i="8"/>
  <c r="H27" i="8"/>
  <c r="O27" i="8" s="1"/>
  <c r="T26" i="8"/>
  <c r="S26" i="8"/>
  <c r="Q26" i="8"/>
  <c r="P26" i="8"/>
  <c r="N26" i="8"/>
  <c r="H26" i="8"/>
  <c r="T25" i="8"/>
  <c r="S25" i="8"/>
  <c r="Q25" i="8"/>
  <c r="P25" i="8"/>
  <c r="N25" i="8"/>
  <c r="H25" i="8"/>
  <c r="O25" i="8" s="1"/>
  <c r="T24" i="8"/>
  <c r="S24" i="8"/>
  <c r="Q24" i="8"/>
  <c r="P24" i="8"/>
  <c r="N24" i="8"/>
  <c r="H24" i="8"/>
  <c r="T23" i="8"/>
  <c r="S23" i="8"/>
  <c r="Q23" i="8"/>
  <c r="P23" i="8"/>
  <c r="N23" i="8"/>
  <c r="H23" i="8"/>
  <c r="T22" i="8"/>
  <c r="S22" i="8"/>
  <c r="Q22" i="8"/>
  <c r="P22" i="8"/>
  <c r="N22" i="8"/>
  <c r="H22" i="8"/>
  <c r="T21" i="8"/>
  <c r="S21" i="8"/>
  <c r="Q21" i="8"/>
  <c r="P21" i="8"/>
  <c r="R21" i="8" s="1"/>
  <c r="N21" i="8"/>
  <c r="H21" i="8"/>
  <c r="T20" i="8"/>
  <c r="S20" i="8"/>
  <c r="Q20" i="8"/>
  <c r="P20" i="8"/>
  <c r="N20" i="8"/>
  <c r="H20" i="8"/>
  <c r="O20" i="8" s="1"/>
  <c r="T19" i="8"/>
  <c r="S19" i="8"/>
  <c r="Q19" i="8"/>
  <c r="P19" i="8"/>
  <c r="N19" i="8"/>
  <c r="H19" i="8"/>
  <c r="T18" i="8"/>
  <c r="S18" i="8"/>
  <c r="Q18" i="8"/>
  <c r="P18" i="8"/>
  <c r="N18" i="8"/>
  <c r="H18" i="8"/>
  <c r="M17" i="8"/>
  <c r="L17" i="8"/>
  <c r="K17" i="8"/>
  <c r="J17" i="8"/>
  <c r="G17" i="8"/>
  <c r="F17" i="8"/>
  <c r="E17" i="8"/>
  <c r="D17" i="8"/>
  <c r="R115" i="8" l="1"/>
  <c r="R131" i="8"/>
  <c r="U136" i="8"/>
  <c r="R52" i="8"/>
  <c r="R82" i="8"/>
  <c r="R84" i="8"/>
  <c r="U85" i="8"/>
  <c r="R98" i="8"/>
  <c r="R130" i="8"/>
  <c r="U216" i="8"/>
  <c r="R217" i="8"/>
  <c r="O218" i="8"/>
  <c r="R219" i="8"/>
  <c r="O220" i="8"/>
  <c r="U220" i="8"/>
  <c r="O224" i="8"/>
  <c r="O236" i="8"/>
  <c r="O238" i="8"/>
  <c r="O240" i="8"/>
  <c r="O242" i="8"/>
  <c r="O244" i="8"/>
  <c r="O250" i="8"/>
  <c r="U250" i="8"/>
  <c r="O252" i="8"/>
  <c r="U252" i="8"/>
  <c r="R253" i="8"/>
  <c r="U270" i="8"/>
  <c r="O272" i="8"/>
  <c r="O276" i="8"/>
  <c r="R277" i="8"/>
  <c r="O49" i="8"/>
  <c r="U49" i="8"/>
  <c r="O67" i="8"/>
  <c r="U69" i="8"/>
  <c r="O73" i="8"/>
  <c r="U73" i="8"/>
  <c r="O75" i="8"/>
  <c r="U75" i="8"/>
  <c r="O215" i="8"/>
  <c r="O48" i="8"/>
  <c r="O58" i="8"/>
  <c r="O138" i="8"/>
  <c r="O142" i="8"/>
  <c r="O150" i="8"/>
  <c r="O154" i="8"/>
  <c r="O264" i="8"/>
  <c r="U183" i="8"/>
  <c r="U225" i="8"/>
  <c r="R33" i="8"/>
  <c r="U70" i="8"/>
  <c r="R257" i="8"/>
  <c r="U81" i="8"/>
  <c r="R266" i="8"/>
  <c r="O23" i="8"/>
  <c r="U61" i="8"/>
  <c r="O63" i="8"/>
  <c r="O115" i="8"/>
  <c r="O223" i="8"/>
  <c r="O36" i="8"/>
  <c r="O104" i="8"/>
  <c r="U114" i="8"/>
  <c r="R125" i="8"/>
  <c r="O128" i="8"/>
  <c r="U130" i="8"/>
  <c r="R165" i="8"/>
  <c r="O166" i="8"/>
  <c r="R167" i="8"/>
  <c r="O168" i="8"/>
  <c r="R169" i="8"/>
  <c r="O170" i="8"/>
  <c r="R171" i="8"/>
  <c r="O172" i="8"/>
  <c r="O174" i="8"/>
  <c r="R175" i="8"/>
  <c r="R226" i="8"/>
  <c r="O74" i="8"/>
  <c r="O167" i="8"/>
  <c r="U178" i="8"/>
  <c r="O254" i="8"/>
  <c r="R255" i="8"/>
  <c r="O256" i="8"/>
  <c r="O268" i="8"/>
  <c r="U268" i="8"/>
  <c r="R269" i="8"/>
  <c r="O270" i="8"/>
  <c r="O66" i="8"/>
  <c r="R83" i="8"/>
  <c r="O86" i="8"/>
  <c r="O94" i="8"/>
  <c r="R99" i="8"/>
  <c r="O102" i="8"/>
  <c r="O106" i="8"/>
  <c r="O110" i="8"/>
  <c r="O120" i="8"/>
  <c r="O136" i="8"/>
  <c r="O144" i="8"/>
  <c r="O235" i="8"/>
  <c r="O18" i="8"/>
  <c r="R40" i="8"/>
  <c r="O43" i="8"/>
  <c r="O51" i="8"/>
  <c r="O99" i="8"/>
  <c r="O113" i="8"/>
  <c r="U113" i="8"/>
  <c r="O118" i="8"/>
  <c r="O122" i="8"/>
  <c r="O126" i="8"/>
  <c r="O152" i="8"/>
  <c r="R157" i="8"/>
  <c r="U189" i="8"/>
  <c r="R190" i="8"/>
  <c r="R221" i="8"/>
  <c r="R236" i="8"/>
  <c r="O239" i="8"/>
  <c r="O243" i="8"/>
  <c r="O248" i="8"/>
  <c r="O260" i="8"/>
  <c r="U260" i="8"/>
  <c r="R261" i="8"/>
  <c r="O262" i="8"/>
  <c r="U262" i="8"/>
  <c r="O271" i="8"/>
  <c r="O21" i="8"/>
  <c r="R27" i="8"/>
  <c r="O30" i="8"/>
  <c r="O34" i="8"/>
  <c r="O60" i="8"/>
  <c r="O71" i="8"/>
  <c r="O79" i="8"/>
  <c r="O91" i="8"/>
  <c r="O103" i="8"/>
  <c r="O111" i="8"/>
  <c r="O201" i="8"/>
  <c r="O203" i="8"/>
  <c r="U203" i="8"/>
  <c r="U205" i="8"/>
  <c r="R206" i="8"/>
  <c r="O209" i="8"/>
  <c r="O211" i="8"/>
  <c r="O216" i="8"/>
  <c r="O228" i="8"/>
  <c r="U228" i="8"/>
  <c r="R229" i="8"/>
  <c r="O230" i="8"/>
  <c r="U230" i="8"/>
  <c r="R231" i="8"/>
  <c r="O232" i="8"/>
  <c r="O234" i="8"/>
  <c r="U234" i="8"/>
  <c r="O245" i="8"/>
  <c r="U249" i="8"/>
  <c r="R250" i="8"/>
  <c r="U255" i="8"/>
  <c r="U31" i="8"/>
  <c r="R32" i="8"/>
  <c r="O33" i="8"/>
  <c r="U33" i="8"/>
  <c r="O35" i="8"/>
  <c r="U35" i="8"/>
  <c r="R36" i="8"/>
  <c r="O37" i="8"/>
  <c r="U37" i="8"/>
  <c r="O46" i="8"/>
  <c r="O64" i="8"/>
  <c r="R73" i="8"/>
  <c r="U121" i="8"/>
  <c r="O123" i="8"/>
  <c r="U125" i="8"/>
  <c r="O139" i="8"/>
  <c r="U151" i="8"/>
  <c r="R152" i="8"/>
  <c r="O155" i="8"/>
  <c r="R156" i="8"/>
  <c r="O157" i="8"/>
  <c r="O158" i="8"/>
  <c r="U174" i="8"/>
  <c r="O182" i="8"/>
  <c r="O184" i="8"/>
  <c r="O186" i="8"/>
  <c r="O188" i="8"/>
  <c r="O190" i="8"/>
  <c r="O263" i="8"/>
  <c r="U266" i="8"/>
  <c r="U56" i="8"/>
  <c r="U104" i="8"/>
  <c r="R132" i="8"/>
  <c r="R147" i="8"/>
  <c r="U152" i="8"/>
  <c r="R173" i="8"/>
  <c r="U195" i="8"/>
  <c r="R200" i="8"/>
  <c r="U202" i="8"/>
  <c r="U227" i="8"/>
  <c r="U246" i="8"/>
  <c r="U274" i="8"/>
  <c r="U19" i="8"/>
  <c r="R20" i="8"/>
  <c r="U21" i="8"/>
  <c r="U82" i="8"/>
  <c r="U120" i="8"/>
  <c r="U137" i="8"/>
  <c r="U160" i="8"/>
  <c r="R163" i="8"/>
  <c r="R181" i="8"/>
  <c r="R183" i="8"/>
  <c r="R185" i="8"/>
  <c r="U186" i="8"/>
  <c r="R189" i="8"/>
  <c r="R208" i="8"/>
  <c r="R213" i="8"/>
  <c r="U258" i="8"/>
  <c r="R24" i="8"/>
  <c r="U25" i="8"/>
  <c r="R26" i="8"/>
  <c r="R28" i="8"/>
  <c r="R49" i="8"/>
  <c r="U63" i="8"/>
  <c r="R64" i="8"/>
  <c r="U65" i="8"/>
  <c r="U67" i="8"/>
  <c r="R68" i="8"/>
  <c r="R71" i="8"/>
  <c r="U90" i="8"/>
  <c r="R93" i="8"/>
  <c r="U98" i="8"/>
  <c r="U119" i="8"/>
  <c r="R120" i="8"/>
  <c r="R124" i="8"/>
  <c r="R141" i="8"/>
  <c r="U146" i="8"/>
  <c r="R148" i="8"/>
  <c r="U153" i="8"/>
  <c r="U159" i="8"/>
  <c r="R160" i="8"/>
  <c r="U161" i="8"/>
  <c r="R162" i="8"/>
  <c r="U173" i="8"/>
  <c r="U175" i="8"/>
  <c r="U192" i="8"/>
  <c r="R193" i="8"/>
  <c r="U194" i="8"/>
  <c r="R195" i="8"/>
  <c r="R197" i="8"/>
  <c r="U198" i="8"/>
  <c r="U200" i="8"/>
  <c r="R212" i="8"/>
  <c r="U213" i="8"/>
  <c r="R214" i="8"/>
  <c r="U221" i="8"/>
  <c r="R237" i="8"/>
  <c r="R239" i="8"/>
  <c r="U242" i="8"/>
  <c r="R258" i="8"/>
  <c r="N17" i="8"/>
  <c r="P17" i="8"/>
  <c r="H17" i="8"/>
  <c r="R19" i="8"/>
  <c r="O22" i="8"/>
  <c r="O24" i="8"/>
  <c r="R35" i="8"/>
  <c r="U36" i="8"/>
  <c r="O38" i="8"/>
  <c r="R47" i="8"/>
  <c r="R67" i="8"/>
  <c r="U68" i="8"/>
  <c r="U96" i="8"/>
  <c r="W17" i="8"/>
  <c r="U40" i="8"/>
  <c r="O42" i="8"/>
  <c r="O44" i="8"/>
  <c r="U45" i="8"/>
  <c r="O50" i="8"/>
  <c r="R56" i="8"/>
  <c r="O62" i="8"/>
  <c r="O69" i="8"/>
  <c r="O70" i="8"/>
  <c r="O78" i="8"/>
  <c r="U88" i="8"/>
  <c r="O90" i="8"/>
  <c r="U18" i="8"/>
  <c r="O19" i="8"/>
  <c r="U23" i="8"/>
  <c r="U24" i="8"/>
  <c r="O26" i="8"/>
  <c r="O28" i="8"/>
  <c r="R31" i="8"/>
  <c r="U34" i="8"/>
  <c r="O41" i="8"/>
  <c r="U41" i="8"/>
  <c r="R42" i="8"/>
  <c r="R45" i="8"/>
  <c r="R51" i="8"/>
  <c r="U52" i="8"/>
  <c r="O54" i="8"/>
  <c r="O56" i="8"/>
  <c r="O61" i="8"/>
  <c r="R62" i="8"/>
  <c r="R63" i="8"/>
  <c r="U66" i="8"/>
  <c r="O77" i="8"/>
  <c r="R79" i="8"/>
  <c r="U80" i="8"/>
  <c r="O82" i="8"/>
  <c r="R85" i="8"/>
  <c r="O89" i="8"/>
  <c r="R90" i="8"/>
  <c r="R91" i="8"/>
  <c r="O107" i="8"/>
  <c r="O151" i="8"/>
  <c r="O180" i="8"/>
  <c r="U226" i="8"/>
  <c r="O101" i="8"/>
  <c r="U101" i="8"/>
  <c r="U106" i="8"/>
  <c r="U112" i="8"/>
  <c r="O114" i="8"/>
  <c r="R117" i="8"/>
  <c r="O121" i="8"/>
  <c r="R122" i="8"/>
  <c r="R123" i="8"/>
  <c r="O133" i="8"/>
  <c r="U133" i="8"/>
  <c r="U138" i="8"/>
  <c r="U144" i="8"/>
  <c r="O146" i="8"/>
  <c r="R149" i="8"/>
  <c r="O153" i="8"/>
  <c r="R154" i="8"/>
  <c r="R155" i="8"/>
  <c r="O165" i="8"/>
  <c r="U166" i="8"/>
  <c r="U182" i="8"/>
  <c r="R187" i="8"/>
  <c r="O191" i="8"/>
  <c r="U235" i="8"/>
  <c r="O237" i="8"/>
  <c r="U243" i="8"/>
  <c r="O247" i="8"/>
  <c r="U253" i="8"/>
  <c r="O275" i="8"/>
  <c r="O160" i="8"/>
  <c r="R164" i="8"/>
  <c r="U170" i="8"/>
  <c r="R216" i="8"/>
  <c r="O217" i="8"/>
  <c r="U218" i="8"/>
  <c r="O222" i="8"/>
  <c r="R223" i="8"/>
  <c r="O227" i="8"/>
  <c r="R241" i="8"/>
  <c r="O259" i="8"/>
  <c r="O267" i="8"/>
  <c r="O98" i="8"/>
  <c r="R101" i="8"/>
  <c r="O105" i="8"/>
  <c r="U105" i="8"/>
  <c r="R106" i="8"/>
  <c r="R107" i="8"/>
  <c r="R116" i="8"/>
  <c r="O117" i="8"/>
  <c r="U117" i="8"/>
  <c r="U122" i="8"/>
  <c r="U128" i="8"/>
  <c r="O130" i="8"/>
  <c r="R133" i="8"/>
  <c r="O137" i="8"/>
  <c r="R138" i="8"/>
  <c r="R139" i="8"/>
  <c r="O149" i="8"/>
  <c r="U149" i="8"/>
  <c r="U154" i="8"/>
  <c r="O162" i="8"/>
  <c r="U169" i="8"/>
  <c r="O171" i="8"/>
  <c r="U171" i="8"/>
  <c r="R177" i="8"/>
  <c r="O178" i="8"/>
  <c r="R179" i="8"/>
  <c r="U185" i="8"/>
  <c r="O187" i="8"/>
  <c r="U187" i="8"/>
  <c r="U197" i="8"/>
  <c r="R198" i="8"/>
  <c r="O199" i="8"/>
  <c r="O202" i="8"/>
  <c r="R203" i="8"/>
  <c r="O207" i="8"/>
  <c r="O214" i="8"/>
  <c r="U214" i="8"/>
  <c r="R215" i="8"/>
  <c r="U217" i="8"/>
  <c r="O219" i="8"/>
  <c r="U219" i="8"/>
  <c r="U224" i="8"/>
  <c r="R225" i="8"/>
  <c r="O226" i="8"/>
  <c r="O229" i="8"/>
  <c r="O231" i="8"/>
  <c r="U236" i="8"/>
  <c r="U241" i="8"/>
  <c r="R242" i="8"/>
  <c r="U244" i="8"/>
  <c r="R245" i="8"/>
  <c r="O246" i="8"/>
  <c r="R247" i="8"/>
  <c r="R252" i="8"/>
  <c r="O253" i="8"/>
  <c r="O258" i="8"/>
  <c r="R260" i="8"/>
  <c r="O261" i="8"/>
  <c r="U261" i="8"/>
  <c r="R262" i="8"/>
  <c r="U264" i="8"/>
  <c r="R265" i="8"/>
  <c r="O266" i="8"/>
  <c r="R268" i="8"/>
  <c r="O269" i="8"/>
  <c r="U269" i="8"/>
  <c r="R270" i="8"/>
  <c r="U272" i="8"/>
  <c r="R273" i="8"/>
  <c r="O274" i="8"/>
  <c r="U32" i="8"/>
  <c r="R43" i="8"/>
  <c r="U48" i="8"/>
  <c r="R59" i="8"/>
  <c r="U64" i="8"/>
  <c r="U238" i="8"/>
  <c r="R249" i="8"/>
  <c r="T17" i="8"/>
  <c r="R22" i="8"/>
  <c r="R23" i="8"/>
  <c r="R25" i="8"/>
  <c r="U27" i="8"/>
  <c r="U28" i="8"/>
  <c r="U30" i="8"/>
  <c r="R38" i="8"/>
  <c r="R39" i="8"/>
  <c r="R41" i="8"/>
  <c r="U43" i="8"/>
  <c r="U44" i="8"/>
  <c r="U46" i="8"/>
  <c r="R54" i="8"/>
  <c r="R55" i="8"/>
  <c r="R57" i="8"/>
  <c r="U59" i="8"/>
  <c r="U60" i="8"/>
  <c r="U62" i="8"/>
  <c r="R70" i="8"/>
  <c r="R78" i="8"/>
  <c r="U89" i="8"/>
  <c r="R100" i="8"/>
  <c r="U26" i="8"/>
  <c r="R34" i="8"/>
  <c r="R37" i="8"/>
  <c r="U39" i="8"/>
  <c r="U42" i="8"/>
  <c r="R50" i="8"/>
  <c r="R53" i="8"/>
  <c r="U55" i="8"/>
  <c r="U58" i="8"/>
  <c r="R66" i="8"/>
  <c r="R69" i="8"/>
  <c r="R72" i="8"/>
  <c r="U222" i="8"/>
  <c r="R233" i="8"/>
  <c r="U254" i="8"/>
  <c r="U20" i="8"/>
  <c r="U22" i="8"/>
  <c r="R30" i="8"/>
  <c r="R74" i="8"/>
  <c r="R75" i="8"/>
  <c r="R77" i="8"/>
  <c r="U79" i="8"/>
  <c r="R80" i="8"/>
  <c r="R86" i="8"/>
  <c r="R87" i="8"/>
  <c r="U91" i="8"/>
  <c r="U92" i="8"/>
  <c r="R102" i="8"/>
  <c r="R103" i="8"/>
  <c r="U107" i="8"/>
  <c r="U108" i="8"/>
  <c r="R118" i="8"/>
  <c r="R119" i="8"/>
  <c r="U123" i="8"/>
  <c r="U124" i="8"/>
  <c r="R134" i="8"/>
  <c r="R135" i="8"/>
  <c r="U139" i="8"/>
  <c r="U140" i="8"/>
  <c r="R150" i="8"/>
  <c r="R151" i="8"/>
  <c r="U155" i="8"/>
  <c r="U156" i="8"/>
  <c r="U165" i="8"/>
  <c r="U168" i="8"/>
  <c r="U172" i="8"/>
  <c r="U176" i="8"/>
  <c r="U180" i="8"/>
  <c r="U184" i="8"/>
  <c r="U188" i="8"/>
  <c r="R196" i="8"/>
  <c r="R199" i="8"/>
  <c r="U201" i="8"/>
  <c r="U204" i="8"/>
  <c r="U211" i="8"/>
  <c r="U231" i="8"/>
  <c r="R232" i="8"/>
  <c r="R235" i="8"/>
  <c r="U237" i="8"/>
  <c r="U240" i="8"/>
  <c r="U247" i="8"/>
  <c r="R248" i="8"/>
  <c r="R251" i="8"/>
  <c r="U256" i="8"/>
  <c r="U257" i="8"/>
  <c r="U275" i="8"/>
  <c r="R276" i="8"/>
  <c r="U223" i="8"/>
  <c r="R228" i="8"/>
  <c r="R244" i="8"/>
  <c r="R275" i="8"/>
  <c r="U71" i="8"/>
  <c r="U72" i="8"/>
  <c r="U74" i="8"/>
  <c r="R76" i="8"/>
  <c r="U77" i="8"/>
  <c r="U83" i="8"/>
  <c r="U84" i="8"/>
  <c r="R94" i="8"/>
  <c r="R95" i="8"/>
  <c r="U99" i="8"/>
  <c r="U100" i="8"/>
  <c r="R110" i="8"/>
  <c r="R111" i="8"/>
  <c r="U115" i="8"/>
  <c r="U116" i="8"/>
  <c r="R126" i="8"/>
  <c r="R127" i="8"/>
  <c r="U131" i="8"/>
  <c r="U132" i="8"/>
  <c r="R142" i="8"/>
  <c r="R143" i="8"/>
  <c r="U147" i="8"/>
  <c r="U148" i="8"/>
  <c r="R158" i="8"/>
  <c r="R159" i="8"/>
  <c r="U163" i="8"/>
  <c r="U164" i="8"/>
  <c r="U167" i="8"/>
  <c r="R168" i="8"/>
  <c r="R172" i="8"/>
  <c r="R176" i="8"/>
  <c r="R180" i="8"/>
  <c r="R184" i="8"/>
  <c r="R188" i="8"/>
  <c r="R191" i="8"/>
  <c r="U193" i="8"/>
  <c r="U196" i="8"/>
  <c r="R204" i="8"/>
  <c r="R207" i="8"/>
  <c r="U209" i="8"/>
  <c r="U212" i="8"/>
  <c r="R220" i="8"/>
  <c r="R224" i="8"/>
  <c r="R227" i="8"/>
  <c r="U229" i="8"/>
  <c r="U232" i="8"/>
  <c r="U239" i="8"/>
  <c r="R240" i="8"/>
  <c r="R243" i="8"/>
  <c r="U245" i="8"/>
  <c r="U248" i="8"/>
  <c r="R256" i="8"/>
  <c r="R259" i="8"/>
  <c r="R263" i="8"/>
  <c r="R267" i="8"/>
  <c r="R271" i="8"/>
  <c r="U273" i="8"/>
  <c r="U276" i="8"/>
  <c r="S17" i="8"/>
  <c r="O84" i="8"/>
  <c r="R89" i="8"/>
  <c r="U94" i="8"/>
  <c r="O100" i="8"/>
  <c r="R105" i="8"/>
  <c r="U110" i="8"/>
  <c r="O116" i="8"/>
  <c r="R121" i="8"/>
  <c r="U126" i="8"/>
  <c r="O132" i="8"/>
  <c r="R137" i="8"/>
  <c r="U142" i="8"/>
  <c r="O148" i="8"/>
  <c r="R153" i="8"/>
  <c r="U158" i="8"/>
  <c r="O164" i="8"/>
  <c r="R18" i="8"/>
  <c r="Q17" i="8"/>
  <c r="O76" i="8"/>
  <c r="R81" i="8"/>
  <c r="U86" i="8"/>
  <c r="O92" i="8"/>
  <c r="R97" i="8"/>
  <c r="U102" i="8"/>
  <c r="O108" i="8"/>
  <c r="R113" i="8"/>
  <c r="U118" i="8"/>
  <c r="O124" i="8"/>
  <c r="R129" i="8"/>
  <c r="U134" i="8"/>
  <c r="O140" i="8"/>
  <c r="R145" i="8"/>
  <c r="U150" i="8"/>
  <c r="O156" i="8"/>
  <c r="R161" i="8"/>
  <c r="R166" i="8"/>
  <c r="R170" i="8"/>
  <c r="R174" i="8"/>
  <c r="R178" i="8"/>
  <c r="R182" i="8"/>
  <c r="R186" i="8"/>
  <c r="U191" i="8"/>
  <c r="O197" i="8"/>
  <c r="R202" i="8"/>
  <c r="U207" i="8"/>
  <c r="O213" i="8"/>
  <c r="R218" i="8"/>
  <c r="R222" i="8"/>
  <c r="O233" i="8"/>
  <c r="R238" i="8"/>
  <c r="O249" i="8"/>
  <c r="R254" i="8"/>
  <c r="U259" i="8"/>
  <c r="U263" i="8"/>
  <c r="U267" i="8"/>
  <c r="U271" i="8"/>
  <c r="O277" i="8"/>
  <c r="O273" i="8"/>
  <c r="O169" i="8"/>
  <c r="O173" i="8"/>
  <c r="O177" i="8"/>
  <c r="O181" i="8"/>
  <c r="O185" i="8"/>
  <c r="O189" i="8"/>
  <c r="R194" i="8"/>
  <c r="U199" i="8"/>
  <c r="O205" i="8"/>
  <c r="R210" i="8"/>
  <c r="U215" i="8"/>
  <c r="O221" i="8"/>
  <c r="O225" i="8"/>
  <c r="R230" i="8"/>
  <c r="O241" i="8"/>
  <c r="R246" i="8"/>
  <c r="U251" i="8"/>
  <c r="O257" i="8"/>
  <c r="R274" i="8"/>
  <c r="O17" i="8" l="1"/>
  <c r="U17" i="8"/>
  <c r="R17" i="8"/>
  <c r="J18" i="2" l="1"/>
  <c r="K18" i="2" s="1"/>
  <c r="J19" i="2"/>
  <c r="K19" i="2" s="1"/>
  <c r="I101" i="2" l="1"/>
  <c r="H101" i="2"/>
  <c r="G101" i="2"/>
  <c r="F101" i="2"/>
  <c r="J100" i="2"/>
  <c r="J99" i="2"/>
  <c r="J97" i="2"/>
  <c r="J96" i="2"/>
  <c r="J94" i="2"/>
  <c r="J93" i="2"/>
  <c r="J90" i="2"/>
  <c r="J89" i="2"/>
  <c r="J88" i="2"/>
  <c r="J87" i="2"/>
  <c r="J86" i="2"/>
  <c r="J85" i="2"/>
  <c r="K85" i="2" s="1"/>
  <c r="J84" i="2"/>
  <c r="J83" i="2"/>
  <c r="J82" i="2"/>
  <c r="J81" i="2"/>
  <c r="J80" i="2"/>
  <c r="J78" i="2"/>
  <c r="J77" i="2"/>
  <c r="J76" i="2"/>
  <c r="J75" i="2"/>
  <c r="J73" i="2"/>
  <c r="K73" i="2" s="1"/>
  <c r="J74" i="2"/>
  <c r="K74" i="2" s="1"/>
  <c r="J72" i="2"/>
  <c r="J71" i="2"/>
  <c r="K71" i="2" s="1"/>
  <c r="J70" i="2"/>
  <c r="J69" i="2"/>
  <c r="J68" i="2"/>
  <c r="J67" i="2"/>
  <c r="K67" i="2" s="1"/>
  <c r="J66" i="2"/>
  <c r="J64" i="2"/>
  <c r="J63" i="2"/>
  <c r="J62" i="2"/>
  <c r="J60" i="2"/>
  <c r="J59" i="2"/>
  <c r="J58" i="2"/>
  <c r="J57" i="2"/>
  <c r="J56" i="2"/>
  <c r="J55" i="2"/>
  <c r="J54" i="2"/>
  <c r="J53" i="2"/>
  <c r="J52" i="2"/>
  <c r="J50" i="2"/>
  <c r="K50" i="2" s="1"/>
  <c r="J49" i="2"/>
  <c r="J48" i="2"/>
  <c r="J46" i="2"/>
  <c r="J47" i="2"/>
  <c r="J45" i="2"/>
  <c r="J44" i="2"/>
  <c r="J43" i="2"/>
  <c r="J42" i="2"/>
  <c r="J40" i="2"/>
  <c r="J39" i="2"/>
  <c r="J38" i="2"/>
  <c r="J37" i="2"/>
  <c r="J36" i="2"/>
  <c r="J34" i="2"/>
  <c r="J33" i="2"/>
  <c r="J31" i="2"/>
  <c r="J30" i="2"/>
  <c r="K30" i="2" s="1"/>
  <c r="J29" i="2"/>
  <c r="J27" i="2"/>
  <c r="J24" i="2"/>
  <c r="J23" i="2"/>
  <c r="J22" i="2"/>
  <c r="J21" i="2"/>
  <c r="I98" i="2"/>
  <c r="I95" i="2"/>
  <c r="I92" i="2"/>
  <c r="I79" i="2"/>
  <c r="I65" i="2"/>
  <c r="I61" i="2"/>
  <c r="I51" i="2"/>
  <c r="I41" i="2"/>
  <c r="I35" i="2"/>
  <c r="I32" i="2"/>
  <c r="I28" i="2"/>
  <c r="I25" i="2"/>
  <c r="I20" i="2"/>
  <c r="I17" i="2"/>
  <c r="K75" i="2" l="1"/>
  <c r="K100" i="2"/>
  <c r="K66" i="2"/>
  <c r="K83" i="2"/>
  <c r="K87" i="2"/>
  <c r="K69" i="2"/>
  <c r="K82" i="2"/>
  <c r="K86" i="2"/>
  <c r="K80" i="2"/>
  <c r="K84" i="2"/>
  <c r="K68" i="2"/>
  <c r="K72" i="2"/>
  <c r="K81" i="2"/>
  <c r="K88" i="2"/>
  <c r="K24" i="2"/>
  <c r="K36" i="2"/>
  <c r="K40" i="2"/>
  <c r="K45" i="2"/>
  <c r="K49" i="2"/>
  <c r="K54" i="2"/>
  <c r="K58" i="2"/>
  <c r="K63" i="2"/>
  <c r="K76" i="2"/>
  <c r="K96" i="2"/>
  <c r="K22" i="2"/>
  <c r="K27" i="2"/>
  <c r="K33" i="2"/>
  <c r="K38" i="2"/>
  <c r="K43" i="2"/>
  <c r="K46" i="2"/>
  <c r="K52" i="2"/>
  <c r="K56" i="2"/>
  <c r="K60" i="2"/>
  <c r="K70" i="2"/>
  <c r="K78" i="2"/>
  <c r="K93" i="2"/>
  <c r="K99" i="2"/>
  <c r="K23" i="2"/>
  <c r="K29" i="2"/>
  <c r="K34" i="2"/>
  <c r="K39" i="2"/>
  <c r="K44" i="2"/>
  <c r="K48" i="2"/>
  <c r="K53" i="2"/>
  <c r="K57" i="2"/>
  <c r="K62" i="2"/>
  <c r="K90" i="2"/>
  <c r="K97" i="2"/>
  <c r="K94" i="2"/>
  <c r="K21" i="2"/>
  <c r="K31" i="2"/>
  <c r="K37" i="2"/>
  <c r="K42" i="2"/>
  <c r="K47" i="2"/>
  <c r="K55" i="2"/>
  <c r="K59" i="2"/>
  <c r="K64" i="2"/>
  <c r="K77" i="2"/>
  <c r="K89" i="2"/>
  <c r="F98" i="2"/>
  <c r="H92" i="2"/>
  <c r="F61" i="2"/>
  <c r="G95" i="2"/>
  <c r="H95" i="2"/>
  <c r="H28" i="2"/>
  <c r="G25" i="2"/>
  <c r="F25" i="2"/>
  <c r="H61" i="2"/>
  <c r="H41" i="2"/>
  <c r="H32" i="2"/>
  <c r="G17" i="2"/>
  <c r="H35" i="2"/>
  <c r="H20" i="2"/>
  <c r="F32" i="2"/>
  <c r="H51" i="2"/>
  <c r="F95" i="2"/>
  <c r="F65" i="2"/>
  <c r="G41" i="2"/>
  <c r="G92" i="2"/>
  <c r="G51" i="2"/>
  <c r="G79" i="2"/>
  <c r="J51" i="2"/>
  <c r="G65" i="2"/>
  <c r="G28" i="2"/>
  <c r="G32" i="2"/>
  <c r="H25" i="2"/>
  <c r="H79" i="2"/>
  <c r="F35" i="2"/>
  <c r="J98" i="2"/>
  <c r="J17" i="2"/>
  <c r="H65" i="2"/>
  <c r="F79" i="2"/>
  <c r="J102" i="2"/>
  <c r="J26" i="2"/>
  <c r="K26" i="2" s="1"/>
  <c r="F28" i="2"/>
  <c r="F92" i="2"/>
  <c r="H98" i="2"/>
  <c r="H17" i="2"/>
  <c r="F20" i="2"/>
  <c r="F41" i="2"/>
  <c r="G98" i="2"/>
  <c r="I91" i="2"/>
  <c r="J95" i="2"/>
  <c r="J92" i="2"/>
  <c r="J79" i="2"/>
  <c r="I16" i="2"/>
  <c r="J65" i="2"/>
  <c r="I15" i="2"/>
  <c r="J61" i="2"/>
  <c r="G61" i="2"/>
  <c r="F51" i="2"/>
  <c r="J41" i="2"/>
  <c r="J35" i="2"/>
  <c r="G35" i="2"/>
  <c r="J32" i="2"/>
  <c r="J28" i="2"/>
  <c r="J20" i="2"/>
  <c r="G20" i="2"/>
  <c r="F17" i="2"/>
  <c r="K102" i="2" l="1"/>
  <c r="K51" i="2"/>
  <c r="K95" i="2"/>
  <c r="K98" i="2"/>
  <c r="F91" i="2"/>
  <c r="H91" i="2"/>
  <c r="I14" i="2"/>
  <c r="K61" i="2"/>
  <c r="G91" i="2"/>
  <c r="K92" i="2"/>
  <c r="K79" i="2"/>
  <c r="K17" i="2"/>
  <c r="K28" i="2"/>
  <c r="H16" i="2"/>
  <c r="H14" i="2" s="1"/>
  <c r="H15" i="2"/>
  <c r="K32" i="2"/>
  <c r="K65" i="2"/>
  <c r="K41" i="2"/>
  <c r="K35" i="2"/>
  <c r="J101" i="2"/>
  <c r="J25" i="2"/>
  <c r="K25" i="2" s="1"/>
  <c r="G15" i="2"/>
  <c r="F16" i="2"/>
  <c r="F15" i="2"/>
  <c r="K20" i="2"/>
  <c r="G16" i="2"/>
  <c r="F14" i="2" l="1"/>
  <c r="G14" i="2"/>
  <c r="J16" i="2"/>
  <c r="K16" i="2" s="1"/>
  <c r="K101" i="2"/>
  <c r="J91" i="2"/>
  <c r="J15" i="2"/>
  <c r="K15" i="2" s="1"/>
  <c r="J14" i="2" l="1"/>
  <c r="K91" i="2"/>
  <c r="K14" i="2" l="1"/>
</calcChain>
</file>

<file path=xl/sharedStrings.xml><?xml version="1.0" encoding="utf-8"?>
<sst xmlns="http://schemas.openxmlformats.org/spreadsheetml/2006/main" count="3007" uniqueCount="1489">
  <si>
    <t>Con base en los artículos 107, fracción I, inciso d) de la Ley Federal de Presupuesto y Responsabilidad Hacendaria y 205 de su Reglamento</t>
  </si>
  <si>
    <t>Comisión Federal de Electricidad</t>
  </si>
  <si>
    <t xml:space="preserve">No </t>
  </si>
  <si>
    <t>Nombre del proyecto</t>
  </si>
  <si>
    <t>Estado del proyecto</t>
  </si>
  <si>
    <t>Acumulado 2018</t>
  </si>
  <si>
    <t>Avance Financiero</t>
  </si>
  <si>
    <t>Avance Físico</t>
  </si>
  <si>
    <t>Realizada</t>
  </si>
  <si>
    <t>Acumulada</t>
  </si>
  <si>
    <t>%</t>
  </si>
  <si>
    <t xml:space="preserve">Estimada Anual </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</si>
  <si>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</si>
  <si>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</si>
  <si>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</si>
  <si>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</si>
  <si>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</si>
  <si>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</si>
  <si>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</si>
  <si>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</si>
  <si>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</si>
  <si>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</si>
  <si>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</si>
  <si>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</si>
  <si>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</si>
  <si>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</si>
  <si>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</si>
  <si>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CC Agua Prieta II (con campo solar)</t>
  </si>
  <si>
    <t>Varias (Cierre y otras)</t>
  </si>
  <si>
    <t>SE 1116 Transformación del Noreste</t>
  </si>
  <si>
    <t>Aprobados en 2007</t>
  </si>
  <si>
    <t>SE 1212 SUR - PENINSULAR</t>
  </si>
  <si>
    <t>Aprobados en 2008</t>
  </si>
  <si>
    <t>SE 1320 DISTRIBUCION NOROESTE</t>
  </si>
  <si>
    <t>Aprobados en 2009</t>
  </si>
  <si>
    <t>SLT 1405 Subest y Líneas de Transmisión de las Áreas Sureste</t>
  </si>
  <si>
    <t>Por Licitar sin cambio de alcance</t>
  </si>
  <si>
    <t>Construcción</t>
  </si>
  <si>
    <t>Aprobados en 2010</t>
  </si>
  <si>
    <t>CCC Cogeneración Salamanca Fase I</t>
  </si>
  <si>
    <t>Aprobados en 2011</t>
  </si>
  <si>
    <t>CC Centro</t>
  </si>
  <si>
    <t>SLT 1603 Subestación Lago</t>
  </si>
  <si>
    <t>CCI Guerrero Negro IV</t>
  </si>
  <si>
    <t>SE 1621 Distribución Norte-Sur</t>
  </si>
  <si>
    <t>SE 1620 Distribución Valle de México</t>
  </si>
  <si>
    <t>Aprobados en 2012</t>
  </si>
  <si>
    <t>RM CT José López Portillo</t>
  </si>
  <si>
    <t>SLT 1721 DISTRIBUCIÓN NORTE</t>
  </si>
  <si>
    <t>LT Red de Transmisión Asociada al CC Noreste</t>
  </si>
  <si>
    <t>SLT 1720 Distribución Valle de México</t>
  </si>
  <si>
    <t>LT Red de Transmisión Asociada al CC Norte III</t>
  </si>
  <si>
    <t>SLT 1722 Distribución Sur</t>
  </si>
  <si>
    <t>Aprobados en 2013</t>
  </si>
  <si>
    <t>CC Empalme I</t>
  </si>
  <si>
    <t>CC Valle de México II</t>
  </si>
  <si>
    <t>LT Red de Transmisión Asociada al CC Topolobampo III</t>
  </si>
  <si>
    <t>LT 1805 Línea de Transmisión Huasteca - Monterrey</t>
  </si>
  <si>
    <t>SLT 1820 Divisiones de Distribución del Valle de México</t>
  </si>
  <si>
    <t>SLT 1821 Divisiones de Distribución</t>
  </si>
  <si>
    <t>RM CCC TULA PAQUETES 1 Y 2</t>
  </si>
  <si>
    <t>RM CH TEMASCAL UNIDADES 1 A 4</t>
  </si>
  <si>
    <t>Aprobados en 2014</t>
  </si>
  <si>
    <t>CC Empalme II</t>
  </si>
  <si>
    <t>Aprobados en 2015</t>
  </si>
  <si>
    <t>CC San Luis Potosí</t>
  </si>
  <si>
    <t>CC Lerdo (Norte IV)</t>
  </si>
  <si>
    <t>LT Red de Transmisión Asociada al CC Lerdo (Norte IV)</t>
  </si>
  <si>
    <t>CG Los Azufres III Fase II</t>
  </si>
  <si>
    <t>CH Las Cruces</t>
  </si>
  <si>
    <t>LT Red de Transmisión Asociada a la CI Santa Rosalía II</t>
  </si>
  <si>
    <t>SLT 2001 Subestaciones y Líneas Baja California Sur - Noroeste</t>
  </si>
  <si>
    <t>SLT 2002 Subestaciones y Líneas de las Áreas Norte - Occidental</t>
  </si>
  <si>
    <t>SLT SLT 2020 Subestaciones, Líneas y Redes de Distribución</t>
  </si>
  <si>
    <t>Aprobados en 2016</t>
  </si>
  <si>
    <t>CC San Luis Río Colorado I</t>
  </si>
  <si>
    <t>LT Red de Transmisión Asociada al CC San Luis Río Colorado I</t>
  </si>
  <si>
    <t>CC Guadalajara I</t>
  </si>
  <si>
    <t>LT Red de Transmisión Asociada al CC Guadalajara I</t>
  </si>
  <si>
    <t>CC Mazatlán</t>
  </si>
  <si>
    <t>CC Mérida</t>
  </si>
  <si>
    <t>CC Salamanca</t>
  </si>
  <si>
    <t>SE 2101 Compensación Capacitiva Baja - Occidental</t>
  </si>
  <si>
    <t>Fallo y adjudicación</t>
  </si>
  <si>
    <t>SLT SLT 2120 Subestaciones y Líneas de Distribución</t>
  </si>
  <si>
    <t>SLT SLT 2121 Reducción de Pérdidas de Energía en Distribución</t>
  </si>
  <si>
    <t>Inversión Condicionada</t>
  </si>
  <si>
    <t>CC Norte III (Juárez)</t>
  </si>
  <si>
    <t>CC Noroeste</t>
  </si>
  <si>
    <t>CC Noreste</t>
  </si>
  <si>
    <t>CC Topolobampo III</t>
  </si>
  <si>
    <t>LT LT en Corriente Directa Ixtepec Potencia-Yautepec Potencia</t>
  </si>
  <si>
    <t>CE Sureste IV y V</t>
  </si>
  <si>
    <t>Fuente: Comisión Federal de Electricidad</t>
  </si>
  <si>
    <t>1_/ Se consideran los proyectos que tienen previstos recursos en el PEF 2019, así como aquéllos proyectos que no tienen Monto Estimado en el PEF 2019, pero continúan en etapa de Varias Cierre y Otras por lo que se incluye su seguimiento.</t>
  </si>
  <si>
    <t>***( PREVIO DEL PROYECTO DE PRESUPUESTO DE EGRESOS DE LA FEDERACIÓN 2019 )</t>
  </si>
  <si>
    <t>ACTUALIZACIÓN DE MONTOS,  AVANCES FÍSICOS Y FINANCIEROS POR PROYECTO: VARIACIÓN EN EL MONTO TOTAL DE INVERSIÓN FINANCIADA Y RESUMEN DE LA JUSTIFICACIÓN DE PROYECTOS DE INVERSIÓN FINANCIADA DIRECTA Y CONDICIONADA EN ETAPAS DE CONSTRUCCIÓN, POR LICITAR Y CIERRE PARCIAL</t>
  </si>
  <si>
    <t>ENTIDAD: CFE Consolidado</t>
  </si>
  <si>
    <t>SECTOR: 53  Comisión Federal de Electricidad</t>
  </si>
  <si>
    <t>PIDIREGAS (CUADRO 04)</t>
  </si>
  <si>
    <t>NOMBRE DEL PROYECTO</t>
  </si>
  <si>
    <t>ENTREGA INICIAL</t>
  </si>
  <si>
    <t>ENTREGA FINAL</t>
  </si>
  <si>
    <t>FISICO ACUMULADO 2017</t>
  </si>
  <si>
    <t>FISICO PROGRAMADO 2018</t>
  </si>
  <si>
    <t>FISICO PROGRAMADO 2019</t>
  </si>
  <si>
    <t>FINANCIERO ACUMULADO 2017</t>
  </si>
  <si>
    <t>FINANCIERO PROGRAMADO 2018</t>
  </si>
  <si>
    <t>FINANCIERO PROGRAMADO 2019</t>
  </si>
  <si>
    <t>AUTORIZADO 2018</t>
  </si>
  <si>
    <t>ACTUALIZACION 2019</t>
  </si>
  <si>
    <t>ABSOLUTAS</t>
  </si>
  <si>
    <t>RELATIVA NOMINAL</t>
  </si>
  <si>
    <t>RELATIVA REAL</t>
  </si>
  <si>
    <t>EXPLICACION DE ACTUALIZACION</t>
  </si>
  <si>
    <t>171    CC    Agua Prieta II (con campo solar)</t>
  </si>
  <si>
    <t>ACTUALIZACIÓN DE GASTOS DE SUPERVISIÓN.</t>
  </si>
  <si>
    <t>188    SE    1116 Transformación del Noreste</t>
  </si>
  <si>
    <t>*</t>
  </si>
  <si>
    <t>209    SE    1212 SUR - PENINSULAR</t>
  </si>
  <si>
    <t>212    SE    1202 Suministro de Energía a la Zona Manzanillo</t>
  </si>
  <si>
    <t>214    SE    1210 NORTE - NOROESTE</t>
  </si>
  <si>
    <t>242    SE    1323 DISTRIBUCION SUR</t>
  </si>
  <si>
    <t>245    SE    1320 DISTRIBUCION NOROESTE</t>
  </si>
  <si>
    <t>249    SLT    1405 Subest y Líneas de Transmisión de las Áreas Sureste</t>
  </si>
  <si>
    <t>257    CCI    Santa Rosalía II</t>
  </si>
  <si>
    <t>258    RM    CT Altamira Unidades 1 y 2</t>
  </si>
  <si>
    <t>259    SE    SE 1521 DISTRIBUCIÓN SUR</t>
  </si>
  <si>
    <t>261    CCC    Cogeneración Salamanca Fase I</t>
  </si>
  <si>
    <t>264    CC    Centro</t>
  </si>
  <si>
    <t>266    SLT    1603 Subestación Lago</t>
  </si>
  <si>
    <t>ACTUALIZACIÓN A PRECIOS DE MERCADO, ESCENARIOS DE FINANCIAMIENTO Y TIPO DE CAMBIO</t>
  </si>
  <si>
    <t>268    CCI    Guerrero Negro IV</t>
  </si>
  <si>
    <t>INCREMENTO DE LOS COSTOS DE SUPERVISIÓN Y PUESTA EN SERVICIO.</t>
  </si>
  <si>
    <t>273    SE    1621 Distribución Norte-Sur</t>
  </si>
  <si>
    <t>274    SE    1620 Distribución Valle de México</t>
  </si>
  <si>
    <t>ACTUALIZACIÓN DE LOS COSTOS DE SUPERVISIÓN</t>
  </si>
  <si>
    <t>278    RM    CT José López Portillo</t>
  </si>
  <si>
    <t>280    SLT    1721 DISTRIBUCIÓN NORTE</t>
  </si>
  <si>
    <t>281    LT    Red de Transmisión Asociada al CC Noreste</t>
  </si>
  <si>
    <t>INCREMENTO DE LA PLUSVALÍA DE LA ZONA DE INFLUENCIA DEL PROYECTO, GRAVAMEN DE LA SERVIDUMBRE DE PASO REPERCUTIENDO EN EL INCREMENTO DE LOS DERECHOS INMOBILIARIOS Y GASTOS DE SUPERVISIÓN.</t>
  </si>
  <si>
    <t>282    SLT    1720 Distribución Valle de México</t>
  </si>
  <si>
    <t>283    LT    Red de Transmisión Asociada al CC Norte III</t>
  </si>
  <si>
    <t>ACTUALIZACIÓN DE COSTOS DE SUPERVISIÓN.</t>
  </si>
  <si>
    <t>284    CG    Los Humeros III</t>
  </si>
  <si>
    <t>288    SLT    1722 Distribución Sur</t>
  </si>
  <si>
    <t>289    CH    Chicoasén II</t>
  </si>
  <si>
    <t>SOBRECOSTOS POR GASTOS DE SUPERVISIÓN POR LA ESTADÍA DE UN MAYOR TIEMPO DEL ORIGINALMENTE PROGRAMADO, PROPICIADO POR LOS PAROS Y BLOQUEOS SUSCITADOS DURANTE  2016 Y 2017;  LOS SOBRECOSTOS  EN EL CONVENIO DE PROSPECCIÓN ARQUEOLÓGICA POR ENCONTRARSE UNA CANTIDAD CONSIDERABLE DE VESTIGIOS.</t>
  </si>
  <si>
    <t>290    LT    Red de transmisión asociada a la CH Chicoasén II</t>
  </si>
  <si>
    <t>296    CC    Empalme I</t>
  </si>
  <si>
    <t>AJUSTES EN LOS PRECIOS DE MERCADO DE LAS CENTRALES DE CICLO COMBINADO.</t>
  </si>
  <si>
    <t>297    LT    Red de Transmisión Asociada al CC Empalme I</t>
  </si>
  <si>
    <t>298    CC    Valle de México II</t>
  </si>
  <si>
    <t>300    LT    Red de Transmisión Asociada al CC Topolobampo III</t>
  </si>
  <si>
    <t>304    LT    1805 Línea de Transmisión Huasteca - Monterrey</t>
  </si>
  <si>
    <t>ACTUALIZACIÓN DE GASTOS DE SUPERVISIÓN Y ACTIVIDADES PREVIAS.</t>
  </si>
  <si>
    <t>307    SLT    1802 Subestaciones y Líneas de Transmisión del Norte</t>
  </si>
  <si>
    <t>309    SLT    1820 Divisiones de Distribución del Valle de México</t>
  </si>
  <si>
    <t>310    SLT    1821 Divisiones de Distribución</t>
  </si>
  <si>
    <t>311    RM    CCC TULA PAQUETES 1 Y 2</t>
  </si>
  <si>
    <t>COSTOS ADICIONALES.</t>
  </si>
  <si>
    <t>312    RM    CH TEMASCAL UNIDADES 1 A 4</t>
  </si>
  <si>
    <t>313    CC    Empalme II</t>
  </si>
  <si>
    <t>314    LT    Red de Transmisión Asociada al CC Empalme II</t>
  </si>
  <si>
    <t>ACTUALIZACIÓN DE COSTOS PARA SUPERVISIÓN Y ACTIVIDADES PREVIAS.</t>
  </si>
  <si>
    <t>321    SLT    1920 Subestaciones y Líneas de Distribución</t>
  </si>
  <si>
    <t>322    SLT    1921 Reducción de Pérdidas de Energía en Distribución</t>
  </si>
  <si>
    <t>323    CC    San Luis Potosí</t>
  </si>
  <si>
    <t>324    LT    Red de Transmisión Asociada al CC San Luis Potosí</t>
  </si>
  <si>
    <t>325    CC    Lerdo (Norte IV)</t>
  </si>
  <si>
    <t>326    LT    Red de Transmisión Asociada al CC Lerdo (Norte IV)</t>
  </si>
  <si>
    <t>327    CG    Los Azufres III Fase II</t>
  </si>
  <si>
    <t>329    CG    Cerritos Colorados Fase I</t>
  </si>
  <si>
    <t>330    CH    Las Cruces</t>
  </si>
  <si>
    <t>331    LT    Red de transmisión asociada a la CH Las Cruces</t>
  </si>
  <si>
    <t>332    CE    Sureste II y III</t>
  </si>
  <si>
    <t>334    LT    Red de Transmisión Asociada a la CI Santa Rosalía II</t>
  </si>
  <si>
    <t>336    SLT    2001 Subestaciones y Líneas Baja California Sur - Noroeste</t>
  </si>
  <si>
    <t>337    SLT    2002 Subestaciones y Líneas de las Áreas Norte - Occidental</t>
  </si>
  <si>
    <t>338    SLT    SLT 2020 Subestaciones, Líneas y Redes de Distribución</t>
  </si>
  <si>
    <t>339    SLT    SLT 2021 Reducción de Pérdidas de Energía en Distribución</t>
  </si>
  <si>
    <t>340    CC    San Luis Río Colorado I</t>
  </si>
  <si>
    <t>341    LT    Red de Transmisión Asociada al CC San Luis Río Colorado I</t>
  </si>
  <si>
    <t>342    CC    Guadalajara I</t>
  </si>
  <si>
    <t>343    LT    Red de Transmisión Asociada al CC Guadalajara I</t>
  </si>
  <si>
    <t>344    CC    Mazatlán</t>
  </si>
  <si>
    <t>345    LT    Red de Transmisión Asociada al CC Mazatlán</t>
  </si>
  <si>
    <t>346    CC    Mérida</t>
  </si>
  <si>
    <t>347    CC    Salamanca</t>
  </si>
  <si>
    <t>348    SE    2101 Compensación Capacitiva Baja - Occidental</t>
  </si>
  <si>
    <t>349    SLT    SLT 2120 Subestaciones y Líneas de Distribución</t>
  </si>
  <si>
    <t>350    SLT    SLT 2121 Reducción de Pérdidas de Energía en Distribución</t>
  </si>
  <si>
    <t>36    CC    Baja California III</t>
  </si>
  <si>
    <t>38    CC    Norte III (Juárez)</t>
  </si>
  <si>
    <t>40    CE    Sureste I</t>
  </si>
  <si>
    <t>42    CC    Noroeste</t>
  </si>
  <si>
    <t>43    CC    Noreste</t>
  </si>
  <si>
    <t>45    CC    Topolobampo III</t>
  </si>
  <si>
    <t>303    LT    LT en Corriente Directa Ixtepec Potencia-Yautepec Potencia</t>
  </si>
  <si>
    <t>49    CE    Sureste IV y V</t>
  </si>
  <si>
    <t>FLUJO DE INVERSIÓN FINANCIADA ANUAL ESTIMADO POR PROYECTO: MONTO TOTAL DE INVERSIÓN FINANCIADA Y CALENDARIO ESTIMADO DE INVERSIÓN DIRECTA Y CONDICIONADA</t>
  </si>
  <si>
    <t>PIDIREGAS (CUADRO 07)</t>
  </si>
  <si>
    <t>APROBADO EN</t>
  </si>
  <si>
    <t>CONS_ANIOS</t>
  </si>
  <si>
    <t>CONS_MESES</t>
  </si>
  <si>
    <t>MONTO</t>
  </si>
  <si>
    <t>ACUMULADO 2016</t>
  </si>
  <si>
    <t>OTROS AÑOS</t>
  </si>
  <si>
    <t>SUMA 96 - 2017</t>
  </si>
  <si>
    <t>% DEL TOTAL</t>
  </si>
  <si>
    <t>1    CG    Cerro Prieto IV</t>
  </si>
  <si>
    <t>2    CC    Chihuahua</t>
  </si>
  <si>
    <t>3    CCI    Guerrero Negro II</t>
  </si>
  <si>
    <t>4    CC    Monterrey II</t>
  </si>
  <si>
    <t>5    CD    Puerto San Carlos II</t>
  </si>
  <si>
    <t>6    CC    Rosarito III (Unidades 8 y 9)</t>
  </si>
  <si>
    <t>7    CT    Samalayuca II</t>
  </si>
  <si>
    <t>9    LT    211 Cable Submarino</t>
  </si>
  <si>
    <t>10    LT    214 y 215 Sureste-Peninsular</t>
  </si>
  <si>
    <t>11    LT    216 y 217 Noroeste</t>
  </si>
  <si>
    <t>12    SE    212 y 213 SF6 Potencia y Distribución</t>
  </si>
  <si>
    <t>13    SE    218 Noroeste</t>
  </si>
  <si>
    <t>14    SE    219 Sureste-Peninsular</t>
  </si>
  <si>
    <t>15    SE    220 Oriental-Centro</t>
  </si>
  <si>
    <t>16    SE    221 Occidental</t>
  </si>
  <si>
    <t>17    LT    301 Centro</t>
  </si>
  <si>
    <t>18    LT    302 Sureste</t>
  </si>
  <si>
    <t>19    LT    303 Ixtapa - Pie de la Cuesta</t>
  </si>
  <si>
    <t>20    LT    304 Noroeste</t>
  </si>
  <si>
    <t>21    SE    305 Centro-Oriente</t>
  </si>
  <si>
    <t>22    SE    306 Sureste</t>
  </si>
  <si>
    <t>23    SE    307 Noreste</t>
  </si>
  <si>
    <t>24    SE    308 Noroeste</t>
  </si>
  <si>
    <t>25    CG    Los Azufres II y Campo Geotérmico</t>
  </si>
  <si>
    <t>26    CH    Manuel Moreno Torres (2a. Etapa)</t>
  </si>
  <si>
    <t>27    LT    406 Red Asociada a Tuxpan II, III y IV</t>
  </si>
  <si>
    <t>28    LT    407 Red Asociada a Altamira II, III y IV</t>
  </si>
  <si>
    <t>29    LT    408 Naco-Nogales - Área Noroeste</t>
  </si>
  <si>
    <t>30    LT    411 Sistema Nacional</t>
  </si>
  <si>
    <t>31    LT    Manuel Moreno Torres Red Asociada (2a. Etapa)</t>
  </si>
  <si>
    <t>32    SE    401 Occidental - Central</t>
  </si>
  <si>
    <t>33    SE    402 Oriental - Peninsular</t>
  </si>
  <si>
    <t>34    SE    403 Noreste</t>
  </si>
  <si>
    <t>35    SE    404 Noroeste-Norte</t>
  </si>
  <si>
    <t>36    SE    405 Compensación Alta Tensión</t>
  </si>
  <si>
    <t>37    SE    410 Sistema Nacional</t>
  </si>
  <si>
    <t>38    CC    El Sauz conversión de TG a CC</t>
  </si>
  <si>
    <t>39    LT    414 Norte-Occidental</t>
  </si>
  <si>
    <t>40    LT    502 Oriental - Norte</t>
  </si>
  <si>
    <t>41    LT    506 Saltillo-Cañada</t>
  </si>
  <si>
    <t>42    LT    Red Asociada de la Central Tamazunchale</t>
  </si>
  <si>
    <t>43    LT    Red Asociada de la Central Río Bravo III</t>
  </si>
  <si>
    <t>44    SE    412 Compensación Norte</t>
  </si>
  <si>
    <t>45    SE    413 Noroeste - Occidental</t>
  </si>
  <si>
    <t>46    SE    503 Oriental</t>
  </si>
  <si>
    <t>47    SE    504 Norte - Occidental</t>
  </si>
  <si>
    <t>48    CCI    Baja California Sur I</t>
  </si>
  <si>
    <t>49    LT    609 Transmisión Noroeste - Occidental</t>
  </si>
  <si>
    <t>50    LT    610 Transmisión Noroeste - Norte</t>
  </si>
  <si>
    <t>51    LT    612 Subtransmisión Norte - Noreste</t>
  </si>
  <si>
    <t>52    LT    613 Subtransmisión Occidental</t>
  </si>
  <si>
    <t>53    LT    614 Subtransmisión Oriental</t>
  </si>
  <si>
    <t>54    LT    615 Subtransmisión Peninsular</t>
  </si>
  <si>
    <t>55    LT    Red Asociada de Transmisión de la CCI Baja California Sur I</t>
  </si>
  <si>
    <t>57    LT    1012 Red de Transmisión Asociada a la CCC Baja California</t>
  </si>
  <si>
    <t>58    SE    607 Sistema Bajio - Oriental</t>
  </si>
  <si>
    <t>59    SE    611 Subtransmisión Baja California - Noroeste</t>
  </si>
  <si>
    <t>60    SUV    Suministro de vapor a las Centrales de Cerro Prieto</t>
  </si>
  <si>
    <t>61    CC    Hermosillo Conversión de TG a CC</t>
  </si>
  <si>
    <t>62    CCC    Pacífico</t>
  </si>
  <si>
    <t>63    CH    El Cajón</t>
  </si>
  <si>
    <t>64    LT    Lineas Centro</t>
  </si>
  <si>
    <t>65    LT    Red de Transmisión Asociada a la CH el Cajón</t>
  </si>
  <si>
    <t>66    LT    Red de Transmisión Asociada a Altamira V</t>
  </si>
  <si>
    <t>67    LT    Red de Transmisión Asociada a la Laguna II</t>
  </si>
  <si>
    <t>68    LT    Red de Transmisión Asociada a el Pacífico</t>
  </si>
  <si>
    <t>69    LT    707 Enlace Norte-Sur</t>
  </si>
  <si>
    <t>70    LT    Riviera Maya</t>
  </si>
  <si>
    <t>71    PRR    Presa Reguladora Amata</t>
  </si>
  <si>
    <t>72    RM    Adolfo López Mateos</t>
  </si>
  <si>
    <t>73    RM    Altamira</t>
  </si>
  <si>
    <t>74    RM    Botello</t>
  </si>
  <si>
    <t>75    RM    Carbón II</t>
  </si>
  <si>
    <t>76    RM    Carlos Rodríguez Rivero</t>
  </si>
  <si>
    <t>77    RM    Dos Bocas</t>
  </si>
  <si>
    <t>78    RM    Emilio Portes Gil</t>
  </si>
  <si>
    <t>79    RM    Francisco Pérez Ríos</t>
  </si>
  <si>
    <t>80    RM    Gomez Palacio</t>
  </si>
  <si>
    <t>82    RM    Huinalá</t>
  </si>
  <si>
    <t>83    RM    Ixtaczoquitlán</t>
  </si>
  <si>
    <t>84    RM    José Aceves Pozos (Mazatlán II)</t>
  </si>
  <si>
    <t>87    RM    Gral. Manuel Alvarez Moreno (Manzanillo)</t>
  </si>
  <si>
    <t>90    RM    CT Puerto Libertad</t>
  </si>
  <si>
    <t>91    RM    Punta Prieta</t>
  </si>
  <si>
    <t>92    RM    Salamanca</t>
  </si>
  <si>
    <t>93    RM    Tuxpango</t>
  </si>
  <si>
    <t>94    RM    CT Valle de México</t>
  </si>
  <si>
    <t>95    SE    Norte</t>
  </si>
  <si>
    <t>98    SE    705 Capacitores</t>
  </si>
  <si>
    <t>99    SE    708 Compensación Dinámicas Oriental -Norte</t>
  </si>
  <si>
    <t>100    SLT    701 Occidente-Centro</t>
  </si>
  <si>
    <t>101    SLT    702 Sureste-Peninsular</t>
  </si>
  <si>
    <t>102    SLT    703 Noreste-Norte</t>
  </si>
  <si>
    <t>103    SLT    704 Baja California -Noroeste</t>
  </si>
  <si>
    <t>104    SLT    706 Sistemas Norte</t>
  </si>
  <si>
    <t>105    SLT    709 Sistemas Sur</t>
  </si>
  <si>
    <t>106    CC    Conversión El Encino de TG aCC</t>
  </si>
  <si>
    <t>107    CCI    Baja California Sur II</t>
  </si>
  <si>
    <t>108    LT    807 Durango I</t>
  </si>
  <si>
    <t>110    RM    CCC Tula</t>
  </si>
  <si>
    <t>111    RM    CGT Cerro Prieto (U5)</t>
  </si>
  <si>
    <t>112    RM    CT Carbón II Unidades 2 y 4</t>
  </si>
  <si>
    <t>113    RM    CT Emilio Portes Gil Unidad 4</t>
  </si>
  <si>
    <t>114    RM    CT Francisco Pérez Ríos Unidad 5</t>
  </si>
  <si>
    <t>117    RM    CT Pdte. Adolfo López Mateos Unidades 3, 4, 5 y 6</t>
  </si>
  <si>
    <t>118    RM    CT Pdte. Plutarco Elías Calles Unidades 1 y 2</t>
  </si>
  <si>
    <t>122    SE    811 Noroeste</t>
  </si>
  <si>
    <t>123    SE    812 Golfo Norte</t>
  </si>
  <si>
    <t>124    SE    813 División Bajío</t>
  </si>
  <si>
    <t>126    SLT    801 Altiplano</t>
  </si>
  <si>
    <t>127    SLT    802 Tamaulipas</t>
  </si>
  <si>
    <t>128    SLT    803 NOINE</t>
  </si>
  <si>
    <t>130    SLT    806 Bajío</t>
  </si>
  <si>
    <t>132    CE    La Venta II</t>
  </si>
  <si>
    <t>136    LT    Red de Transmisión Asociada a la CE La Venta II</t>
  </si>
  <si>
    <t>138    SE    911 Noreste</t>
  </si>
  <si>
    <t>139    SE    912 División Oriente</t>
  </si>
  <si>
    <t>140    SE    914 División Centro Sur</t>
  </si>
  <si>
    <t>141    SE    915 Occidental</t>
  </si>
  <si>
    <t>142    SLT    901 Pacífico</t>
  </si>
  <si>
    <t>143    SLT    902 Istmo</t>
  </si>
  <si>
    <t>144    SLT    903 Cabo - Norte</t>
  </si>
  <si>
    <t>146    CH    La Yesca</t>
  </si>
  <si>
    <t>147    CCC    Baja California</t>
  </si>
  <si>
    <t>148    RFO    Red de Fibra Optica Proyecto Sur</t>
  </si>
  <si>
    <t>149    RFO    Red de Fibra Optica Proyecto Centro</t>
  </si>
  <si>
    <t>150    RFO    Red de Fibra Optica Proyecto Norte</t>
  </si>
  <si>
    <t>151    SE    1006 Central----Sur</t>
  </si>
  <si>
    <t>152    SE    1005 Noroeste</t>
  </si>
  <si>
    <t>156    RM    Infiernillo</t>
  </si>
  <si>
    <t>157    RM    CT Francisco Pérez Ríos Unidades 1 y 2</t>
  </si>
  <si>
    <t>158    RM    CT Puerto Libertad Unidad 4</t>
  </si>
  <si>
    <t>159    RM    CT Valle de México Unidades 5,6 y 7</t>
  </si>
  <si>
    <t>160    RM    CCC Samalayuca II</t>
  </si>
  <si>
    <t>161    RM    CCC El Sauz</t>
  </si>
  <si>
    <t>162    RM    CCC Huinala II</t>
  </si>
  <si>
    <t>163    SE    1004 Compensación Dinámica Área Central</t>
  </si>
  <si>
    <t>164    SE    1003 Subestaciones Eléctricas de Occidente</t>
  </si>
  <si>
    <t>165    LT    Red de Transmisión Asociada a la CC San Lorenzo</t>
  </si>
  <si>
    <t>166    SLT    1002 Compensación y Transmisión Noreste - Sureste</t>
  </si>
  <si>
    <t>167    CC    San Lorenzo Conversión de TG a CC</t>
  </si>
  <si>
    <t>168    SLT    1001 Red de Transmisión Baja -- Nogales</t>
  </si>
  <si>
    <t>170    LT    Red de Transmisión Asociada a la CH La Yesca</t>
  </si>
  <si>
    <t>176    LT    Red de transmisión asociada a la CC Agua Prieta II</t>
  </si>
  <si>
    <t>177    LT    Red de Transmisión Asociada a la CE La Venta III</t>
  </si>
  <si>
    <t>181    RM    CN Laguna Verde</t>
  </si>
  <si>
    <t>182    RM    CT Puerto Libertad Unidades 2 y 3</t>
  </si>
  <si>
    <t>183    RM    CT Punta Prieta Unidad 2</t>
  </si>
  <si>
    <t>185    SE    1110 Compensación Capacitiva del Norte</t>
  </si>
  <si>
    <t>189    SE    1117 Transformación de Guaymas</t>
  </si>
  <si>
    <t>190    SE    1120 Noroeste</t>
  </si>
  <si>
    <t>191    SE    1121 Baja California</t>
  </si>
  <si>
    <t>192    SE    1122 Golfo Norte</t>
  </si>
  <si>
    <t>193    SE    1123 Norte</t>
  </si>
  <si>
    <t>194    SE    1124 Bajío Centro</t>
  </si>
  <si>
    <t>195    SE    1125 Distribución</t>
  </si>
  <si>
    <t>197    SE    1127 Sureste</t>
  </si>
  <si>
    <t>198    SE    1128 Centro Sur</t>
  </si>
  <si>
    <t>199    SE    1129 Compensación redes</t>
  </si>
  <si>
    <t>200    SLT    1111 Transmisión y Transformación del Central - Occidental</t>
  </si>
  <si>
    <t>201    SLT    1112 Transmisión y Transformación del Noroeste</t>
  </si>
  <si>
    <t>202    SLT    1114 Transmisión y Transformación del Oriental</t>
  </si>
  <si>
    <t>203    SLT    1118 Transmisión y Transformación del Norte</t>
  </si>
  <si>
    <t>204    SLT    1119 Transmisión y Transformación del Sureste</t>
  </si>
  <si>
    <t>205    SUV    Suministro de 970 T/h a las Centrales de Cerro Prieto</t>
  </si>
  <si>
    <t>206    SE    1206 Conversión a 400 kV de la LT Mazatlan II - La Higuera</t>
  </si>
  <si>
    <t>207    SE    1213 COMPENSACION DE REDES</t>
  </si>
  <si>
    <t>208    SE    1205 Compensación Oriental - Peninsular</t>
  </si>
  <si>
    <t>210    SLT    1204 Conversión a 400 kV del Área Peninsular</t>
  </si>
  <si>
    <t>211    SLT    1203 Transmisión y Transformación Oriental - Sureste</t>
  </si>
  <si>
    <t>213    SE    1211 NORESTE - CENTRAL</t>
  </si>
  <si>
    <t>215    SLT    1201 Transmisión y Transformación de Baja California</t>
  </si>
  <si>
    <t>216    RM    CCC Poza Rica</t>
  </si>
  <si>
    <t>217    RM    CCC El Sauz Paquete 1</t>
  </si>
  <si>
    <t>218    LT    Red de Trans Asoc al proy de temp abierta y Oax. II, III, IV</t>
  </si>
  <si>
    <t>219    SLT    Red de Transmisión Asociada a Manzanillo I U-1 y 2</t>
  </si>
  <si>
    <t>222    CC    CC Repotenciación CT Manzanillo I U-1 y 2</t>
  </si>
  <si>
    <t>223    LT    Red de transmisión asociada a la CG Los Humeros II</t>
  </si>
  <si>
    <t>225    LT    Red de transmisión asociada a la CI Guerrero Negro III</t>
  </si>
  <si>
    <t>226    CCI    CI Guerrero Negro III</t>
  </si>
  <si>
    <t>227    CG    Los Humeros II</t>
  </si>
  <si>
    <t>228    LT    Red de transmisión asociada a la CCC Norte II</t>
  </si>
  <si>
    <t>229    CT    TG Baja California II</t>
  </si>
  <si>
    <t>231    SLT    1304 Transmisión y Transformación del Oriental</t>
  </si>
  <si>
    <t>233    SLT    1303 Transmisión y Transformación Baja - Noroeste</t>
  </si>
  <si>
    <t>234    SLT    1302 Transformación del Noreste</t>
  </si>
  <si>
    <t>235    CCI    Baja California Sur IV</t>
  </si>
  <si>
    <t>236    CCI    Baja California Sur III</t>
  </si>
  <si>
    <t>237    LT    1313 Red de Transmisión Asociada al CC Baja California III</t>
  </si>
  <si>
    <t>243    SE    1322 DISTRIBUCION CENTRO</t>
  </si>
  <si>
    <t>244    SE    1321 DISTRIBUCION NORESTE</t>
  </si>
  <si>
    <t>247    SLT    SLT 1404 Subestaciones del Oriente</t>
  </si>
  <si>
    <t>248    SLT    1401 SEs y LTs de las Áreas Baja California y Noroeste</t>
  </si>
  <si>
    <t>250    SLT    1402 Cambio de Tensión de la LT Culiacán - Los Mochis</t>
  </si>
  <si>
    <t>251    SE    1421 DISTRIBUCIÓN SUR</t>
  </si>
  <si>
    <t>252    SE    1403 Compensación Capacitiva de las Áreas Noroeste - Norte</t>
  </si>
  <si>
    <t>253    SE    1420 DISTRIBUCIÓN NORTE</t>
  </si>
  <si>
    <t>260    SE    SE 1520 DISTRIBUCION NORTE</t>
  </si>
  <si>
    <t>262    SLT    1601 Transmisión y Transformación Noroeste - Norte</t>
  </si>
  <si>
    <t>267    SLT    1604 Transmisión Ayotla-Chalco</t>
  </si>
  <si>
    <t>269    LT    Red de Transmisión Asociada a la CI Guerrero Negro IV</t>
  </si>
  <si>
    <t>275    CG    Los Azufres III (Fase I)</t>
  </si>
  <si>
    <t>286    CCI    Baja California Sur V</t>
  </si>
  <si>
    <t>292    SE    1701 Subestación Chimalpa Dos</t>
  </si>
  <si>
    <t>293    SLT    1703  Conversión a 400 kV de la Riviera Maya</t>
  </si>
  <si>
    <t>294    SLT    1702 Transmisión y Transformación Baja - Noine</t>
  </si>
  <si>
    <t>295    SLT    1704 Interconexión sist aislados Guerrero Negro Sta Rosalía</t>
  </si>
  <si>
    <t>305    SE    1801 Subestaciones Baja - Noroeste</t>
  </si>
  <si>
    <t>306    SE    1803 Subestaciones del Occidental</t>
  </si>
  <si>
    <t>308    SLT    1804 Subestaciones y Líneas Transmisión Oriental-Peninsular</t>
  </si>
  <si>
    <t>316    SE    1901 Subestaciones de Baja California</t>
  </si>
  <si>
    <t>317    SLT    1902 Subestaciones y Compensación del Noroeste</t>
  </si>
  <si>
    <t>318    SE    1903 Subestaciones Norte - Noreste</t>
  </si>
  <si>
    <t>319    SLT    1904 Transmisión y Transformación de Occidente</t>
  </si>
  <si>
    <t>320    LT    1905 Transmisión Sureste - Peninsular</t>
  </si>
  <si>
    <t>328    LT    Red de transmisión asociada a la CG Los Azufres III Fase II</t>
  </si>
  <si>
    <t>1    TRN    Terminal de Carbón de la CT Pdte. Plutarco Elías Calles</t>
  </si>
  <si>
    <t>2    CC    Altamira II</t>
  </si>
  <si>
    <t>3    CC    Bajío</t>
  </si>
  <si>
    <t>4    CC    Campeche</t>
  </si>
  <si>
    <t>5    CC    Hermosillo</t>
  </si>
  <si>
    <t>6    CT    Mérida III</t>
  </si>
  <si>
    <t>7    CC    Monterrey III</t>
  </si>
  <si>
    <t>8    CC    Naco-Nogales</t>
  </si>
  <si>
    <t>9    CC    Río Bravo II</t>
  </si>
  <si>
    <t>10    CC    Mexicali</t>
  </si>
  <si>
    <t>11    CC    Saltillo</t>
  </si>
  <si>
    <t>12    CC    Tuxpan II</t>
  </si>
  <si>
    <t>13    TRN    Gasoducto Cd. Pemex-Valladolid</t>
  </si>
  <si>
    <t>15    CC    Altamira III y IV</t>
  </si>
  <si>
    <t>16    CC    Chihuahua III</t>
  </si>
  <si>
    <t>17    CC    La Laguna II</t>
  </si>
  <si>
    <t>18    CC    Río Bravo III</t>
  </si>
  <si>
    <t>19    CC    Tuxpan III y IV</t>
  </si>
  <si>
    <t>20    CC    Altamira V</t>
  </si>
  <si>
    <t>21    CC    Tamazunchale</t>
  </si>
  <si>
    <t>24    CC    Río Bravo IV</t>
  </si>
  <si>
    <t>25    CC    Tuxpan V</t>
  </si>
  <si>
    <t>26    CC    Valladolid III</t>
  </si>
  <si>
    <t>28    CCC    Norte II</t>
  </si>
  <si>
    <t>29    CCC    Norte</t>
  </si>
  <si>
    <t>31    CE    La Venta III</t>
  </si>
  <si>
    <t>33    CE    Oaxaca I</t>
  </si>
  <si>
    <t>34    CE    Oaxaca II y CE Oaxaca III y CE Oaxaca IV</t>
  </si>
  <si>
    <t>SLT 1920 Subestaciones y Líneas de Distribución</t>
  </si>
  <si>
    <t>Terminado Totalmente</t>
  </si>
  <si>
    <t>Enero - Septiembre</t>
  </si>
  <si>
    <t>2_/ El tipo de cambio utilizado fue de 19.6363 pesos por dólar correspondiente al cierre de septiembre de 2019</t>
  </si>
  <si>
    <t>Con base en los artículosl 107, fracción I, inciso d) de la Ley Federal de Presupuesto y Responsabilidad Hacendaria y 205 de su Reglamento</t>
  </si>
  <si>
    <t>ENERO - SEPTIEMBRE</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</si>
  <si>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</si>
  <si>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</si>
  <si>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</si>
  <si>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</si>
  <si>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</si>
  <si>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</si>
  <si>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</si>
  <si>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</si>
  <si>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</si>
  <si>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</si>
  <si>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</si>
  <si>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</si>
  <si>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</si>
  <si>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</si>
  <si>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</si>
  <si>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</si>
  <si>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</si>
  <si>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</si>
  <si>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</si>
  <si>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</si>
  <si>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</si>
  <si>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</si>
  <si>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</si>
  <si>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</si>
  <si>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</si>
  <si>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</si>
  <si>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</si>
  <si>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</si>
  <si>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</si>
  <si>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</si>
  <si>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</si>
  <si>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</si>
  <si>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</si>
  <si>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</si>
  <si>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</si>
  <si>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negativos</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</si>
  <si>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</si>
  <si>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</si>
  <si>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</si>
  <si>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</si>
  <si>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</si>
  <si>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</si>
  <si>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</si>
  <si>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</si>
  <si>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</si>
  <si>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</si>
  <si>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</si>
  <si>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</si>
  <si>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</si>
  <si>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</si>
  <si>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</si>
  <si>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</si>
  <si>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</si>
  <si>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</si>
  <si>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</si>
  <si>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</si>
  <si>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</si>
  <si>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</si>
  <si>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</si>
  <si>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</si>
  <si>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</si>
  <si>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</si>
  <si>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</si>
  <si>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</si>
  <si>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</si>
  <si>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</si>
  <si>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</si>
  <si>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</si>
  <si>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</si>
  <si>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</si>
  <si>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</si>
  <si>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</si>
  <si>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</si>
  <si>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</si>
  <si>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</si>
  <si>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</si>
  <si>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</si>
  <si>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</si>
  <si>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</si>
  <si>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</si>
  <si>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</si>
  <si>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</si>
  <si>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</si>
  <si>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</si>
  <si>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</si>
  <si>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</si>
  <si>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</si>
  <si>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</si>
  <si>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</si>
  <si>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</si>
  <si>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</si>
  <si>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</si>
  <si>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</si>
  <si>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</si>
  <si>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</si>
  <si>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</si>
  <si>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</si>
  <si>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</si>
  <si>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</si>
  <si>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</si>
  <si>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</si>
  <si>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</si>
  <si>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</si>
  <si>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</si>
  <si>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</si>
  <si>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</si>
  <si>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</si>
  <si>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</si>
  <si>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</si>
  <si>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</si>
  <si>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</si>
  <si>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</si>
  <si>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</si>
  <si>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</si>
  <si>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</si>
  <si>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</si>
  <si>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</si>
  <si>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</si>
  <si>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</si>
  <si>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</si>
  <si>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</si>
  <si>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</si>
  <si>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</si>
  <si>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</si>
  <si>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</si>
  <si>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</si>
  <si>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</si>
  <si>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</si>
  <si>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</si>
  <si>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</si>
  <si>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</si>
  <si>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</si>
  <si>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</si>
  <si>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</si>
  <si>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</si>
  <si>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</si>
  <si>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</si>
  <si>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</si>
  <si>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</si>
  <si>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</si>
  <si>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</si>
  <si>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</si>
  <si>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</si>
  <si>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</si>
  <si>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 xml:space="preserve"> 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</si>
  <si>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</si>
  <si>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</si>
  <si>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</si>
  <si>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</si>
  <si>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</si>
  <si>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</si>
  <si>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</si>
  <si>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</si>
  <si>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</si>
  <si>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</si>
  <si>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</si>
  <si>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</si>
  <si>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</si>
  <si>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</si>
  <si>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</si>
  <si>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</si>
  <si>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 xml:space="preserve"> 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</si>
  <si>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</si>
  <si>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</si>
  <si>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</si>
  <si>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</si>
  <si>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</si>
  <si>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</si>
  <si>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</si>
  <si>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</si>
  <si>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</si>
  <si>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</si>
  <si>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</si>
  <si>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</si>
  <si>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</si>
  <si>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</si>
  <si>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 xml:space="preserve"> 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</si>
  <si>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</si>
  <si>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</si>
  <si>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</si>
  <si>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</si>
  <si>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</si>
  <si>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</si>
  <si>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</si>
  <si>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</si>
  <si>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</si>
  <si>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</si>
  <si>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</si>
  <si>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</si>
  <si>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</si>
  <si>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</si>
  <si>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</si>
  <si>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</si>
  <si>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</si>
  <si>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</si>
  <si>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</si>
  <si>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</si>
  <si>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</si>
  <si>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</si>
  <si>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</si>
  <si>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</si>
  <si>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</si>
  <si>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</si>
  <si>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</si>
  <si>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</si>
  <si>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</si>
  <si>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</si>
  <si>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</si>
  <si>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</si>
  <si>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</si>
  <si>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</si>
  <si>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</si>
  <si>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</si>
  <si>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</si>
  <si>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</si>
  <si>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</si>
  <si>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</si>
  <si>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</si>
  <si>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</si>
  <si>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</si>
  <si>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</si>
  <si>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</si>
  <si>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</si>
  <si>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</si>
  <si>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</si>
  <si>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</si>
  <si>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</si>
  <si>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</si>
  <si>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</si>
  <si>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</si>
  <si>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</si>
  <si>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</si>
  <si>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</si>
  <si>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</si>
  <si>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</si>
  <si>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</si>
  <si>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</si>
  <si>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</si>
  <si>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</si>
  <si>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</si>
  <si>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</si>
  <si>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</si>
  <si>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</si>
  <si>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</si>
  <si>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</si>
  <si>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 xml:space="preserve"> 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</si>
  <si>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</si>
  <si>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</si>
  <si>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</si>
  <si>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</si>
  <si>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</si>
  <si>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</si>
  <si>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</si>
  <si>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</si>
  <si>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</si>
  <si>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</si>
  <si>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</si>
  <si>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</si>
  <si>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</si>
  <si>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</si>
  <si>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</si>
  <si>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</si>
  <si>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</si>
  <si>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</si>
  <si>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</si>
  <si>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</si>
  <si>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</si>
  <si>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</si>
  <si>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</si>
  <si>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</si>
  <si>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</si>
  <si>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</si>
  <si>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</si>
  <si>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</si>
  <si>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</si>
  <si>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</si>
  <si>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</si>
  <si>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</si>
  <si>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</si>
  <si>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</si>
  <si>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1701 Subestación Chimalpa Dos</t>
  </si>
  <si>
    <t>1703  Conversión a 400 kV de la Riviera Maya</t>
  </si>
  <si>
    <t>1702 Transmisión y Transformación Baja - Noine</t>
  </si>
  <si>
    <t>1704 Interconexión sist aislados Guerrero Negro Sta Rosalía</t>
  </si>
  <si>
    <t>Empalme I</t>
  </si>
  <si>
    <t xml:space="preserve"> 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</si>
  <si>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</si>
  <si>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</si>
  <si>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</si>
  <si>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</si>
  <si>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</si>
  <si>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</si>
  <si>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</si>
  <si>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 xml:space="preserve"> 1820 Divisiones de Distribución del Valle de México</t>
  </si>
  <si>
    <t>1821 Divisiones de Distribución</t>
  </si>
  <si>
    <t>CCC TULA PAQUETES 1 Y 2</t>
  </si>
  <si>
    <t xml:space="preserve"> CH TEMASCAL UNIDADES 1 A 4</t>
  </si>
  <si>
    <t>Empalme II</t>
  </si>
  <si>
    <t>Red de Transmisión Asociada al CC Empalme II</t>
  </si>
  <si>
    <t>1901 Subestaciones de Baja California</t>
  </si>
  <si>
    <t>1902 Subestaciones y Compensación del Noroeste</t>
  </si>
  <si>
    <t>1903 Subestaciones Norte - Noreste</t>
  </si>
  <si>
    <t xml:space="preserve"> 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</si>
  <si>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</si>
  <si>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</si>
  <si>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</si>
  <si>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</si>
  <si>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</si>
  <si>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</si>
  <si>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</si>
  <si>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</si>
  <si>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</si>
  <si>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</si>
  <si>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 xml:space="preserve"> SLT 2120 Subestaciones y Líneas de Distribución</t>
  </si>
  <si>
    <t>SLT 2121 Reducción de Pérdidas de Energía en Distribución</t>
  </si>
  <si>
    <t>Nota: Las sumas de los parciales pueden no coincidir con los totales debido al redondeo.</t>
  </si>
  <si>
    <t xml:space="preserve">NA: No aplica </t>
  </si>
  <si>
    <t>1_/ Considera los proyectos que entraron en operación comercial (con terminaciones parciales o totales).</t>
  </si>
  <si>
    <t>Fuente: Comisión Federal de Electricidad.</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</si>
  <si>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</si>
  <si>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</si>
  <si>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</si>
  <si>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</si>
  <si>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</si>
  <si>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</si>
  <si>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</si>
  <si>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</si>
  <si>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</si>
  <si>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</si>
  <si>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</si>
  <si>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</si>
  <si>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</si>
  <si>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</si>
  <si>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</si>
  <si>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</si>
  <si>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</si>
  <si>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</si>
  <si>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Negativos</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</si>
  <si>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</si>
  <si>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</si>
  <si>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</si>
  <si>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</si>
  <si>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</si>
  <si>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</si>
  <si>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</si>
  <si>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</si>
  <si>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</si>
  <si>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</si>
  <si>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</si>
  <si>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</si>
  <si>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</si>
  <si>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&lt;-500</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</si>
  <si>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</si>
  <si>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</si>
  <si>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</si>
  <si>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</si>
  <si>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</si>
  <si>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</si>
  <si>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</si>
  <si>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</si>
  <si>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</si>
  <si>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</si>
  <si>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</si>
  <si>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</si>
  <si>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</si>
  <si>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</si>
  <si>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</si>
  <si>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</si>
  <si>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CE Sureste I</t>
  </si>
  <si>
    <t xml:space="preserve">CC Noroeste </t>
  </si>
  <si>
    <t>En términos de  los artículos 107, fracción I , de la Ley Federal de Presupuesto y Responsabilidad Hacendaria y 205 de su Reglamento</t>
  </si>
  <si>
    <t xml:space="preserve">Comisión Federal de Electricidad </t>
  </si>
  <si>
    <t>Enero -Septiembre</t>
  </si>
  <si>
    <t>Marzo</t>
  </si>
  <si>
    <t>Nombre del Proyecto</t>
  </si>
  <si>
    <t>Costo de cierre</t>
  </si>
  <si>
    <t>Amortización ejercida</t>
  </si>
  <si>
    <t>Pasivo Directo</t>
  </si>
  <si>
    <t>Pasivo</t>
  </si>
  <si>
    <t>TC. Sept 2019</t>
  </si>
  <si>
    <t>Suma</t>
  </si>
  <si>
    <t xml:space="preserve">Real </t>
  </si>
  <si>
    <t>Legal</t>
  </si>
  <si>
    <t>Contingente</t>
  </si>
  <si>
    <t>Total</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</si>
  <si>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</si>
  <si>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</si>
  <si>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</si>
  <si>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</si>
  <si>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</si>
  <si>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</si>
  <si>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</si>
  <si>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</si>
  <si>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</si>
  <si>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</si>
  <si>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</si>
  <si>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</si>
  <si>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</si>
  <si>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</si>
  <si>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</si>
  <si>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</si>
  <si>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</si>
  <si>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</si>
  <si>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</si>
  <si>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</si>
  <si>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</si>
  <si>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</si>
  <si>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</si>
  <si>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</si>
  <si>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</si>
  <si>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</si>
  <si>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</si>
  <si>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</si>
  <si>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</si>
  <si>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</si>
  <si>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</si>
  <si>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</si>
  <si>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</si>
  <si>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</si>
  <si>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</si>
  <si>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</si>
  <si>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</si>
  <si>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</si>
  <si>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</si>
  <si>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</si>
  <si>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</si>
  <si>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</si>
  <si>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</si>
  <si>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</si>
  <si>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</si>
  <si>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</si>
  <si>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</si>
  <si>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</si>
  <si>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</si>
  <si>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</si>
  <si>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</si>
  <si>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</si>
  <si>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</si>
  <si>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</si>
  <si>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</si>
  <si>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</si>
  <si>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</si>
  <si>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</si>
  <si>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</si>
  <si>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</si>
  <si>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</si>
  <si>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</si>
  <si>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</si>
  <si>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</si>
  <si>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</si>
  <si>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</si>
  <si>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</si>
  <si>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</si>
  <si>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</si>
  <si>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</si>
  <si>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</si>
  <si>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</si>
  <si>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</si>
  <si>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</si>
  <si>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</si>
  <si>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     1_/</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</si>
  <si>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</si>
  <si>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</si>
  <si>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</si>
  <si>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</si>
  <si>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</si>
  <si>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</si>
  <si>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</si>
  <si>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</si>
  <si>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</si>
  <si>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</si>
  <si>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</si>
  <si>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</si>
  <si>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</si>
  <si>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</si>
  <si>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</si>
  <si>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</si>
  <si>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</si>
  <si>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</si>
  <si>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</si>
  <si>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</si>
  <si>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1_/     </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</si>
  <si>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</si>
  <si>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</si>
  <si>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</si>
  <si>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</si>
  <si>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</si>
  <si>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</si>
  <si>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</si>
  <si>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</si>
  <si>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</si>
  <si>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</si>
  <si>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</si>
  <si>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</si>
  <si>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</si>
  <si>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</si>
  <si>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</si>
  <si>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</si>
  <si>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</si>
  <si>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</si>
  <si>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</si>
  <si>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</si>
  <si>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</si>
  <si>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</si>
  <si>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</si>
  <si>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</si>
  <si>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</si>
  <si>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</si>
  <si>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</si>
  <si>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</si>
  <si>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</si>
  <si>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</si>
  <si>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</si>
  <si>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</si>
  <si>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</si>
  <si>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</si>
  <si>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</si>
  <si>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</si>
  <si>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</si>
  <si>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</si>
  <si>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</si>
  <si>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</si>
  <si>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</si>
  <si>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</si>
  <si>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</si>
  <si>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</si>
  <si>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</si>
  <si>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</si>
  <si>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</si>
  <si>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</si>
  <si>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</si>
  <si>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</si>
  <si>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</si>
  <si>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</si>
  <si>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</si>
  <si>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</si>
  <si>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</si>
  <si>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</si>
  <si>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</si>
  <si>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</si>
  <si>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</si>
  <si>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</si>
  <si>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</si>
  <si>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</si>
  <si>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</si>
  <si>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</si>
  <si>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</si>
  <si>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</si>
  <si>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</si>
  <si>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</si>
  <si>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</si>
  <si>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</si>
  <si>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</si>
  <si>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</si>
  <si>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</si>
  <si>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</si>
  <si>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</si>
  <si>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</si>
  <si>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</si>
  <si>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</si>
  <si>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</si>
  <si>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</si>
  <si>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</si>
  <si>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</si>
  <si>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</si>
  <si>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</si>
  <si>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</si>
  <si>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</si>
  <si>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</si>
  <si>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</si>
  <si>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</si>
  <si>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</si>
  <si>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</si>
  <si>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</si>
  <si>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</si>
  <si>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</si>
  <si>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</si>
  <si>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</si>
  <si>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</si>
  <si>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</si>
  <si>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</si>
  <si>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</si>
  <si>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</si>
  <si>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</si>
  <si>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</si>
  <si>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</si>
  <si>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</si>
  <si>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</si>
  <si>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</si>
  <si>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SE 1520 Distribución Norte</t>
  </si>
  <si>
    <t>SLT 1601 Transmisión y Transformación Noroeste - Norte</t>
  </si>
  <si>
    <t>SLT 1604 Transmisión Ayotla-Chalco</t>
  </si>
  <si>
    <t>LT Red de Transmisión Asociada a la CI Guerrero Negro IV</t>
  </si>
  <si>
    <t>CG Los Azufres III (Fase 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</si>
  <si>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</si>
  <si>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</si>
  <si>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</si>
  <si>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</si>
  <si>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</si>
  <si>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</si>
  <si>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SE 1801 Subestaciones Baja -  Noroeste</t>
  </si>
  <si>
    <t>SE 1803 Subestaciones del Occidental</t>
  </si>
  <si>
    <t>SLT 1802 Subestaciones y Lineas del Norte</t>
  </si>
  <si>
    <t>SLT 1804 Subestaciones y Líneas Transmisión Oriental - Peninsular</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</si>
  <si>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</si>
  <si>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</si>
  <si>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</si>
  <si>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</si>
  <si>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</si>
  <si>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</si>
  <si>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</si>
  <si>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</si>
  <si>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 xml:space="preserve"> LT Red de transmisión asociada a la CG Los
Azufres III Fase II</t>
  </si>
  <si>
    <t xml:space="preserve">SLT 2021 Reducción de Pérdidas de Energía en Distribución  </t>
  </si>
  <si>
    <t xml:space="preserve">Cierres Parciales </t>
  </si>
  <si>
    <t>CC Agua Prieta II (Con Campo Solar)</t>
  </si>
  <si>
    <t>SE 1212 Sur - Peninsular</t>
  </si>
  <si>
    <t>SE 1202 Suministro de Energía a la Zona Manzanillo</t>
  </si>
  <si>
    <t>SE 1210  Norte - Noroeste</t>
  </si>
  <si>
    <t>SE 1320 Distribución Noroeste</t>
  </si>
  <si>
    <t xml:space="preserve">SLT 1405 Subest y Líneas de Transmisión de las Áreas Sureste </t>
  </si>
  <si>
    <t>CCC CoGeneración Salamanca Fase I</t>
  </si>
  <si>
    <t>SE 1621 Distribución Norte - Sur</t>
  </si>
  <si>
    <t>SLT 1721 Distribución Norte</t>
  </si>
  <si>
    <t>LT Red de Transmisión asociada al CC Noreste</t>
  </si>
  <si>
    <t>SE Los Humeros III Fase A</t>
  </si>
  <si>
    <t>LT Red de Transmisión Asociada al CC Empalme I</t>
  </si>
  <si>
    <t>RM CCC Tula Paquetes 1 Y 2</t>
  </si>
  <si>
    <t xml:space="preserve">CC Empalme II    </t>
  </si>
  <si>
    <t>SLT 1920 Subestaciones y Lineas de Distribucion</t>
  </si>
  <si>
    <t>SLT 2001 Subestaciones y Líneas Baja California Sur Noroeste</t>
  </si>
  <si>
    <t>SLT 2002 Subestaciones y Líneas  de las Áreas Norte - Occidental</t>
  </si>
  <si>
    <t>SLT 2020 Subestaciones, Líneas y Redes de Distribución</t>
  </si>
  <si>
    <t>SLT 2120 Subestaciones y Líneas de Distribución</t>
  </si>
  <si>
    <t>COMPROMISOS DE PROYECTOS DE INVERSION FINANCIADA DIRECTA Y CONDICIONADA RESPECTO A SU COSTO TOTAL ADJUDICADOS, EN CONSTRUCCIÓN Y OPERACIÓN      p_/</t>
  </si>
  <si>
    <t>Costo total estimado</t>
  </si>
  <si>
    <t>Monto 
Contratado</t>
  </si>
  <si>
    <t>Comprometido al periodo</t>
  </si>
  <si>
    <t>Montos comprometidos por etapas</t>
  </si>
  <si>
    <t>PEF 2018</t>
  </si>
  <si>
    <t>PEF 2019</t>
  </si>
  <si>
    <t>Monto</t>
  </si>
  <si>
    <t>% Respecto PEF 2018</t>
  </si>
  <si>
    <t>Proyectos adjudicados y/o en construcción</t>
  </si>
  <si>
    <t>Proyectos en operación</t>
  </si>
  <si>
    <t>MARZO</t>
  </si>
  <si>
    <t>( 3=2/1 )</t>
  </si>
  <si>
    <t>( 5=7+8 )</t>
  </si>
  <si>
    <t>( 6=5/2 )</t>
  </si>
  <si>
    <t>( 8 )</t>
  </si>
  <si>
    <t>TC Septiembre 2019</t>
  </si>
  <si>
    <t>Inversión directa</t>
  </si>
  <si>
    <t>Chihuahua</t>
  </si>
  <si>
    <t xml:space="preserve">Monterrey II     </t>
  </si>
  <si>
    <t xml:space="preserve">Puerto San Carlos II    </t>
  </si>
  <si>
    <t xml:space="preserve">214 y 215 Sureste-Peninsular    </t>
  </si>
  <si>
    <t>219 Sureste - Peninsular</t>
  </si>
  <si>
    <t>220 Oriental - Centro</t>
  </si>
  <si>
    <t xml:space="preserve">304 Noroeste </t>
  </si>
  <si>
    <t xml:space="preserve">Los Azufres II y Campo Geotérmico     </t>
  </si>
  <si>
    <t xml:space="preserve">Manuel Moreno Torres (2a Etapa)     </t>
  </si>
  <si>
    <t>406 Red Asociada a Tuxpan II, III y IV</t>
  </si>
  <si>
    <t xml:space="preserve">407 Red Asociada a Altamira II, III y IV     </t>
  </si>
  <si>
    <t xml:space="preserve">411 Sistema Nacional    </t>
  </si>
  <si>
    <t xml:space="preserve">Manuel Moreno Torres Red Asociada (2a. Etapa)     </t>
  </si>
  <si>
    <t xml:space="preserve">402 Oriental - Peninsular     </t>
  </si>
  <si>
    <t xml:space="preserve">El Sauz Conversión de TG a CC    </t>
  </si>
  <si>
    <t xml:space="preserve">414 Norte-Occidental   </t>
  </si>
  <si>
    <t xml:space="preserve">502 Oriental - Norte    </t>
  </si>
  <si>
    <t xml:space="preserve">506 Saltillo - Cañada    </t>
  </si>
  <si>
    <t xml:space="preserve">Red Asociada de la Central Tamazunchale  </t>
  </si>
  <si>
    <t xml:space="preserve">Red Asociada de la Central Río Bravo III   </t>
  </si>
  <si>
    <t xml:space="preserve">413 Noroeste - Occidental     </t>
  </si>
  <si>
    <t xml:space="preserve">504 Norte - Occidental     </t>
  </si>
  <si>
    <t xml:space="preserve">Baja California Sur I    </t>
  </si>
  <si>
    <t xml:space="preserve">609 Transmisión Noroeste - Occidental   </t>
  </si>
  <si>
    <t xml:space="preserve">610 Transmisión Noroeste - Norte    </t>
  </si>
  <si>
    <t xml:space="preserve">612 SubTransmisión Norte - Noreste    </t>
  </si>
  <si>
    <t xml:space="preserve">613 SubTransmisión Occidental    </t>
  </si>
  <si>
    <t xml:space="preserve">614 SubTransmisión Oriental     </t>
  </si>
  <si>
    <t xml:space="preserve">615 SubTransmisión Peninsular  </t>
  </si>
  <si>
    <t xml:space="preserve">Red Asociada de Transmisión de la CCI Baja California Sur I     </t>
  </si>
  <si>
    <t xml:space="preserve">607 Sistema Bajío - Oriental    </t>
  </si>
  <si>
    <t>611 SubTransmisión Baja California-Noroeste</t>
  </si>
  <si>
    <t xml:space="preserve">Suministro de Vapor a las centrales de Cerro Prieto      </t>
  </si>
  <si>
    <t xml:space="preserve">Pacífico </t>
  </si>
  <si>
    <t xml:space="preserve">El Cajón      </t>
  </si>
  <si>
    <t xml:space="preserve">Líneas Centro </t>
  </si>
  <si>
    <t xml:space="preserve">Red de Transmisión Asociada a la CH El Cajón   </t>
  </si>
  <si>
    <t xml:space="preserve">Red de Transmisión Asociada a Altamira V    </t>
  </si>
  <si>
    <t xml:space="preserve">Red de Transmisión Asociada a La Laguna II  </t>
  </si>
  <si>
    <t xml:space="preserve">Red de Transmisión Asociada a el Pacífico   </t>
  </si>
  <si>
    <t xml:space="preserve">707 Enlace Norte - Sur     </t>
  </si>
  <si>
    <t xml:space="preserve">Riviera Maya  </t>
  </si>
  <si>
    <t>PR</t>
  </si>
  <si>
    <t xml:space="preserve">Botello   </t>
  </si>
  <si>
    <t xml:space="preserve">Carbón II    </t>
  </si>
  <si>
    <t xml:space="preserve">Dos Bocas    </t>
  </si>
  <si>
    <t xml:space="preserve">Emilio Portes Gil    </t>
  </si>
  <si>
    <t xml:space="preserve">Francisco Pérez Ríos    </t>
  </si>
  <si>
    <t xml:space="preserve">Gómez Palacio    </t>
  </si>
  <si>
    <t xml:space="preserve">Ixtaczoquitlán    </t>
  </si>
  <si>
    <t xml:space="preserve">Gral. Manuel Alvarez Moreno (Manzanillo)    </t>
  </si>
  <si>
    <t xml:space="preserve">Punta Prieta    </t>
  </si>
  <si>
    <t xml:space="preserve">Tuxpango    </t>
  </si>
  <si>
    <t xml:space="preserve">708 Compensación Dinámicas Oriental -Norte   </t>
  </si>
  <si>
    <t xml:space="preserve">701 Occidente - Centro    </t>
  </si>
  <si>
    <t>702 Sureste - Peninsular</t>
  </si>
  <si>
    <t>703 Noreste - Norte</t>
  </si>
  <si>
    <t>704 Baja California-Noroeste</t>
  </si>
  <si>
    <t xml:space="preserve">706 Sistemas Norte    </t>
  </si>
  <si>
    <t>709 Sistemas Sur</t>
  </si>
  <si>
    <t xml:space="preserve">Conversión El Encino de TG a CC    </t>
  </si>
  <si>
    <t xml:space="preserve">Baja California Sur II    </t>
  </si>
  <si>
    <t xml:space="preserve">LT </t>
  </si>
  <si>
    <t xml:space="preserve">CT Carbón II Unidades 2 y 4    </t>
  </si>
  <si>
    <t>CT Presidente Adolfo López Mateos Unidades 3, 4, 5 y 6</t>
  </si>
  <si>
    <t xml:space="preserve">801 Altiplano    </t>
  </si>
  <si>
    <t xml:space="preserve">802 Tamaulipas   </t>
  </si>
  <si>
    <t xml:space="preserve">803 NOINE </t>
  </si>
  <si>
    <t xml:space="preserve">914 División Centro Sur </t>
  </si>
  <si>
    <t xml:space="preserve">902 Istmo    </t>
  </si>
  <si>
    <t xml:space="preserve">903 Cabo - Norte    </t>
  </si>
  <si>
    <t xml:space="preserve">La Yesca    </t>
  </si>
  <si>
    <t xml:space="preserve">Baja California </t>
  </si>
  <si>
    <t>Red de Fibra Óptica Proyecto Sur</t>
  </si>
  <si>
    <t>Red de Fibra Óptica Proyecto  Centro</t>
  </si>
  <si>
    <t>Red de Fibra Óptica Proyecto  Norte</t>
  </si>
  <si>
    <t xml:space="preserve">1006 Central-Sur   </t>
  </si>
  <si>
    <t>CT Puerto Libertad  Unidad 4</t>
  </si>
  <si>
    <t>CT Valle de México Unidades 5, 6 y 7</t>
  </si>
  <si>
    <t>CCC Huinalá II</t>
  </si>
  <si>
    <t>1004  Compensación Dinámica Área Central</t>
  </si>
  <si>
    <t>1001 Red de Transmisión Baja - Nogales</t>
  </si>
  <si>
    <t xml:space="preserve">Red de Transmisión Asociada a la CH La Yesca   </t>
  </si>
  <si>
    <t xml:space="preserve">Agua Prieta II (con campo solar)     1_/  </t>
  </si>
  <si>
    <t>Red de Transmisión asociada a la CC Agua Prieta II</t>
  </si>
  <si>
    <t xml:space="preserve">CN Laguna Verde   </t>
  </si>
  <si>
    <t xml:space="preserve">1110 Compensación Capacitiva del Norte   </t>
  </si>
  <si>
    <t xml:space="preserve">1116 Transformación del Noreste </t>
  </si>
  <si>
    <t xml:space="preserve">1117 Transformación de Guaymas   </t>
  </si>
  <si>
    <t xml:space="preserve">1122 Golfo Norte </t>
  </si>
  <si>
    <t xml:space="preserve">1124 Bajío Centro   </t>
  </si>
  <si>
    <t xml:space="preserve">1125 Distribución   </t>
  </si>
  <si>
    <t xml:space="preserve">1111 Transmisión y Transformación del Central - Occidental   </t>
  </si>
  <si>
    <t xml:space="preserve">1119 Transmisión y Transformación del Sureste    </t>
  </si>
  <si>
    <t>Suministro de 970 t/h a las Centrales de Cerro Prieto</t>
  </si>
  <si>
    <t>1206 Conversión a 400 kV de la LT Mazatlán II - La Higuera</t>
  </si>
  <si>
    <t>1213 Compensación de redes</t>
  </si>
  <si>
    <t xml:space="preserve">1205 Compensación Oriental-Peninsular </t>
  </si>
  <si>
    <t xml:space="preserve">1212 SUR-PENINSULAR     1_/    </t>
  </si>
  <si>
    <t xml:space="preserve">1204 Conversión a 400 kv del Área Peninsular   </t>
  </si>
  <si>
    <t xml:space="preserve">1203 Transmisión y Transformación Oriental - Sureste </t>
  </si>
  <si>
    <t xml:space="preserve">1202 Suministro De  Energía a la Zona Manzanillo   </t>
  </si>
  <si>
    <t xml:space="preserve">1211 Noreste-Central   </t>
  </si>
  <si>
    <t xml:space="preserve">1210 Norte-Noroeste     1_/     </t>
  </si>
  <si>
    <t xml:space="preserve">1201 Transmisión y Transformación de Baja California    </t>
  </si>
  <si>
    <t xml:space="preserve">CCC Poza Rica </t>
  </si>
  <si>
    <t>Red de Trans Asoc al proy de temp abierta y Oax II,II,IV</t>
  </si>
  <si>
    <t xml:space="preserve">Red de Transmisión Asociada a Manzanillo I U-1 y 2   </t>
  </si>
  <si>
    <t xml:space="preserve">CC </t>
  </si>
  <si>
    <t xml:space="preserve">CC Repotenciación CT Manzanillo I U-1 y 2    </t>
  </si>
  <si>
    <t xml:space="preserve">Red de Transmisión asociada a la CG Los Humeros II   </t>
  </si>
  <si>
    <t>Red de Transmisión asociada a la CI Guerrero Negro III</t>
  </si>
  <si>
    <t xml:space="preserve">Red de Transmisión asociada a la CCC Norte II   </t>
  </si>
  <si>
    <t xml:space="preserve">CT </t>
  </si>
  <si>
    <t xml:space="preserve">1304 Transmisión y Transformación  del Oriental    </t>
  </si>
  <si>
    <t xml:space="preserve">1302 Transformación del Noreste    </t>
  </si>
  <si>
    <t xml:space="preserve">Baja California Sur IV  </t>
  </si>
  <si>
    <t xml:space="preserve">Baja California Sur III   </t>
  </si>
  <si>
    <t xml:space="preserve">1313 Red de Transmisión Asociada al CC Baja California III  </t>
  </si>
  <si>
    <t xml:space="preserve">1323 Distribución SUR     1_/    </t>
  </si>
  <si>
    <t xml:space="preserve">1322 Distribución CENTRO  </t>
  </si>
  <si>
    <t xml:space="preserve">1321 Distribución NORESTE    </t>
  </si>
  <si>
    <t xml:space="preserve">1320 Distribución NOROESTE     1_/  </t>
  </si>
  <si>
    <t xml:space="preserve">1404 Subestaciones del Oriente   </t>
  </si>
  <si>
    <t xml:space="preserve">1401 SEs y LTs de las Áreas Baja California y Noroeste     1_/   </t>
  </si>
  <si>
    <t xml:space="preserve">1402 Cambio de Tensión de la LT Culiacán - Los Mochis   </t>
  </si>
  <si>
    <t xml:space="preserve">1421 Distribución SUR (3a fase)   </t>
  </si>
  <si>
    <t xml:space="preserve">1420 Distribución NORTE  </t>
  </si>
  <si>
    <t xml:space="preserve">CT Altamira Unidades 1 y 2   </t>
  </si>
  <si>
    <t xml:space="preserve">1521 Distribución SUR (1ra fase)     1_/     </t>
  </si>
  <si>
    <t xml:space="preserve">SE 1520 Distribución NORTE    </t>
  </si>
  <si>
    <t>CoGeneración Salamanca Fase I      1_/</t>
  </si>
  <si>
    <t xml:space="preserve">Centro     1_/   </t>
  </si>
  <si>
    <t>1603 Subestación Lago     1_/</t>
  </si>
  <si>
    <t xml:space="preserve">1604 Transmisión Ayotla-Chalco </t>
  </si>
  <si>
    <t xml:space="preserve">CCI </t>
  </si>
  <si>
    <t>Red de Transmisión asociada a la CI Guerrero Negro IV</t>
  </si>
  <si>
    <t xml:space="preserve">1621 Distribución Norte-Sur (1a Fase)     1_/   </t>
  </si>
  <si>
    <t xml:space="preserve">1620 Distribución Valle de México     1_/   </t>
  </si>
  <si>
    <t xml:space="preserve">CT José López Portillo     1_/ </t>
  </si>
  <si>
    <t xml:space="preserve">1721 Distribución NORTE     1_/   </t>
  </si>
  <si>
    <t xml:space="preserve">Red de Transmisión Asociada al CC Noreste     1_/   </t>
  </si>
  <si>
    <t xml:space="preserve">1720 Distribución Valle de México     1_/     </t>
  </si>
  <si>
    <t xml:space="preserve">Red de Transmisión Asociada al CC Norte III     1_/   </t>
  </si>
  <si>
    <t xml:space="preserve">Los Humeros III Fase A      1_/   </t>
  </si>
  <si>
    <t xml:space="preserve">1722 Distribución Sur     1_/   </t>
  </si>
  <si>
    <t xml:space="preserve">Chicoasén II    </t>
  </si>
  <si>
    <t xml:space="preserve">1701 Subestación Chimalpa Dos   </t>
  </si>
  <si>
    <t xml:space="preserve">1703 Conversión a 400 kV de la Riviera Maya </t>
  </si>
  <si>
    <t xml:space="preserve">1702 Transmisión y Transformación Baja-Noine (1a Fase)  </t>
  </si>
  <si>
    <t xml:space="preserve">1704 Interconexión Sist. Aislados Guerrero Negro Sta Rosalia   </t>
  </si>
  <si>
    <t xml:space="preserve">Empalme I </t>
  </si>
  <si>
    <t xml:space="preserve">Red de Transmisión Asociada al CC Empalme I     1_/    </t>
  </si>
  <si>
    <t xml:space="preserve">Valle de México II </t>
  </si>
  <si>
    <t>Red de transmisión asociada al CC Topolobampo III</t>
  </si>
  <si>
    <t xml:space="preserve">1805 Líneas de Transmisión Huasteca-Monterrey </t>
  </si>
  <si>
    <t xml:space="preserve">1801 Subestaciones Baja-Noroeste  </t>
  </si>
  <si>
    <t xml:space="preserve">1803 Subestaciones del Oriental (2a Fase)    </t>
  </si>
  <si>
    <t xml:space="preserve">1802 Subestaciones y Líneas de Transmisión del Norte     1_/ </t>
  </si>
  <si>
    <t xml:space="preserve">1804 Subestaciones y Líneas Transmisión Oriental-Peninsular (1a Fase) </t>
  </si>
  <si>
    <t xml:space="preserve">1820 Divisiones de Distribución del Valle de México     1_/   </t>
  </si>
  <si>
    <t>1821 Divisiones de Distribución  1_/</t>
  </si>
  <si>
    <t xml:space="preserve">CCC Tula Paquetes 1 y 2     1_/  </t>
  </si>
  <si>
    <t>CH Temascal Unidades 1 a 4</t>
  </si>
  <si>
    <t xml:space="preserve">Empalme II    </t>
  </si>
  <si>
    <t xml:space="preserve">Red de Transmisión Asociada al CC Empalme II     1_/   </t>
  </si>
  <si>
    <t xml:space="preserve">1901 Subestaciones de Baja California   </t>
  </si>
  <si>
    <t xml:space="preserve">1902 Subestaciones y Compensación del Noroeste     </t>
  </si>
  <si>
    <t xml:space="preserve">1904 Transmisión y Transformación de Occidente   </t>
  </si>
  <si>
    <t xml:space="preserve">1905 Transmisión Sureste - Peninsular </t>
  </si>
  <si>
    <t>1920 Subestaciones y Lineas de Distribucion     1_/</t>
  </si>
  <si>
    <t xml:space="preserve">1921 Reducción de Pérdidas de Energía en Distribución     1_/  </t>
  </si>
  <si>
    <t xml:space="preserve">Red de transmisión asociada a la CG Los Azufres III Fase II    </t>
  </si>
  <si>
    <t xml:space="preserve">2001 Subestaciones y Líneas Baja California Sur - Noroeste     1_/   </t>
  </si>
  <si>
    <t xml:space="preserve"> SLT 2002 Subestaciones y Líneas  de las Áreas Norte - Occidental     1_/</t>
  </si>
  <si>
    <t>SLT 2020 Subestaciones, Líneas y Redes de Distribución     1_/</t>
  </si>
  <si>
    <t xml:space="preserve">2021 Reducción de Pérdidas de Energía en Distribución  (3A. Fase)     1_/  </t>
  </si>
  <si>
    <t>SLT 2120 Subestaciones y Líneas de distribución     1_/</t>
  </si>
  <si>
    <t xml:space="preserve">Inversión condicionada </t>
  </si>
  <si>
    <t>TRN</t>
  </si>
  <si>
    <t>Terminal de Carbón de la CT Pdte. Plutarco Elías Calles</t>
  </si>
  <si>
    <t>Altamira II</t>
  </si>
  <si>
    <t>Bajío</t>
  </si>
  <si>
    <t>Campeche</t>
  </si>
  <si>
    <t>Hermosillo     1_/</t>
  </si>
  <si>
    <t>Mérida III</t>
  </si>
  <si>
    <t xml:space="preserve">Monterrey III  </t>
  </si>
  <si>
    <t>Naco - Nogales     1_/</t>
  </si>
  <si>
    <t xml:space="preserve">Río Bravo II </t>
  </si>
  <si>
    <t xml:space="preserve">Mexicali </t>
  </si>
  <si>
    <t>Saltillo</t>
  </si>
  <si>
    <t>Tuxpan II</t>
  </si>
  <si>
    <t>Gasoducto Cd. Pemex - Valladolid</t>
  </si>
  <si>
    <t>Altamira III y IV</t>
  </si>
  <si>
    <t xml:space="preserve">Chihuahua III </t>
  </si>
  <si>
    <t>La Laguna II</t>
  </si>
  <si>
    <t>Río Bravo III</t>
  </si>
  <si>
    <t>Tuxpan III y IV     1_/</t>
  </si>
  <si>
    <t>Altamira V</t>
  </si>
  <si>
    <t>Tamazunchale</t>
  </si>
  <si>
    <t>Río Bravo IV</t>
  </si>
  <si>
    <t xml:space="preserve">Tuxpan V  </t>
  </si>
  <si>
    <t>Valladolid III     1_/</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</si>
  <si>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</si>
  <si>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</si>
  <si>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</si>
  <si>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</si>
  <si>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</si>
  <si>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</si>
  <si>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</si>
  <si>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</si>
  <si>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</si>
  <si>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</si>
  <si>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</si>
  <si>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</si>
  <si>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</si>
  <si>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</si>
  <si>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</si>
  <si>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</si>
  <si>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</si>
  <si>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</si>
  <si>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</si>
  <si>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</si>
  <si>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</si>
  <si>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Autorizados en 1997</t>
  </si>
  <si>
    <t>Autorizados en 1998</t>
  </si>
  <si>
    <t>Autorizados en 1999</t>
  </si>
  <si>
    <t>Autorizados en 2000</t>
  </si>
  <si>
    <t>502 Oriental - Norte</t>
  </si>
  <si>
    <t>506 Saltillo-Cañada</t>
  </si>
  <si>
    <t>Autorizados en 2001</t>
  </si>
  <si>
    <t>607 Sistema Bajío - Oriental</t>
  </si>
  <si>
    <t>Autorizados en 2002</t>
  </si>
  <si>
    <t>Pacífico</t>
  </si>
  <si>
    <t>El Cajón</t>
  </si>
  <si>
    <t>Líneas Centro</t>
  </si>
  <si>
    <t>704 Baja California -Noroeste</t>
  </si>
  <si>
    <t>Autorizados en 2003</t>
  </si>
  <si>
    <t>Conversión El Encino de TG a CC</t>
  </si>
  <si>
    <t>801 Altiplano</t>
  </si>
  <si>
    <t>Autorizados en 2004</t>
  </si>
  <si>
    <t>Autorizados en 2005</t>
  </si>
  <si>
    <t>La Yesca</t>
  </si>
  <si>
    <t>Red de Fibra Óptica Proyecto Centro</t>
  </si>
  <si>
    <t>Red de Fibra Óptica Proyecto Norte</t>
  </si>
  <si>
    <t>Autorizados en 2006</t>
  </si>
  <si>
    <t>Autorizados en 2007</t>
  </si>
  <si>
    <t>1213 COMPENSACIÓN DE REDES</t>
  </si>
  <si>
    <t>Red de transmisión asociada a la CI Guerrero Negro III</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</si>
  <si>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</si>
  <si>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</si>
  <si>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</si>
  <si>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</si>
  <si>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</si>
  <si>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</si>
  <si>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</si>
  <si>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</si>
  <si>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</si>
  <si>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CT Altamira Unidades 1 y 2</t>
  </si>
  <si>
    <t>Autorizados en 2010</t>
  </si>
  <si>
    <t>1521 DISTRIBUCIÓN SUR</t>
  </si>
  <si>
    <t>1520 DISTRIBUCION NORTE</t>
  </si>
  <si>
    <t>Autorizados en 2011</t>
  </si>
  <si>
    <t>Autorizados en 2012</t>
  </si>
  <si>
    <t>Chicoasén II</t>
  </si>
  <si>
    <t>Red de transmisión asociada a la CH Chicoasén II</t>
  </si>
  <si>
    <t>Autorizados en 2013</t>
  </si>
  <si>
    <t xml:space="preserve">CC    </t>
  </si>
  <si>
    <t xml:space="preserve">LT    </t>
  </si>
  <si>
    <t>Red de Transmisión Asociada al CC Empalme I</t>
  </si>
  <si>
    <t xml:space="preserve">LT   </t>
  </si>
  <si>
    <t xml:space="preserve">SE    </t>
  </si>
  <si>
    <t xml:space="preserve">SLT    </t>
  </si>
  <si>
    <t>1820 Divisiones de Distribución del Valle de México</t>
  </si>
  <si>
    <t xml:space="preserve">RM    </t>
  </si>
  <si>
    <t>CH TEMASCAL UNIDADES 1 A 4</t>
  </si>
  <si>
    <t>Autorizados en 2014</t>
  </si>
  <si>
    <t xml:space="preserve">SE  </t>
  </si>
  <si>
    <t>1903 Subestaciones Norte-Noreste</t>
  </si>
  <si>
    <t>1904 Transmisión y Transformación de Occidente</t>
  </si>
  <si>
    <t>1905 Transmisión Sureste-Peninsular</t>
  </si>
  <si>
    <t>1921 Reducción de Pérdidas de Energía de Distribución</t>
  </si>
  <si>
    <t>Autorizados en 2015</t>
  </si>
  <si>
    <t>San Luis Potosí</t>
  </si>
  <si>
    <t>Red de Transmisión Asociada al CC San Luis Potosí</t>
  </si>
  <si>
    <t>Lerdo (Norte IV)</t>
  </si>
  <si>
    <t>Red de Transmisión Asociada al CC Lerdo (Norte IV)</t>
  </si>
  <si>
    <t>Cerritos Colorados Fase I</t>
  </si>
  <si>
    <t>Las Cruces</t>
  </si>
  <si>
    <t>Red de transmisión asociada a la CH Las Cruces</t>
  </si>
  <si>
    <t>Sureste II y III</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</si>
  <si>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</si>
  <si>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</si>
  <si>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</si>
  <si>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</si>
  <si>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</si>
  <si>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</si>
  <si>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</si>
  <si>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</si>
  <si>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</si>
  <si>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1_/ El año de autorización corresponde al ejercicio fiscal en que el proyecto se incluyó por primera vez en el Presupuesto de Egresos de la Federación en la modalidad de Pidiregas.</t>
  </si>
  <si>
    <t>3_/La fecha de inicio de operación es la consignada en el Tomo VII del Presupuesto de Egresos de la Federación autorizado para el ejercicio fiscal 2019, corresponde al primer cierre parcial del proyecto.</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</si>
  <si>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</si>
  <si>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</si>
  <si>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</si>
  <si>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</si>
  <si>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</si>
  <si>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</si>
  <si>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</si>
  <si>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</si>
  <si>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</si>
  <si>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</si>
  <si>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</si>
  <si>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</si>
  <si>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</si>
  <si>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</si>
  <si>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</si>
  <si>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</si>
  <si>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</si>
  <si>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</si>
  <si>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</si>
  <si>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</si>
  <si>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2019, corresponde al primer cierre parcial del proyecto.</t>
  </si>
  <si>
    <t>Nota: La actualización a precios de 2003 se realiza utilizando un tipo de cambio de 10.20 pesos por dólar</t>
  </si>
  <si>
    <t xml:space="preserve"> VALOR PRESENTE NETO POR PROYECTO DE INVERSIÓN FINANCIADA CONDICIONADA  P_/</t>
  </si>
  <si>
    <t>Informes sobre la Situación Económica,
las Finanzas Públicas y la Deuda Pública</t>
  </si>
  <si>
    <t>IV. PROYECTOS DE INFRAESTRUCTURA PRODUCTIVA DE LARGO PLAZO (PIDIREGAS)</t>
  </si>
  <si>
    <t>Tercer Trimestre de 2019</t>
  </si>
  <si>
    <r>
      <t xml:space="preserve">AVANCE FINANCIERO Y FÍSICO DE PROYECTOS DE INFRAESTRUCTURA PRODUCTIVA DE LARGO PLAZO EN CONSTRUCCIÓN  </t>
    </r>
    <r>
      <rPr>
        <b/>
        <vertAlign val="superscript"/>
        <sz val="11"/>
        <color theme="0"/>
        <rFont val="Montserrat"/>
      </rPr>
      <t xml:space="preserve">p_/  </t>
    </r>
  </si>
  <si>
    <r>
      <t xml:space="preserve">Costo Total Autorizado </t>
    </r>
    <r>
      <rPr>
        <vertAlign val="superscript"/>
        <sz val="9"/>
        <color indexed="8"/>
        <rFont val="Montserrat"/>
      </rPr>
      <t>2_/</t>
    </r>
  </si>
  <si>
    <r>
      <t xml:space="preserve">Acumulado 2018 </t>
    </r>
    <r>
      <rPr>
        <vertAlign val="superscript"/>
        <sz val="9"/>
        <color indexed="8"/>
        <rFont val="Montserrat"/>
      </rPr>
      <t>2_/</t>
    </r>
  </si>
  <si>
    <r>
      <t xml:space="preserve">Estimada </t>
    </r>
    <r>
      <rPr>
        <vertAlign val="superscript"/>
        <sz val="9"/>
        <color indexed="8"/>
        <rFont val="Montserrat"/>
      </rPr>
      <t>2_/</t>
    </r>
  </si>
  <si>
    <r>
      <t xml:space="preserve">Realizada </t>
    </r>
    <r>
      <rPr>
        <vertAlign val="superscript"/>
        <sz val="9"/>
        <rFont val="Montserrat"/>
      </rPr>
      <t>3_/</t>
    </r>
  </si>
  <si>
    <r>
      <t xml:space="preserve">SE 1202 Suministro de Energía a la Zona Manzanillo </t>
    </r>
    <r>
      <rPr>
        <vertAlign val="superscript"/>
        <sz val="9"/>
        <color theme="1"/>
        <rFont val="Montserrat"/>
      </rPr>
      <t>1_/</t>
    </r>
  </si>
  <si>
    <r>
      <t xml:space="preserve">SE 1211 NORESTE - CENTRAL </t>
    </r>
    <r>
      <rPr>
        <vertAlign val="superscript"/>
        <sz val="9"/>
        <color theme="1"/>
        <rFont val="Montserrat"/>
      </rPr>
      <t>1_/</t>
    </r>
  </si>
  <si>
    <r>
      <t xml:space="preserve">SE 1210 NORTE - NOROESTE </t>
    </r>
    <r>
      <rPr>
        <vertAlign val="superscript"/>
        <sz val="9"/>
        <color theme="1"/>
        <rFont val="Montserrat"/>
      </rPr>
      <t>1_/</t>
    </r>
  </si>
  <si>
    <r>
      <t xml:space="preserve">SE 1323 DISTRIBUCION SUR </t>
    </r>
    <r>
      <rPr>
        <vertAlign val="superscript"/>
        <sz val="9"/>
        <color theme="1"/>
        <rFont val="Montserrat"/>
      </rPr>
      <t>1_/</t>
    </r>
  </si>
  <si>
    <r>
      <t xml:space="preserve">CCI Santa Rosalía II </t>
    </r>
    <r>
      <rPr>
        <vertAlign val="superscript"/>
        <sz val="9"/>
        <color theme="1"/>
        <rFont val="Montserrat"/>
      </rPr>
      <t>1_/</t>
    </r>
  </si>
  <si>
    <r>
      <t>RM CT Altamira Unidades 1 y 2</t>
    </r>
    <r>
      <rPr>
        <vertAlign val="superscript"/>
        <sz val="9"/>
        <color theme="1"/>
        <rFont val="Montserrat"/>
      </rPr>
      <t xml:space="preserve"> 1_/</t>
    </r>
  </si>
  <si>
    <r>
      <t xml:space="preserve">SE SE 1520 DISTRIBUCION NORTE </t>
    </r>
    <r>
      <rPr>
        <vertAlign val="superscript"/>
        <sz val="9"/>
        <color theme="1"/>
        <rFont val="Montserrat"/>
      </rPr>
      <t>1_/</t>
    </r>
  </si>
  <si>
    <r>
      <t xml:space="preserve">CG Los Humeros III </t>
    </r>
    <r>
      <rPr>
        <vertAlign val="superscript"/>
        <sz val="9"/>
        <color theme="1"/>
        <rFont val="Montserrat"/>
      </rPr>
      <t>1_/</t>
    </r>
  </si>
  <si>
    <r>
      <t xml:space="preserve">CH Chicoasén II </t>
    </r>
    <r>
      <rPr>
        <vertAlign val="superscript"/>
        <sz val="9"/>
        <color theme="1"/>
        <rFont val="Montserrat"/>
      </rPr>
      <t>1_/</t>
    </r>
  </si>
  <si>
    <r>
      <t xml:space="preserve">LT Red de transmisión asociada a la CH Chicoasén II </t>
    </r>
    <r>
      <rPr>
        <vertAlign val="superscript"/>
        <sz val="9"/>
        <color theme="1"/>
        <rFont val="Montserrat"/>
      </rPr>
      <t>1_/</t>
    </r>
  </si>
  <si>
    <r>
      <t>LT Red de Transmisión Asociada al CC Empalme I</t>
    </r>
    <r>
      <rPr>
        <vertAlign val="superscript"/>
        <sz val="9"/>
        <color theme="1"/>
        <rFont val="Montserrat"/>
      </rPr>
      <t xml:space="preserve"> 1_/</t>
    </r>
  </si>
  <si>
    <r>
      <t xml:space="preserve">SLT 1921 Reducción de Pérdidas de Energía en Distribución </t>
    </r>
    <r>
      <rPr>
        <vertAlign val="superscript"/>
        <sz val="9"/>
        <color theme="1"/>
        <rFont val="Montserrat"/>
      </rPr>
      <t>1_/</t>
    </r>
  </si>
  <si>
    <r>
      <t xml:space="preserve">LT Red de Transmisión Asociada al CC San Luis Potosí </t>
    </r>
    <r>
      <rPr>
        <vertAlign val="superscript"/>
        <sz val="9"/>
        <color theme="1"/>
        <rFont val="Montserrat"/>
      </rPr>
      <t>1_/</t>
    </r>
  </si>
  <si>
    <r>
      <t xml:space="preserve">CG Cerritos Colorados Fase I </t>
    </r>
    <r>
      <rPr>
        <vertAlign val="superscript"/>
        <sz val="9"/>
        <color theme="1"/>
        <rFont val="Montserrat"/>
      </rPr>
      <t>1_/</t>
    </r>
  </si>
  <si>
    <r>
      <t xml:space="preserve">LT Red de transmisión asociada a la CH Las Cruces </t>
    </r>
    <r>
      <rPr>
        <vertAlign val="superscript"/>
        <sz val="9"/>
        <color theme="1"/>
        <rFont val="Montserrat"/>
      </rPr>
      <t>1_/</t>
    </r>
  </si>
  <si>
    <r>
      <t xml:space="preserve">CE Sureste II y III </t>
    </r>
    <r>
      <rPr>
        <vertAlign val="superscript"/>
        <sz val="9"/>
        <color theme="1"/>
        <rFont val="Montserrat"/>
      </rPr>
      <t>1_/</t>
    </r>
  </si>
  <si>
    <r>
      <t xml:space="preserve">LT Red de Transmisión Asociada al CC Mazatlán </t>
    </r>
    <r>
      <rPr>
        <vertAlign val="superscript"/>
        <sz val="9"/>
        <color theme="1"/>
        <rFont val="Montserrat"/>
      </rPr>
      <t>1_/</t>
    </r>
  </si>
  <si>
    <r>
      <t xml:space="preserve">CE Sureste I </t>
    </r>
    <r>
      <rPr>
        <vertAlign val="superscript"/>
        <sz val="9"/>
        <color theme="1"/>
        <rFont val="Montserrat"/>
      </rPr>
      <t>1_/</t>
    </r>
  </si>
  <si>
    <t>FLUJO NETO DE PROYECTOS DE INFRAESTRUCTURA PRODUCTIVA DE LARGO PLAZO DE INVERSIÓN DIRECTA EN OPERACIÓN   1_/</t>
  </si>
  <si>
    <t>Hasta 2018</t>
  </si>
  <si>
    <t>En 2019</t>
  </si>
  <si>
    <r>
      <t xml:space="preserve">COMPROMISOS DE PROYECTOS DE INFRAESTRUCTURA PRODUCTIVA DE LARGO PLAZO DE INVERSIÓN DIRECTA EN OPERACIÓN      </t>
    </r>
    <r>
      <rPr>
        <b/>
        <vertAlign val="superscript"/>
        <sz val="11"/>
        <color theme="0"/>
        <rFont val="Montserrat"/>
      </rPr>
      <t xml:space="preserve">p_/ </t>
    </r>
  </si>
  <si>
    <t>SLT 2121 Reducción de Pérdidas de Energía en Distribución 1_/</t>
  </si>
  <si>
    <r>
      <t xml:space="preserve">VALOR PRESENTE NETO POR PROYECTO DE INVERSIÓN FINANCIADA DIRECTA  </t>
    </r>
    <r>
      <rPr>
        <b/>
        <vertAlign val="superscript"/>
        <sz val="11"/>
        <color theme="0"/>
        <rFont val="Montserrat"/>
      </rPr>
      <t>P_/</t>
    </r>
  </si>
  <si>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</si>
  <si>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</si>
  <si>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</si>
  <si>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r>
      <t>Autorizados en 1997</t>
    </r>
    <r>
      <rPr>
        <b/>
        <vertAlign val="superscript"/>
        <sz val="9"/>
        <rFont val="Montserrat"/>
      </rPr>
      <t xml:space="preserve"> </t>
    </r>
  </si>
  <si>
    <t>(Millones de pesos a precios de 2019)</t>
  </si>
  <si>
    <t>(Millones de pesos a precios de 2019)  *</t>
  </si>
  <si>
    <t>(Millones de pesos a precios de 2019)   *</t>
  </si>
  <si>
    <r>
      <t xml:space="preserve">(Millones de pesos a precios de 2019)  </t>
    </r>
    <r>
      <rPr>
        <b/>
        <vertAlign val="superscript"/>
        <sz val="11"/>
        <color theme="0"/>
        <rFont val="Montserrat"/>
      </rPr>
      <t>2_/</t>
    </r>
  </si>
  <si>
    <t>p_/ Cifras preliminares. Las sumas de los parciales pueden no coincidir con los totales debido al redondeo.</t>
  </si>
  <si>
    <t>4_/ Es la fecha del último pago de amortizaciones de un proyecto.</t>
  </si>
  <si>
    <t>4_/  Es la fecha del último pago de amortizaciones de un proyecto.</t>
  </si>
  <si>
    <t>2_/ El tipo de cambio utilizado para la presentación de la información en pesos es de 19.6363  el cual corresponde al cierre del tercer trimestre del 2019.</t>
  </si>
  <si>
    <t>2_/ El tipo de cambio utilizado para la presentación de la información en pesos es de 19.6363, el cual corresponde al cierre del tercer trimestre del 2019.</t>
  </si>
  <si>
    <t>1_/  Se modificó el Monto Contratado, ya que el reportado en el PEF 2019 es menor al monto comprometido del periodo.</t>
  </si>
  <si>
    <t>*  El tipo de cambio utilizado es de 19.6363 correspondiente al mes de septiembre de 2019.</t>
  </si>
  <si>
    <t>*  El tipo de cambio utilizado es de 19.6363, correspondiente al cierre de septiembre de 2019.</t>
  </si>
  <si>
    <t>1_/Proyectos en operación que concluyeron sus obligaciones financieras como PIDIREGAS.</t>
  </si>
  <si>
    <t>500&lt; = La variación es menor a 500 por ciento.</t>
  </si>
  <si>
    <t>&lt;-500 = La variación es menor a -500 por ciento.</t>
  </si>
  <si>
    <t>3_/ Los tipos de cambio promedio de fecha de liquidación utilizados fueron 19.2154 (enero), 19.1902 (febrero), 19.2339 (marzo), 19.0231 (abril), 19.0883 (mayo), 19.2912 (junio), 19.0669 (julio), 19.5896 (agosto) y 19.6242 (septiembre) pesos por dólar, publicados por el Banco de México (Banxico).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</si>
</sst>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0.0_);[Red]\(#,##0.0\)"/>
    <numFmt numFmtId="165" formatCode="_-* #,##0.0_-;\-* #,##0.0_-;_-* &quot;-&quot;??_-;_-@_-"/>
    <numFmt numFmtId="166" formatCode="#,##0.000;[Red]#,##0.000"/>
    <numFmt numFmtId="167" formatCode="#,##0.00_);[Red]\(#,##0.00\)"/>
    <numFmt numFmtId="168" formatCode="#,##0.00;[Red]#,##0.00"/>
    <numFmt numFmtId="169" formatCode="#,##0.0000000_);[Red]\(#,##0.0000000\)"/>
    <numFmt numFmtId="170" formatCode="#,##0.0"/>
    <numFmt numFmtId="171" formatCode="[$-80A]hh:mm:ss\ AM/PM"/>
    <numFmt numFmtId="172" formatCode="_(* #,##0.00_);_(* \(#,##0.00\);_(* &quot;-&quot;??_);_(@_)"/>
    <numFmt numFmtId="173" formatCode="General_)"/>
    <numFmt numFmtId="174" formatCode="0.0"/>
    <numFmt numFmtId="175" formatCode="#,##0.0_ ;[Red]\-#,##0.0\ "/>
    <numFmt numFmtId="176" formatCode="#,##0.0;[Red]\-#,##0.0"/>
    <numFmt numFmtId="177" formatCode="_(* #,##0.0_);_(* \(#,##0.0\);_(* &quot;-&quot;??_);_(@_)"/>
    <numFmt numFmtId="178" formatCode="0.0000"/>
    <numFmt numFmtId="179" formatCode="#,##0.0_);\(#,##0.0\)"/>
    <numFmt numFmtId="180" formatCode="_-* #,##0.0_-;\-* #,##0.0_-;_-* &quot;-&quot;?_-;_-@_-"/>
    <numFmt numFmtId="181" formatCode="#,##0.0_ ;\-#,##0.0\ "/>
    <numFmt numFmtId="182" formatCode="_-* #,##0_-;\-* #,##0_-;_-* &quot;-&quot;??_-;_-@_-"/>
    <numFmt numFmtId="183" formatCode="#,##0.0000000000"/>
    <numFmt numFmtId="184" formatCode="_(* #,##0.0_);_(* \(#,##0.0\);_(* &quot;-&quot;?_);_(@_)"/>
    <numFmt numFmtId="185" formatCode="0.000"/>
  </numFmts>
  <fonts count="49"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name val="Arial"/>
      <family val="2"/>
    </font>
    <font>
      <sz val="8"/>
      <color theme="1"/>
      <name val="Arial"/>
      <family val="2"/>
    </font>
    <font>
      <sz val="7"/>
      <name val="Arial"/>
      <family val="2"/>
    </font>
    <font>
      <sz val="18"/>
      <name val="Arial"/>
      <family val="2"/>
    </font>
    <font>
      <sz val="11"/>
      <name val="Arial"/>
      <family val="2"/>
    </font>
    <font>
      <sz val="10"/>
      <name val="Arial"/>
    </font>
    <font>
      <b/>
      <sz val="11"/>
      <name val="Arial"/>
      <family val="2"/>
    </font>
    <font>
      <sz val="9"/>
      <name val="Arial"/>
      <family val="2"/>
    </font>
    <font>
      <sz val="11"/>
      <color theme="0"/>
      <name val="Arial"/>
      <family val="2"/>
    </font>
    <font>
      <sz val="10"/>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6"/>
      <name val="Arial"/>
      <family val="2"/>
    </font>
    <font>
      <sz val="12"/>
      <color indexed="22"/>
      <name val="Arial"/>
      <family val="2"/>
    </font>
    <font>
      <sz val="12"/>
      <color theme="0"/>
      <name val="Arial"/>
      <family val="2"/>
    </font>
    <font>
      <sz val="12"/>
      <name val="Arial"/>
      <family val="2"/>
    </font>
    <font>
      <sz val="11"/>
      <color theme="0" tint="-0.34998626667073579"/>
      <name val="Arial"/>
      <family val="2"/>
    </font>
    <font>
      <b/>
      <sz val="13"/>
      <color theme="0"/>
      <name val="Montserrat"/>
    </font>
    <font>
      <b/>
      <sz val="13"/>
      <color indexed="23"/>
      <name val="Montserrat"/>
    </font>
    <font>
      <b/>
      <sz val="12"/>
      <color indexed="23"/>
      <name val="Soberana Titular"/>
      <family val="3"/>
    </font>
    <font>
      <b/>
      <sz val="13"/>
      <color theme="1"/>
      <name val="Montserrat"/>
    </font>
    <font>
      <b/>
      <sz val="9"/>
      <color theme="0"/>
      <name val="Montserrat"/>
    </font>
    <font>
      <sz val="9"/>
      <color theme="0"/>
      <name val="Montserrat"/>
    </font>
    <font>
      <b/>
      <sz val="11"/>
      <color theme="0"/>
      <name val="Montserrat"/>
    </font>
    <font>
      <b/>
      <vertAlign val="superscript"/>
      <sz val="11"/>
      <color theme="0"/>
      <name val="Montserrat"/>
    </font>
    <font>
      <sz val="11"/>
      <color theme="0"/>
      <name val="Montserrat"/>
    </font>
    <font>
      <sz val="8"/>
      <name val="Montserrat"/>
    </font>
    <font>
      <sz val="10"/>
      <name val="Montserrat"/>
    </font>
    <font>
      <sz val="9"/>
      <name val="Montserrat"/>
    </font>
    <font>
      <sz val="9"/>
      <color indexed="8"/>
      <name val="Montserrat"/>
    </font>
    <font>
      <vertAlign val="superscript"/>
      <sz val="9"/>
      <color indexed="8"/>
      <name val="Montserrat"/>
    </font>
    <font>
      <vertAlign val="superscript"/>
      <sz val="9"/>
      <name val="Montserrat"/>
    </font>
    <font>
      <b/>
      <sz val="9"/>
      <name val="Montserrat"/>
    </font>
    <font>
      <sz val="9"/>
      <color theme="1"/>
      <name val="Montserrat"/>
    </font>
    <font>
      <vertAlign val="superscript"/>
      <sz val="9"/>
      <color theme="1"/>
      <name val="Montserrat"/>
    </font>
    <font>
      <b/>
      <sz val="9"/>
      <color indexed="8"/>
      <name val="Montserrat"/>
    </font>
    <font>
      <sz val="11"/>
      <color theme="1"/>
      <name val="Montserrat"/>
    </font>
    <font>
      <sz val="7"/>
      <name val="Montserrat"/>
    </font>
    <font>
      <b/>
      <sz val="12"/>
      <color indexed="23"/>
      <name val="Montserrat"/>
    </font>
    <font>
      <b/>
      <sz val="9"/>
      <color theme="0" tint="-4.9989318521683403E-2"/>
      <name val="Montserrat"/>
    </font>
    <font>
      <sz val="9"/>
      <color indexed="9"/>
      <name val="Montserrat"/>
    </font>
    <font>
      <b/>
      <vertAlign val="superscript"/>
      <sz val="9"/>
      <name val="Montserrat"/>
    </font>
  </fonts>
  <fills count="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s>
  <cellStyleXfs count="26">
    <xf numFmtId="0" fontId="0" fillId="0" borderId="0"/>
    <xf numFmtId="43" fontId="1" fillId="0" borderId="0" applyFont="0" applyFill="0" applyBorder="0" applyAlignment="0" applyProtection="0"/>
    <xf numFmtId="0" fontId="2" fillId="0" borderId="0"/>
    <xf numFmtId="0" fontId="8" fillId="0" borderId="0"/>
    <xf numFmtId="171" fontId="2" fillId="0" borderId="0"/>
    <xf numFmtId="171" fontId="2" fillId="0" borderId="0"/>
    <xf numFmtId="0" fontId="2" fillId="0" borderId="0"/>
    <xf numFmtId="165" fontId="2"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0" fontId="1" fillId="0" borderId="0"/>
    <xf numFmtId="0" fontId="2" fillId="0" borderId="0"/>
    <xf numFmtId="0" fontId="2" fillId="0" borderId="0"/>
    <xf numFmtId="0" fontId="2" fillId="0" borderId="0"/>
    <xf numFmtId="173"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0" fillId="0" borderId="0"/>
    <xf numFmtId="173" fontId="2" fillId="0" borderId="0"/>
    <xf numFmtId="174"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512">
    <xf numFmtId="0" fontId="0" fillId="0" borderId="0" xfId="0"/>
    <xf numFmtId="0" fontId="2" fillId="0" borderId="0" xfId="2" applyFont="1" applyFill="1"/>
    <xf numFmtId="0" fontId="2" fillId="0" borderId="0" xfId="2" applyFont="1" applyFill="1" applyAlignment="1">
      <alignment horizontal="right"/>
    </xf>
    <xf numFmtId="0" fontId="3" fillId="0" borderId="0" xfId="2" applyFont="1" applyFill="1"/>
    <xf numFmtId="0" fontId="3" fillId="0" borderId="0" xfId="2" applyFont="1" applyFill="1" applyAlignment="1">
      <alignment horizontal="right"/>
    </xf>
    <xf numFmtId="49" fontId="2" fillId="0" borderId="0" xfId="2" applyNumberFormat="1" applyFont="1" applyFill="1"/>
    <xf numFmtId="49" fontId="2" fillId="0" borderId="0" xfId="2" applyNumberFormat="1" applyFont="1" applyFill="1" applyAlignment="1">
      <alignment horizontal="right"/>
    </xf>
    <xf numFmtId="49" fontId="2" fillId="0" borderId="0" xfId="2" applyNumberFormat="1" applyFont="1" applyFill="1" applyAlignment="1">
      <alignment vertical="center"/>
    </xf>
    <xf numFmtId="49" fontId="2" fillId="0" borderId="0" xfId="2" applyNumberFormat="1" applyFont="1" applyFill="1" applyAlignment="1">
      <alignment horizontal="right" vertical="center"/>
    </xf>
    <xf numFmtId="0" fontId="2" fillId="0" borderId="0" xfId="2" applyFont="1" applyFill="1" applyBorder="1"/>
    <xf numFmtId="0" fontId="2" fillId="0" borderId="0" xfId="2" applyFont="1" applyFill="1" applyBorder="1" applyAlignment="1">
      <alignment horizontal="right"/>
    </xf>
    <xf numFmtId="0" fontId="5" fillId="0" borderId="0" xfId="2" applyFont="1" applyFill="1" applyBorder="1" applyAlignment="1">
      <alignment horizontal="center" wrapText="1"/>
    </xf>
    <xf numFmtId="164" fontId="5" fillId="0" borderId="0" xfId="2" applyNumberFormat="1" applyFont="1" applyFill="1" applyBorder="1" applyAlignment="1">
      <alignment horizontal="center"/>
    </xf>
    <xf numFmtId="0" fontId="2" fillId="0" borderId="0" xfId="2" applyFont="1" applyFill="1" applyBorder="1" applyProtection="1">
      <protection locked="0"/>
    </xf>
    <xf numFmtId="0" fontId="4" fillId="0" borderId="0" xfId="2" applyFont="1" applyFill="1" applyBorder="1" applyAlignment="1">
      <alignment horizontal="center"/>
    </xf>
    <xf numFmtId="0" fontId="5" fillId="0" borderId="0" xfId="2" applyFont="1" applyFill="1" applyBorder="1" applyAlignment="1">
      <alignment wrapText="1"/>
    </xf>
    <xf numFmtId="166" fontId="5" fillId="0" borderId="0" xfId="2" applyNumberFormat="1" applyFont="1" applyFill="1" applyBorder="1" applyAlignment="1">
      <alignment horizontal="center" wrapText="1"/>
    </xf>
    <xf numFmtId="0" fontId="4" fillId="0" borderId="0" xfId="2" applyFont="1" applyFill="1" applyBorder="1"/>
    <xf numFmtId="0" fontId="4" fillId="0" borderId="0" xfId="2" applyFont="1" applyFill="1" applyBorder="1" applyProtection="1">
      <protection locked="0"/>
    </xf>
    <xf numFmtId="0" fontId="4" fillId="0" borderId="0" xfId="0" applyFont="1" applyFill="1" applyBorder="1" applyAlignment="1">
      <alignment horizontal="right"/>
    </xf>
    <xf numFmtId="0" fontId="4" fillId="0" borderId="0" xfId="2" applyFont="1" applyFill="1" applyBorder="1" applyAlignment="1">
      <alignment horizontal="center" wrapText="1"/>
    </xf>
    <xf numFmtId="167" fontId="4" fillId="0" borderId="0" xfId="2" applyNumberFormat="1" applyFont="1" applyFill="1" applyBorder="1" applyAlignment="1">
      <alignment horizontal="left"/>
    </xf>
    <xf numFmtId="2" fontId="3" fillId="0" borderId="0" xfId="2" applyNumberFormat="1" applyFont="1" applyFill="1" applyBorder="1"/>
    <xf numFmtId="0" fontId="3" fillId="0" borderId="0" xfId="2" applyFont="1" applyFill="1" applyBorder="1"/>
    <xf numFmtId="168" fontId="2" fillId="0" borderId="0" xfId="2" applyNumberFormat="1" applyFont="1" applyFill="1" applyBorder="1"/>
    <xf numFmtId="0" fontId="2" fillId="0" borderId="0" xfId="2" applyFont="1" applyFill="1" applyBorder="1" applyAlignment="1">
      <alignment horizontal="center"/>
    </xf>
    <xf numFmtId="0" fontId="6" fillId="0" borderId="0" xfId="0" applyFont="1" applyAlignment="1">
      <alignment horizontal="right"/>
    </xf>
    <xf numFmtId="0" fontId="4" fillId="0" borderId="0" xfId="0" applyFont="1" applyFill="1" applyBorder="1"/>
    <xf numFmtId="0" fontId="4" fillId="0" borderId="0" xfId="2" applyFont="1" applyFill="1" applyBorder="1" applyAlignment="1">
      <alignment wrapText="1"/>
    </xf>
    <xf numFmtId="0" fontId="5" fillId="0" borderId="0" xfId="0" applyFont="1" applyFill="1" applyBorder="1"/>
    <xf numFmtId="0" fontId="7" fillId="0" borderId="0" xfId="2" applyFont="1" applyFill="1" applyBorder="1"/>
    <xf numFmtId="0" fontId="4" fillId="0" borderId="0" xfId="2" applyFont="1" applyFill="1" applyBorder="1" applyAlignment="1"/>
    <xf numFmtId="0" fontId="2" fillId="0" borderId="0" xfId="2" applyFont="1" applyFill="1" applyAlignment="1">
      <alignment horizontal="center"/>
    </xf>
    <xf numFmtId="0" fontId="0" fillId="0" borderId="0" xfId="0" applyNumberFormat="1"/>
    <xf numFmtId="0" fontId="0" fillId="0" borderId="0" xfId="0" applyAlignment="1">
      <alignment wrapText="1"/>
    </xf>
    <xf numFmtId="14" fontId="0" fillId="0" borderId="0" xfId="0" applyNumberFormat="1"/>
    <xf numFmtId="0" fontId="0" fillId="2" borderId="0" xfId="0" applyFill="1"/>
    <xf numFmtId="43" fontId="9" fillId="0" borderId="0" xfId="9" applyFont="1" applyFill="1"/>
    <xf numFmtId="0" fontId="9" fillId="0" borderId="0" xfId="19" applyFont="1"/>
    <xf numFmtId="0" fontId="9" fillId="0" borderId="0" xfId="19" applyFont="1" applyFill="1"/>
    <xf numFmtId="43" fontId="9" fillId="0" borderId="0" xfId="9" applyFont="1"/>
    <xf numFmtId="164" fontId="9" fillId="0" borderId="0" xfId="19" applyNumberFormat="1" applyFont="1"/>
    <xf numFmtId="0" fontId="9" fillId="0" borderId="0" xfId="19" applyFont="1" applyAlignment="1">
      <alignment horizontal="center" vertical="center"/>
    </xf>
    <xf numFmtId="0" fontId="2" fillId="3" borderId="0" xfId="19" applyFont="1" applyFill="1" applyAlignment="1">
      <alignment horizontal="centerContinuous"/>
    </xf>
    <xf numFmtId="0" fontId="2" fillId="3" borderId="0" xfId="19" applyFont="1" applyFill="1"/>
    <xf numFmtId="49" fontId="2" fillId="3" borderId="4" xfId="19" applyNumberFormat="1" applyFont="1" applyFill="1" applyBorder="1" applyAlignment="1">
      <alignment horizontal="center"/>
    </xf>
    <xf numFmtId="49" fontId="2" fillId="0" borderId="4" xfId="19" applyNumberFormat="1" applyFont="1" applyFill="1" applyBorder="1" applyAlignment="1">
      <alignment horizontal="center"/>
    </xf>
    <xf numFmtId="164" fontId="11" fillId="0" borderId="0" xfId="19" applyNumberFormat="1" applyFont="1" applyAlignment="1">
      <alignment horizontal="center"/>
    </xf>
    <xf numFmtId="0" fontId="9" fillId="0" borderId="0" xfId="19" applyNumberFormat="1" applyFont="1" applyFill="1"/>
    <xf numFmtId="175" fontId="9" fillId="0" borderId="0" xfId="9" applyNumberFormat="1" applyFont="1" applyFill="1" applyAlignment="1">
      <alignment horizontal="right"/>
    </xf>
    <xf numFmtId="175" fontId="9" fillId="0" borderId="0" xfId="19" applyNumberFormat="1" applyFont="1" applyFill="1" applyAlignment="1">
      <alignment horizontal="right"/>
    </xf>
    <xf numFmtId="0" fontId="9" fillId="0" borderId="0" xfId="19" applyFont="1" applyFill="1" applyBorder="1"/>
    <xf numFmtId="0" fontId="9" fillId="0" borderId="0" xfId="19" applyFont="1" applyFill="1" applyAlignment="1"/>
    <xf numFmtId="0" fontId="9" fillId="0" borderId="0" xfId="19" applyFont="1" applyFill="1" applyBorder="1" applyAlignment="1"/>
    <xf numFmtId="174" fontId="9" fillId="0" borderId="0" xfId="19" applyNumberFormat="1" applyFont="1" applyFill="1" applyBorder="1"/>
    <xf numFmtId="174" fontId="9" fillId="0" borderId="0" xfId="19" applyNumberFormat="1" applyFont="1" applyFill="1" applyAlignment="1">
      <alignment horizontal="center"/>
    </xf>
    <xf numFmtId="170" fontId="9" fillId="0" borderId="0" xfId="19" applyNumberFormat="1" applyFont="1"/>
    <xf numFmtId="165" fontId="9" fillId="0" borderId="0" xfId="19" applyNumberFormat="1" applyFont="1"/>
    <xf numFmtId="175" fontId="9" fillId="0" borderId="0" xfId="9" applyNumberFormat="1" applyFont="1" applyFill="1" applyAlignment="1">
      <alignment horizontal="center"/>
    </xf>
    <xf numFmtId="174" fontId="9" fillId="0" borderId="0" xfId="19" applyNumberFormat="1" applyFont="1" applyFill="1"/>
    <xf numFmtId="170" fontId="9" fillId="0" borderId="0" xfId="19" applyNumberFormat="1" applyFont="1" applyFill="1" applyAlignment="1">
      <alignment horizontal="right"/>
    </xf>
    <xf numFmtId="0" fontId="9" fillId="0" borderId="0" xfId="19" applyFont="1" applyAlignment="1">
      <alignment vertical="center"/>
    </xf>
    <xf numFmtId="0" fontId="9" fillId="0" borderId="0" xfId="12" applyFont="1" applyAlignment="1">
      <alignment vertical="center"/>
    </xf>
    <xf numFmtId="0" fontId="9" fillId="0" borderId="0" xfId="12" quotePrefix="1" applyFont="1" applyAlignment="1">
      <alignment vertical="center"/>
    </xf>
    <xf numFmtId="172" fontId="9" fillId="0" borderId="0" xfId="8" applyFont="1" applyAlignment="1">
      <alignment vertical="center"/>
    </xf>
    <xf numFmtId="0" fontId="9" fillId="0" borderId="0" xfId="12" applyFont="1" applyAlignment="1">
      <alignment horizontal="center" vertical="center"/>
    </xf>
    <xf numFmtId="0" fontId="9" fillId="0" borderId="0" xfId="12" applyFont="1" applyFill="1" applyAlignment="1">
      <alignment vertical="center"/>
    </xf>
    <xf numFmtId="175" fontId="9" fillId="0" borderId="0" xfId="12" applyNumberFormat="1" applyFont="1" applyFill="1" applyAlignment="1">
      <alignment vertical="center"/>
    </xf>
    <xf numFmtId="0" fontId="4" fillId="0" borderId="0" xfId="12" applyFont="1" applyFill="1" applyAlignment="1">
      <alignment vertical="center"/>
    </xf>
    <xf numFmtId="0" fontId="4" fillId="0" borderId="0" xfId="12" applyFont="1" applyAlignment="1">
      <alignment vertical="center"/>
    </xf>
    <xf numFmtId="0" fontId="9" fillId="0" borderId="0" xfId="2" applyFont="1" applyAlignment="1">
      <alignment vertical="center"/>
    </xf>
    <xf numFmtId="0" fontId="13" fillId="0" borderId="0" xfId="2" applyFont="1" applyAlignment="1">
      <alignment horizontal="center" vertical="center"/>
    </xf>
    <xf numFmtId="178" fontId="14" fillId="5" borderId="0" xfId="2" applyNumberFormat="1" applyFont="1" applyFill="1" applyAlignment="1">
      <alignment horizontal="center" vertical="center"/>
    </xf>
    <xf numFmtId="0" fontId="4" fillId="0" borderId="0" xfId="2" applyFont="1" applyFill="1" applyAlignment="1">
      <alignment vertical="center"/>
    </xf>
    <xf numFmtId="170" fontId="2" fillId="0" borderId="0" xfId="2" applyNumberFormat="1" applyFont="1" applyFill="1" applyAlignment="1">
      <alignment vertical="center"/>
    </xf>
    <xf numFmtId="0" fontId="2" fillId="0" borderId="0" xfId="2" applyFont="1" applyFill="1" applyAlignment="1">
      <alignment vertical="center"/>
    </xf>
    <xf numFmtId="165" fontId="2" fillId="0" borderId="0" xfId="1" applyNumberFormat="1" applyFont="1" applyFill="1" applyAlignment="1">
      <alignment vertical="center"/>
    </xf>
    <xf numFmtId="170" fontId="12" fillId="0" borderId="0" xfId="2" applyNumberFormat="1" applyFont="1" applyFill="1" applyBorder="1" applyAlignment="1">
      <alignment vertical="center"/>
    </xf>
    <xf numFmtId="0" fontId="12" fillId="0" borderId="0" xfId="2" applyFont="1" applyFill="1" applyBorder="1" applyAlignment="1">
      <alignment vertical="center"/>
    </xf>
    <xf numFmtId="170" fontId="9" fillId="0" borderId="0" xfId="2" applyNumberFormat="1" applyFont="1" applyFill="1" applyBorder="1" applyAlignment="1">
      <alignment vertical="center"/>
    </xf>
    <xf numFmtId="0" fontId="4" fillId="0" borderId="0" xfId="2" applyFont="1" applyFill="1" applyBorder="1" applyAlignment="1">
      <alignment vertical="center"/>
    </xf>
    <xf numFmtId="0" fontId="16" fillId="0" borderId="0" xfId="2" applyFont="1" applyFill="1" applyBorder="1" applyAlignment="1">
      <alignment vertical="center"/>
    </xf>
    <xf numFmtId="0" fontId="2" fillId="0" borderId="0" xfId="2" applyFont="1" applyFill="1" applyBorder="1" applyAlignment="1">
      <alignment vertical="center"/>
    </xf>
    <xf numFmtId="165" fontId="17" fillId="0" borderId="0" xfId="23" applyNumberFormat="1" applyFont="1" applyFill="1" applyBorder="1" applyAlignment="1">
      <alignment vertical="center"/>
    </xf>
    <xf numFmtId="165" fontId="18" fillId="0" borderId="0" xfId="23" applyNumberFormat="1" applyFont="1" applyFill="1" applyBorder="1" applyAlignment="1">
      <alignment vertical="center"/>
    </xf>
    <xf numFmtId="43" fontId="4" fillId="0" borderId="0" xfId="1" applyFont="1" applyFill="1" applyBorder="1" applyAlignment="1">
      <alignment vertical="center"/>
    </xf>
    <xf numFmtId="170" fontId="4" fillId="0" borderId="0" xfId="2" applyNumberFormat="1" applyFont="1" applyFill="1" applyBorder="1" applyAlignment="1">
      <alignment vertical="center"/>
    </xf>
    <xf numFmtId="0" fontId="19" fillId="0" borderId="0" xfId="2" applyFont="1" applyFill="1" applyAlignment="1">
      <alignment vertical="center"/>
    </xf>
    <xf numFmtId="0" fontId="2" fillId="0" borderId="0" xfId="2" applyFont="1" applyAlignment="1">
      <alignment vertical="center"/>
    </xf>
    <xf numFmtId="0" fontId="19" fillId="0" borderId="0" xfId="2" applyFont="1" applyAlignment="1">
      <alignment vertical="center"/>
    </xf>
    <xf numFmtId="170" fontId="20" fillId="0" borderId="0" xfId="2" applyNumberFormat="1" applyFont="1" applyFill="1" applyAlignment="1">
      <alignment vertical="center"/>
    </xf>
    <xf numFmtId="0" fontId="20" fillId="0" borderId="0" xfId="2" applyFont="1" applyFill="1" applyAlignment="1">
      <alignment vertical="center"/>
    </xf>
    <xf numFmtId="170" fontId="9" fillId="0" borderId="0" xfId="2" applyNumberFormat="1" applyFont="1" applyFill="1" applyAlignment="1">
      <alignment vertical="center"/>
    </xf>
    <xf numFmtId="0" fontId="9" fillId="0" borderId="0" xfId="2" applyFont="1" applyFill="1" applyAlignment="1">
      <alignment vertical="center"/>
    </xf>
    <xf numFmtId="170" fontId="21" fillId="0" borderId="0" xfId="2" applyNumberFormat="1" applyFont="1" applyFill="1" applyAlignment="1">
      <alignment horizontal="center" vertical="center"/>
    </xf>
    <xf numFmtId="0" fontId="12" fillId="0" borderId="0" xfId="2" applyFont="1" applyFill="1" applyAlignment="1">
      <alignment vertical="center"/>
    </xf>
    <xf numFmtId="170" fontId="9" fillId="0" borderId="0" xfId="1" applyNumberFormat="1" applyFont="1" applyFill="1" applyAlignment="1">
      <alignment vertical="center"/>
    </xf>
    <xf numFmtId="0" fontId="9" fillId="0" borderId="0" xfId="2" applyFont="1" applyFill="1" applyBorder="1" applyAlignment="1">
      <alignment vertical="center"/>
    </xf>
    <xf numFmtId="182" fontId="9" fillId="0" borderId="0" xfId="1" applyNumberFormat="1" applyFont="1" applyFill="1" applyBorder="1" applyAlignment="1">
      <alignment vertical="center"/>
    </xf>
    <xf numFmtId="175" fontId="9" fillId="0" borderId="0" xfId="2" applyNumberFormat="1" applyFont="1" applyFill="1" applyBorder="1" applyAlignment="1">
      <alignment vertical="center"/>
    </xf>
    <xf numFmtId="183" fontId="9" fillId="0" borderId="0" xfId="2" applyNumberFormat="1" applyFont="1" applyFill="1" applyBorder="1" applyAlignment="1">
      <alignment vertical="center"/>
    </xf>
    <xf numFmtId="183" fontId="9" fillId="0" borderId="0" xfId="1" applyNumberFormat="1" applyFont="1" applyFill="1" applyBorder="1" applyAlignment="1">
      <alignment vertical="center"/>
    </xf>
    <xf numFmtId="170" fontId="4" fillId="0" borderId="0" xfId="2" applyNumberFormat="1" applyFont="1" applyFill="1" applyAlignment="1">
      <alignment vertical="center"/>
    </xf>
    <xf numFmtId="0" fontId="12" fillId="0" borderId="0" xfId="2" applyFont="1" applyFill="1" applyBorder="1" applyAlignment="1">
      <alignment horizontal="center" vertical="center"/>
    </xf>
    <xf numFmtId="0" fontId="22" fillId="0" borderId="0" xfId="2" applyFont="1" applyFill="1" applyAlignment="1">
      <alignment vertical="center"/>
    </xf>
    <xf numFmtId="0" fontId="22" fillId="0" borderId="0" xfId="2" applyFont="1" applyFill="1" applyAlignment="1">
      <alignment horizontal="center" vertical="center"/>
    </xf>
    <xf numFmtId="9" fontId="22" fillId="0" borderId="0" xfId="18" applyFont="1" applyFill="1" applyAlignment="1">
      <alignment vertical="center"/>
    </xf>
    <xf numFmtId="170" fontId="22" fillId="0" borderId="0" xfId="2" applyNumberFormat="1" applyFont="1" applyFill="1" applyAlignment="1">
      <alignment vertical="center"/>
    </xf>
    <xf numFmtId="165" fontId="22" fillId="0" borderId="0" xfId="1" applyNumberFormat="1" applyFont="1" applyFill="1" applyAlignment="1">
      <alignment vertical="center"/>
    </xf>
    <xf numFmtId="180" fontId="22" fillId="0" borderId="0" xfId="2" applyNumberFormat="1" applyFont="1" applyFill="1" applyAlignment="1">
      <alignment vertical="center"/>
    </xf>
    <xf numFmtId="0" fontId="4" fillId="0" borderId="0" xfId="2" applyFont="1" applyFill="1" applyAlignment="1">
      <alignment horizontal="center" vertical="center"/>
    </xf>
    <xf numFmtId="9" fontId="4" fillId="0" borderId="0" xfId="18" applyFont="1" applyFill="1" applyAlignment="1">
      <alignment vertical="center"/>
    </xf>
    <xf numFmtId="165" fontId="4" fillId="0" borderId="0" xfId="1" applyNumberFormat="1" applyFont="1" applyFill="1" applyAlignment="1">
      <alignment vertical="center"/>
    </xf>
    <xf numFmtId="43" fontId="4" fillId="0" borderId="0" xfId="2" applyNumberFormat="1" applyFont="1" applyFill="1" applyAlignment="1">
      <alignment vertical="center"/>
    </xf>
    <xf numFmtId="0" fontId="4" fillId="0" borderId="0" xfId="2" applyFont="1" applyAlignment="1">
      <alignment vertical="center"/>
    </xf>
    <xf numFmtId="0" fontId="4" fillId="0" borderId="0" xfId="2" applyFont="1" applyAlignment="1">
      <alignment horizontal="center" vertical="center"/>
    </xf>
    <xf numFmtId="9" fontId="4" fillId="0" borderId="0" xfId="18" applyFont="1" applyAlignment="1">
      <alignment vertical="center"/>
    </xf>
    <xf numFmtId="0" fontId="4" fillId="0" borderId="0" xfId="2" applyFont="1" applyFill="1" applyBorder="1" applyAlignment="1">
      <alignment horizontal="left"/>
    </xf>
    <xf numFmtId="0" fontId="2" fillId="3" borderId="3" xfId="19" applyFont="1" applyFill="1" applyBorder="1" applyAlignment="1">
      <alignment horizontal="center" vertical="center" wrapText="1"/>
    </xf>
    <xf numFmtId="0" fontId="2" fillId="3" borderId="0" xfId="19" applyFont="1" applyFill="1" applyBorder="1" applyAlignment="1">
      <alignment horizontal="center" vertical="center" wrapText="1"/>
    </xf>
    <xf numFmtId="0" fontId="2" fillId="3" borderId="3" xfId="19" applyFont="1" applyFill="1" applyBorder="1" applyAlignment="1">
      <alignment horizontal="center"/>
    </xf>
    <xf numFmtId="0" fontId="2" fillId="3" borderId="2" xfId="19" applyFont="1" applyFill="1" applyBorder="1" applyAlignment="1">
      <alignment horizontal="center"/>
    </xf>
    <xf numFmtId="174" fontId="2" fillId="3" borderId="3" xfId="19" applyNumberFormat="1" applyFont="1" applyFill="1" applyBorder="1" applyAlignment="1">
      <alignment horizontal="center" vertical="center" wrapText="1"/>
    </xf>
    <xf numFmtId="174" fontId="2" fillId="3" borderId="0" xfId="19" applyNumberFormat="1" applyFont="1" applyFill="1" applyAlignment="1">
      <alignment horizontal="center" vertical="center" wrapText="1"/>
    </xf>
    <xf numFmtId="174" fontId="2" fillId="0" borderId="3" xfId="19" applyNumberFormat="1" applyFont="1" applyFill="1" applyBorder="1" applyAlignment="1">
      <alignment horizontal="center" vertical="center" wrapText="1"/>
    </xf>
    <xf numFmtId="174" fontId="2" fillId="0" borderId="0" xfId="19" applyNumberFormat="1" applyFont="1" applyFill="1" applyBorder="1" applyAlignment="1">
      <alignment horizontal="center" vertical="center" wrapText="1"/>
    </xf>
    <xf numFmtId="178" fontId="23" fillId="0" borderId="0" xfId="2" applyNumberFormat="1" applyFont="1" applyFill="1" applyAlignment="1">
      <alignment vertical="center"/>
    </xf>
    <xf numFmtId="0" fontId="11" fillId="0" borderId="0" xfId="2" applyFont="1" applyFill="1" applyAlignment="1">
      <alignment horizontal="center" vertical="center"/>
    </xf>
    <xf numFmtId="0" fontId="2" fillId="0" borderId="0" xfId="2" applyFont="1" applyFill="1" applyBorder="1" applyAlignment="1">
      <alignment horizontal="center" vertical="center"/>
    </xf>
    <xf numFmtId="0" fontId="2" fillId="0" borderId="0" xfId="2" applyFont="1" applyBorder="1" applyAlignment="1">
      <alignment vertical="center"/>
    </xf>
    <xf numFmtId="0" fontId="2" fillId="0" borderId="0" xfId="2" applyBorder="1" applyAlignment="1">
      <alignment vertical="center"/>
    </xf>
    <xf numFmtId="15" fontId="2" fillId="0" borderId="0" xfId="2" applyNumberFormat="1" applyFont="1" applyFill="1" applyBorder="1" applyAlignment="1">
      <alignment horizontal="center" vertical="center"/>
    </xf>
    <xf numFmtId="184" fontId="2" fillId="0" borderId="0" xfId="2" applyNumberFormat="1" applyFont="1" applyFill="1" applyBorder="1" applyAlignment="1">
      <alignment horizontal="center" vertical="center"/>
    </xf>
    <xf numFmtId="0" fontId="2" fillId="4" borderId="0" xfId="2" applyFill="1" applyBorder="1" applyAlignment="1">
      <alignment vertical="center"/>
    </xf>
    <xf numFmtId="0" fontId="2" fillId="0" borderId="0" xfId="2" applyFill="1" applyBorder="1" applyAlignment="1">
      <alignment vertical="center"/>
    </xf>
    <xf numFmtId="1" fontId="2" fillId="0" borderId="0" xfId="2" applyNumberFormat="1" applyFont="1" applyFill="1" applyBorder="1" applyAlignment="1">
      <alignment horizontal="center" vertical="center"/>
    </xf>
    <xf numFmtId="0" fontId="2" fillId="0" borderId="0" xfId="2" applyFont="1" applyBorder="1" applyAlignment="1">
      <alignment horizontal="center" vertical="center"/>
    </xf>
    <xf numFmtId="0" fontId="3" fillId="0" borderId="0" xfId="2" applyFont="1" applyBorder="1" applyAlignment="1">
      <alignment vertical="center"/>
    </xf>
    <xf numFmtId="0" fontId="2" fillId="0" borderId="0" xfId="2" applyAlignment="1">
      <alignment vertical="center"/>
    </xf>
    <xf numFmtId="0" fontId="7" fillId="0" borderId="0" xfId="2" applyFont="1" applyAlignment="1">
      <alignment horizontal="justify" vertical="center" wrapText="1"/>
    </xf>
    <xf numFmtId="0" fontId="7" fillId="0" borderId="0" xfId="2" applyFont="1" applyAlignment="1">
      <alignment vertical="center"/>
    </xf>
    <xf numFmtId="170" fontId="7" fillId="0" borderId="0" xfId="2" applyNumberFormat="1" applyFont="1" applyAlignment="1">
      <alignment horizontal="right" vertical="center"/>
    </xf>
    <xf numFmtId="17" fontId="7" fillId="0" borderId="0" xfId="2" applyNumberFormat="1" applyFont="1" applyBorder="1" applyAlignment="1">
      <alignment horizontal="center" vertical="center"/>
    </xf>
    <xf numFmtId="0" fontId="7" fillId="0" borderId="0" xfId="2" applyFont="1" applyBorder="1" applyAlignment="1">
      <alignment horizontal="center" vertical="center"/>
    </xf>
    <xf numFmtId="0" fontId="7" fillId="0" borderId="0" xfId="2" applyFont="1" applyBorder="1" applyAlignment="1">
      <alignment horizontal="justify" vertical="center"/>
    </xf>
    <xf numFmtId="0" fontId="7" fillId="0" borderId="0" xfId="2" applyFont="1" applyAlignment="1">
      <alignment horizontal="justify" vertical="center"/>
    </xf>
    <xf numFmtId="0" fontId="7" fillId="0" borderId="0" xfId="2" applyFont="1" applyBorder="1" applyAlignment="1">
      <alignment vertical="center"/>
    </xf>
    <xf numFmtId="0" fontId="7" fillId="0" borderId="0" xfId="2" applyFont="1" applyBorder="1" applyAlignment="1">
      <alignment horizontal="left" vertical="center"/>
    </xf>
    <xf numFmtId="0" fontId="9" fillId="0" borderId="0" xfId="2" applyFont="1" applyBorder="1" applyAlignment="1">
      <alignment vertical="center"/>
    </xf>
    <xf numFmtId="164" fontId="9" fillId="0" borderId="0" xfId="2" applyNumberFormat="1" applyFont="1" applyBorder="1" applyAlignment="1">
      <alignment vertical="center"/>
    </xf>
    <xf numFmtId="0" fontId="3" fillId="0" borderId="0" xfId="2" applyFont="1" applyBorder="1" applyAlignment="1">
      <alignment horizontal="center" vertical="center"/>
    </xf>
    <xf numFmtId="164" fontId="2" fillId="0" borderId="0" xfId="2" applyNumberFormat="1" applyFont="1" applyFill="1" applyBorder="1" applyAlignment="1">
      <alignment vertical="center"/>
    </xf>
    <xf numFmtId="185" fontId="2" fillId="0" borderId="0" xfId="2" applyNumberFormat="1" applyFont="1" applyFill="1" applyBorder="1" applyAlignment="1">
      <alignment horizontal="right" vertical="center"/>
    </xf>
    <xf numFmtId="1" fontId="15" fillId="0" borderId="0" xfId="2" applyNumberFormat="1" applyFont="1" applyFill="1" applyBorder="1" applyAlignment="1">
      <alignment horizontal="center" vertical="center"/>
    </xf>
    <xf numFmtId="0" fontId="2" fillId="0" borderId="0" xfId="2" quotePrefix="1" applyFont="1" applyFill="1" applyBorder="1" applyAlignment="1">
      <alignment vertical="center"/>
    </xf>
    <xf numFmtId="184" fontId="2" fillId="0" borderId="0" xfId="2" applyNumberFormat="1" applyFont="1" applyFill="1" applyBorder="1" applyAlignment="1">
      <alignment vertical="center"/>
    </xf>
    <xf numFmtId="0" fontId="2" fillId="0" borderId="0" xfId="2" applyFont="1" applyFill="1" applyBorder="1" applyAlignment="1">
      <alignment horizontal="justify" vertical="center" wrapText="1"/>
    </xf>
    <xf numFmtId="0" fontId="2" fillId="0" borderId="0" xfId="2" applyFont="1" applyFill="1" applyBorder="1" applyAlignment="1">
      <alignment horizontal="justify" vertical="center"/>
    </xf>
    <xf numFmtId="185" fontId="2" fillId="0" borderId="0" xfId="2" applyNumberFormat="1" applyFont="1" applyFill="1" applyAlignment="1">
      <alignment horizontal="right" vertical="center"/>
    </xf>
    <xf numFmtId="0" fontId="2" fillId="0" borderId="0" xfId="2" applyFont="1" applyFill="1" applyAlignment="1">
      <alignment horizontal="center" vertical="center"/>
    </xf>
    <xf numFmtId="185" fontId="12" fillId="0" borderId="0" xfId="2" applyNumberFormat="1" applyFont="1" applyFill="1" applyAlignment="1">
      <alignment horizontal="right" vertical="center"/>
    </xf>
    <xf numFmtId="0" fontId="12" fillId="0" borderId="0" xfId="2" applyFont="1" applyFill="1" applyAlignment="1">
      <alignment horizontal="center" vertical="center"/>
    </xf>
    <xf numFmtId="0" fontId="12" fillId="0" borderId="0" xfId="2" applyFont="1" applyAlignment="1">
      <alignment vertical="center"/>
    </xf>
    <xf numFmtId="185" fontId="12" fillId="0" borderId="0" xfId="2" applyNumberFormat="1" applyFont="1" applyAlignment="1">
      <alignment horizontal="right" vertical="center"/>
    </xf>
    <xf numFmtId="0" fontId="12" fillId="0" borderId="0" xfId="2" applyFont="1" applyAlignment="1">
      <alignment horizontal="center" vertical="center"/>
    </xf>
    <xf numFmtId="0" fontId="12" fillId="0" borderId="0" xfId="2" applyFont="1" applyBorder="1" applyAlignment="1">
      <alignment horizontal="center" vertical="center"/>
    </xf>
    <xf numFmtId="185" fontId="2" fillId="0" borderId="0" xfId="2" applyNumberFormat="1" applyFont="1" applyAlignment="1">
      <alignment horizontal="right" vertical="center"/>
    </xf>
    <xf numFmtId="0" fontId="2" fillId="0" borderId="0" xfId="2" applyFont="1" applyAlignment="1">
      <alignment horizontal="center" vertical="center"/>
    </xf>
    <xf numFmtId="0" fontId="24" fillId="6" borderId="0" xfId="0" applyFont="1" applyFill="1" applyBorder="1" applyAlignment="1">
      <alignment horizontal="center" vertical="center" wrapText="1"/>
    </xf>
    <xf numFmtId="0" fontId="25" fillId="0" borderId="0" xfId="0" applyFont="1" applyFill="1" applyBorder="1" applyAlignment="1">
      <alignment vertical="center"/>
    </xf>
    <xf numFmtId="0" fontId="26" fillId="0" borderId="0" xfId="0" applyFont="1" applyFill="1" applyBorder="1" applyAlignment="1">
      <alignment vertical="center"/>
    </xf>
    <xf numFmtId="0" fontId="2" fillId="0" borderId="0" xfId="2"/>
    <xf numFmtId="0" fontId="2" fillId="0" borderId="0" xfId="2" applyFill="1"/>
    <xf numFmtId="0" fontId="27" fillId="0" borderId="0" xfId="0" applyFont="1" applyBorder="1" applyAlignment="1">
      <alignment horizontal="left" wrapText="1"/>
    </xf>
    <xf numFmtId="0" fontId="27" fillId="0" borderId="5" xfId="0" applyFont="1" applyBorder="1" applyAlignment="1">
      <alignment horizontal="center"/>
    </xf>
    <xf numFmtId="0" fontId="30" fillId="6" borderId="0" xfId="2" applyNumberFormat="1" applyFont="1" applyFill="1" applyBorder="1" applyAlignment="1">
      <alignment horizontal="left" vertical="center"/>
    </xf>
    <xf numFmtId="0" fontId="30" fillId="6" borderId="0" xfId="2" applyFont="1" applyFill="1" applyBorder="1" applyAlignment="1">
      <alignment horizontal="left" vertical="top"/>
    </xf>
    <xf numFmtId="0" fontId="30" fillId="6" borderId="0" xfId="2" applyFont="1" applyFill="1" applyBorder="1" applyAlignment="1">
      <alignment horizontal="left"/>
    </xf>
    <xf numFmtId="0" fontId="32" fillId="6" borderId="0" xfId="2" applyFont="1" applyFill="1" applyBorder="1" applyAlignment="1">
      <alignment horizontal="left"/>
    </xf>
    <xf numFmtId="0" fontId="30" fillId="6" borderId="0" xfId="2" applyFont="1" applyFill="1" applyBorder="1" applyAlignment="1">
      <alignment vertical="top"/>
    </xf>
    <xf numFmtId="0" fontId="30" fillId="6" borderId="0" xfId="2" applyFont="1" applyFill="1" applyBorder="1" applyAlignment="1"/>
    <xf numFmtId="0" fontId="30" fillId="6" borderId="0" xfId="2" applyFont="1" applyFill="1" applyBorder="1" applyAlignment="1">
      <alignment horizontal="left" indent="1"/>
    </xf>
    <xf numFmtId="0" fontId="30" fillId="6" borderId="0" xfId="0" applyFont="1" applyFill="1" applyAlignment="1">
      <alignment horizontal="left"/>
    </xf>
    <xf numFmtId="0" fontId="35" fillId="0" borderId="0" xfId="2" applyFont="1" applyFill="1" applyBorder="1" applyAlignment="1">
      <alignment horizontal="center" vertical="center"/>
    </xf>
    <xf numFmtId="0" fontId="36" fillId="0" borderId="0" xfId="2" applyFont="1" applyFill="1" applyBorder="1" applyAlignment="1">
      <alignment horizontal="center" vertical="center"/>
    </xf>
    <xf numFmtId="0" fontId="36" fillId="0" borderId="0" xfId="2" applyFont="1" applyFill="1" applyBorder="1" applyAlignment="1">
      <alignment horizontal="center" vertical="center" wrapText="1"/>
    </xf>
    <xf numFmtId="0" fontId="36" fillId="0" borderId="1" xfId="2" applyFont="1" applyFill="1" applyBorder="1" applyAlignment="1">
      <alignment horizontal="center" vertical="center" wrapText="1"/>
    </xf>
    <xf numFmtId="0" fontId="36" fillId="0" borderId="1" xfId="2" applyFont="1" applyFill="1" applyBorder="1" applyAlignment="1">
      <alignment horizontal="center" vertical="center"/>
    </xf>
    <xf numFmtId="0" fontId="35" fillId="0" borderId="2" xfId="2" applyFont="1" applyFill="1" applyBorder="1" applyAlignment="1">
      <alignment horizontal="center" vertical="center"/>
    </xf>
    <xf numFmtId="0" fontId="36" fillId="0" borderId="0" xfId="2" applyFont="1" applyFill="1" applyBorder="1" applyAlignment="1">
      <alignment horizontal="center" vertical="center"/>
    </xf>
    <xf numFmtId="0" fontId="35" fillId="0" borderId="0" xfId="2" applyFont="1" applyFill="1" applyBorder="1" applyAlignment="1">
      <alignment horizontal="center" vertical="center"/>
    </xf>
    <xf numFmtId="0" fontId="36" fillId="0" borderId="0" xfId="2" applyFont="1" applyFill="1" applyBorder="1" applyAlignment="1">
      <alignment horizontal="center" vertical="center" wrapText="1"/>
    </xf>
    <xf numFmtId="49" fontId="35" fillId="0" borderId="1" xfId="2" applyNumberFormat="1" applyFont="1" applyFill="1" applyBorder="1" applyAlignment="1">
      <alignment horizontal="center"/>
    </xf>
    <xf numFmtId="49" fontId="36" fillId="0" borderId="1" xfId="2" applyNumberFormat="1" applyFont="1" applyFill="1" applyBorder="1" applyAlignment="1">
      <alignment horizontal="center"/>
    </xf>
    <xf numFmtId="0" fontId="36" fillId="0" borderId="1" xfId="2" applyFont="1" applyFill="1" applyBorder="1" applyAlignment="1">
      <alignment horizontal="center" vertical="center"/>
    </xf>
    <xf numFmtId="0" fontId="35" fillId="0" borderId="0" xfId="2" applyFont="1" applyFill="1" applyBorder="1" applyAlignment="1">
      <alignment horizontal="left"/>
    </xf>
    <xf numFmtId="0" fontId="35" fillId="0" borderId="0" xfId="2" applyFont="1" applyFill="1" applyBorder="1" applyAlignment="1">
      <alignment wrapText="1"/>
    </xf>
    <xf numFmtId="49" fontId="39" fillId="0" borderId="6" xfId="2" applyNumberFormat="1" applyFont="1" applyFill="1" applyBorder="1" applyAlignment="1">
      <alignment horizontal="center"/>
    </xf>
    <xf numFmtId="49" fontId="42" fillId="0" borderId="6" xfId="2" applyNumberFormat="1" applyFont="1" applyFill="1" applyBorder="1" applyAlignment="1">
      <alignment horizontal="center"/>
    </xf>
    <xf numFmtId="0" fontId="42" fillId="0" borderId="6" xfId="2" applyFont="1" applyFill="1" applyBorder="1" applyAlignment="1">
      <alignment horizontal="center" vertical="center"/>
    </xf>
    <xf numFmtId="0" fontId="25" fillId="0" borderId="0" xfId="0" applyFont="1" applyFill="1" applyBorder="1" applyAlignment="1">
      <alignment horizontal="left" vertical="center"/>
    </xf>
    <xf numFmtId="0" fontId="34" fillId="0" borderId="0" xfId="2" applyFont="1" applyFill="1"/>
    <xf numFmtId="0" fontId="27" fillId="0" borderId="7" xfId="0" applyFont="1" applyBorder="1" applyAlignment="1">
      <alignment horizontal="left" wrapText="1"/>
    </xf>
    <xf numFmtId="0" fontId="43" fillId="0" borderId="0" xfId="0" applyFont="1"/>
    <xf numFmtId="0" fontId="30" fillId="6" borderId="0" xfId="2" applyFont="1" applyFill="1" applyAlignment="1">
      <alignment horizontal="left" vertical="center" wrapText="1"/>
    </xf>
    <xf numFmtId="0" fontId="30" fillId="6" borderId="0" xfId="2" applyFont="1" applyFill="1" applyAlignment="1">
      <alignment horizontal="left" vertical="center" wrapText="1"/>
    </xf>
    <xf numFmtId="17" fontId="30" fillId="6" borderId="0" xfId="2" applyNumberFormat="1" applyFont="1" applyFill="1" applyAlignment="1">
      <alignment horizontal="left" vertical="center" wrapText="1"/>
    </xf>
    <xf numFmtId="0" fontId="39" fillId="3" borderId="6" xfId="2" applyFont="1" applyFill="1" applyBorder="1" applyAlignment="1">
      <alignment horizontal="center" vertical="center"/>
    </xf>
    <xf numFmtId="0" fontId="39" fillId="3" borderId="6" xfId="2" quotePrefix="1" applyFont="1" applyFill="1" applyBorder="1" applyAlignment="1">
      <alignment horizontal="center"/>
    </xf>
    <xf numFmtId="0" fontId="39" fillId="3" borderId="6" xfId="2" applyFont="1" applyFill="1" applyBorder="1" applyAlignment="1">
      <alignment horizontal="center"/>
    </xf>
    <xf numFmtId="0" fontId="39" fillId="0" borderId="6" xfId="2" quotePrefix="1" applyFont="1" applyFill="1" applyBorder="1" applyAlignment="1">
      <alignment horizontal="center"/>
    </xf>
    <xf numFmtId="49" fontId="44" fillId="3" borderId="0" xfId="2" applyNumberFormat="1" applyFont="1" applyFill="1" applyBorder="1" applyAlignment="1">
      <alignment horizontal="center"/>
    </xf>
    <xf numFmtId="49" fontId="33" fillId="3" borderId="0" xfId="2" applyNumberFormat="1" applyFont="1" applyFill="1" applyBorder="1" applyAlignment="1">
      <alignment horizontal="center"/>
    </xf>
    <xf numFmtId="49" fontId="44" fillId="0" borderId="0" xfId="2" applyNumberFormat="1" applyFont="1" applyFill="1" applyBorder="1" applyAlignment="1">
      <alignment horizontal="center"/>
    </xf>
    <xf numFmtId="0" fontId="34" fillId="3" borderId="0" xfId="2" applyFont="1" applyFill="1"/>
    <xf numFmtId="0" fontId="2" fillId="3" borderId="0" xfId="2" applyFont="1" applyFill="1"/>
    <xf numFmtId="0" fontId="35" fillId="7" borderId="0" xfId="2" applyFont="1" applyFill="1" applyBorder="1" applyAlignment="1">
      <alignment horizontal="center" vertical="center"/>
    </xf>
    <xf numFmtId="0" fontId="39" fillId="7" borderId="0" xfId="2" applyFont="1" applyFill="1" applyBorder="1" applyAlignment="1">
      <alignment horizontal="center" wrapText="1"/>
    </xf>
    <xf numFmtId="164" fontId="39" fillId="7" borderId="0" xfId="2" applyNumberFormat="1" applyFont="1" applyFill="1" applyBorder="1" applyAlignment="1">
      <alignment horizontal="center"/>
    </xf>
    <xf numFmtId="164" fontId="35" fillId="7" borderId="0" xfId="2" applyNumberFormat="1" applyFont="1" applyFill="1" applyBorder="1" applyAlignment="1">
      <alignment horizontal="center"/>
    </xf>
    <xf numFmtId="0" fontId="35" fillId="7" borderId="0" xfId="2" applyFont="1" applyFill="1" applyBorder="1" applyAlignment="1">
      <alignment horizontal="center"/>
    </xf>
    <xf numFmtId="0" fontId="39" fillId="7" borderId="0" xfId="2" applyFont="1" applyFill="1" applyBorder="1" applyAlignment="1">
      <alignment horizontal="left" wrapText="1"/>
    </xf>
    <xf numFmtId="165" fontId="39" fillId="7" borderId="0" xfId="1" applyNumberFormat="1" applyFont="1" applyFill="1" applyBorder="1" applyAlignment="1">
      <alignment horizontal="center" wrapText="1"/>
    </xf>
    <xf numFmtId="0" fontId="39" fillId="7" borderId="0" xfId="2" applyFont="1" applyFill="1" applyBorder="1" applyAlignment="1">
      <alignment wrapText="1"/>
    </xf>
    <xf numFmtId="166" fontId="39" fillId="7" borderId="0" xfId="2" applyNumberFormat="1" applyFont="1" applyFill="1" applyBorder="1" applyAlignment="1">
      <alignment horizontal="center" wrapText="1"/>
    </xf>
    <xf numFmtId="0" fontId="35" fillId="7" borderId="0" xfId="2" applyFont="1" applyFill="1" applyBorder="1"/>
    <xf numFmtId="0" fontId="35" fillId="7" borderId="0" xfId="0" applyFont="1" applyFill="1" applyBorder="1" applyAlignment="1">
      <alignment horizontal="right"/>
    </xf>
    <xf numFmtId="0" fontId="40" fillId="7" borderId="0" xfId="0" applyFont="1" applyFill="1" applyBorder="1" applyAlignment="1">
      <alignment horizontal="left" indent="1"/>
    </xf>
    <xf numFmtId="0" fontId="35" fillId="7" borderId="0" xfId="2" applyFont="1" applyFill="1" applyBorder="1" applyAlignment="1">
      <alignment horizontal="center" wrapText="1"/>
    </xf>
    <xf numFmtId="164" fontId="35" fillId="7" borderId="0" xfId="0" applyNumberFormat="1" applyFont="1" applyFill="1" applyBorder="1" applyAlignment="1">
      <alignment horizontal="center"/>
    </xf>
    <xf numFmtId="164" fontId="40" fillId="7" borderId="0" xfId="0" applyNumberFormat="1" applyFont="1" applyFill="1" applyBorder="1" applyAlignment="1">
      <alignment horizontal="center"/>
    </xf>
    <xf numFmtId="0" fontId="35" fillId="7" borderId="0" xfId="2" applyFont="1" applyFill="1" applyBorder="1" applyAlignment="1">
      <alignment horizontal="right"/>
    </xf>
    <xf numFmtId="0" fontId="40" fillId="7" borderId="0" xfId="0" applyFont="1" applyFill="1" applyBorder="1" applyAlignment="1">
      <alignment horizontal="left" wrapText="1" indent="1"/>
    </xf>
    <xf numFmtId="169" fontId="39" fillId="7" borderId="0" xfId="2" applyNumberFormat="1" applyFont="1" applyFill="1" applyBorder="1" applyAlignment="1">
      <alignment horizontal="center"/>
    </xf>
    <xf numFmtId="0" fontId="35" fillId="7" borderId="0" xfId="0" applyFont="1" applyFill="1" applyAlignment="1">
      <alignment horizontal="right"/>
    </xf>
    <xf numFmtId="0" fontId="40" fillId="7" borderId="0" xfId="0" applyFont="1" applyFill="1" applyAlignment="1">
      <alignment horizontal="left" indent="1"/>
    </xf>
    <xf numFmtId="0" fontId="40" fillId="7" borderId="0" xfId="0" applyFont="1" applyFill="1" applyAlignment="1">
      <alignment horizontal="left" wrapText="1" indent="1"/>
    </xf>
    <xf numFmtId="0" fontId="35" fillId="7" borderId="7" xfId="0" applyFont="1" applyFill="1" applyBorder="1" applyAlignment="1">
      <alignment horizontal="right"/>
    </xf>
    <xf numFmtId="0" fontId="40" fillId="7" borderId="7" xfId="0" applyFont="1" applyFill="1" applyBorder="1" applyAlignment="1">
      <alignment horizontal="left" indent="1"/>
    </xf>
    <xf numFmtId="0" fontId="35" fillId="7" borderId="7" xfId="2" applyFont="1" applyFill="1" applyBorder="1" applyAlignment="1">
      <alignment horizontal="center" wrapText="1"/>
    </xf>
    <xf numFmtId="164" fontId="35" fillId="7" borderId="7" xfId="2" applyNumberFormat="1" applyFont="1" applyFill="1" applyBorder="1" applyAlignment="1">
      <alignment horizontal="center"/>
    </xf>
    <xf numFmtId="0" fontId="35" fillId="3" borderId="0" xfId="19" applyFont="1" applyFill="1" applyBorder="1" applyAlignment="1">
      <alignment horizontal="center" vertical="center"/>
    </xf>
    <xf numFmtId="0" fontId="35" fillId="3" borderId="1" xfId="19" applyFont="1" applyFill="1" applyBorder="1" applyAlignment="1">
      <alignment horizontal="center"/>
    </xf>
    <xf numFmtId="0" fontId="35" fillId="3" borderId="1" xfId="19" applyFont="1" applyFill="1" applyBorder="1" applyAlignment="1">
      <alignment horizontal="center"/>
    </xf>
    <xf numFmtId="0" fontId="35" fillId="3" borderId="0" xfId="19" applyFont="1" applyFill="1" applyBorder="1"/>
    <xf numFmtId="0" fontId="35" fillId="3" borderId="2" xfId="19" applyFont="1" applyFill="1" applyBorder="1" applyAlignment="1">
      <alignment horizontal="center"/>
    </xf>
    <xf numFmtId="0" fontId="35" fillId="3" borderId="0" xfId="19" applyFont="1" applyFill="1" applyBorder="1" applyAlignment="1">
      <alignment horizontal="center" vertical="center" wrapText="1"/>
    </xf>
    <xf numFmtId="0" fontId="35" fillId="3" borderId="3" xfId="19" applyFont="1" applyFill="1" applyBorder="1" applyAlignment="1">
      <alignment horizontal="center"/>
    </xf>
    <xf numFmtId="0" fontId="35" fillId="3" borderId="0" xfId="19" applyFont="1" applyFill="1" applyBorder="1" applyAlignment="1">
      <alignment horizontal="center"/>
    </xf>
    <xf numFmtId="0" fontId="35" fillId="3" borderId="0" xfId="19" applyFont="1" applyFill="1" applyBorder="1" applyAlignment="1">
      <alignment horizontal="center" vertical="center" wrapText="1"/>
    </xf>
    <xf numFmtId="0" fontId="35" fillId="3" borderId="0" xfId="2" applyFont="1" applyFill="1" applyBorder="1" applyAlignment="1">
      <alignment horizontal="center"/>
    </xf>
    <xf numFmtId="0" fontId="35" fillId="0" borderId="0" xfId="19" applyFont="1" applyFill="1" applyAlignment="1">
      <alignment horizontal="left" vertical="center"/>
    </xf>
    <xf numFmtId="0" fontId="35" fillId="0" borderId="0" xfId="19" applyFont="1" applyFill="1"/>
    <xf numFmtId="0" fontId="35" fillId="0" borderId="0" xfId="19" applyFont="1" applyFill="1" applyBorder="1" applyAlignment="1">
      <alignment vertical="top"/>
    </xf>
    <xf numFmtId="0" fontId="35" fillId="0" borderId="0" xfId="19" applyFont="1" applyFill="1" applyBorder="1" applyAlignment="1">
      <alignment vertical="top" wrapText="1"/>
    </xf>
    <xf numFmtId="176" fontId="35" fillId="0" borderId="0" xfId="9" applyNumberFormat="1" applyFont="1" applyFill="1" applyBorder="1" applyAlignment="1">
      <alignment horizontal="center"/>
    </xf>
    <xf numFmtId="165" fontId="35" fillId="0" borderId="0" xfId="9" applyNumberFormat="1" applyFont="1" applyFill="1" applyBorder="1" applyAlignment="1">
      <alignment horizontal="center"/>
    </xf>
    <xf numFmtId="174" fontId="35" fillId="0" borderId="0" xfId="19" applyNumberFormat="1" applyFont="1" applyFill="1" applyBorder="1" applyAlignment="1">
      <alignment horizontal="center"/>
    </xf>
    <xf numFmtId="0" fontId="35" fillId="0" borderId="0" xfId="19" applyFont="1" applyAlignment="1">
      <alignment vertical="center"/>
    </xf>
    <xf numFmtId="0" fontId="35" fillId="0" borderId="0" xfId="19" applyFont="1" applyBorder="1"/>
    <xf numFmtId="0" fontId="35" fillId="0" borderId="0" xfId="19" applyFont="1" applyAlignment="1">
      <alignment horizontal="left"/>
    </xf>
    <xf numFmtId="0" fontId="35" fillId="0" borderId="0" xfId="19" applyFont="1" applyAlignment="1"/>
    <xf numFmtId="175" fontId="35" fillId="0" borderId="0" xfId="9" applyNumberFormat="1" applyFont="1" applyFill="1" applyAlignment="1">
      <alignment horizontal="center"/>
    </xf>
    <xf numFmtId="0" fontId="35" fillId="0" borderId="0" xfId="19" applyNumberFormat="1" applyFont="1" applyFill="1" applyBorder="1" applyAlignment="1">
      <alignment horizontal="left" vertical="center"/>
    </xf>
    <xf numFmtId="0" fontId="35" fillId="0" borderId="0" xfId="19" applyFont="1" applyFill="1" applyAlignment="1">
      <alignment vertical="center"/>
    </xf>
    <xf numFmtId="0" fontId="35" fillId="0" borderId="0" xfId="19" applyFont="1" applyFill="1" applyAlignment="1">
      <alignment horizontal="center" vertical="top"/>
    </xf>
    <xf numFmtId="0" fontId="35" fillId="0" borderId="0" xfId="19" applyFont="1" applyFill="1" applyAlignment="1">
      <alignment vertical="top" wrapText="1"/>
    </xf>
    <xf numFmtId="0" fontId="35" fillId="0" borderId="0" xfId="19" applyNumberFormat="1" applyFont="1" applyFill="1" applyBorder="1" applyAlignment="1">
      <alignment horizontal="center" vertical="top"/>
    </xf>
    <xf numFmtId="43" fontId="35" fillId="0" borderId="0" xfId="9" applyFont="1" applyFill="1" applyBorder="1" applyAlignment="1">
      <alignment horizontal="center"/>
    </xf>
    <xf numFmtId="0" fontId="35" fillId="0" borderId="0" xfId="19" applyFont="1" applyBorder="1"/>
    <xf numFmtId="0" fontId="35" fillId="0" borderId="0" xfId="19" applyFont="1" applyAlignment="1">
      <alignment vertical="center"/>
    </xf>
    <xf numFmtId="0" fontId="35" fillId="0" borderId="0" xfId="19" applyFont="1"/>
    <xf numFmtId="0" fontId="35" fillId="0" borderId="0" xfId="19" applyFont="1"/>
    <xf numFmtId="0" fontId="35" fillId="3" borderId="0" xfId="19" quotePrefix="1" applyFont="1" applyFill="1" applyBorder="1" applyAlignment="1">
      <alignment horizontal="center"/>
    </xf>
    <xf numFmtId="0" fontId="35" fillId="3" borderId="0" xfId="2" quotePrefix="1" applyFont="1" applyFill="1" applyBorder="1" applyAlignment="1">
      <alignment horizontal="center"/>
    </xf>
    <xf numFmtId="0" fontId="35" fillId="0" borderId="0" xfId="19" quotePrefix="1" applyFont="1" applyFill="1" applyBorder="1" applyAlignment="1">
      <alignment horizontal="center"/>
    </xf>
    <xf numFmtId="0" fontId="39" fillId="7" borderId="0" xfId="19" applyFont="1" applyFill="1" applyAlignment="1">
      <alignment horizontal="center"/>
    </xf>
    <xf numFmtId="0" fontId="39" fillId="7" borderId="0" xfId="19" applyFont="1" applyFill="1" applyBorder="1" applyAlignment="1"/>
    <xf numFmtId="0" fontId="39" fillId="7" borderId="0" xfId="19" applyFont="1" applyFill="1" applyAlignment="1">
      <alignment horizontal="center" vertical="center"/>
    </xf>
    <xf numFmtId="164" fontId="39" fillId="7" borderId="0" xfId="19" applyNumberFormat="1" applyFont="1" applyFill="1" applyAlignment="1">
      <alignment horizontal="center"/>
    </xf>
    <xf numFmtId="175" fontId="35" fillId="7" borderId="0" xfId="9" applyNumberFormat="1" applyFont="1" applyFill="1" applyBorder="1" applyAlignment="1">
      <alignment horizontal="right"/>
    </xf>
    <xf numFmtId="0" fontId="35" fillId="7" borderId="0" xfId="19" applyFont="1" applyFill="1" applyAlignment="1">
      <alignment horizontal="center" vertical="center"/>
    </xf>
    <xf numFmtId="0" fontId="35" fillId="7" borderId="0" xfId="19" applyFont="1" applyFill="1" applyAlignment="1">
      <alignment horizontal="left" vertical="center" wrapText="1"/>
    </xf>
    <xf numFmtId="175" fontId="35" fillId="7" borderId="0" xfId="9" applyNumberFormat="1" applyFont="1" applyFill="1" applyAlignment="1">
      <alignment horizontal="right"/>
    </xf>
    <xf numFmtId="175" fontId="35" fillId="7" borderId="0" xfId="19" applyNumberFormat="1" applyFont="1" applyFill="1" applyAlignment="1">
      <alignment horizontal="right"/>
    </xf>
    <xf numFmtId="0" fontId="35" fillId="7" borderId="0" xfId="19" applyNumberFormat="1" applyFont="1" applyFill="1" applyAlignment="1">
      <alignment horizontal="center" vertical="center"/>
    </xf>
    <xf numFmtId="0" fontId="35" fillId="7" borderId="0" xfId="19" applyFont="1" applyFill="1" applyAlignment="1">
      <alignment horizontal="left" vertical="center"/>
    </xf>
    <xf numFmtId="0" fontId="35" fillId="7" borderId="0" xfId="19" applyNumberFormat="1" applyFont="1" applyFill="1" applyBorder="1" applyAlignment="1">
      <alignment horizontal="center" vertical="center"/>
    </xf>
    <xf numFmtId="0" fontId="35" fillId="7" borderId="0" xfId="19" applyFont="1" applyFill="1" applyBorder="1" applyAlignment="1">
      <alignment horizontal="center" vertical="center"/>
    </xf>
    <xf numFmtId="0" fontId="35" fillId="7" borderId="0" xfId="19" applyFont="1" applyFill="1" applyBorder="1" applyAlignment="1">
      <alignment horizontal="left" vertical="center"/>
    </xf>
    <xf numFmtId="0" fontId="35" fillId="7" borderId="0" xfId="19" applyFont="1" applyFill="1" applyBorder="1" applyAlignment="1">
      <alignment horizontal="left" vertical="center" wrapText="1"/>
    </xf>
    <xf numFmtId="38" fontId="35" fillId="7" borderId="0" xfId="20" applyNumberFormat="1" applyFont="1" applyFill="1" applyAlignment="1">
      <alignment horizontal="left" vertical="center"/>
    </xf>
    <xf numFmtId="173" fontId="35" fillId="7" borderId="0" xfId="20" applyFont="1" applyFill="1" applyAlignment="1">
      <alignment horizontal="center" vertical="center"/>
    </xf>
    <xf numFmtId="38" fontId="35" fillId="7" borderId="0" xfId="20" applyNumberFormat="1" applyFont="1" applyFill="1" applyAlignment="1">
      <alignment horizontal="left" vertical="center" wrapText="1"/>
    </xf>
    <xf numFmtId="38" fontId="35" fillId="7" borderId="0" xfId="20" applyNumberFormat="1" applyFont="1" applyFill="1" applyBorder="1" applyAlignment="1">
      <alignment horizontal="left" vertical="center" wrapText="1"/>
    </xf>
    <xf numFmtId="0" fontId="35" fillId="7" borderId="7" xfId="19" applyFont="1" applyFill="1" applyBorder="1" applyAlignment="1">
      <alignment horizontal="center" vertical="center"/>
    </xf>
    <xf numFmtId="38" fontId="35" fillId="7" borderId="7" xfId="20" applyNumberFormat="1" applyFont="1" applyFill="1" applyBorder="1" applyAlignment="1">
      <alignment horizontal="left" vertical="center" wrapText="1"/>
    </xf>
    <xf numFmtId="175" fontId="35" fillId="7" borderId="7" xfId="9" applyNumberFormat="1" applyFont="1" applyFill="1" applyBorder="1" applyAlignment="1">
      <alignment horizontal="right"/>
    </xf>
    <xf numFmtId="175" fontId="35" fillId="7" borderId="7" xfId="19" applyNumberFormat="1" applyFont="1" applyFill="1" applyBorder="1" applyAlignment="1">
      <alignment horizontal="right"/>
    </xf>
    <xf numFmtId="0" fontId="45" fillId="0" borderId="0" xfId="19" applyFont="1" applyFill="1" applyBorder="1" applyAlignment="1">
      <alignment vertical="center"/>
    </xf>
    <xf numFmtId="0" fontId="10" fillId="0" borderId="0" xfId="19" applyFill="1"/>
    <xf numFmtId="0" fontId="2" fillId="0" borderId="7" xfId="2" applyFont="1" applyFill="1" applyBorder="1"/>
    <xf numFmtId="0" fontId="30" fillId="6" borderId="0" xfId="12" applyFont="1" applyFill="1" applyAlignment="1">
      <alignment vertical="center"/>
    </xf>
    <xf numFmtId="0" fontId="30" fillId="6" borderId="0" xfId="12" applyFont="1" applyFill="1" applyAlignment="1">
      <alignment vertical="center" wrapText="1"/>
    </xf>
    <xf numFmtId="0" fontId="30" fillId="6" borderId="0" xfId="12" applyFont="1" applyFill="1" applyBorder="1" applyAlignment="1" applyProtection="1">
      <alignment vertical="center"/>
      <protection locked="0"/>
    </xf>
    <xf numFmtId="0" fontId="35" fillId="0" borderId="0" xfId="12" applyFont="1" applyFill="1"/>
    <xf numFmtId="0" fontId="39" fillId="0" borderId="0" xfId="12" applyFont="1" applyBorder="1" applyAlignment="1">
      <alignment horizontal="center" vertical="center"/>
    </xf>
    <xf numFmtId="0" fontId="39" fillId="0" borderId="0" xfId="12" applyFont="1" applyBorder="1" applyAlignment="1">
      <alignment horizontal="center" vertical="center"/>
    </xf>
    <xf numFmtId="0" fontId="35" fillId="0" borderId="0" xfId="12" applyFont="1" applyBorder="1" applyAlignment="1">
      <alignment vertical="center"/>
    </xf>
    <xf numFmtId="0" fontId="39" fillId="0" borderId="1" xfId="12" applyFont="1" applyBorder="1" applyAlignment="1">
      <alignment horizontal="center" vertical="center"/>
    </xf>
    <xf numFmtId="0" fontId="39" fillId="0" borderId="0" xfId="12" applyFont="1" applyFill="1" applyBorder="1" applyAlignment="1">
      <alignment horizontal="center" vertical="center" wrapText="1"/>
    </xf>
    <xf numFmtId="0" fontId="39" fillId="0" borderId="3" xfId="12" applyFont="1" applyFill="1" applyBorder="1" applyAlignment="1">
      <alignment horizontal="center" vertical="center" wrapText="1"/>
    </xf>
    <xf numFmtId="0" fontId="39" fillId="0" borderId="3" xfId="12" applyFont="1" applyFill="1" applyBorder="1" applyAlignment="1">
      <alignment horizontal="center" vertical="center"/>
    </xf>
    <xf numFmtId="0" fontId="39" fillId="0" borderId="0" xfId="12" applyFont="1" applyFill="1" applyBorder="1" applyAlignment="1">
      <alignment horizontal="center" vertical="center"/>
    </xf>
    <xf numFmtId="0" fontId="39" fillId="4" borderId="3" xfId="12" applyFont="1" applyFill="1" applyBorder="1" applyAlignment="1">
      <alignment horizontal="center" vertical="center" wrapText="1"/>
    </xf>
    <xf numFmtId="0" fontId="39" fillId="0" borderId="3" xfId="12" applyFont="1" applyBorder="1" applyAlignment="1">
      <alignment horizontal="center" vertical="center" wrapText="1"/>
    </xf>
    <xf numFmtId="0" fontId="39" fillId="0" borderId="3" xfId="12" applyFont="1" applyBorder="1" applyAlignment="1">
      <alignment horizontal="center" vertical="center"/>
    </xf>
    <xf numFmtId="0" fontId="39" fillId="0" borderId="0" xfId="12" applyFont="1" applyBorder="1" applyAlignment="1">
      <alignment horizontal="center" vertical="center" wrapText="1"/>
    </xf>
    <xf numFmtId="0" fontId="39" fillId="0" borderId="0" xfId="12" applyFont="1" applyFill="1" applyBorder="1" applyAlignment="1">
      <alignment horizontal="center" vertical="center"/>
    </xf>
    <xf numFmtId="0" fontId="39" fillId="4" borderId="0" xfId="12" applyFont="1" applyFill="1" applyBorder="1" applyAlignment="1">
      <alignment horizontal="center" vertical="center" wrapText="1"/>
    </xf>
    <xf numFmtId="0" fontId="35" fillId="0" borderId="0" xfId="12" quotePrefix="1" applyFont="1" applyBorder="1" applyAlignment="1">
      <alignment horizontal="center" vertical="center"/>
    </xf>
    <xf numFmtId="0" fontId="35" fillId="0" borderId="0" xfId="12" quotePrefix="1" applyFont="1" applyFill="1" applyBorder="1" applyAlignment="1">
      <alignment horizontal="center" vertical="center"/>
    </xf>
    <xf numFmtId="0" fontId="35" fillId="0" borderId="0" xfId="12" applyFont="1" applyBorder="1" applyAlignment="1">
      <alignment horizontal="center" vertical="center"/>
    </xf>
    <xf numFmtId="164" fontId="35" fillId="0" borderId="0" xfId="12" applyNumberFormat="1" applyFont="1" applyFill="1" applyBorder="1" applyAlignment="1">
      <alignment vertical="center"/>
    </xf>
    <xf numFmtId="0" fontId="35" fillId="0" borderId="0" xfId="12" applyFont="1" applyFill="1" applyAlignment="1">
      <alignment vertical="center"/>
    </xf>
    <xf numFmtId="172" fontId="35" fillId="0" borderId="0" xfId="8" applyFont="1" applyFill="1" applyAlignment="1">
      <alignment vertical="center"/>
    </xf>
    <xf numFmtId="177" fontId="35" fillId="0" borderId="0" xfId="8" applyNumberFormat="1" applyFont="1" applyFill="1" applyAlignment="1">
      <alignment vertical="center"/>
    </xf>
    <xf numFmtId="0" fontId="35" fillId="0" borderId="0" xfId="12" applyFont="1" applyAlignment="1">
      <alignment vertical="center"/>
    </xf>
    <xf numFmtId="170" fontId="35" fillId="0" borderId="0" xfId="12" applyNumberFormat="1" applyFont="1" applyFill="1" applyBorder="1" applyAlignment="1">
      <alignment vertical="center"/>
    </xf>
    <xf numFmtId="172" fontId="35" fillId="0" borderId="0" xfId="12" applyNumberFormat="1" applyFont="1" applyAlignment="1">
      <alignment vertical="center"/>
    </xf>
    <xf numFmtId="170" fontId="35" fillId="0" borderId="0" xfId="12" applyNumberFormat="1" applyFont="1" applyAlignment="1">
      <alignment vertical="center"/>
    </xf>
    <xf numFmtId="0" fontId="27" fillId="0" borderId="5" xfId="0" applyFont="1" applyBorder="1" applyAlignment="1">
      <alignment horizontal="center"/>
    </xf>
    <xf numFmtId="0" fontId="35" fillId="0" borderId="6" xfId="19" applyFont="1" applyBorder="1" applyAlignment="1">
      <alignment vertical="center"/>
    </xf>
    <xf numFmtId="0" fontId="35" fillId="0" borderId="6" xfId="19" quotePrefix="1" applyFont="1" applyBorder="1" applyAlignment="1">
      <alignment horizontal="center" vertical="center"/>
    </xf>
    <xf numFmtId="0" fontId="35" fillId="0" borderId="6" xfId="19" quotePrefix="1" applyFont="1" applyFill="1" applyBorder="1" applyAlignment="1">
      <alignment horizontal="center" vertical="center"/>
    </xf>
    <xf numFmtId="0" fontId="35" fillId="0" borderId="6" xfId="19" applyFont="1" applyBorder="1" applyAlignment="1">
      <alignment horizontal="center" vertical="center"/>
    </xf>
    <xf numFmtId="0" fontId="30" fillId="6" borderId="0" xfId="2" applyFont="1" applyFill="1" applyAlignment="1"/>
    <xf numFmtId="0" fontId="30" fillId="6" borderId="0" xfId="2" applyFont="1" applyFill="1" applyAlignment="1">
      <alignment vertical="center"/>
    </xf>
    <xf numFmtId="0" fontId="30" fillId="6" borderId="0" xfId="2" applyFont="1" applyFill="1" applyBorder="1" applyAlignment="1">
      <alignment vertical="center"/>
    </xf>
    <xf numFmtId="0" fontId="35" fillId="0" borderId="0" xfId="2" applyFont="1" applyFill="1" applyBorder="1" applyAlignment="1">
      <alignment vertical="center"/>
    </xf>
    <xf numFmtId="0" fontId="35" fillId="0" borderId="0" xfId="2" applyFont="1" applyFill="1" applyAlignment="1">
      <alignment horizontal="left" vertical="center"/>
    </xf>
    <xf numFmtId="0" fontId="35" fillId="0" borderId="0" xfId="2" applyFont="1" applyFill="1" applyAlignment="1">
      <alignment horizontal="center" vertical="center"/>
    </xf>
    <xf numFmtId="0" fontId="35" fillId="0" borderId="1" xfId="2" applyFont="1" applyFill="1" applyBorder="1" applyAlignment="1">
      <alignment horizontal="center" vertical="center"/>
    </xf>
    <xf numFmtId="0" fontId="36" fillId="0" borderId="1" xfId="2" quotePrefix="1" applyFont="1" applyFill="1" applyBorder="1" applyAlignment="1">
      <alignment horizontal="center" vertical="center"/>
    </xf>
    <xf numFmtId="170" fontId="35" fillId="0" borderId="0" xfId="2" applyNumberFormat="1" applyFont="1" applyFill="1" applyBorder="1" applyAlignment="1">
      <alignment vertical="center"/>
    </xf>
    <xf numFmtId="0" fontId="35" fillId="0" borderId="0" xfId="2" applyFont="1" applyFill="1" applyAlignment="1">
      <alignment horizontal="justify" vertical="center"/>
    </xf>
    <xf numFmtId="0" fontId="35" fillId="0" borderId="0" xfId="2" applyFont="1" applyFill="1" applyAlignment="1">
      <alignment vertical="center"/>
    </xf>
    <xf numFmtId="165" fontId="35" fillId="0" borderId="0" xfId="1" applyNumberFormat="1" applyFont="1" applyFill="1" applyAlignment="1">
      <alignment vertical="center"/>
    </xf>
    <xf numFmtId="165" fontId="35" fillId="0" borderId="0" xfId="2" applyNumberFormat="1" applyFont="1" applyFill="1" applyAlignment="1">
      <alignment vertical="center"/>
    </xf>
    <xf numFmtId="180" fontId="35" fillId="0" borderId="0" xfId="2" applyNumberFormat="1" applyFont="1" applyFill="1" applyAlignment="1">
      <alignment vertical="center"/>
    </xf>
    <xf numFmtId="0" fontId="35" fillId="0" borderId="6" xfId="2" applyFont="1" applyFill="1" applyBorder="1" applyAlignment="1">
      <alignment horizontal="center" vertical="center"/>
    </xf>
    <xf numFmtId="0" fontId="36" fillId="0" borderId="6" xfId="2" applyFont="1" applyFill="1" applyBorder="1" applyAlignment="1">
      <alignment horizontal="center" vertical="center"/>
    </xf>
    <xf numFmtId="0" fontId="36" fillId="0" borderId="6" xfId="2" quotePrefix="1" applyFont="1" applyFill="1" applyBorder="1" applyAlignment="1">
      <alignment horizontal="center" vertical="center"/>
    </xf>
    <xf numFmtId="170" fontId="34" fillId="0" borderId="0" xfId="2" applyNumberFormat="1" applyFont="1" applyFill="1" applyAlignment="1">
      <alignment vertical="center"/>
    </xf>
    <xf numFmtId="0" fontId="35" fillId="7" borderId="3" xfId="12" applyFont="1" applyFill="1" applyBorder="1" applyAlignment="1">
      <alignment vertical="center"/>
    </xf>
    <xf numFmtId="0" fontId="39" fillId="7" borderId="3" xfId="12" applyFont="1" applyFill="1" applyBorder="1" applyAlignment="1">
      <alignment horizontal="center" vertical="center"/>
    </xf>
    <xf numFmtId="170" fontId="39" fillId="7" borderId="3" xfId="12" applyNumberFormat="1" applyFont="1" applyFill="1" applyBorder="1" applyAlignment="1">
      <alignment vertical="center"/>
    </xf>
    <xf numFmtId="164" fontId="39" fillId="7" borderId="3" xfId="12" applyNumberFormat="1" applyFont="1" applyFill="1" applyBorder="1" applyAlignment="1">
      <alignment vertical="center"/>
    </xf>
    <xf numFmtId="164" fontId="39" fillId="7" borderId="3" xfId="12" applyNumberFormat="1" applyFont="1" applyFill="1" applyBorder="1" applyAlignment="1">
      <alignment horizontal="right" vertical="center"/>
    </xf>
    <xf numFmtId="0" fontId="35" fillId="7" borderId="0" xfId="12" applyFont="1" applyFill="1" applyBorder="1" applyAlignment="1">
      <alignment horizontal="right" vertical="center"/>
    </xf>
    <xf numFmtId="0" fontId="35" fillId="7" borderId="0" xfId="12" applyFont="1" applyFill="1" applyBorder="1" applyAlignment="1">
      <alignment vertical="center" wrapText="1"/>
    </xf>
    <xf numFmtId="170" fontId="35" fillId="7" borderId="0" xfId="21" applyNumberFormat="1" applyFont="1" applyFill="1" applyBorder="1" applyAlignment="1">
      <alignment vertical="center"/>
    </xf>
    <xf numFmtId="164" fontId="35" fillId="7" borderId="0" xfId="12" applyNumberFormat="1" applyFont="1" applyFill="1" applyBorder="1" applyAlignment="1">
      <alignment vertical="center"/>
    </xf>
    <xf numFmtId="164" fontId="35" fillId="7" borderId="0" xfId="12" applyNumberFormat="1" applyFont="1" applyFill="1" applyBorder="1" applyAlignment="1">
      <alignment horizontal="right" vertical="center"/>
    </xf>
    <xf numFmtId="0" fontId="35" fillId="7" borderId="0" xfId="12" applyNumberFormat="1" applyFont="1" applyFill="1" applyBorder="1" applyAlignment="1">
      <alignment horizontal="right" vertical="center"/>
    </xf>
    <xf numFmtId="0" fontId="35" fillId="7" borderId="0" xfId="12" applyFont="1" applyFill="1" applyBorder="1" applyAlignment="1">
      <alignment vertical="center"/>
    </xf>
    <xf numFmtId="0" fontId="35" fillId="7" borderId="7" xfId="12" applyNumberFormat="1" applyFont="1" applyFill="1" applyBorder="1" applyAlignment="1">
      <alignment horizontal="right" vertical="center"/>
    </xf>
    <xf numFmtId="0" fontId="35" fillId="7" borderId="7" xfId="12" applyFont="1" applyFill="1" applyBorder="1" applyAlignment="1">
      <alignment vertical="center"/>
    </xf>
    <xf numFmtId="170" fontId="35" fillId="7" borderId="7" xfId="21" applyNumberFormat="1" applyFont="1" applyFill="1" applyBorder="1" applyAlignment="1">
      <alignment vertical="center"/>
    </xf>
    <xf numFmtId="164" fontId="35" fillId="7" borderId="7" xfId="12" applyNumberFormat="1" applyFont="1" applyFill="1" applyBorder="1" applyAlignment="1">
      <alignment vertical="center"/>
    </xf>
    <xf numFmtId="164" fontId="35" fillId="7" borderId="7" xfId="12" applyNumberFormat="1" applyFont="1" applyFill="1" applyBorder="1" applyAlignment="1">
      <alignment horizontal="right" vertical="center"/>
    </xf>
    <xf numFmtId="0" fontId="29" fillId="7" borderId="3" xfId="2" applyFont="1" applyFill="1" applyBorder="1" applyAlignment="1">
      <alignment horizontal="center" vertical="center"/>
    </xf>
    <xf numFmtId="0" fontId="39" fillId="7" borderId="3" xfId="2" applyFont="1" applyFill="1" applyBorder="1" applyAlignment="1">
      <alignment horizontal="center" vertical="center"/>
    </xf>
    <xf numFmtId="170" fontId="39" fillId="7" borderId="3" xfId="2" applyNumberFormat="1" applyFont="1" applyFill="1" applyBorder="1" applyAlignment="1">
      <alignment horizontal="right" vertical="center"/>
    </xf>
    <xf numFmtId="0" fontId="28" fillId="7" borderId="0" xfId="2" applyFont="1" applyFill="1" applyBorder="1" applyAlignment="1">
      <alignment horizontal="center" vertical="center"/>
    </xf>
    <xf numFmtId="0" fontId="39" fillId="7" borderId="0" xfId="2" applyFont="1" applyFill="1" applyBorder="1" applyAlignment="1">
      <alignment vertical="center" wrapText="1"/>
    </xf>
    <xf numFmtId="170" fontId="39" fillId="7" borderId="0" xfId="2" applyNumberFormat="1" applyFont="1" applyFill="1" applyBorder="1" applyAlignment="1">
      <alignment vertical="center" wrapText="1"/>
    </xf>
    <xf numFmtId="1" fontId="35" fillId="7" borderId="0" xfId="2" applyNumberFormat="1" applyFont="1" applyFill="1" applyBorder="1" applyAlignment="1">
      <alignment horizontal="center" vertical="center"/>
    </xf>
    <xf numFmtId="0" fontId="35" fillId="7" borderId="0" xfId="2" applyNumberFormat="1" applyFont="1" applyFill="1" applyBorder="1" applyAlignment="1">
      <alignment horizontal="left" vertical="center" wrapText="1"/>
    </xf>
    <xf numFmtId="170" fontId="35" fillId="7" borderId="0" xfId="2" applyNumberFormat="1" applyFont="1" applyFill="1" applyBorder="1" applyAlignment="1">
      <alignment vertical="center"/>
    </xf>
    <xf numFmtId="0" fontId="35" fillId="7" borderId="0" xfId="2" applyNumberFormat="1" applyFont="1" applyFill="1" applyBorder="1" applyAlignment="1">
      <alignment horizontal="left" vertical="center"/>
    </xf>
    <xf numFmtId="0" fontId="36" fillId="7" borderId="0" xfId="2" applyNumberFormat="1" applyFont="1" applyFill="1" applyBorder="1" applyAlignment="1">
      <alignment horizontal="left" vertical="center" wrapText="1"/>
    </xf>
    <xf numFmtId="0" fontId="36" fillId="7" borderId="0" xfId="18" applyNumberFormat="1" applyFont="1" applyFill="1" applyBorder="1" applyAlignment="1">
      <alignment vertical="center"/>
    </xf>
    <xf numFmtId="0" fontId="35" fillId="7" borderId="0" xfId="22" applyNumberFormat="1" applyFont="1" applyFill="1" applyBorder="1" applyAlignment="1">
      <alignment horizontal="left" vertical="center"/>
    </xf>
    <xf numFmtId="0" fontId="35" fillId="7" borderId="0" xfId="22" applyNumberFormat="1" applyFont="1" applyFill="1" applyBorder="1" applyAlignment="1">
      <alignment horizontal="left" vertical="center" wrapText="1"/>
    </xf>
    <xf numFmtId="1" fontId="36" fillId="7" borderId="0" xfId="2" applyNumberFormat="1" applyFont="1" applyFill="1" applyBorder="1" applyAlignment="1">
      <alignment horizontal="center" vertical="center"/>
    </xf>
    <xf numFmtId="179" fontId="35" fillId="7" borderId="0" xfId="2" applyNumberFormat="1" applyFont="1" applyFill="1" applyBorder="1" applyAlignment="1">
      <alignment vertical="center"/>
    </xf>
    <xf numFmtId="0" fontId="46" fillId="7" borderId="0" xfId="2" applyFont="1" applyFill="1" applyBorder="1" applyAlignment="1">
      <alignment horizontal="center" vertical="center"/>
    </xf>
    <xf numFmtId="0" fontId="39" fillId="7" borderId="0" xfId="2" applyNumberFormat="1" applyFont="1" applyFill="1" applyBorder="1" applyAlignment="1">
      <alignment horizontal="left" vertical="center" wrapText="1"/>
    </xf>
    <xf numFmtId="170" fontId="39" fillId="7" borderId="0" xfId="2" applyNumberFormat="1" applyFont="1" applyFill="1" applyBorder="1" applyAlignment="1">
      <alignment vertical="center"/>
    </xf>
    <xf numFmtId="164" fontId="35" fillId="7" borderId="0" xfId="2" applyNumberFormat="1" applyFont="1" applyFill="1" applyBorder="1" applyAlignment="1">
      <alignment vertical="center"/>
    </xf>
    <xf numFmtId="0" fontId="36" fillId="7" borderId="0" xfId="2" applyNumberFormat="1" applyFont="1" applyFill="1" applyBorder="1" applyAlignment="1">
      <alignment vertical="center"/>
    </xf>
    <xf numFmtId="1" fontId="35" fillId="7" borderId="7" xfId="2" applyNumberFormat="1" applyFont="1" applyFill="1" applyBorder="1" applyAlignment="1">
      <alignment horizontal="center" vertical="center"/>
    </xf>
    <xf numFmtId="0" fontId="35" fillId="7" borderId="7" xfId="22" applyNumberFormat="1" applyFont="1" applyFill="1" applyBorder="1" applyAlignment="1">
      <alignment horizontal="left" vertical="center"/>
    </xf>
    <xf numFmtId="170" fontId="35" fillId="7" borderId="7" xfId="2" applyNumberFormat="1" applyFont="1" applyFill="1" applyBorder="1" applyAlignment="1">
      <alignment vertical="center"/>
    </xf>
    <xf numFmtId="164" fontId="35" fillId="7" borderId="7" xfId="2" applyNumberFormat="1" applyFont="1" applyFill="1" applyBorder="1" applyAlignment="1">
      <alignment vertical="center"/>
    </xf>
    <xf numFmtId="179" fontId="35" fillId="7" borderId="7" xfId="2" applyNumberFormat="1" applyFont="1" applyFill="1" applyBorder="1" applyAlignment="1">
      <alignment vertical="center"/>
    </xf>
    <xf numFmtId="0" fontId="26" fillId="0" borderId="0" xfId="19" applyFont="1" applyFill="1" applyBorder="1" applyAlignment="1">
      <alignment vertical="center"/>
    </xf>
    <xf numFmtId="0" fontId="10" fillId="0" borderId="0" xfId="19"/>
    <xf numFmtId="0" fontId="27" fillId="0" borderId="0" xfId="0" applyFont="1" applyBorder="1" applyAlignment="1">
      <alignment wrapText="1"/>
    </xf>
    <xf numFmtId="0" fontId="9" fillId="0" borderId="0" xfId="2" applyFont="1" applyFill="1" applyBorder="1"/>
    <xf numFmtId="0" fontId="27" fillId="0" borderId="0" xfId="0" applyFont="1" applyBorder="1" applyAlignment="1">
      <alignment horizontal="center"/>
    </xf>
    <xf numFmtId="0" fontId="30" fillId="6" borderId="0" xfId="2" applyNumberFormat="1" applyFont="1" applyFill="1" applyAlignment="1">
      <alignment vertical="center"/>
    </xf>
    <xf numFmtId="0" fontId="30" fillId="6" borderId="0" xfId="2" applyFont="1" applyFill="1" applyAlignment="1">
      <alignment horizontal="center" vertical="center"/>
    </xf>
    <xf numFmtId="9" fontId="30" fillId="6" borderId="0" xfId="18" applyFont="1" applyFill="1" applyAlignment="1">
      <alignment vertical="center"/>
    </xf>
    <xf numFmtId="0" fontId="30" fillId="6" borderId="0" xfId="2" applyFont="1" applyFill="1" applyAlignment="1">
      <alignment horizontal="center" vertical="center" wrapText="1"/>
    </xf>
    <xf numFmtId="9" fontId="30" fillId="6" borderId="0" xfId="18" applyFont="1" applyFill="1" applyAlignment="1">
      <alignment vertical="center" wrapText="1"/>
    </xf>
    <xf numFmtId="0" fontId="30" fillId="6" borderId="0" xfId="2" applyFont="1" applyFill="1" applyAlignment="1">
      <alignment vertical="center" wrapText="1"/>
    </xf>
    <xf numFmtId="0" fontId="36" fillId="0" borderId="6" xfId="2" applyFont="1" applyFill="1" applyBorder="1" applyAlignment="1">
      <alignment horizontal="center" vertical="center" wrapText="1"/>
    </xf>
    <xf numFmtId="178" fontId="14" fillId="4" borderId="0" xfId="2" applyNumberFormat="1" applyFont="1" applyFill="1" applyAlignment="1">
      <alignment horizontal="center" vertical="center"/>
    </xf>
    <xf numFmtId="0" fontId="20" fillId="4" borderId="0" xfId="2" applyFont="1" applyFill="1" applyAlignment="1">
      <alignment vertical="center"/>
    </xf>
    <xf numFmtId="0" fontId="36" fillId="0" borderId="1" xfId="2" applyFont="1" applyFill="1" applyBorder="1" applyAlignment="1">
      <alignment horizontal="center" vertical="center" wrapText="1"/>
    </xf>
    <xf numFmtId="9" fontId="35" fillId="0" borderId="0" xfId="18" applyFont="1" applyFill="1" applyBorder="1" applyAlignment="1">
      <alignment vertical="center"/>
    </xf>
    <xf numFmtId="0" fontId="36" fillId="0" borderId="0" xfId="2" applyFont="1" applyFill="1" applyBorder="1" applyAlignment="1">
      <alignment vertical="center"/>
    </xf>
    <xf numFmtId="0" fontId="35" fillId="0" borderId="1" xfId="2" applyFont="1" applyFill="1" applyBorder="1" applyAlignment="1">
      <alignment horizontal="center" vertical="center"/>
    </xf>
    <xf numFmtId="0" fontId="42" fillId="7" borderId="0" xfId="2" applyFont="1" applyFill="1" applyBorder="1" applyAlignment="1">
      <alignment horizontal="center" vertical="center"/>
    </xf>
    <xf numFmtId="175" fontId="42" fillId="7" borderId="0" xfId="2" applyNumberFormat="1" applyFont="1" applyFill="1" applyAlignment="1">
      <alignment horizontal="right" vertical="center"/>
    </xf>
    <xf numFmtId="175" fontId="42" fillId="7" borderId="0" xfId="2" applyNumberFormat="1" applyFont="1" applyFill="1" applyAlignment="1">
      <alignment horizontal="right" vertical="center" wrapText="1"/>
    </xf>
    <xf numFmtId="170" fontId="42" fillId="7" borderId="0" xfId="2" applyNumberFormat="1" applyFont="1" applyFill="1" applyAlignment="1">
      <alignment horizontal="right" vertical="center" wrapText="1"/>
    </xf>
    <xf numFmtId="0" fontId="42" fillId="7" borderId="0" xfId="2" applyFont="1" applyFill="1" applyBorder="1" applyAlignment="1">
      <alignment vertical="center"/>
    </xf>
    <xf numFmtId="175" fontId="42" fillId="7" borderId="0" xfId="2" applyNumberFormat="1" applyFont="1" applyFill="1" applyBorder="1" applyAlignment="1">
      <alignment horizontal="right" vertical="center"/>
    </xf>
    <xf numFmtId="181" fontId="42" fillId="7" borderId="0" xfId="2" applyNumberFormat="1" applyFont="1" applyFill="1" applyBorder="1" applyAlignment="1">
      <alignment horizontal="right" vertical="center"/>
    </xf>
    <xf numFmtId="175" fontId="42" fillId="7" borderId="0" xfId="2" applyNumberFormat="1" applyFont="1" applyFill="1" applyBorder="1" applyAlignment="1">
      <alignment horizontal="right" vertical="center" wrapText="1"/>
    </xf>
    <xf numFmtId="0" fontId="42" fillId="7" borderId="0" xfId="2" applyFont="1" applyFill="1" applyBorder="1" applyAlignment="1">
      <alignment horizontal="right" vertical="center" wrapText="1"/>
    </xf>
    <xf numFmtId="0" fontId="35" fillId="7" borderId="0" xfId="2" applyNumberFormat="1" applyFont="1" applyFill="1" applyBorder="1" applyAlignment="1">
      <alignment horizontal="center" vertical="center" wrapText="1"/>
    </xf>
    <xf numFmtId="0" fontId="35" fillId="7" borderId="0" xfId="18" applyNumberFormat="1" applyFont="1" applyFill="1" applyBorder="1" applyAlignment="1">
      <alignment vertical="center" wrapText="1"/>
    </xf>
    <xf numFmtId="175" fontId="35" fillId="7" borderId="0" xfId="2" applyNumberFormat="1" applyFont="1" applyFill="1" applyBorder="1" applyAlignment="1">
      <alignment horizontal="right" vertical="center"/>
    </xf>
    <xf numFmtId="181" fontId="36" fillId="7" borderId="0" xfId="2" applyNumberFormat="1" applyFont="1" applyFill="1" applyBorder="1" applyAlignment="1">
      <alignment horizontal="right" vertical="center"/>
    </xf>
    <xf numFmtId="175" fontId="36" fillId="7" borderId="0" xfId="2" applyNumberFormat="1" applyFont="1" applyFill="1" applyBorder="1" applyAlignment="1">
      <alignment horizontal="right" vertical="center"/>
    </xf>
    <xf numFmtId="170" fontId="35" fillId="7" borderId="0" xfId="2" applyNumberFormat="1" applyFont="1" applyFill="1" applyBorder="1" applyAlignment="1">
      <alignment vertical="center" wrapText="1"/>
    </xf>
    <xf numFmtId="0" fontId="35" fillId="7" borderId="0" xfId="2" applyNumberFormat="1" applyFont="1" applyFill="1" applyBorder="1" applyAlignment="1">
      <alignment horizontal="center" vertical="center"/>
    </xf>
    <xf numFmtId="0" fontId="35" fillId="7" borderId="0" xfId="18" applyNumberFormat="1" applyFont="1" applyFill="1" applyBorder="1" applyAlignment="1">
      <alignment vertical="center"/>
    </xf>
    <xf numFmtId="175" fontId="35" fillId="7" borderId="0" xfId="2" applyNumberFormat="1" applyFont="1" applyFill="1" applyBorder="1" applyAlignment="1">
      <alignment vertical="center"/>
    </xf>
    <xf numFmtId="0" fontId="35" fillId="7" borderId="0" xfId="18" applyNumberFormat="1" applyFont="1" applyFill="1" applyBorder="1" applyAlignment="1" applyProtection="1">
      <alignment vertical="center"/>
    </xf>
    <xf numFmtId="0" fontId="35" fillId="7" borderId="0" xfId="18" applyNumberFormat="1" applyFont="1" applyFill="1" applyBorder="1" applyAlignment="1">
      <alignment horizontal="left" vertical="center"/>
    </xf>
    <xf numFmtId="175" fontId="36" fillId="7" borderId="0" xfId="2" applyNumberFormat="1" applyFont="1" applyFill="1" applyBorder="1" applyAlignment="1">
      <alignment vertical="center"/>
    </xf>
    <xf numFmtId="0" fontId="36" fillId="7" borderId="0" xfId="2" applyNumberFormat="1" applyFont="1" applyFill="1" applyBorder="1" applyAlignment="1">
      <alignment horizontal="center" vertical="center"/>
    </xf>
    <xf numFmtId="0" fontId="36" fillId="7" borderId="0" xfId="2" applyFont="1" applyFill="1" applyBorder="1" applyAlignment="1">
      <alignment horizontal="center" vertical="center"/>
    </xf>
    <xf numFmtId="0" fontId="35" fillId="7" borderId="0" xfId="2" applyFont="1" applyFill="1" applyBorder="1" applyAlignment="1">
      <alignment horizontal="center" vertical="center" wrapText="1"/>
    </xf>
    <xf numFmtId="0" fontId="36" fillId="7" borderId="0" xfId="18" applyNumberFormat="1" applyFont="1" applyFill="1" applyBorder="1" applyAlignment="1">
      <alignment horizontal="left" vertical="center"/>
    </xf>
    <xf numFmtId="175" fontId="36" fillId="7" borderId="0" xfId="2" applyNumberFormat="1" applyFont="1" applyFill="1" applyBorder="1" applyAlignment="1">
      <alignment horizontal="right" vertical="center" wrapText="1"/>
    </xf>
    <xf numFmtId="175" fontId="36" fillId="7" borderId="0" xfId="2" applyNumberFormat="1" applyFont="1" applyFill="1" applyBorder="1" applyAlignment="1">
      <alignment vertical="center" wrapText="1"/>
    </xf>
    <xf numFmtId="164" fontId="36" fillId="7" borderId="0" xfId="2" applyNumberFormat="1" applyFont="1" applyFill="1" applyBorder="1" applyAlignment="1">
      <alignment horizontal="center" vertical="center"/>
    </xf>
    <xf numFmtId="0" fontId="36" fillId="7" borderId="0" xfId="18" applyNumberFormat="1" applyFont="1" applyFill="1" applyBorder="1" applyAlignment="1">
      <alignment vertical="center" wrapText="1"/>
    </xf>
    <xf numFmtId="0" fontId="36" fillId="7" borderId="0" xfId="2" applyFont="1" applyFill="1" applyBorder="1" applyAlignment="1">
      <alignment horizontal="left" vertical="center"/>
    </xf>
    <xf numFmtId="0" fontId="36" fillId="7" borderId="0" xfId="2" applyFont="1" applyFill="1" applyBorder="1" applyAlignment="1">
      <alignment vertical="center"/>
    </xf>
    <xf numFmtId="0" fontId="36" fillId="7" borderId="0" xfId="2" applyFont="1" applyFill="1" applyBorder="1" applyAlignment="1">
      <alignment horizontal="left" vertical="center" wrapText="1"/>
    </xf>
    <xf numFmtId="0" fontId="39" fillId="7" borderId="0" xfId="2" applyFont="1" applyFill="1" applyBorder="1" applyAlignment="1">
      <alignment horizontal="left" vertical="center" wrapText="1"/>
    </xf>
    <xf numFmtId="164" fontId="42" fillId="7" borderId="0" xfId="2" applyNumberFormat="1" applyFont="1" applyFill="1" applyBorder="1" applyAlignment="1">
      <alignment horizontal="right" vertical="center"/>
    </xf>
    <xf numFmtId="9" fontId="35" fillId="7" borderId="0" xfId="18" applyFont="1" applyFill="1" applyBorder="1" applyAlignment="1">
      <alignment vertical="center" wrapText="1"/>
    </xf>
    <xf numFmtId="0" fontId="36" fillId="7" borderId="0" xfId="2" applyFont="1" applyFill="1" applyBorder="1" applyAlignment="1">
      <alignment horizontal="center" vertical="center" wrapText="1"/>
    </xf>
    <xf numFmtId="0" fontId="36" fillId="7" borderId="0" xfId="2" applyFont="1" applyFill="1" applyBorder="1" applyAlignment="1">
      <alignment horizontal="right" vertical="center"/>
    </xf>
    <xf numFmtId="0" fontId="35" fillId="7" borderId="7" xfId="2" applyNumberFormat="1" applyFont="1" applyFill="1" applyBorder="1" applyAlignment="1">
      <alignment horizontal="center" vertical="center" wrapText="1"/>
    </xf>
    <xf numFmtId="0" fontId="35" fillId="7" borderId="7" xfId="2" applyFont="1" applyFill="1" applyBorder="1" applyAlignment="1">
      <alignment horizontal="center" vertical="center"/>
    </xf>
    <xf numFmtId="9" fontId="35" fillId="7" borderId="7" xfId="18" applyFont="1" applyFill="1" applyBorder="1" applyAlignment="1">
      <alignment vertical="center" wrapText="1"/>
    </xf>
    <xf numFmtId="175" fontId="35" fillId="7" borderId="7" xfId="2" applyNumberFormat="1" applyFont="1" applyFill="1" applyBorder="1" applyAlignment="1">
      <alignment horizontal="right" vertical="center"/>
    </xf>
    <xf numFmtId="0" fontId="36" fillId="7" borderId="7" xfId="2" applyFont="1" applyFill="1" applyBorder="1" applyAlignment="1">
      <alignment horizontal="right" vertical="center"/>
    </xf>
    <xf numFmtId="0" fontId="39" fillId="0" borderId="6" xfId="2" applyFont="1" applyFill="1" applyBorder="1" applyAlignment="1">
      <alignment horizontal="center" vertical="center" wrapText="1"/>
    </xf>
    <xf numFmtId="0" fontId="39" fillId="0" borderId="6" xfId="2" applyFont="1" applyFill="1" applyBorder="1" applyAlignment="1">
      <alignment horizontal="center" vertical="center"/>
    </xf>
    <xf numFmtId="0" fontId="30" fillId="6" borderId="0" xfId="2" applyFont="1" applyFill="1" applyBorder="1" applyAlignment="1">
      <alignment horizontal="left" vertical="center"/>
    </xf>
    <xf numFmtId="0" fontId="30" fillId="6" borderId="0" xfId="2" applyFont="1" applyFill="1" applyBorder="1" applyAlignment="1">
      <alignment horizontal="center" vertical="center"/>
    </xf>
    <xf numFmtId="0" fontId="30" fillId="6" borderId="0" xfId="2" applyFont="1" applyFill="1" applyAlignment="1">
      <alignment horizontal="left" vertical="center"/>
    </xf>
    <xf numFmtId="0" fontId="35" fillId="0" borderId="0" xfId="2" applyFont="1" applyFill="1" applyBorder="1" applyAlignment="1">
      <alignment horizontal="center" vertical="center" wrapText="1"/>
    </xf>
    <xf numFmtId="0" fontId="35" fillId="0" borderId="1" xfId="2" applyFont="1" applyFill="1" applyBorder="1" applyAlignment="1">
      <alignment horizontal="center" vertical="center" wrapText="1"/>
    </xf>
    <xf numFmtId="0" fontId="35" fillId="0" borderId="1" xfId="2" applyFont="1" applyFill="1" applyBorder="1" applyAlignment="1">
      <alignment horizontal="center" vertical="center" wrapText="1"/>
    </xf>
    <xf numFmtId="0" fontId="35" fillId="0" borderId="0" xfId="2" applyFont="1" applyBorder="1" applyAlignment="1">
      <alignment horizontal="center" vertical="center"/>
    </xf>
    <xf numFmtId="0" fontId="35" fillId="0" borderId="0" xfId="2" applyFont="1" applyBorder="1" applyAlignment="1">
      <alignment horizontal="left" vertical="center"/>
    </xf>
    <xf numFmtId="0" fontId="35" fillId="0" borderId="0" xfId="2" applyFont="1" applyBorder="1" applyAlignment="1">
      <alignment horizontal="justify" vertical="center"/>
    </xf>
    <xf numFmtId="0" fontId="35" fillId="0" borderId="0" xfId="2" applyFont="1" applyAlignment="1">
      <alignment vertical="center"/>
    </xf>
    <xf numFmtId="0" fontId="35" fillId="0" borderId="0" xfId="2" applyFont="1" applyBorder="1" applyAlignment="1">
      <alignment vertical="center"/>
    </xf>
    <xf numFmtId="0" fontId="35" fillId="0" borderId="0" xfId="2" applyFont="1" applyAlignment="1">
      <alignment horizontal="justify" vertical="center"/>
    </xf>
    <xf numFmtId="0" fontId="35" fillId="7" borderId="0" xfId="2" applyFont="1" applyFill="1" applyBorder="1" applyAlignment="1">
      <alignment vertical="center"/>
    </xf>
    <xf numFmtId="0" fontId="47" fillId="7" borderId="0" xfId="2" applyFont="1" applyFill="1" applyBorder="1" applyAlignment="1">
      <alignment vertical="center"/>
    </xf>
    <xf numFmtId="0" fontId="39" fillId="7" borderId="0" xfId="2" applyFont="1" applyFill="1" applyBorder="1" applyAlignment="1">
      <alignment horizontal="center" vertical="center"/>
    </xf>
    <xf numFmtId="170" fontId="39" fillId="7" borderId="0" xfId="2" applyNumberFormat="1" applyFont="1" applyFill="1" applyBorder="1" applyAlignment="1">
      <alignment horizontal="center" vertical="center" wrapText="1"/>
    </xf>
    <xf numFmtId="165" fontId="35" fillId="7" borderId="0" xfId="22" applyNumberFormat="1" applyFont="1" applyFill="1" applyBorder="1" applyAlignment="1">
      <alignment horizontal="center" vertical="center" wrapText="1"/>
    </xf>
    <xf numFmtId="0" fontId="47" fillId="7" borderId="0" xfId="2" applyFont="1" applyFill="1" applyBorder="1" applyAlignment="1">
      <alignment horizontal="center" vertical="center" wrapText="1"/>
    </xf>
    <xf numFmtId="0" fontId="47" fillId="7" borderId="0" xfId="2" applyFont="1" applyFill="1" applyBorder="1" applyAlignment="1">
      <alignment horizontal="center" vertical="center"/>
    </xf>
    <xf numFmtId="170" fontId="39" fillId="7" borderId="0" xfId="2" applyNumberFormat="1" applyFont="1" applyFill="1" applyBorder="1" applyAlignment="1">
      <alignment horizontal="center" vertical="center"/>
    </xf>
    <xf numFmtId="165" fontId="39" fillId="7" borderId="0" xfId="22" applyNumberFormat="1" applyFont="1" applyFill="1" applyBorder="1" applyAlignment="1">
      <alignment horizontal="center" vertical="center"/>
    </xf>
    <xf numFmtId="0" fontId="35" fillId="7" borderId="0" xfId="2" applyFont="1" applyFill="1" applyBorder="1" applyAlignment="1">
      <alignment horizontal="left" vertical="center"/>
    </xf>
    <xf numFmtId="164" fontId="35" fillId="7" borderId="0" xfId="2" applyNumberFormat="1" applyFont="1" applyFill="1" applyBorder="1" applyAlignment="1">
      <alignment horizontal="center" vertical="center"/>
    </xf>
    <xf numFmtId="15" fontId="35" fillId="7" borderId="0" xfId="2" applyNumberFormat="1" applyFont="1" applyFill="1" applyBorder="1" applyAlignment="1">
      <alignment horizontal="center" vertical="center"/>
    </xf>
    <xf numFmtId="164" fontId="39" fillId="7" borderId="0" xfId="2" applyNumberFormat="1" applyFont="1" applyFill="1" applyBorder="1" applyAlignment="1">
      <alignment horizontal="center" vertical="center"/>
    </xf>
    <xf numFmtId="184" fontId="35" fillId="7" borderId="0" xfId="2" applyNumberFormat="1" applyFont="1" applyFill="1" applyBorder="1" applyAlignment="1">
      <alignment horizontal="center" vertical="center"/>
    </xf>
    <xf numFmtId="0" fontId="39" fillId="7" borderId="0" xfId="2" applyFont="1" applyFill="1" applyBorder="1" applyAlignment="1">
      <alignment horizontal="left" vertical="center"/>
    </xf>
    <xf numFmtId="0" fontId="39" fillId="7" borderId="0" xfId="2" applyFont="1" applyFill="1" applyBorder="1" applyAlignment="1">
      <alignment horizontal="center" vertical="center"/>
    </xf>
    <xf numFmtId="0" fontId="35" fillId="7" borderId="7" xfId="2" applyFont="1" applyFill="1" applyBorder="1" applyAlignment="1">
      <alignment horizontal="left" vertical="center"/>
    </xf>
    <xf numFmtId="164" fontId="35" fillId="7" borderId="7" xfId="2" applyNumberFormat="1" applyFont="1" applyFill="1" applyBorder="1" applyAlignment="1">
      <alignment horizontal="center" vertical="center"/>
    </xf>
    <xf numFmtId="15" fontId="35" fillId="7" borderId="7" xfId="2" applyNumberFormat="1" applyFont="1" applyFill="1" applyBorder="1" applyAlignment="1">
      <alignment horizontal="center" vertical="center"/>
    </xf>
    <xf numFmtId="0" fontId="35" fillId="0" borderId="0" xfId="2" applyFont="1" applyAlignment="1">
      <alignment horizontal="center" vertical="center"/>
    </xf>
    <xf numFmtId="0" fontId="35" fillId="0" borderId="6" xfId="2" applyFont="1" applyFill="1" applyBorder="1" applyAlignment="1">
      <alignment vertical="center"/>
    </xf>
    <xf numFmtId="164" fontId="35" fillId="0" borderId="6" xfId="2" applyNumberFormat="1" applyFont="1" applyFill="1" applyBorder="1" applyAlignment="1">
      <alignment horizontal="right" vertical="center"/>
    </xf>
    <xf numFmtId="164" fontId="35" fillId="0" borderId="6" xfId="2" applyNumberFormat="1" applyFont="1" applyFill="1" applyBorder="1" applyAlignment="1">
      <alignment vertical="center"/>
    </xf>
    <xf numFmtId="165" fontId="35" fillId="7" borderId="0" xfId="22" applyNumberFormat="1" applyFont="1" applyFill="1" applyBorder="1" applyAlignment="1">
      <alignment horizontal="center" vertical="center"/>
    </xf>
    <xf numFmtId="0" fontId="39" fillId="7" borderId="0" xfId="2" applyFont="1" applyFill="1" applyBorder="1" applyAlignment="1">
      <alignment horizontal="left" vertical="center"/>
    </xf>
    <xf numFmtId="0" fontId="35" fillId="7" borderId="0" xfId="2" quotePrefix="1" applyFont="1" applyFill="1" applyBorder="1" applyAlignment="1">
      <alignment horizontal="center" vertical="center"/>
    </xf>
    <xf numFmtId="0" fontId="40" fillId="7" borderId="0" xfId="24" applyFont="1" applyFill="1" applyBorder="1" applyAlignment="1">
      <alignment horizontal="center" vertical="center"/>
    </xf>
    <xf numFmtId="174" fontId="39" fillId="7" borderId="0" xfId="2" applyNumberFormat="1" applyFont="1" applyFill="1" applyBorder="1" applyAlignment="1">
      <alignment horizontal="center" vertical="center"/>
    </xf>
    <xf numFmtId="0" fontId="40" fillId="7" borderId="0" xfId="0" applyFont="1" applyFill="1" applyAlignment="1">
      <alignment horizontal="left" wrapText="1"/>
    </xf>
    <xf numFmtId="0" fontId="40" fillId="7" borderId="7" xfId="0" applyFont="1" applyFill="1" applyBorder="1" applyAlignment="1">
      <alignment horizontal="center" vertical="center"/>
    </xf>
    <xf numFmtId="0" fontId="40" fillId="7" borderId="7" xfId="0" applyFont="1" applyFill="1" applyBorder="1" applyAlignment="1">
      <alignment horizontal="left" vertical="center"/>
    </xf>
    <xf numFmtId="0" fontId="40" fillId="7" borderId="7" xfId="24" applyFont="1" applyFill="1" applyBorder="1" applyAlignment="1">
      <alignment horizontal="center" vertical="center"/>
    </xf>
    <xf numFmtId="0" fontId="35" fillId="0" borderId="0" xfId="19" applyFont="1" applyFill="1" applyBorder="1" applyAlignment="1">
      <alignment horizontal="left"/>
    </xf>
    <xf numFmtId="0" fontId="35" fillId="0" borderId="0" xfId="19" applyFont="1" applyFill="1" applyBorder="1" applyAlignment="1"/>
    <xf numFmtId="176" fontId="35" fillId="0" borderId="0" xfId="22" applyNumberFormat="1" applyFont="1" applyFill="1" applyBorder="1" applyAlignment="1">
      <alignment horizontal="center"/>
    </xf>
    <xf numFmtId="0" fontId="2" fillId="0" borderId="0" xfId="19" applyFont="1" applyFill="1"/>
    <xf numFmtId="174" fontId="4" fillId="0" borderId="0" xfId="19" applyNumberFormat="1" applyFont="1" applyFill="1" applyAlignment="1">
      <alignment horizontal="center"/>
    </xf>
    <xf numFmtId="170" fontId="2" fillId="0" borderId="0" xfId="19" applyNumberFormat="1" applyFont="1" applyFill="1"/>
    <xf numFmtId="165" fontId="2" fillId="0" borderId="0" xfId="19" applyNumberFormat="1" applyFont="1" applyFill="1"/>
    <xf numFmtId="0" fontId="4" fillId="0" borderId="0" xfId="19" applyFont="1" applyFill="1"/>
    <xf numFmtId="0" fontId="35" fillId="0" borderId="0" xfId="19" applyFont="1" applyFill="1" applyBorder="1"/>
  </cellXfs>
  <cellStyles count="26">
    <cellStyle name="=C:\WINNT\SYSTEM32\COMMAND.COM" xfId="3"/>
    <cellStyle name="=C:\WINNT\SYSTEM32\COMMAND.COM 2" xfId="4"/>
    <cellStyle name="=C:\WINNT\SYSTEM32\COMMAND.COM 2 2" xfId="5"/>
    <cellStyle name="=C:\WINNT\SYSTEM32\COMMAND.COM 3" xfId="20"/>
    <cellStyle name="=C:\WINNT\SYSTEM32\COMMAND.COM 3 2" xfId="21"/>
    <cellStyle name="Euro" xfId="6"/>
    <cellStyle name="Millares" xfId="1" builtinId="3"/>
    <cellStyle name="Millares 2" xfId="7"/>
    <cellStyle name="Millares 2 2" xfId="8"/>
    <cellStyle name="Millares 2 2 2" xfId="22"/>
    <cellStyle name="Millares 2 2 3" xfId="23"/>
    <cellStyle name="Millares 2_Avance f y f CFE dlls" xfId="9"/>
    <cellStyle name="Millares 3" xfId="10"/>
    <cellStyle name="Normal" xfId="0" builtinId="0"/>
    <cellStyle name="Normal 14" xfId="24"/>
    <cellStyle name="Normal 2" xfId="2"/>
    <cellStyle name="Normal 2 2" xfId="11"/>
    <cellStyle name="Normal 2 2 2" xfId="12"/>
    <cellStyle name="Normal 2_Hoja1" xfId="13"/>
    <cellStyle name="Normal 26" xfId="25"/>
    <cellStyle name="Normal 3" xfId="14"/>
    <cellStyle name="Normal 4" xfId="19"/>
    <cellStyle name="Normal 5" xfId="15"/>
    <cellStyle name="Porcentaje" xfId="18" builtinId="5"/>
    <cellStyle name="Porcentual 2" xfId="16"/>
    <cellStyle name="Porcentual 2 2" xfId="17"/>
  </cellStyles>
  <dxfs count="4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D4C19C"/>
      <color rgb="FF9D244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48</xdr:row>
      <xdr:rowOff>0</xdr:rowOff>
    </xdr:from>
    <xdr:to>
      <xdr:col>8</xdr:col>
      <xdr:colOff>0</xdr:colOff>
      <xdr:row>48</xdr:row>
      <xdr:rowOff>0</xdr:rowOff>
    </xdr:to>
    <xdr:sp macro="" textlink="">
      <xdr:nvSpPr>
        <xdr:cNvPr id="2" name="Text Box 1"/>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3" name="Text Box 2"/>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4" name="Text Box 3"/>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5" name="Text Box 4"/>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6" name="Text Box 5"/>
        <xdr:cNvSpPr txBox="1">
          <a:spLocks noChangeArrowheads="1"/>
        </xdr:cNvSpPr>
      </xdr:nvSpPr>
      <xdr:spPr bwMode="auto">
        <a:xfrm>
          <a:off x="113633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7" name="Text Box 6"/>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8" name="Text Box 7"/>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9" name="Text Box 8"/>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10" name="Text Box 9"/>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11" name="Text Box 10"/>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12" name="Text Box 1"/>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13" name="Text Box 2"/>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14" name="Text Box 3"/>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15" name="Text Box 4"/>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16" name="Text Box 5"/>
        <xdr:cNvSpPr txBox="1">
          <a:spLocks noChangeArrowheads="1"/>
        </xdr:cNvSpPr>
      </xdr:nvSpPr>
      <xdr:spPr bwMode="auto">
        <a:xfrm>
          <a:off x="113633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17" name="Text Box 6"/>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18" name="Text Box 7"/>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19" name="Text Box 8"/>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20" name="Text Box 9"/>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21" name="Text Box 10"/>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22" name="Text Box 1"/>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23" name="Text Box 2"/>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24" name="Text Box 3"/>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25" name="Text Box 4"/>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26" name="Text Box 5"/>
        <xdr:cNvSpPr txBox="1">
          <a:spLocks noChangeArrowheads="1"/>
        </xdr:cNvSpPr>
      </xdr:nvSpPr>
      <xdr:spPr bwMode="auto">
        <a:xfrm>
          <a:off x="113633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27" name="Text Box 6"/>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28" name="Text Box 7"/>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29" name="Text Box 8"/>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30" name="Text Box 9"/>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31" name="Text Box 10"/>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32" name="Text Box 1"/>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33" name="Text Box 2"/>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34" name="Text Box 3"/>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35" name="Text Box 4"/>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36" name="Text Box 5"/>
        <xdr:cNvSpPr txBox="1">
          <a:spLocks noChangeArrowheads="1"/>
        </xdr:cNvSpPr>
      </xdr:nvSpPr>
      <xdr:spPr bwMode="auto">
        <a:xfrm>
          <a:off x="113633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37" name="Text Box 6"/>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38" name="Text Box 7"/>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39" name="Text Box 8"/>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40" name="Text Box 9"/>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41" name="Text Box 10"/>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42" name="Text Box 1"/>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43" name="Text Box 2"/>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44" name="Text Box 3"/>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45" name="Text Box 4"/>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46" name="Text Box 5"/>
        <xdr:cNvSpPr txBox="1">
          <a:spLocks noChangeArrowheads="1"/>
        </xdr:cNvSpPr>
      </xdr:nvSpPr>
      <xdr:spPr bwMode="auto">
        <a:xfrm>
          <a:off x="113633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47" name="Text Box 6"/>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48" name="Text Box 7"/>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49" name="Text Box 8"/>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50" name="Text Box 9"/>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51" name="Text Box 10"/>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52" name="Text Box 1"/>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53" name="Text Box 2"/>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54" name="Text Box 3"/>
        <xdr:cNvSpPr txBox="1">
          <a:spLocks noChangeArrowheads="1"/>
        </xdr:cNvSpPr>
      </xdr:nvSpPr>
      <xdr:spPr bwMode="auto">
        <a:xfrm>
          <a:off x="104489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55" name="Text Box 4"/>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56" name="Text Box 5"/>
        <xdr:cNvSpPr txBox="1">
          <a:spLocks noChangeArrowheads="1"/>
        </xdr:cNvSpPr>
      </xdr:nvSpPr>
      <xdr:spPr bwMode="auto">
        <a:xfrm>
          <a:off x="113633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57" name="Text Box 6"/>
        <xdr:cNvSpPr txBox="1">
          <a:spLocks noChangeArrowheads="1"/>
        </xdr:cNvSpPr>
      </xdr:nvSpPr>
      <xdr:spPr bwMode="auto">
        <a:xfrm>
          <a:off x="109461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58" name="Text Box 7"/>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59" name="Text Box 8"/>
        <xdr:cNvSpPr txBox="1">
          <a:spLocks noChangeArrowheads="1"/>
        </xdr:cNvSpPr>
      </xdr:nvSpPr>
      <xdr:spPr bwMode="auto">
        <a:xfrm>
          <a:off x="100412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60" name="Text Box 9"/>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61" name="Text Box 10"/>
        <xdr:cNvSpPr txBox="1">
          <a:spLocks noChangeArrowheads="1"/>
        </xdr:cNvSpPr>
      </xdr:nvSpPr>
      <xdr:spPr bwMode="auto">
        <a:xfrm>
          <a:off x="91249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VPN_3er_TRIM_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DAINA\PIDIREGAS%202019\642\FLUJOS%20CINTHYA\FNID%20SEPTIEMBRE%20ejercido%20CINTHY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4.%20COMPROMISOS_3er%20TRIM_2019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DIR CFE PESOS"/>
      <sheetName val="INV COND CFE PESO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F1" t="str">
            <v>Duración (Meses)</v>
          </cell>
          <cell r="G1" t="str">
            <v>Tipo de Construcción</v>
          </cell>
          <cell r="H1" t="str">
            <v>Capacidad (MVA/MVAR)</v>
          </cell>
          <cell r="I1" t="str">
            <v>Relación de Transformación</v>
          </cell>
          <cell r="J1" t="str">
            <v>Número de Circuitos</v>
          </cell>
          <cell r="L1" t="str">
            <v>Clase de Obra</v>
          </cell>
          <cell r="M1" t="str">
            <v>Tipo de Obra</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22">
          <cell r="H22">
            <v>0.71719999999999995</v>
          </cell>
        </row>
        <row r="23">
          <cell r="H23">
            <v>0.773725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
      <sheetName val="FEBRERO"/>
      <sheetName val="MARZO"/>
      <sheetName val="ABRIL"/>
      <sheetName val="MAYO"/>
      <sheetName val="JUNIO"/>
      <sheetName val="JULIO"/>
      <sheetName val="AGOSTO"/>
      <sheetName val="SEPTIEMBRE"/>
      <sheetName val="OCTUBRE"/>
      <sheetName val="NOVIEMBRE"/>
      <sheetName val="DICIEMBRE"/>
      <sheetName val="ACUMULADO 2019"/>
      <sheetName val="Hoja1"/>
    </sheetNames>
    <sheetDataSet>
      <sheetData sheetId="0">
        <row r="16">
          <cell r="D16">
            <v>0</v>
          </cell>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125.625</v>
          </cell>
          <cell r="R22">
            <v>0</v>
          </cell>
          <cell r="S22">
            <v>0</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86.56442346</v>
          </cell>
          <cell r="P75">
            <v>249.57499999999999</v>
          </cell>
          <cell r="R75">
            <v>86.56442346</v>
          </cell>
          <cell r="S75">
            <v>276.08763825007253</v>
          </cell>
        </row>
        <row r="76">
          <cell r="O76">
            <v>0</v>
          </cell>
          <cell r="P76">
            <v>9.9370983333333331</v>
          </cell>
          <cell r="R76">
            <v>0</v>
          </cell>
          <cell r="S76">
            <v>0.22416796</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15.13444518</v>
          </cell>
          <cell r="P81">
            <v>4.9879891666666669</v>
          </cell>
          <cell r="R81">
            <v>15.13444518</v>
          </cell>
          <cell r="S81">
            <v>4.4403997676476612</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39.017030900000002</v>
          </cell>
          <cell r="P86">
            <v>0</v>
          </cell>
          <cell r="R86">
            <v>38.598731879999995</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0.27773700299346077</v>
          </cell>
        </row>
        <row r="108">
          <cell r="O108">
            <v>0</v>
          </cell>
          <cell r="P108">
            <v>0</v>
          </cell>
          <cell r="R108">
            <v>0</v>
          </cell>
          <cell r="S108">
            <v>0</v>
          </cell>
        </row>
        <row r="109">
          <cell r="O109">
            <v>0</v>
          </cell>
          <cell r="P109">
            <v>0</v>
          </cell>
          <cell r="R109">
            <v>0</v>
          </cell>
          <cell r="S109">
            <v>0</v>
          </cell>
        </row>
        <row r="110">
          <cell r="O110">
            <v>0</v>
          </cell>
          <cell r="P110">
            <v>7.0909366666666669</v>
          </cell>
          <cell r="R110">
            <v>0</v>
          </cell>
          <cell r="S110">
            <v>6.3707664002520756</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20.666922689999996</v>
          </cell>
          <cell r="P116">
            <v>0</v>
          </cell>
          <cell r="R116">
            <v>20.666922689999996</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2.0553710041234625</v>
          </cell>
        </row>
        <row r="129">
          <cell r="O129">
            <v>39.273470510000003</v>
          </cell>
          <cell r="P129">
            <v>8.6101549166666658</v>
          </cell>
          <cell r="R129">
            <v>39.273470510000003</v>
          </cell>
          <cell r="S129">
            <v>0</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0.51902938632831064</v>
          </cell>
        </row>
        <row r="133">
          <cell r="O133">
            <v>0</v>
          </cell>
          <cell r="P133">
            <v>0.5338040833333334</v>
          </cell>
          <cell r="R133">
            <v>0</v>
          </cell>
          <cell r="S133">
            <v>0.44417671177710188</v>
          </cell>
        </row>
        <row r="134">
          <cell r="O134">
            <v>0</v>
          </cell>
          <cell r="P134">
            <v>0</v>
          </cell>
          <cell r="R134">
            <v>0</v>
          </cell>
          <cell r="S134">
            <v>0</v>
          </cell>
        </row>
        <row r="135">
          <cell r="O135">
            <v>0</v>
          </cell>
          <cell r="P135">
            <v>0</v>
          </cell>
          <cell r="R135">
            <v>0</v>
          </cell>
          <cell r="S135">
            <v>0</v>
          </cell>
        </row>
        <row r="136">
          <cell r="O136">
            <v>0</v>
          </cell>
          <cell r="P136">
            <v>0</v>
          </cell>
          <cell r="R136">
            <v>0</v>
          </cell>
          <cell r="S136">
            <v>2.559337143759095</v>
          </cell>
        </row>
        <row r="137">
          <cell r="O137">
            <v>0</v>
          </cell>
          <cell r="P137">
            <v>0</v>
          </cell>
          <cell r="R137">
            <v>0</v>
          </cell>
          <cell r="S137">
            <v>0</v>
          </cell>
        </row>
        <row r="138">
          <cell r="O138">
            <v>0.91363448000000003</v>
          </cell>
          <cell r="P138">
            <v>14.99728</v>
          </cell>
          <cell r="R138">
            <v>0.91363448000000003</v>
          </cell>
          <cell r="S138">
            <v>0.26289769000000002</v>
          </cell>
        </row>
        <row r="139">
          <cell r="O139">
            <v>0</v>
          </cell>
          <cell r="P139">
            <v>41.339589583333336</v>
          </cell>
          <cell r="R139">
            <v>0</v>
          </cell>
          <cell r="S139">
            <v>0</v>
          </cell>
        </row>
        <row r="140">
          <cell r="O140">
            <v>0.65698166000000002</v>
          </cell>
          <cell r="P140">
            <v>3.2062665833333335</v>
          </cell>
          <cell r="R140">
            <v>0.65698166000000002</v>
          </cell>
          <cell r="S140">
            <v>3.0546680980651035</v>
          </cell>
        </row>
        <row r="141">
          <cell r="O141">
            <v>0</v>
          </cell>
          <cell r="P141">
            <v>0</v>
          </cell>
          <cell r="R141">
            <v>0</v>
          </cell>
          <cell r="S141">
            <v>0</v>
          </cell>
        </row>
        <row r="142">
          <cell r="O142">
            <v>0</v>
          </cell>
          <cell r="P142">
            <v>4.5434157500000003</v>
          </cell>
          <cell r="R142">
            <v>0</v>
          </cell>
          <cell r="S142">
            <v>4.3285946808347653</v>
          </cell>
        </row>
        <row r="143">
          <cell r="O143">
            <v>2.0648527900000002</v>
          </cell>
          <cell r="P143">
            <v>0.36386025</v>
          </cell>
          <cell r="R143">
            <v>2.0648527900000002</v>
          </cell>
          <cell r="S143">
            <v>0.32266686073981332</v>
          </cell>
        </row>
        <row r="144">
          <cell r="O144">
            <v>0</v>
          </cell>
          <cell r="P144">
            <v>0.92979083333333334</v>
          </cell>
          <cell r="R144">
            <v>0</v>
          </cell>
          <cell r="S144">
            <v>0.8085284979627374</v>
          </cell>
        </row>
        <row r="145">
          <cell r="O145">
            <v>3.9617858099999994</v>
          </cell>
          <cell r="P145">
            <v>0</v>
          </cell>
          <cell r="R145">
            <v>3.9193117600000003</v>
          </cell>
          <cell r="S145">
            <v>0</v>
          </cell>
        </row>
        <row r="146">
          <cell r="O146">
            <v>63.781613180000008</v>
          </cell>
          <cell r="P146">
            <v>0</v>
          </cell>
          <cell r="R146">
            <v>63.306821320000019</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2.4667772856855645</v>
          </cell>
        </row>
        <row r="154">
          <cell r="O154">
            <v>0</v>
          </cell>
          <cell r="P154">
            <v>0</v>
          </cell>
          <cell r="R154">
            <v>0</v>
          </cell>
          <cell r="S154">
            <v>0</v>
          </cell>
        </row>
        <row r="155">
          <cell r="O155">
            <v>0</v>
          </cell>
          <cell r="P155">
            <v>4.5709745000000002</v>
          </cell>
          <cell r="R155">
            <v>0</v>
          </cell>
          <cell r="S155">
            <v>4.2034070019546279</v>
          </cell>
        </row>
        <row r="156">
          <cell r="O156">
            <v>0</v>
          </cell>
          <cell r="P156">
            <v>50.25</v>
          </cell>
          <cell r="R156">
            <v>0</v>
          </cell>
          <cell r="S156">
            <v>1.1173795200000001E-2</v>
          </cell>
        </row>
        <row r="157">
          <cell r="O157">
            <v>0</v>
          </cell>
          <cell r="P157">
            <v>0</v>
          </cell>
          <cell r="R157">
            <v>0</v>
          </cell>
          <cell r="S157">
            <v>0</v>
          </cell>
        </row>
        <row r="158">
          <cell r="O158">
            <v>0</v>
          </cell>
          <cell r="P158">
            <v>1.2789026666666667</v>
          </cell>
          <cell r="R158">
            <v>0</v>
          </cell>
          <cell r="S158">
            <v>1.0618506356839266</v>
          </cell>
        </row>
        <row r="159">
          <cell r="O159">
            <v>0</v>
          </cell>
          <cell r="P159">
            <v>167.5</v>
          </cell>
          <cell r="R159">
            <v>0</v>
          </cell>
          <cell r="S159">
            <v>0.29871599999999998</v>
          </cell>
        </row>
        <row r="160">
          <cell r="O160">
            <v>0</v>
          </cell>
          <cell r="P160">
            <v>0.6887449166666666</v>
          </cell>
          <cell r="R160">
            <v>0</v>
          </cell>
          <cell r="S160">
            <v>0.53736309818838757</v>
          </cell>
        </row>
        <row r="161">
          <cell r="O161">
            <v>0</v>
          </cell>
          <cell r="P161">
            <v>0.12650941666666668</v>
          </cell>
          <cell r="R161">
            <v>0</v>
          </cell>
          <cell r="S161">
            <v>5.1703044041909722E-2</v>
          </cell>
        </row>
        <row r="162">
          <cell r="O162">
            <v>0</v>
          </cell>
          <cell r="P162">
            <v>0</v>
          </cell>
          <cell r="R162">
            <v>0</v>
          </cell>
          <cell r="S162">
            <v>0</v>
          </cell>
        </row>
        <row r="163">
          <cell r="O163">
            <v>0</v>
          </cell>
          <cell r="P163">
            <v>0</v>
          </cell>
          <cell r="R163">
            <v>0</v>
          </cell>
          <cell r="S163">
            <v>0</v>
          </cell>
        </row>
        <row r="164">
          <cell r="O164">
            <v>0</v>
          </cell>
          <cell r="P164">
            <v>0</v>
          </cell>
          <cell r="R164">
            <v>0</v>
          </cell>
          <cell r="S164">
            <v>0</v>
          </cell>
        </row>
        <row r="165">
          <cell r="O165">
            <v>0.79921173000000012</v>
          </cell>
          <cell r="P165">
            <v>4.1218265833333332</v>
          </cell>
          <cell r="R165">
            <v>0.79921173000000012</v>
          </cell>
          <cell r="S165">
            <v>3.7903765748060425</v>
          </cell>
        </row>
        <row r="166">
          <cell r="O166">
            <v>37.306554779999999</v>
          </cell>
          <cell r="P166">
            <v>3.3473568333333334</v>
          </cell>
          <cell r="R166">
            <v>37.306554779999999</v>
          </cell>
          <cell r="S166">
            <v>6.6114387903932519</v>
          </cell>
        </row>
        <row r="167">
          <cell r="O167">
            <v>0</v>
          </cell>
          <cell r="P167">
            <v>0.58315291666666658</v>
          </cell>
          <cell r="R167">
            <v>0</v>
          </cell>
          <cell r="S167">
            <v>0.52883951646212612</v>
          </cell>
        </row>
        <row r="168">
          <cell r="O168">
            <v>0</v>
          </cell>
          <cell r="P168">
            <v>1.4045126666666667</v>
          </cell>
          <cell r="R168">
            <v>0</v>
          </cell>
          <cell r="S168">
            <v>1.2543645818736318</v>
          </cell>
        </row>
        <row r="169">
          <cell r="O169">
            <v>0</v>
          </cell>
          <cell r="P169">
            <v>0.26582583333333332</v>
          </cell>
          <cell r="R169">
            <v>0</v>
          </cell>
          <cell r="S169">
            <v>0.24263301177535329</v>
          </cell>
        </row>
        <row r="170">
          <cell r="O170">
            <v>25.228890679999999</v>
          </cell>
          <cell r="P170">
            <v>1.1733106666666668</v>
          </cell>
          <cell r="R170">
            <v>25.223510309999998</v>
          </cell>
          <cell r="S170">
            <v>1.0387449582774786</v>
          </cell>
        </row>
        <row r="171">
          <cell r="O171">
            <v>0</v>
          </cell>
          <cell r="P171">
            <v>0.58944925000000004</v>
          </cell>
          <cell r="R171">
            <v>0</v>
          </cell>
          <cell r="S171">
            <v>0.49534862310524519</v>
          </cell>
        </row>
        <row r="172">
          <cell r="O172">
            <v>0</v>
          </cell>
          <cell r="P172">
            <v>0.64891675000000004</v>
          </cell>
          <cell r="R172">
            <v>0</v>
          </cell>
          <cell r="S172">
            <v>0.54152308098392132</v>
          </cell>
        </row>
        <row r="173">
          <cell r="O173">
            <v>18.280052010000002</v>
          </cell>
          <cell r="P173">
            <v>1.8839395000000001</v>
          </cell>
          <cell r="R173">
            <v>18.105657449999999</v>
          </cell>
          <cell r="S173">
            <v>1.5274770297047338</v>
          </cell>
        </row>
        <row r="174">
          <cell r="O174">
            <v>0</v>
          </cell>
          <cell r="P174">
            <v>0.23411641666666666</v>
          </cell>
          <cell r="R174">
            <v>0</v>
          </cell>
          <cell r="S174">
            <v>0.21202162773461805</v>
          </cell>
        </row>
        <row r="175">
          <cell r="O175">
            <v>0</v>
          </cell>
          <cell r="P175">
            <v>1.2208438333333334</v>
          </cell>
          <cell r="R175">
            <v>0</v>
          </cell>
          <cell r="S175">
            <v>1.0993211215138647</v>
          </cell>
        </row>
        <row r="176">
          <cell r="O176">
            <v>0</v>
          </cell>
          <cell r="P176">
            <v>0.85059850000000004</v>
          </cell>
          <cell r="R176">
            <v>0</v>
          </cell>
          <cell r="S176">
            <v>0.7821992160159047</v>
          </cell>
        </row>
        <row r="177">
          <cell r="O177">
            <v>0</v>
          </cell>
          <cell r="P177">
            <v>2.1046040000000001</v>
          </cell>
          <cell r="R177">
            <v>0</v>
          </cell>
          <cell r="S177">
            <v>1.8165363804785795</v>
          </cell>
        </row>
        <row r="178">
          <cell r="O178">
            <v>30.548783649999997</v>
          </cell>
          <cell r="P178">
            <v>2.3498692499999998</v>
          </cell>
          <cell r="R178">
            <v>30.221272149999997</v>
          </cell>
          <cell r="S178">
            <v>2.015095755855155</v>
          </cell>
        </row>
        <row r="179">
          <cell r="O179">
            <v>19.578094670000002</v>
          </cell>
          <cell r="P179">
            <v>3.0483174166666664</v>
          </cell>
          <cell r="R179">
            <v>19.578094670000002</v>
          </cell>
          <cell r="S179">
            <v>2.5445166567446758</v>
          </cell>
        </row>
        <row r="180">
          <cell r="O180">
            <v>0</v>
          </cell>
          <cell r="P180">
            <v>1.4978821666666668</v>
          </cell>
          <cell r="R180">
            <v>0</v>
          </cell>
          <cell r="S180">
            <v>1.242515804164217</v>
          </cell>
        </row>
        <row r="181">
          <cell r="O181">
            <v>52.8029078</v>
          </cell>
          <cell r="P181">
            <v>4.4717876666666667</v>
          </cell>
          <cell r="R181">
            <v>52.8029078</v>
          </cell>
          <cell r="S181">
            <v>4.0069092581851429</v>
          </cell>
        </row>
        <row r="182">
          <cell r="O182">
            <v>10.074671589999999</v>
          </cell>
          <cell r="P182">
            <v>12.273505583333334</v>
          </cell>
          <cell r="R182">
            <v>10.074671589999999</v>
          </cell>
          <cell r="S182">
            <v>1.1774917859859999</v>
          </cell>
        </row>
        <row r="183">
          <cell r="O183">
            <v>0</v>
          </cell>
          <cell r="P183">
            <v>4.1831785000000004</v>
          </cell>
          <cell r="R183">
            <v>0</v>
          </cell>
          <cell r="S183">
            <v>3.8454454796393409</v>
          </cell>
        </row>
        <row r="184">
          <cell r="O184">
            <v>14.806787529999999</v>
          </cell>
          <cell r="P184">
            <v>2.5466298333333337</v>
          </cell>
          <cell r="R184">
            <v>14.729275320000001</v>
          </cell>
          <cell r="S184">
            <v>2.3418459705672432</v>
          </cell>
        </row>
        <row r="185">
          <cell r="O185">
            <v>0</v>
          </cell>
          <cell r="P185">
            <v>0.77507775000000001</v>
          </cell>
          <cell r="R185">
            <v>0</v>
          </cell>
          <cell r="S185">
            <v>0.7127516220705673</v>
          </cell>
        </row>
        <row r="186">
          <cell r="O186">
            <v>4.5419223499999992</v>
          </cell>
          <cell r="P186">
            <v>208.74528541666666</v>
          </cell>
          <cell r="R186">
            <v>4.5419223499999992</v>
          </cell>
          <cell r="S186">
            <v>2.037691735083031</v>
          </cell>
        </row>
        <row r="187">
          <cell r="O187">
            <v>0</v>
          </cell>
          <cell r="P187">
            <v>11.254974916666667</v>
          </cell>
          <cell r="R187">
            <v>0</v>
          </cell>
          <cell r="S187">
            <v>10.19684665004899</v>
          </cell>
        </row>
        <row r="188">
          <cell r="O188">
            <v>10.07201193</v>
          </cell>
          <cell r="P188">
            <v>1.7217039999999999</v>
          </cell>
          <cell r="R188">
            <v>10.07201193</v>
          </cell>
          <cell r="S188">
            <v>1.4633362575553321</v>
          </cell>
        </row>
        <row r="189">
          <cell r="O189">
            <v>13.517291369999997</v>
          </cell>
          <cell r="P189">
            <v>0.34008191666666671</v>
          </cell>
          <cell r="R189">
            <v>13.517291369999997</v>
          </cell>
          <cell r="S189">
            <v>2.1761281091929519</v>
          </cell>
        </row>
        <row r="190">
          <cell r="O190">
            <v>2.3532900000000001E-3</v>
          </cell>
          <cell r="P190">
            <v>1.7297959166666668</v>
          </cell>
          <cell r="R190">
            <v>2.3532900000000001E-3</v>
          </cell>
          <cell r="S190">
            <v>1.4849957074147933</v>
          </cell>
        </row>
        <row r="191">
          <cell r="O191">
            <v>18.223934330000002</v>
          </cell>
          <cell r="P191">
            <v>354.27336574999998</v>
          </cell>
          <cell r="R191">
            <v>18.223934330000002</v>
          </cell>
          <cell r="S191">
            <v>1.2144690745109665</v>
          </cell>
        </row>
        <row r="192">
          <cell r="O192">
            <v>16.06749623</v>
          </cell>
          <cell r="P192">
            <v>1.5067747499999999</v>
          </cell>
          <cell r="R192">
            <v>16.06749623</v>
          </cell>
          <cell r="S192">
            <v>1.3617404800736326</v>
          </cell>
        </row>
        <row r="193">
          <cell r="O193">
            <v>0</v>
          </cell>
          <cell r="P193">
            <v>0</v>
          </cell>
          <cell r="R193">
            <v>0</v>
          </cell>
          <cell r="S193">
            <v>0</v>
          </cell>
        </row>
        <row r="194">
          <cell r="O194">
            <v>0</v>
          </cell>
          <cell r="P194">
            <v>0</v>
          </cell>
          <cell r="R194">
            <v>0</v>
          </cell>
          <cell r="S194">
            <v>0</v>
          </cell>
        </row>
        <row r="195">
          <cell r="O195">
            <v>19.686976489999999</v>
          </cell>
          <cell r="P195">
            <v>5.6093471666666668</v>
          </cell>
          <cell r="R195">
            <v>19.686976489999999</v>
          </cell>
          <cell r="S195">
            <v>0</v>
          </cell>
        </row>
        <row r="196">
          <cell r="O196">
            <v>0</v>
          </cell>
          <cell r="P196">
            <v>6.3596416666666669E-2</v>
          </cell>
          <cell r="R196">
            <v>0</v>
          </cell>
          <cell r="S196">
            <v>5.848218437502091E-2</v>
          </cell>
        </row>
        <row r="197">
          <cell r="O197">
            <v>2.2903802100000004</v>
          </cell>
          <cell r="P197">
            <v>92.125</v>
          </cell>
          <cell r="R197">
            <v>2.2903802100000004</v>
          </cell>
          <cell r="S197">
            <v>7.6713844662E-2</v>
          </cell>
        </row>
        <row r="198">
          <cell r="O198">
            <v>0</v>
          </cell>
          <cell r="P198">
            <v>7.811191666666667E-2</v>
          </cell>
          <cell r="R198">
            <v>0</v>
          </cell>
          <cell r="S198">
            <v>6.5375129708934984E-2</v>
          </cell>
        </row>
        <row r="199">
          <cell r="O199">
            <v>0.74306693999999995</v>
          </cell>
          <cell r="P199">
            <v>3.057375E-2</v>
          </cell>
          <cell r="R199">
            <v>0.74306693999999995</v>
          </cell>
          <cell r="S199">
            <v>2.5183687141466054E-2</v>
          </cell>
        </row>
        <row r="200">
          <cell r="O200">
            <v>0</v>
          </cell>
          <cell r="P200">
            <v>17.048757999999999</v>
          </cell>
          <cell r="R200">
            <v>0</v>
          </cell>
          <cell r="S200">
            <v>1.134E-3</v>
          </cell>
        </row>
        <row r="201">
          <cell r="O201">
            <v>0</v>
          </cell>
          <cell r="P201">
            <v>25.528447166666666</v>
          </cell>
          <cell r="R201">
            <v>0</v>
          </cell>
          <cell r="S201">
            <v>0.78016358587200008</v>
          </cell>
        </row>
        <row r="202">
          <cell r="O202">
            <v>0</v>
          </cell>
          <cell r="P202">
            <v>0.19521791666666666</v>
          </cell>
          <cell r="R202">
            <v>0</v>
          </cell>
          <cell r="S202">
            <v>0.15785019215518301</v>
          </cell>
        </row>
        <row r="203">
          <cell r="O203">
            <v>0</v>
          </cell>
          <cell r="P203">
            <v>13.176548333333335</v>
          </cell>
          <cell r="R203">
            <v>0</v>
          </cell>
          <cell r="S203">
            <v>1.7159200000000001E-3</v>
          </cell>
        </row>
        <row r="204">
          <cell r="O204">
            <v>0</v>
          </cell>
          <cell r="P204">
            <v>1.66529675</v>
          </cell>
          <cell r="R204">
            <v>0</v>
          </cell>
          <cell r="S204">
            <v>1.4737858637962564</v>
          </cell>
        </row>
        <row r="205">
          <cell r="O205">
            <v>0</v>
          </cell>
          <cell r="P205">
            <v>0.68347708333333335</v>
          </cell>
          <cell r="R205">
            <v>0</v>
          </cell>
          <cell r="S205">
            <v>0.56261474098509578</v>
          </cell>
        </row>
        <row r="206">
          <cell r="O206">
            <v>0</v>
          </cell>
          <cell r="P206">
            <v>1.0695997500000001</v>
          </cell>
          <cell r="R206">
            <v>0</v>
          </cell>
          <cell r="S206">
            <v>0</v>
          </cell>
        </row>
        <row r="207">
          <cell r="O207">
            <v>0</v>
          </cell>
          <cell r="P207">
            <v>0</v>
          </cell>
          <cell r="R207">
            <v>0</v>
          </cell>
          <cell r="S207">
            <v>0.93933664399999994</v>
          </cell>
        </row>
        <row r="208">
          <cell r="O208">
            <v>0</v>
          </cell>
          <cell r="P208">
            <v>15.042752916666666</v>
          </cell>
          <cell r="R208">
            <v>0</v>
          </cell>
          <cell r="S208">
            <v>1.63914244378</v>
          </cell>
        </row>
        <row r="209">
          <cell r="O209">
            <v>0</v>
          </cell>
          <cell r="P209">
            <v>9.6796583333333325E-2</v>
          </cell>
          <cell r="R209">
            <v>0</v>
          </cell>
          <cell r="S209">
            <v>7.5521300285935553E-2</v>
          </cell>
        </row>
        <row r="210">
          <cell r="O210">
            <v>0</v>
          </cell>
          <cell r="P210">
            <v>192.00356491666665</v>
          </cell>
          <cell r="R210">
            <v>0</v>
          </cell>
          <cell r="S210">
            <v>1.6156473187479596</v>
          </cell>
        </row>
        <row r="211">
          <cell r="O211">
            <v>32.729669890000004</v>
          </cell>
          <cell r="P211">
            <v>0.80808199999999997</v>
          </cell>
          <cell r="R211">
            <v>32.729669890000004</v>
          </cell>
          <cell r="S211">
            <v>0.73739266837543183</v>
          </cell>
        </row>
        <row r="212">
          <cell r="O212">
            <v>6.7698878999999996</v>
          </cell>
          <cell r="P212">
            <v>1.7502577500000001</v>
          </cell>
          <cell r="R212">
            <v>6.7698878999999996</v>
          </cell>
          <cell r="S212">
            <v>1.5140350210743749</v>
          </cell>
        </row>
        <row r="213">
          <cell r="O213">
            <v>0</v>
          </cell>
          <cell r="P213">
            <v>298.15154941666668</v>
          </cell>
          <cell r="R213">
            <v>0</v>
          </cell>
          <cell r="S213">
            <v>1.3740325306208543</v>
          </cell>
        </row>
        <row r="214">
          <cell r="O214">
            <v>0</v>
          </cell>
          <cell r="P214">
            <v>1.4727319999999999</v>
          </cell>
          <cell r="R214">
            <v>0</v>
          </cell>
          <cell r="S214">
            <v>1.3290861083443994</v>
          </cell>
        </row>
        <row r="215">
          <cell r="O215">
            <v>0</v>
          </cell>
          <cell r="P215">
            <v>3.3677332500000001</v>
          </cell>
          <cell r="R215">
            <v>0</v>
          </cell>
          <cell r="S215">
            <v>3.0009251149861433</v>
          </cell>
        </row>
        <row r="216">
          <cell r="O216">
            <v>16.566716419999999</v>
          </cell>
          <cell r="P216">
            <v>0.65264866666666665</v>
          </cell>
          <cell r="R216">
            <v>16.566716419999999</v>
          </cell>
          <cell r="S216">
            <v>0</v>
          </cell>
        </row>
        <row r="217">
          <cell r="O217">
            <v>0</v>
          </cell>
          <cell r="P217">
            <v>3.2328421666666665</v>
          </cell>
          <cell r="R217">
            <v>0</v>
          </cell>
          <cell r="S217">
            <v>2.8962362322532207</v>
          </cell>
        </row>
        <row r="218">
          <cell r="O218">
            <v>7.8222275999999997</v>
          </cell>
          <cell r="P218">
            <v>0.7538906666666666</v>
          </cell>
          <cell r="R218">
            <v>7.8222275999999997</v>
          </cell>
          <cell r="S218">
            <v>0.68237118229246818</v>
          </cell>
        </row>
        <row r="219">
          <cell r="O219">
            <v>0</v>
          </cell>
          <cell r="P219">
            <v>1.4011023333333332</v>
          </cell>
          <cell r="R219">
            <v>0</v>
          </cell>
          <cell r="S219">
            <v>1.2884356245121793</v>
          </cell>
        </row>
        <row r="220">
          <cell r="O220">
            <v>0</v>
          </cell>
          <cell r="P220">
            <v>1.5131765833333333</v>
          </cell>
          <cell r="R220">
            <v>0</v>
          </cell>
          <cell r="S220">
            <v>1.3816376868725879</v>
          </cell>
        </row>
        <row r="221">
          <cell r="O221">
            <v>5.7634080900000004</v>
          </cell>
          <cell r="P221">
            <v>3.35</v>
          </cell>
          <cell r="R221">
            <v>5.7634080900000004</v>
          </cell>
          <cell r="S221">
            <v>1.2333506971650101</v>
          </cell>
        </row>
        <row r="222">
          <cell r="O222">
            <v>0</v>
          </cell>
          <cell r="P222">
            <v>0.96459733333333342</v>
          </cell>
          <cell r="R222">
            <v>0</v>
          </cell>
          <cell r="S222">
            <v>0.88277533925214546</v>
          </cell>
        </row>
        <row r="223">
          <cell r="O223">
            <v>184.12798565</v>
          </cell>
          <cell r="P223">
            <v>207.7</v>
          </cell>
          <cell r="R223">
            <v>184.12798265000001</v>
          </cell>
          <cell r="S223">
            <v>4.2894080000000001E-2</v>
          </cell>
        </row>
        <row r="224">
          <cell r="O224">
            <v>0</v>
          </cell>
          <cell r="P224">
            <v>1.2151555833333332</v>
          </cell>
          <cell r="R224">
            <v>0</v>
          </cell>
          <cell r="S224">
            <v>1.0217534565683812</v>
          </cell>
        </row>
        <row r="225">
          <cell r="O225">
            <v>0</v>
          </cell>
          <cell r="P225">
            <v>167.5</v>
          </cell>
          <cell r="R225">
            <v>0</v>
          </cell>
          <cell r="S225">
            <v>0</v>
          </cell>
        </row>
        <row r="226">
          <cell r="O226">
            <v>0</v>
          </cell>
          <cell r="P226">
            <v>2.1404808333333336</v>
          </cell>
          <cell r="R226">
            <v>0</v>
          </cell>
          <cell r="S226">
            <v>0</v>
          </cell>
        </row>
        <row r="227">
          <cell r="O227">
            <v>19.276477199999999</v>
          </cell>
          <cell r="P227">
            <v>0.5712788333333334</v>
          </cell>
          <cell r="R227">
            <v>19.276477199999999</v>
          </cell>
          <cell r="S227">
            <v>0.51958113856139931</v>
          </cell>
        </row>
        <row r="228">
          <cell r="O228">
            <v>0</v>
          </cell>
          <cell r="P228">
            <v>5.6979731666666673</v>
          </cell>
          <cell r="R228">
            <v>0</v>
          </cell>
          <cell r="S228">
            <v>0</v>
          </cell>
        </row>
        <row r="229">
          <cell r="O229">
            <v>2.3326902899999995</v>
          </cell>
          <cell r="P229">
            <v>0.15710833333333335</v>
          </cell>
          <cell r="R229">
            <v>2.3326902899999995</v>
          </cell>
          <cell r="S229">
            <v>0.12257687969486464</v>
          </cell>
        </row>
        <row r="230">
          <cell r="O230">
            <v>7.2527682999999996</v>
          </cell>
          <cell r="P230">
            <v>3.35</v>
          </cell>
          <cell r="R230">
            <v>7.2527682999999996</v>
          </cell>
          <cell r="S230">
            <v>2.0580384016709297</v>
          </cell>
        </row>
        <row r="231">
          <cell r="O231">
            <v>30.654657379999996</v>
          </cell>
          <cell r="P231">
            <v>5.0250000000000004</v>
          </cell>
          <cell r="R231">
            <v>30.654657379999996</v>
          </cell>
          <cell r="S231">
            <v>5.8524746440572866</v>
          </cell>
        </row>
        <row r="232">
          <cell r="O232">
            <v>56.902429470000008</v>
          </cell>
          <cell r="P232">
            <v>0</v>
          </cell>
          <cell r="R232">
            <v>56.902429470000008</v>
          </cell>
          <cell r="S232">
            <v>0</v>
          </cell>
        </row>
        <row r="233">
          <cell r="O233">
            <v>0</v>
          </cell>
          <cell r="P233">
            <v>0</v>
          </cell>
          <cell r="R233">
            <v>0</v>
          </cell>
          <cell r="S233">
            <v>0</v>
          </cell>
        </row>
        <row r="234">
          <cell r="O234">
            <v>0.49587524999999999</v>
          </cell>
          <cell r="P234">
            <v>3.35</v>
          </cell>
          <cell r="R234">
            <v>0.49587524999999999</v>
          </cell>
          <cell r="S234">
            <v>1.9794408415353946</v>
          </cell>
        </row>
        <row r="235">
          <cell r="O235">
            <v>0</v>
          </cell>
          <cell r="P235">
            <v>1.3213773333333332</v>
          </cell>
          <cell r="R235">
            <v>0</v>
          </cell>
          <cell r="S235">
            <v>0</v>
          </cell>
        </row>
        <row r="236">
          <cell r="O236">
            <v>0</v>
          </cell>
          <cell r="P236">
            <v>89.101862833333328</v>
          </cell>
          <cell r="R236">
            <v>0</v>
          </cell>
          <cell r="S236">
            <v>0</v>
          </cell>
        </row>
        <row r="237">
          <cell r="O237">
            <v>0</v>
          </cell>
          <cell r="P237">
            <v>0.43638108333333331</v>
          </cell>
          <cell r="R237">
            <v>0</v>
          </cell>
          <cell r="S237">
            <v>0</v>
          </cell>
        </row>
        <row r="238">
          <cell r="O238">
            <v>0</v>
          </cell>
          <cell r="P238">
            <v>18.70796441666667</v>
          </cell>
          <cell r="R238">
            <v>0</v>
          </cell>
          <cell r="S238">
            <v>0</v>
          </cell>
        </row>
        <row r="239">
          <cell r="O239">
            <v>0</v>
          </cell>
          <cell r="P239">
            <v>11.884376250000001</v>
          </cell>
          <cell r="R239">
            <v>0</v>
          </cell>
          <cell r="S239">
            <v>0.93933664399999994</v>
          </cell>
        </row>
        <row r="240">
          <cell r="O240">
            <v>0</v>
          </cell>
          <cell r="P240">
            <v>132.99395483333333</v>
          </cell>
          <cell r="R240">
            <v>0</v>
          </cell>
          <cell r="S240">
            <v>0.6518624737269636</v>
          </cell>
        </row>
        <row r="241">
          <cell r="O241">
            <v>0</v>
          </cell>
          <cell r="P241">
            <v>2.06854125</v>
          </cell>
          <cell r="R241">
            <v>0</v>
          </cell>
          <cell r="S241">
            <v>1.8908899673437649</v>
          </cell>
        </row>
        <row r="242">
          <cell r="O242">
            <v>56.069744809999996</v>
          </cell>
          <cell r="P242">
            <v>5.0696069166666673</v>
          </cell>
          <cell r="R242">
            <v>56.069744809999996</v>
          </cell>
          <cell r="S242">
            <v>4.6541591915999048</v>
          </cell>
        </row>
        <row r="243">
          <cell r="O243">
            <v>31.47059132</v>
          </cell>
          <cell r="P243">
            <v>2.6590004999999999</v>
          </cell>
          <cell r="R243">
            <v>31.47059132</v>
          </cell>
          <cell r="S243">
            <v>2.3515698990879721</v>
          </cell>
        </row>
        <row r="244">
          <cell r="O244">
            <v>12.79456345</v>
          </cell>
          <cell r="P244">
            <v>0.52954625</v>
          </cell>
          <cell r="R244">
            <v>12.79456345</v>
          </cell>
          <cell r="S244">
            <v>0.41592437527660087</v>
          </cell>
        </row>
        <row r="245">
          <cell r="O245">
            <v>0</v>
          </cell>
          <cell r="P245">
            <v>351.78609291666669</v>
          </cell>
          <cell r="R245">
            <v>0</v>
          </cell>
          <cell r="S245">
            <v>0</v>
          </cell>
        </row>
        <row r="246">
          <cell r="O246">
            <v>0</v>
          </cell>
          <cell r="P246">
            <v>2.4563473333333334</v>
          </cell>
          <cell r="R246">
            <v>0</v>
          </cell>
          <cell r="S246">
            <v>0</v>
          </cell>
        </row>
        <row r="247">
          <cell r="O247">
            <v>0</v>
          </cell>
          <cell r="P247">
            <v>167.5</v>
          </cell>
          <cell r="R247">
            <v>0</v>
          </cell>
          <cell r="S247">
            <v>0.65686299999999997</v>
          </cell>
        </row>
        <row r="248">
          <cell r="O248">
            <v>0</v>
          </cell>
          <cell r="P248">
            <v>0</v>
          </cell>
          <cell r="R248">
            <v>0</v>
          </cell>
          <cell r="S248">
            <v>0</v>
          </cell>
        </row>
        <row r="249">
          <cell r="O249">
            <v>0</v>
          </cell>
          <cell r="P249">
            <v>2.9963036666666665</v>
          </cell>
          <cell r="R249">
            <v>0</v>
          </cell>
          <cell r="S249">
            <v>0</v>
          </cell>
        </row>
        <row r="250">
          <cell r="O250">
            <v>6.4883079199999996</v>
          </cell>
          <cell r="P250">
            <v>1.0207181666666667</v>
          </cell>
          <cell r="R250">
            <v>6.4883079199999996</v>
          </cell>
          <cell r="S250">
            <v>0.93863905921908564</v>
          </cell>
        </row>
        <row r="251">
          <cell r="O251">
            <v>1.7774071800000002</v>
          </cell>
          <cell r="P251">
            <v>3.9025138333333333</v>
          </cell>
          <cell r="R251">
            <v>1.7774071800000002</v>
          </cell>
          <cell r="S251">
            <v>3.5004333743221738</v>
          </cell>
        </row>
        <row r="252">
          <cell r="O252">
            <v>0</v>
          </cell>
          <cell r="P252">
            <v>2.2300313333333337</v>
          </cell>
          <cell r="R252">
            <v>0</v>
          </cell>
          <cell r="S252">
            <v>1.9429815856219059</v>
          </cell>
        </row>
        <row r="253">
          <cell r="O253">
            <v>0.47582542999999999</v>
          </cell>
          <cell r="P253">
            <v>3.2687390833333336</v>
          </cell>
          <cell r="R253">
            <v>0.47582542999999999</v>
          </cell>
          <cell r="S253">
            <v>2.9671782724004254</v>
          </cell>
        </row>
        <row r="254">
          <cell r="O254">
            <v>0</v>
          </cell>
          <cell r="P254">
            <v>86.767204333333325</v>
          </cell>
          <cell r="R254">
            <v>0</v>
          </cell>
          <cell r="S254">
            <v>0</v>
          </cell>
        </row>
        <row r="255">
          <cell r="O255">
            <v>0</v>
          </cell>
          <cell r="P255">
            <v>1.675</v>
          </cell>
          <cell r="R255">
            <v>0</v>
          </cell>
          <cell r="S255">
            <v>0</v>
          </cell>
        </row>
        <row r="256">
          <cell r="O256">
            <v>0</v>
          </cell>
          <cell r="P256">
            <v>0</v>
          </cell>
          <cell r="R256">
            <v>0</v>
          </cell>
          <cell r="S256">
            <v>0</v>
          </cell>
        </row>
        <row r="257">
          <cell r="O257">
            <v>0</v>
          </cell>
          <cell r="P257">
            <v>0</v>
          </cell>
          <cell r="R257">
            <v>0</v>
          </cell>
          <cell r="S257">
            <v>0</v>
          </cell>
        </row>
        <row r="258">
          <cell r="O258">
            <v>0</v>
          </cell>
          <cell r="P258">
            <v>167.5</v>
          </cell>
          <cell r="R258">
            <v>0</v>
          </cell>
          <cell r="S258">
            <v>0</v>
          </cell>
        </row>
        <row r="259">
          <cell r="O259">
            <v>0</v>
          </cell>
          <cell r="P259">
            <v>2.4563473333333334</v>
          </cell>
          <cell r="R259">
            <v>0</v>
          </cell>
          <cell r="S259">
            <v>0</v>
          </cell>
        </row>
        <row r="260">
          <cell r="O260">
            <v>0</v>
          </cell>
          <cell r="P260">
            <v>1.3783926666666668</v>
          </cell>
          <cell r="R260">
            <v>0</v>
          </cell>
          <cell r="S260">
            <v>1.2592489448068027</v>
          </cell>
        </row>
        <row r="261">
          <cell r="O261">
            <v>0</v>
          </cell>
          <cell r="P261">
            <v>5.925818333333333</v>
          </cell>
          <cell r="R261">
            <v>0</v>
          </cell>
          <cell r="S261">
            <v>5.4031198769496696</v>
          </cell>
        </row>
        <row r="262">
          <cell r="O262">
            <v>0</v>
          </cell>
          <cell r="P262">
            <v>2.1165601666666665</v>
          </cell>
          <cell r="R262">
            <v>0</v>
          </cell>
          <cell r="S262">
            <v>1.9463601987311647</v>
          </cell>
        </row>
        <row r="263">
          <cell r="O263">
            <v>0</v>
          </cell>
          <cell r="P263">
            <v>1.4937331666666667</v>
          </cell>
          <cell r="R263">
            <v>0</v>
          </cell>
          <cell r="S263">
            <v>0</v>
          </cell>
        </row>
        <row r="264">
          <cell r="O264">
            <v>0</v>
          </cell>
          <cell r="P264">
            <v>2.1690278333333337</v>
          </cell>
          <cell r="R264">
            <v>0</v>
          </cell>
          <cell r="S264">
            <v>1.7742811324461831</v>
          </cell>
        </row>
        <row r="265">
          <cell r="O265">
            <v>0</v>
          </cell>
          <cell r="P265">
            <v>139.80595866666667</v>
          </cell>
          <cell r="R265">
            <v>0</v>
          </cell>
          <cell r="S265">
            <v>1.6124543729763245</v>
          </cell>
        </row>
        <row r="266">
          <cell r="O266">
            <v>0</v>
          </cell>
          <cell r="P266">
            <v>9.8497922500000001</v>
          </cell>
          <cell r="R266">
            <v>0</v>
          </cell>
          <cell r="S266">
            <v>5.5690297587430893</v>
          </cell>
        </row>
        <row r="267">
          <cell r="O267">
            <v>0</v>
          </cell>
          <cell r="P267">
            <v>0</v>
          </cell>
          <cell r="R267">
            <v>0</v>
          </cell>
          <cell r="S267">
            <v>0</v>
          </cell>
        </row>
        <row r="268">
          <cell r="O268">
            <v>0</v>
          </cell>
          <cell r="P268">
            <v>3.3769708333333335</v>
          </cell>
          <cell r="R268">
            <v>0</v>
          </cell>
          <cell r="S268">
            <v>0</v>
          </cell>
        </row>
        <row r="269">
          <cell r="O269">
            <v>0</v>
          </cell>
          <cell r="P269">
            <v>1.0150919166666665</v>
          </cell>
          <cell r="R269">
            <v>0</v>
          </cell>
          <cell r="S269">
            <v>5.4520574814406677</v>
          </cell>
        </row>
        <row r="270">
          <cell r="O270">
            <v>0</v>
          </cell>
          <cell r="P270">
            <v>1.1681550833333332</v>
          </cell>
          <cell r="R270">
            <v>0</v>
          </cell>
          <cell r="S270">
            <v>0</v>
          </cell>
        </row>
        <row r="271">
          <cell r="O271">
            <v>0</v>
          </cell>
          <cell r="P271">
            <v>210.40010000000001</v>
          </cell>
          <cell r="R271">
            <v>0</v>
          </cell>
          <cell r="S271">
            <v>0</v>
          </cell>
        </row>
        <row r="272">
          <cell r="O272">
            <v>0</v>
          </cell>
          <cell r="P272">
            <v>10.107207916666667</v>
          </cell>
          <cell r="R272">
            <v>0</v>
          </cell>
          <cell r="S272">
            <v>11.095245854942322</v>
          </cell>
        </row>
        <row r="273">
          <cell r="O273">
            <v>0</v>
          </cell>
          <cell r="P273">
            <v>0</v>
          </cell>
          <cell r="R273">
            <v>0</v>
          </cell>
          <cell r="S273">
            <v>0</v>
          </cell>
        </row>
        <row r="274">
          <cell r="O274">
            <v>0</v>
          </cell>
          <cell r="P274">
            <v>91.717631666666676</v>
          </cell>
          <cell r="R274">
            <v>0</v>
          </cell>
          <cell r="S274">
            <v>0</v>
          </cell>
        </row>
        <row r="275">
          <cell r="O275">
            <v>0</v>
          </cell>
          <cell r="P275">
            <v>2.1202451666666664</v>
          </cell>
          <cell r="R275">
            <v>0</v>
          </cell>
          <cell r="S275">
            <v>0</v>
          </cell>
        </row>
      </sheetData>
      <sheetData sheetId="1">
        <row r="16">
          <cell r="D16">
            <v>0</v>
          </cell>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147.94164799999999</v>
          </cell>
          <cell r="P22">
            <v>125.625</v>
          </cell>
          <cell r="R22">
            <v>142.85126903</v>
          </cell>
          <cell r="S22">
            <v>6.8679902500000001</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0</v>
          </cell>
          <cell r="P75">
            <v>249.57499999999999</v>
          </cell>
          <cell r="R75">
            <v>0</v>
          </cell>
          <cell r="S75">
            <v>298.23829550639527</v>
          </cell>
        </row>
        <row r="76">
          <cell r="O76">
            <v>0</v>
          </cell>
          <cell r="P76">
            <v>9.9370983333333331</v>
          </cell>
          <cell r="R76">
            <v>0</v>
          </cell>
          <cell r="S76">
            <v>0.53902744999999996</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21.194971799999998</v>
          </cell>
          <cell r="P81">
            <v>4.9879891666666669</v>
          </cell>
          <cell r="R81">
            <v>21.194971799999998</v>
          </cell>
          <cell r="S81">
            <v>4.3634634268786439</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0.2690601280614231</v>
          </cell>
        </row>
        <row r="108">
          <cell r="O108">
            <v>0</v>
          </cell>
          <cell r="P108">
            <v>0</v>
          </cell>
          <cell r="R108">
            <v>0</v>
          </cell>
          <cell r="S108">
            <v>0</v>
          </cell>
        </row>
        <row r="109">
          <cell r="O109">
            <v>0</v>
          </cell>
          <cell r="P109">
            <v>0</v>
          </cell>
          <cell r="R109">
            <v>0</v>
          </cell>
          <cell r="S109">
            <v>0</v>
          </cell>
        </row>
        <row r="110">
          <cell r="O110">
            <v>0</v>
          </cell>
          <cell r="P110">
            <v>7.0909366666666669</v>
          </cell>
          <cell r="R110">
            <v>0</v>
          </cell>
          <cell r="S110">
            <v>6.2702945267338581</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2.0027233144077106</v>
          </cell>
        </row>
        <row r="129">
          <cell r="O129">
            <v>0</v>
          </cell>
          <cell r="P129">
            <v>8.6101549166666658</v>
          </cell>
          <cell r="R129">
            <v>0</v>
          </cell>
          <cell r="S129">
            <v>8.9223191442000012</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0.51285512810331435</v>
          </cell>
        </row>
        <row r="133">
          <cell r="O133">
            <v>0</v>
          </cell>
          <cell r="P133">
            <v>0.5338040833333334</v>
          </cell>
          <cell r="R133">
            <v>0</v>
          </cell>
          <cell r="S133">
            <v>0.43120499952396535</v>
          </cell>
        </row>
        <row r="134">
          <cell r="O134">
            <v>0</v>
          </cell>
          <cell r="P134">
            <v>0</v>
          </cell>
          <cell r="R134">
            <v>0</v>
          </cell>
          <cell r="S134">
            <v>0</v>
          </cell>
        </row>
        <row r="135">
          <cell r="O135">
            <v>0</v>
          </cell>
          <cell r="P135">
            <v>0</v>
          </cell>
          <cell r="R135">
            <v>0</v>
          </cell>
          <cell r="S135">
            <v>0</v>
          </cell>
        </row>
        <row r="136">
          <cell r="O136">
            <v>0</v>
          </cell>
          <cell r="P136">
            <v>0</v>
          </cell>
          <cell r="R136">
            <v>0</v>
          </cell>
          <cell r="S136">
            <v>2.5109534400254478</v>
          </cell>
        </row>
        <row r="137">
          <cell r="O137">
            <v>0</v>
          </cell>
          <cell r="P137">
            <v>0</v>
          </cell>
          <cell r="R137">
            <v>0</v>
          </cell>
          <cell r="S137">
            <v>0</v>
          </cell>
        </row>
        <row r="138">
          <cell r="O138">
            <v>0</v>
          </cell>
          <cell r="P138">
            <v>14.99728</v>
          </cell>
          <cell r="R138">
            <v>0</v>
          </cell>
          <cell r="S138">
            <v>0.26451838000000005</v>
          </cell>
        </row>
        <row r="139">
          <cell r="O139">
            <v>0</v>
          </cell>
          <cell r="P139">
            <v>41.339589583333336</v>
          </cell>
          <cell r="R139">
            <v>0</v>
          </cell>
          <cell r="S139">
            <v>3.92320585E-2</v>
          </cell>
        </row>
        <row r="140">
          <cell r="O140">
            <v>0</v>
          </cell>
          <cell r="P140">
            <v>3.2062665833333335</v>
          </cell>
          <cell r="R140">
            <v>0</v>
          </cell>
          <cell r="S140">
            <v>11.221349048753138</v>
          </cell>
        </row>
        <row r="141">
          <cell r="O141">
            <v>0</v>
          </cell>
          <cell r="P141">
            <v>0</v>
          </cell>
          <cell r="R141">
            <v>0</v>
          </cell>
          <cell r="S141">
            <v>0</v>
          </cell>
        </row>
        <row r="142">
          <cell r="O142">
            <v>0</v>
          </cell>
          <cell r="P142">
            <v>4.5434157500000003</v>
          </cell>
          <cell r="R142">
            <v>0</v>
          </cell>
          <cell r="S142">
            <v>15.90112910629804</v>
          </cell>
        </row>
        <row r="143">
          <cell r="O143">
            <v>0</v>
          </cell>
          <cell r="P143">
            <v>0.36386025</v>
          </cell>
          <cell r="R143">
            <v>0</v>
          </cell>
          <cell r="S143">
            <v>0.31686380580417384</v>
          </cell>
        </row>
        <row r="144">
          <cell r="O144">
            <v>0</v>
          </cell>
          <cell r="P144">
            <v>0.92979083333333334</v>
          </cell>
          <cell r="R144">
            <v>0</v>
          </cell>
          <cell r="S144">
            <v>0.79125670621558764</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2.4329313676785009</v>
          </cell>
        </row>
        <row r="154">
          <cell r="O154">
            <v>0</v>
          </cell>
          <cell r="P154">
            <v>0</v>
          </cell>
          <cell r="R154">
            <v>0</v>
          </cell>
          <cell r="S154">
            <v>0</v>
          </cell>
        </row>
        <row r="155">
          <cell r="O155">
            <v>0</v>
          </cell>
          <cell r="P155">
            <v>4.5709745000000002</v>
          </cell>
          <cell r="R155">
            <v>0</v>
          </cell>
          <cell r="S155">
            <v>4.1534042064705048</v>
          </cell>
        </row>
        <row r="156">
          <cell r="O156">
            <v>0</v>
          </cell>
          <cell r="P156">
            <v>50.25</v>
          </cell>
          <cell r="R156">
            <v>0</v>
          </cell>
          <cell r="S156">
            <v>9.3959291447999999E-2</v>
          </cell>
        </row>
        <row r="157">
          <cell r="O157">
            <v>0</v>
          </cell>
          <cell r="P157">
            <v>0</v>
          </cell>
          <cell r="R157">
            <v>0</v>
          </cell>
          <cell r="S157">
            <v>0</v>
          </cell>
        </row>
        <row r="158">
          <cell r="O158">
            <v>32.753777909999997</v>
          </cell>
          <cell r="P158">
            <v>1.2789026666666667</v>
          </cell>
          <cell r="R158">
            <v>32.753777909999997</v>
          </cell>
          <cell r="S158">
            <v>1.0304179471151667</v>
          </cell>
        </row>
        <row r="159">
          <cell r="O159">
            <v>0</v>
          </cell>
          <cell r="P159">
            <v>167.5</v>
          </cell>
          <cell r="R159">
            <v>0</v>
          </cell>
          <cell r="S159">
            <v>0.45351350000000001</v>
          </cell>
        </row>
        <row r="160">
          <cell r="O160">
            <v>0</v>
          </cell>
          <cell r="P160">
            <v>0.6887449166666666</v>
          </cell>
          <cell r="R160">
            <v>0</v>
          </cell>
          <cell r="S160">
            <v>0.51516787187315438</v>
          </cell>
        </row>
        <row r="161">
          <cell r="O161">
            <v>0</v>
          </cell>
          <cell r="P161">
            <v>0.12650941666666668</v>
          </cell>
          <cell r="R161">
            <v>0</v>
          </cell>
          <cell r="S161">
            <v>4.9567503347795402E-2</v>
          </cell>
        </row>
        <row r="162">
          <cell r="O162">
            <v>127.5906992</v>
          </cell>
          <cell r="P162">
            <v>0</v>
          </cell>
          <cell r="R162">
            <v>121.1159473</v>
          </cell>
          <cell r="S162">
            <v>0</v>
          </cell>
        </row>
        <row r="163">
          <cell r="O163">
            <v>0</v>
          </cell>
          <cell r="P163">
            <v>0</v>
          </cell>
          <cell r="R163">
            <v>0</v>
          </cell>
          <cell r="S163">
            <v>0</v>
          </cell>
        </row>
        <row r="164">
          <cell r="O164">
            <v>0</v>
          </cell>
          <cell r="P164">
            <v>0</v>
          </cell>
          <cell r="R164">
            <v>0</v>
          </cell>
          <cell r="S164">
            <v>0</v>
          </cell>
        </row>
        <row r="165">
          <cell r="O165">
            <v>0</v>
          </cell>
          <cell r="P165">
            <v>4.1218265833333332</v>
          </cell>
          <cell r="R165">
            <v>0</v>
          </cell>
          <cell r="S165">
            <v>3.7903765748060425</v>
          </cell>
        </row>
        <row r="166">
          <cell r="O166">
            <v>0</v>
          </cell>
          <cell r="P166">
            <v>3.3473568333333334</v>
          </cell>
          <cell r="R166">
            <v>0</v>
          </cell>
          <cell r="S166">
            <v>6.5000265273060869</v>
          </cell>
        </row>
        <row r="167">
          <cell r="O167">
            <v>8.3132031600000005</v>
          </cell>
          <cell r="P167">
            <v>0.58315291666666658</v>
          </cell>
          <cell r="R167">
            <v>8.3132031600000005</v>
          </cell>
          <cell r="S167">
            <v>0.52132703963423677</v>
          </cell>
        </row>
        <row r="168">
          <cell r="O168">
            <v>0</v>
          </cell>
          <cell r="P168">
            <v>1.4045126666666667</v>
          </cell>
          <cell r="R168">
            <v>0</v>
          </cell>
          <cell r="S168">
            <v>1.2333182580272377</v>
          </cell>
        </row>
        <row r="169">
          <cell r="O169">
            <v>0</v>
          </cell>
          <cell r="P169">
            <v>0.26582583333333332</v>
          </cell>
          <cell r="R169">
            <v>0</v>
          </cell>
          <cell r="S169">
            <v>0.2394477300945777</v>
          </cell>
        </row>
        <row r="170">
          <cell r="O170">
            <v>0</v>
          </cell>
          <cell r="P170">
            <v>1.1733106666666668</v>
          </cell>
          <cell r="R170">
            <v>0</v>
          </cell>
          <cell r="S170">
            <v>1.0197681560862828</v>
          </cell>
        </row>
        <row r="171">
          <cell r="O171">
            <v>0</v>
          </cell>
          <cell r="P171">
            <v>0.58944925000000004</v>
          </cell>
          <cell r="R171">
            <v>0</v>
          </cell>
          <cell r="S171">
            <v>0.48176818116795411</v>
          </cell>
        </row>
        <row r="172">
          <cell r="O172">
            <v>0</v>
          </cell>
          <cell r="P172">
            <v>0.64891675000000004</v>
          </cell>
          <cell r="R172">
            <v>0</v>
          </cell>
          <cell r="S172">
            <v>0.5259924545040241</v>
          </cell>
        </row>
        <row r="173">
          <cell r="O173">
            <v>0</v>
          </cell>
          <cell r="P173">
            <v>1.8839395000000001</v>
          </cell>
          <cell r="R173">
            <v>0</v>
          </cell>
          <cell r="S173">
            <v>1.4755652302273699</v>
          </cell>
        </row>
        <row r="174">
          <cell r="O174">
            <v>0</v>
          </cell>
          <cell r="P174">
            <v>0.23411641666666666</v>
          </cell>
          <cell r="R174">
            <v>0</v>
          </cell>
          <cell r="S174">
            <v>0.20896131363649501</v>
          </cell>
        </row>
        <row r="175">
          <cell r="O175">
            <v>0</v>
          </cell>
          <cell r="P175">
            <v>1.2208438333333334</v>
          </cell>
          <cell r="R175">
            <v>0</v>
          </cell>
          <cell r="S175">
            <v>1.0823998993732187</v>
          </cell>
        </row>
        <row r="176">
          <cell r="O176">
            <v>0</v>
          </cell>
          <cell r="P176">
            <v>0.85059850000000004</v>
          </cell>
          <cell r="R176">
            <v>0</v>
          </cell>
          <cell r="S176">
            <v>0.7728943479866851</v>
          </cell>
        </row>
        <row r="177">
          <cell r="O177">
            <v>1.6932663900000002</v>
          </cell>
          <cell r="P177">
            <v>2.1046040000000001</v>
          </cell>
          <cell r="R177">
            <v>1.6932663900000002</v>
          </cell>
          <cell r="S177">
            <v>1.7753658716327325</v>
          </cell>
        </row>
        <row r="178">
          <cell r="O178">
            <v>0</v>
          </cell>
          <cell r="P178">
            <v>2.3498692499999998</v>
          </cell>
          <cell r="R178">
            <v>0</v>
          </cell>
          <cell r="S178">
            <v>1.9671213398093541</v>
          </cell>
        </row>
        <row r="179">
          <cell r="O179">
            <v>0</v>
          </cell>
          <cell r="P179">
            <v>3.0483174166666664</v>
          </cell>
          <cell r="R179">
            <v>0</v>
          </cell>
          <cell r="S179">
            <v>2.471665312372247</v>
          </cell>
        </row>
        <row r="180">
          <cell r="O180">
            <v>0</v>
          </cell>
          <cell r="P180">
            <v>1.4978821666666668</v>
          </cell>
          <cell r="R180">
            <v>0</v>
          </cell>
          <cell r="S180">
            <v>1.2055256673057719</v>
          </cell>
        </row>
        <row r="181">
          <cell r="O181">
            <v>0</v>
          </cell>
          <cell r="P181">
            <v>4.4717876666666667</v>
          </cell>
          <cell r="R181">
            <v>0</v>
          </cell>
          <cell r="S181">
            <v>3.9419120469929876</v>
          </cell>
        </row>
        <row r="182">
          <cell r="O182">
            <v>0</v>
          </cell>
          <cell r="P182">
            <v>12.273505583333334</v>
          </cell>
          <cell r="R182">
            <v>0</v>
          </cell>
          <cell r="S182">
            <v>14.177188758751999</v>
          </cell>
        </row>
        <row r="183">
          <cell r="O183">
            <v>0</v>
          </cell>
          <cell r="P183">
            <v>4.1831785000000004</v>
          </cell>
          <cell r="R183">
            <v>0</v>
          </cell>
          <cell r="S183">
            <v>3.7994788204173724</v>
          </cell>
        </row>
        <row r="184">
          <cell r="O184">
            <v>0</v>
          </cell>
          <cell r="P184">
            <v>2.5466298333333337</v>
          </cell>
          <cell r="R184">
            <v>0</v>
          </cell>
          <cell r="S184">
            <v>2.3139878913788285</v>
          </cell>
        </row>
        <row r="185">
          <cell r="O185">
            <v>0</v>
          </cell>
          <cell r="P185">
            <v>0.77507775000000001</v>
          </cell>
          <cell r="R185">
            <v>0</v>
          </cell>
          <cell r="S185">
            <v>0.70427288718412895</v>
          </cell>
        </row>
        <row r="186">
          <cell r="O186">
            <v>1.04478073</v>
          </cell>
          <cell r="P186">
            <v>208.74528541666666</v>
          </cell>
          <cell r="R186">
            <v>1.04478073</v>
          </cell>
          <cell r="S186">
            <v>2.0020054008109036</v>
          </cell>
        </row>
        <row r="187">
          <cell r="O187">
            <v>0</v>
          </cell>
          <cell r="P187">
            <v>11.254974916666667</v>
          </cell>
          <cell r="R187">
            <v>0</v>
          </cell>
          <cell r="S187">
            <v>10.050348050575193</v>
          </cell>
        </row>
        <row r="188">
          <cell r="O188">
            <v>0</v>
          </cell>
          <cell r="P188">
            <v>1.7217039999999999</v>
          </cell>
          <cell r="R188">
            <v>0</v>
          </cell>
          <cell r="S188">
            <v>1.4261879548938572</v>
          </cell>
        </row>
        <row r="189">
          <cell r="O189">
            <v>0</v>
          </cell>
          <cell r="P189">
            <v>0.34008191666666671</v>
          </cell>
          <cell r="R189">
            <v>0</v>
          </cell>
          <cell r="S189">
            <v>2.1399908597744632</v>
          </cell>
        </row>
        <row r="190">
          <cell r="O190">
            <v>0</v>
          </cell>
          <cell r="P190">
            <v>1.7297959166666668</v>
          </cell>
          <cell r="R190">
            <v>0</v>
          </cell>
          <cell r="S190">
            <v>1.4499302825711076</v>
          </cell>
        </row>
        <row r="191">
          <cell r="O191">
            <v>0</v>
          </cell>
          <cell r="P191">
            <v>354.27336574999998</v>
          </cell>
          <cell r="R191">
            <v>0</v>
          </cell>
          <cell r="S191">
            <v>1.1689287973141027</v>
          </cell>
        </row>
        <row r="192">
          <cell r="O192">
            <v>0</v>
          </cell>
          <cell r="P192">
            <v>1.5067747499999999</v>
          </cell>
          <cell r="R192">
            <v>0</v>
          </cell>
          <cell r="S192">
            <v>1.3416121546241901</v>
          </cell>
        </row>
        <row r="193">
          <cell r="O193">
            <v>0</v>
          </cell>
          <cell r="P193">
            <v>0</v>
          </cell>
          <cell r="R193">
            <v>0</v>
          </cell>
          <cell r="S193">
            <v>0</v>
          </cell>
        </row>
        <row r="194">
          <cell r="O194">
            <v>0</v>
          </cell>
          <cell r="P194">
            <v>0</v>
          </cell>
          <cell r="R194">
            <v>0</v>
          </cell>
          <cell r="S194">
            <v>0</v>
          </cell>
        </row>
        <row r="195">
          <cell r="O195">
            <v>0</v>
          </cell>
          <cell r="P195">
            <v>5.6093471666666668</v>
          </cell>
          <cell r="R195">
            <v>0</v>
          </cell>
          <cell r="S195">
            <v>0</v>
          </cell>
        </row>
        <row r="196">
          <cell r="O196">
            <v>0</v>
          </cell>
          <cell r="P196">
            <v>6.3596416666666669E-2</v>
          </cell>
          <cell r="R196">
            <v>0</v>
          </cell>
          <cell r="S196">
            <v>5.7786493307415719E-2</v>
          </cell>
        </row>
        <row r="197">
          <cell r="O197">
            <v>0</v>
          </cell>
          <cell r="P197">
            <v>92.125</v>
          </cell>
          <cell r="R197">
            <v>0</v>
          </cell>
          <cell r="S197">
            <v>21.891245189813997</v>
          </cell>
        </row>
        <row r="198">
          <cell r="O198">
            <v>0</v>
          </cell>
          <cell r="P198">
            <v>7.811191666666667E-2</v>
          </cell>
          <cell r="R198">
            <v>0</v>
          </cell>
          <cell r="S198">
            <v>6.353480517317836E-2</v>
          </cell>
        </row>
        <row r="199">
          <cell r="O199">
            <v>0</v>
          </cell>
          <cell r="P199">
            <v>3.057375E-2</v>
          </cell>
          <cell r="R199">
            <v>0</v>
          </cell>
          <cell r="S199">
            <v>2.4401479272238426E-2</v>
          </cell>
        </row>
        <row r="200">
          <cell r="O200">
            <v>0</v>
          </cell>
          <cell r="P200">
            <v>17.048757999999999</v>
          </cell>
          <cell r="R200">
            <v>0</v>
          </cell>
          <cell r="S200">
            <v>11.72039655</v>
          </cell>
        </row>
        <row r="201">
          <cell r="O201">
            <v>0</v>
          </cell>
          <cell r="P201">
            <v>25.528447166666666</v>
          </cell>
          <cell r="R201">
            <v>0</v>
          </cell>
          <cell r="S201">
            <v>10.982995808267997</v>
          </cell>
        </row>
        <row r="202">
          <cell r="O202">
            <v>0</v>
          </cell>
          <cell r="P202">
            <v>0.19521791666666666</v>
          </cell>
          <cell r="R202">
            <v>0</v>
          </cell>
          <cell r="S202">
            <v>0.15240526280050201</v>
          </cell>
        </row>
        <row r="203">
          <cell r="O203">
            <v>0</v>
          </cell>
          <cell r="P203">
            <v>13.176548333333335</v>
          </cell>
          <cell r="R203">
            <v>0</v>
          </cell>
          <cell r="S203">
            <v>5.2438938920000009</v>
          </cell>
        </row>
        <row r="204">
          <cell r="O204">
            <v>0</v>
          </cell>
          <cell r="P204">
            <v>1.66529675</v>
          </cell>
          <cell r="R204">
            <v>0</v>
          </cell>
          <cell r="S204">
            <v>1.4467723101136396</v>
          </cell>
        </row>
        <row r="205">
          <cell r="O205">
            <v>0</v>
          </cell>
          <cell r="P205">
            <v>0.68347708333333335</v>
          </cell>
          <cell r="R205">
            <v>0</v>
          </cell>
          <cell r="S205">
            <v>0.54507354139373687</v>
          </cell>
        </row>
        <row r="206">
          <cell r="O206">
            <v>0</v>
          </cell>
          <cell r="P206">
            <v>1.0695997500000001</v>
          </cell>
          <cell r="R206">
            <v>0</v>
          </cell>
          <cell r="S206">
            <v>0</v>
          </cell>
        </row>
        <row r="207">
          <cell r="O207">
            <v>0</v>
          </cell>
          <cell r="P207">
            <v>0</v>
          </cell>
          <cell r="R207">
            <v>0</v>
          </cell>
          <cell r="S207">
            <v>1.0190328300000004</v>
          </cell>
        </row>
        <row r="208">
          <cell r="O208">
            <v>0</v>
          </cell>
          <cell r="P208">
            <v>15.042752916666666</v>
          </cell>
          <cell r="R208">
            <v>0</v>
          </cell>
          <cell r="S208">
            <v>1.7476835665999995</v>
          </cell>
        </row>
        <row r="209">
          <cell r="O209">
            <v>0</v>
          </cell>
          <cell r="P209">
            <v>9.6796583333333325E-2</v>
          </cell>
          <cell r="R209">
            <v>0</v>
          </cell>
          <cell r="S209">
            <v>7.2401971182173036E-2</v>
          </cell>
        </row>
        <row r="210">
          <cell r="O210">
            <v>0</v>
          </cell>
          <cell r="P210">
            <v>192.00356491666665</v>
          </cell>
          <cell r="R210">
            <v>0</v>
          </cell>
          <cell r="S210">
            <v>1.5749274861420841</v>
          </cell>
        </row>
        <row r="211">
          <cell r="O211">
            <v>0</v>
          </cell>
          <cell r="P211">
            <v>0.80808199999999997</v>
          </cell>
          <cell r="R211">
            <v>0</v>
          </cell>
          <cell r="S211">
            <v>0.72768117871315985</v>
          </cell>
        </row>
        <row r="212">
          <cell r="O212">
            <v>0</v>
          </cell>
          <cell r="P212">
            <v>1.7502577500000001</v>
          </cell>
          <cell r="R212">
            <v>0</v>
          </cell>
          <cell r="S212">
            <v>1.4803069435730531</v>
          </cell>
        </row>
        <row r="213">
          <cell r="O213">
            <v>0</v>
          </cell>
          <cell r="P213">
            <v>298.15154941666668</v>
          </cell>
          <cell r="R213">
            <v>0</v>
          </cell>
          <cell r="S213">
            <v>1.3486668935079322</v>
          </cell>
        </row>
        <row r="214">
          <cell r="O214">
            <v>0</v>
          </cell>
          <cell r="P214">
            <v>1.4727319999999999</v>
          </cell>
          <cell r="R214">
            <v>0</v>
          </cell>
          <cell r="S214">
            <v>1.3091241375935589</v>
          </cell>
        </row>
        <row r="215">
          <cell r="O215">
            <v>0</v>
          </cell>
          <cell r="P215">
            <v>3.3677332500000001</v>
          </cell>
          <cell r="R215">
            <v>0</v>
          </cell>
          <cell r="S215">
            <v>2.949423902448042</v>
          </cell>
        </row>
        <row r="216">
          <cell r="O216">
            <v>0</v>
          </cell>
          <cell r="P216">
            <v>0.65264866666666665</v>
          </cell>
          <cell r="R216">
            <v>0</v>
          </cell>
          <cell r="S216">
            <v>0</v>
          </cell>
        </row>
        <row r="217">
          <cell r="O217">
            <v>0</v>
          </cell>
          <cell r="P217">
            <v>3.2328421666666665</v>
          </cell>
          <cell r="R217">
            <v>0</v>
          </cell>
          <cell r="S217">
            <v>2.8491665765453296</v>
          </cell>
        </row>
        <row r="218">
          <cell r="O218">
            <v>0</v>
          </cell>
          <cell r="P218">
            <v>0.7538906666666666</v>
          </cell>
          <cell r="R218">
            <v>0</v>
          </cell>
          <cell r="S218">
            <v>0.67246000657689342</v>
          </cell>
        </row>
        <row r="219">
          <cell r="O219">
            <v>0</v>
          </cell>
          <cell r="P219">
            <v>1.4011023333333332</v>
          </cell>
          <cell r="R219">
            <v>0</v>
          </cell>
          <cell r="S219">
            <v>1.2731086806790024</v>
          </cell>
        </row>
        <row r="220">
          <cell r="O220">
            <v>0</v>
          </cell>
          <cell r="P220">
            <v>1.5131765833333333</v>
          </cell>
          <cell r="R220">
            <v>0</v>
          </cell>
          <cell r="S220">
            <v>1.3635790341157956</v>
          </cell>
        </row>
        <row r="221">
          <cell r="O221">
            <v>0</v>
          </cell>
          <cell r="P221">
            <v>3.35</v>
          </cell>
          <cell r="R221">
            <v>0</v>
          </cell>
          <cell r="S221">
            <v>1.2146557050017506</v>
          </cell>
        </row>
        <row r="222">
          <cell r="O222">
            <v>0</v>
          </cell>
          <cell r="P222">
            <v>0.96459733333333342</v>
          </cell>
          <cell r="R222">
            <v>0</v>
          </cell>
          <cell r="S222">
            <v>0.8715735882870459</v>
          </cell>
        </row>
        <row r="223">
          <cell r="O223">
            <v>0</v>
          </cell>
          <cell r="P223">
            <v>207.7</v>
          </cell>
          <cell r="R223">
            <v>0</v>
          </cell>
          <cell r="S223">
            <v>82.229449450000004</v>
          </cell>
        </row>
        <row r="224">
          <cell r="O224">
            <v>0</v>
          </cell>
          <cell r="P224">
            <v>1.2151555833333332</v>
          </cell>
          <cell r="R224">
            <v>0</v>
          </cell>
          <cell r="S224">
            <v>0.99384728277145884</v>
          </cell>
        </row>
        <row r="225">
          <cell r="O225">
            <v>0</v>
          </cell>
          <cell r="P225">
            <v>167.5</v>
          </cell>
          <cell r="R225">
            <v>0</v>
          </cell>
          <cell r="S225">
            <v>0</v>
          </cell>
        </row>
        <row r="226">
          <cell r="O226">
            <v>0</v>
          </cell>
          <cell r="P226">
            <v>2.1404808333333336</v>
          </cell>
          <cell r="R226">
            <v>0</v>
          </cell>
          <cell r="S226">
            <v>0</v>
          </cell>
        </row>
        <row r="227">
          <cell r="O227">
            <v>0</v>
          </cell>
          <cell r="P227">
            <v>0.5712788333333334</v>
          </cell>
          <cell r="R227">
            <v>0</v>
          </cell>
          <cell r="S227">
            <v>0.51245214435474795</v>
          </cell>
        </row>
        <row r="228">
          <cell r="O228">
            <v>0</v>
          </cell>
          <cell r="P228">
            <v>5.6979731666666673</v>
          </cell>
          <cell r="R228">
            <v>0</v>
          </cell>
          <cell r="S228">
            <v>0</v>
          </cell>
        </row>
        <row r="229">
          <cell r="O229">
            <v>0</v>
          </cell>
          <cell r="P229">
            <v>0.15710833333333335</v>
          </cell>
          <cell r="R229">
            <v>0</v>
          </cell>
          <cell r="S229">
            <v>0.11751396861106549</v>
          </cell>
        </row>
        <row r="230">
          <cell r="O230">
            <v>0</v>
          </cell>
          <cell r="P230">
            <v>3.35</v>
          </cell>
          <cell r="R230">
            <v>0</v>
          </cell>
          <cell r="S230">
            <v>2.0261982742744258</v>
          </cell>
        </row>
        <row r="231">
          <cell r="O231">
            <v>0</v>
          </cell>
          <cell r="P231">
            <v>5.0250000000000004</v>
          </cell>
          <cell r="R231">
            <v>0</v>
          </cell>
          <cell r="S231">
            <v>5.7784301015975155</v>
          </cell>
        </row>
        <row r="232">
          <cell r="O232">
            <v>0</v>
          </cell>
          <cell r="P232">
            <v>0</v>
          </cell>
          <cell r="R232">
            <v>0</v>
          </cell>
          <cell r="S232">
            <v>0</v>
          </cell>
        </row>
        <row r="233">
          <cell r="O233">
            <v>0</v>
          </cell>
          <cell r="P233">
            <v>0</v>
          </cell>
          <cell r="R233">
            <v>0</v>
          </cell>
          <cell r="S233">
            <v>0</v>
          </cell>
        </row>
        <row r="234">
          <cell r="O234">
            <v>0</v>
          </cell>
          <cell r="P234">
            <v>3.35</v>
          </cell>
          <cell r="R234">
            <v>0</v>
          </cell>
          <cell r="S234">
            <v>1.9406462150134904</v>
          </cell>
        </row>
        <row r="235">
          <cell r="O235">
            <v>0</v>
          </cell>
          <cell r="P235">
            <v>1.3213773333333332</v>
          </cell>
          <cell r="R235">
            <v>26.635121869999999</v>
          </cell>
          <cell r="S235">
            <v>0</v>
          </cell>
        </row>
        <row r="236">
          <cell r="O236">
            <v>0</v>
          </cell>
          <cell r="P236">
            <v>89.101862833333328</v>
          </cell>
          <cell r="R236">
            <v>0</v>
          </cell>
          <cell r="S236">
            <v>0</v>
          </cell>
        </row>
        <row r="237">
          <cell r="O237">
            <v>0</v>
          </cell>
          <cell r="P237">
            <v>0.43638108333333331</v>
          </cell>
          <cell r="R237">
            <v>0</v>
          </cell>
          <cell r="S237">
            <v>0</v>
          </cell>
        </row>
        <row r="238">
          <cell r="O238">
            <v>0</v>
          </cell>
          <cell r="P238">
            <v>18.70796441666667</v>
          </cell>
          <cell r="R238">
            <v>0</v>
          </cell>
          <cell r="S238">
            <v>0</v>
          </cell>
        </row>
        <row r="239">
          <cell r="O239">
            <v>0</v>
          </cell>
          <cell r="P239">
            <v>11.884376250000001</v>
          </cell>
          <cell r="R239">
            <v>0</v>
          </cell>
          <cell r="S239">
            <v>1.0190328300000004</v>
          </cell>
        </row>
        <row r="240">
          <cell r="O240">
            <v>0</v>
          </cell>
          <cell r="P240">
            <v>132.99395483333333</v>
          </cell>
          <cell r="R240">
            <v>0</v>
          </cell>
          <cell r="S240">
            <v>0.64316843225106435</v>
          </cell>
        </row>
        <row r="241">
          <cell r="O241">
            <v>0</v>
          </cell>
          <cell r="P241">
            <v>2.06854125</v>
          </cell>
          <cell r="R241">
            <v>0</v>
          </cell>
          <cell r="S241">
            <v>1.8665341840017942</v>
          </cell>
        </row>
        <row r="242">
          <cell r="O242">
            <v>0</v>
          </cell>
          <cell r="P242">
            <v>5.0696069166666673</v>
          </cell>
          <cell r="R242">
            <v>0</v>
          </cell>
          <cell r="S242">
            <v>4.597513034113101</v>
          </cell>
        </row>
        <row r="243">
          <cell r="O243">
            <v>0</v>
          </cell>
          <cell r="P243">
            <v>2.6590004999999999</v>
          </cell>
          <cell r="R243">
            <v>0</v>
          </cell>
          <cell r="S243">
            <v>2.3081862082130491</v>
          </cell>
        </row>
        <row r="244">
          <cell r="O244">
            <v>0</v>
          </cell>
          <cell r="P244">
            <v>0.52954625</v>
          </cell>
          <cell r="R244">
            <v>0</v>
          </cell>
          <cell r="S244">
            <v>0.39928250434470158</v>
          </cell>
        </row>
        <row r="245">
          <cell r="O245">
            <v>0</v>
          </cell>
          <cell r="P245">
            <v>351.78609291666669</v>
          </cell>
          <cell r="R245">
            <v>0</v>
          </cell>
          <cell r="S245">
            <v>0</v>
          </cell>
        </row>
        <row r="246">
          <cell r="O246">
            <v>0</v>
          </cell>
          <cell r="P246">
            <v>2.4563473333333334</v>
          </cell>
          <cell r="R246">
            <v>0</v>
          </cell>
          <cell r="S246">
            <v>0</v>
          </cell>
        </row>
        <row r="247">
          <cell r="O247">
            <v>0</v>
          </cell>
          <cell r="P247">
            <v>167.5</v>
          </cell>
          <cell r="R247">
            <v>0</v>
          </cell>
          <cell r="S247">
            <v>0</v>
          </cell>
        </row>
        <row r="248">
          <cell r="O248">
            <v>0</v>
          </cell>
          <cell r="P248">
            <v>0</v>
          </cell>
          <cell r="R248">
            <v>0</v>
          </cell>
          <cell r="S248">
            <v>0</v>
          </cell>
        </row>
        <row r="249">
          <cell r="O249">
            <v>0</v>
          </cell>
          <cell r="P249">
            <v>2.9963036666666665</v>
          </cell>
          <cell r="R249">
            <v>0</v>
          </cell>
          <cell r="S249">
            <v>0</v>
          </cell>
        </row>
        <row r="250">
          <cell r="O250">
            <v>0</v>
          </cell>
          <cell r="P250">
            <v>1.0207181666666667</v>
          </cell>
          <cell r="R250">
            <v>0</v>
          </cell>
          <cell r="S250">
            <v>0.92747321758402235</v>
          </cell>
        </row>
        <row r="251">
          <cell r="O251">
            <v>0</v>
          </cell>
          <cell r="P251">
            <v>3.9025138333333333</v>
          </cell>
          <cell r="R251">
            <v>0</v>
          </cell>
          <cell r="S251">
            <v>3.444262894587709</v>
          </cell>
        </row>
        <row r="252">
          <cell r="O252">
            <v>0</v>
          </cell>
          <cell r="P252">
            <v>2.2300313333333337</v>
          </cell>
          <cell r="R252">
            <v>0</v>
          </cell>
          <cell r="S252">
            <v>1.9021349208838219</v>
          </cell>
        </row>
        <row r="253">
          <cell r="O253">
            <v>0</v>
          </cell>
          <cell r="P253">
            <v>3.2687390833333336</v>
          </cell>
          <cell r="R253">
            <v>0</v>
          </cell>
          <cell r="S253">
            <v>2.9255089768332452</v>
          </cell>
        </row>
        <row r="254">
          <cell r="O254">
            <v>0</v>
          </cell>
          <cell r="P254">
            <v>86.767204333333325</v>
          </cell>
          <cell r="R254">
            <v>0</v>
          </cell>
          <cell r="S254">
            <v>0</v>
          </cell>
        </row>
        <row r="255">
          <cell r="O255">
            <v>0</v>
          </cell>
          <cell r="P255">
            <v>1.675</v>
          </cell>
          <cell r="R255">
            <v>0</v>
          </cell>
          <cell r="S255">
            <v>0</v>
          </cell>
        </row>
        <row r="256">
          <cell r="O256">
            <v>0</v>
          </cell>
          <cell r="P256">
            <v>0</v>
          </cell>
          <cell r="R256">
            <v>0</v>
          </cell>
          <cell r="S256">
            <v>0</v>
          </cell>
        </row>
        <row r="257">
          <cell r="O257">
            <v>0</v>
          </cell>
          <cell r="P257">
            <v>0</v>
          </cell>
          <cell r="R257">
            <v>0</v>
          </cell>
          <cell r="S257">
            <v>0</v>
          </cell>
        </row>
        <row r="258">
          <cell r="O258">
            <v>0</v>
          </cell>
          <cell r="P258">
            <v>167.5</v>
          </cell>
          <cell r="R258">
            <v>0</v>
          </cell>
          <cell r="S258">
            <v>0</v>
          </cell>
        </row>
        <row r="259">
          <cell r="O259">
            <v>0</v>
          </cell>
          <cell r="P259">
            <v>2.4563473333333334</v>
          </cell>
          <cell r="R259">
            <v>0</v>
          </cell>
          <cell r="S259">
            <v>0</v>
          </cell>
        </row>
        <row r="260">
          <cell r="O260">
            <v>0</v>
          </cell>
          <cell r="P260">
            <v>1.3783926666666668</v>
          </cell>
          <cell r="R260">
            <v>0</v>
          </cell>
          <cell r="S260">
            <v>1.2429024641515634</v>
          </cell>
        </row>
        <row r="261">
          <cell r="O261">
            <v>0</v>
          </cell>
          <cell r="P261">
            <v>5.925818333333333</v>
          </cell>
          <cell r="R261">
            <v>0</v>
          </cell>
          <cell r="S261">
            <v>5.3312430998757012</v>
          </cell>
        </row>
        <row r="262">
          <cell r="O262">
            <v>0</v>
          </cell>
          <cell r="P262">
            <v>2.1165601666666665</v>
          </cell>
          <cell r="R262">
            <v>0</v>
          </cell>
          <cell r="S262">
            <v>1.9232067303874294</v>
          </cell>
        </row>
        <row r="263">
          <cell r="O263">
            <v>0</v>
          </cell>
          <cell r="P263">
            <v>1.4937331666666667</v>
          </cell>
          <cell r="R263">
            <v>0</v>
          </cell>
          <cell r="S263">
            <v>0</v>
          </cell>
        </row>
        <row r="264">
          <cell r="O264">
            <v>0</v>
          </cell>
          <cell r="P264">
            <v>2.1690278333333337</v>
          </cell>
          <cell r="R264">
            <v>0</v>
          </cell>
          <cell r="S264">
            <v>1.7169049463224675</v>
          </cell>
        </row>
        <row r="265">
          <cell r="O265">
            <v>0</v>
          </cell>
          <cell r="P265">
            <v>139.80595866666667</v>
          </cell>
          <cell r="R265">
            <v>0.36422740999999997</v>
          </cell>
          <cell r="S265">
            <v>1.5847223377989614</v>
          </cell>
        </row>
        <row r="266">
          <cell r="O266">
            <v>0</v>
          </cell>
          <cell r="P266">
            <v>9.8497922500000001</v>
          </cell>
          <cell r="R266">
            <v>0</v>
          </cell>
          <cell r="S266">
            <v>5.3778109798454592</v>
          </cell>
        </row>
        <row r="267">
          <cell r="O267">
            <v>0</v>
          </cell>
          <cell r="P267">
            <v>0</v>
          </cell>
          <cell r="R267">
            <v>0</v>
          </cell>
          <cell r="S267">
            <v>0</v>
          </cell>
        </row>
        <row r="268">
          <cell r="O268">
            <v>0</v>
          </cell>
          <cell r="P268">
            <v>3.3769708333333335</v>
          </cell>
          <cell r="R268">
            <v>0</v>
          </cell>
          <cell r="S268">
            <v>0</v>
          </cell>
        </row>
        <row r="269">
          <cell r="O269">
            <v>0</v>
          </cell>
          <cell r="P269">
            <v>1.0150919166666665</v>
          </cell>
          <cell r="R269">
            <v>2.1941599999999997E-3</v>
          </cell>
          <cell r="S269">
            <v>5.3585422912189804</v>
          </cell>
        </row>
        <row r="270">
          <cell r="O270">
            <v>0</v>
          </cell>
          <cell r="P270">
            <v>1.1681550833333332</v>
          </cell>
          <cell r="R270">
            <v>1.8203204099999999</v>
          </cell>
          <cell r="S270">
            <v>0</v>
          </cell>
        </row>
        <row r="271">
          <cell r="O271">
            <v>0</v>
          </cell>
          <cell r="P271">
            <v>210.40010000000001</v>
          </cell>
          <cell r="R271">
            <v>2.6519460000000002E-2</v>
          </cell>
          <cell r="S271">
            <v>0</v>
          </cell>
        </row>
        <row r="272">
          <cell r="O272">
            <v>0</v>
          </cell>
          <cell r="P272">
            <v>10.107207916666667</v>
          </cell>
          <cell r="R272">
            <v>7.9192789999999999E-2</v>
          </cell>
          <cell r="S272">
            <v>10.694798338666983</v>
          </cell>
        </row>
        <row r="273">
          <cell r="O273">
            <v>0</v>
          </cell>
          <cell r="P273">
            <v>0</v>
          </cell>
          <cell r="R273">
            <v>0</v>
          </cell>
          <cell r="S273">
            <v>0</v>
          </cell>
        </row>
        <row r="274">
          <cell r="O274">
            <v>0</v>
          </cell>
          <cell r="P274">
            <v>91.717631666666676</v>
          </cell>
          <cell r="R274">
            <v>0</v>
          </cell>
          <cell r="S274">
            <v>0</v>
          </cell>
        </row>
        <row r="275">
          <cell r="O275">
            <v>0</v>
          </cell>
          <cell r="P275">
            <v>2.1202451666666664</v>
          </cell>
          <cell r="R275">
            <v>1.45717E-3</v>
          </cell>
          <cell r="S275">
            <v>0</v>
          </cell>
        </row>
      </sheetData>
      <sheetData sheetId="2">
        <row r="16">
          <cell r="D16">
            <v>0</v>
          </cell>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125.625</v>
          </cell>
          <cell r="R22">
            <v>0</v>
          </cell>
          <cell r="S22">
            <v>3.7589907500000002</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274.37806499999999</v>
          </cell>
          <cell r="P75">
            <v>249.57499999999999</v>
          </cell>
          <cell r="R75">
            <v>263.77560514999999</v>
          </cell>
          <cell r="S75">
            <v>275.90230094729327</v>
          </cell>
        </row>
        <row r="76">
          <cell r="O76">
            <v>0</v>
          </cell>
          <cell r="P76">
            <v>9.9370983333333331</v>
          </cell>
          <cell r="R76">
            <v>0</v>
          </cell>
          <cell r="S76">
            <v>0</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0</v>
          </cell>
          <cell r="P81">
            <v>4.9879891666666669</v>
          </cell>
          <cell r="R81">
            <v>0</v>
          </cell>
          <cell r="S81">
            <v>5.3470411552447432</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0.33321797715994217</v>
          </cell>
        </row>
        <row r="108">
          <cell r="O108">
            <v>0</v>
          </cell>
          <cell r="P108">
            <v>0</v>
          </cell>
          <cell r="R108">
            <v>0</v>
          </cell>
          <cell r="S108">
            <v>0</v>
          </cell>
        </row>
        <row r="109">
          <cell r="O109">
            <v>0</v>
          </cell>
          <cell r="P109">
            <v>0</v>
          </cell>
          <cell r="R109">
            <v>0</v>
          </cell>
          <cell r="S109">
            <v>0</v>
          </cell>
        </row>
        <row r="110">
          <cell r="O110">
            <v>0</v>
          </cell>
          <cell r="P110">
            <v>7.0909366666666669</v>
          </cell>
          <cell r="R110">
            <v>0</v>
          </cell>
          <cell r="S110">
            <v>7.674697928607225</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2.4696265562124728</v>
          </cell>
        </row>
        <row r="129">
          <cell r="O129">
            <v>0</v>
          </cell>
          <cell r="P129">
            <v>8.6101549166666658</v>
          </cell>
          <cell r="R129">
            <v>0</v>
          </cell>
          <cell r="S129">
            <v>0</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0.62590006899585937</v>
          </cell>
        </row>
        <row r="133">
          <cell r="O133">
            <v>6.5820466500000006</v>
          </cell>
          <cell r="P133">
            <v>0.5338040833333334</v>
          </cell>
          <cell r="R133">
            <v>6.5367881600000004</v>
          </cell>
          <cell r="S133">
            <v>0.5331932313358706</v>
          </cell>
        </row>
        <row r="134">
          <cell r="O134">
            <v>0</v>
          </cell>
          <cell r="P134">
            <v>0</v>
          </cell>
          <cell r="R134">
            <v>0</v>
          </cell>
          <cell r="S134">
            <v>0</v>
          </cell>
        </row>
        <row r="135">
          <cell r="O135">
            <v>0</v>
          </cell>
          <cell r="P135">
            <v>0</v>
          </cell>
          <cell r="R135">
            <v>0</v>
          </cell>
          <cell r="S135">
            <v>0</v>
          </cell>
        </row>
        <row r="136">
          <cell r="O136">
            <v>0</v>
          </cell>
          <cell r="P136">
            <v>0</v>
          </cell>
          <cell r="R136">
            <v>0</v>
          </cell>
          <cell r="S136">
            <v>3.0806200051406565</v>
          </cell>
        </row>
        <row r="137">
          <cell r="O137">
            <v>0</v>
          </cell>
          <cell r="P137">
            <v>0</v>
          </cell>
          <cell r="R137">
            <v>0</v>
          </cell>
          <cell r="S137">
            <v>0</v>
          </cell>
        </row>
        <row r="138">
          <cell r="O138">
            <v>224.69990769</v>
          </cell>
          <cell r="P138">
            <v>14.99728</v>
          </cell>
          <cell r="R138">
            <v>224.69990569000004</v>
          </cell>
          <cell r="S138">
            <v>0</v>
          </cell>
        </row>
        <row r="139">
          <cell r="O139">
            <v>0</v>
          </cell>
          <cell r="P139">
            <v>41.339589583333336</v>
          </cell>
          <cell r="R139">
            <v>0</v>
          </cell>
          <cell r="S139">
            <v>0</v>
          </cell>
        </row>
        <row r="140">
          <cell r="O140">
            <v>0</v>
          </cell>
          <cell r="P140">
            <v>3.2062665833333335</v>
          </cell>
          <cell r="R140">
            <v>0</v>
          </cell>
          <cell r="S140">
            <v>0</v>
          </cell>
        </row>
        <row r="141">
          <cell r="O141">
            <v>0</v>
          </cell>
          <cell r="P141">
            <v>0</v>
          </cell>
          <cell r="R141">
            <v>0</v>
          </cell>
          <cell r="S141">
            <v>0</v>
          </cell>
        </row>
        <row r="142">
          <cell r="O142">
            <v>0</v>
          </cell>
          <cell r="P142">
            <v>4.5434157500000003</v>
          </cell>
          <cell r="R142">
            <v>0</v>
          </cell>
          <cell r="S142">
            <v>0</v>
          </cell>
        </row>
        <row r="143">
          <cell r="O143">
            <v>0</v>
          </cell>
          <cell r="P143">
            <v>0.36386025</v>
          </cell>
          <cell r="R143">
            <v>0</v>
          </cell>
          <cell r="S143">
            <v>0.38848156876929801</v>
          </cell>
        </row>
        <row r="144">
          <cell r="O144">
            <v>10.26111768</v>
          </cell>
          <cell r="P144">
            <v>0.92979083333333334</v>
          </cell>
          <cell r="R144">
            <v>10.190561730000002</v>
          </cell>
          <cell r="S144">
            <v>0.97257767944250373</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2.9732690513512416</v>
          </cell>
        </row>
        <row r="154">
          <cell r="O154">
            <v>0</v>
          </cell>
          <cell r="P154">
            <v>0</v>
          </cell>
          <cell r="R154">
            <v>0</v>
          </cell>
          <cell r="S154">
            <v>0</v>
          </cell>
        </row>
        <row r="155">
          <cell r="O155">
            <v>0</v>
          </cell>
          <cell r="P155">
            <v>4.5709745000000002</v>
          </cell>
          <cell r="R155">
            <v>0</v>
          </cell>
          <cell r="S155">
            <v>5.0689090094735079</v>
          </cell>
        </row>
        <row r="156">
          <cell r="O156">
            <v>88.523807540000007</v>
          </cell>
          <cell r="P156">
            <v>50.25</v>
          </cell>
          <cell r="R156">
            <v>87.91511337999998</v>
          </cell>
          <cell r="S156">
            <v>1.1173795199999993E-2</v>
          </cell>
        </row>
        <row r="157">
          <cell r="O157">
            <v>0</v>
          </cell>
          <cell r="P157">
            <v>0</v>
          </cell>
          <cell r="R157">
            <v>0</v>
          </cell>
          <cell r="S157">
            <v>0</v>
          </cell>
        </row>
        <row r="158">
          <cell r="O158">
            <v>0</v>
          </cell>
          <cell r="P158">
            <v>1.2789026666666667</v>
          </cell>
          <cell r="R158">
            <v>0</v>
          </cell>
          <cell r="S158">
            <v>1.2745197143467173</v>
          </cell>
        </row>
        <row r="159">
          <cell r="O159">
            <v>0</v>
          </cell>
          <cell r="P159">
            <v>167.5</v>
          </cell>
          <cell r="R159">
            <v>0</v>
          </cell>
          <cell r="S159">
            <v>0.29871599999999998</v>
          </cell>
        </row>
        <row r="160">
          <cell r="O160">
            <v>0</v>
          </cell>
          <cell r="P160">
            <v>0.6887449166666666</v>
          </cell>
          <cell r="R160">
            <v>0</v>
          </cell>
          <cell r="S160">
            <v>0.64298987081233316</v>
          </cell>
        </row>
        <row r="161">
          <cell r="O161">
            <v>0</v>
          </cell>
          <cell r="P161">
            <v>0.12650941666666668</v>
          </cell>
          <cell r="R161">
            <v>0</v>
          </cell>
          <cell r="S161">
            <v>6.1866052434916392E-2</v>
          </cell>
        </row>
        <row r="162">
          <cell r="O162">
            <v>146.90676683000001</v>
          </cell>
          <cell r="P162">
            <v>0</v>
          </cell>
          <cell r="R162">
            <v>141.23002528000001</v>
          </cell>
          <cell r="S162">
            <v>0</v>
          </cell>
        </row>
        <row r="163">
          <cell r="O163">
            <v>0</v>
          </cell>
          <cell r="P163">
            <v>0</v>
          </cell>
          <cell r="R163">
            <v>0</v>
          </cell>
          <cell r="S163">
            <v>0</v>
          </cell>
        </row>
        <row r="164">
          <cell r="O164">
            <v>0</v>
          </cell>
          <cell r="P164">
            <v>0</v>
          </cell>
          <cell r="R164">
            <v>0</v>
          </cell>
          <cell r="S164">
            <v>0</v>
          </cell>
        </row>
        <row r="165">
          <cell r="O165">
            <v>0</v>
          </cell>
          <cell r="P165">
            <v>4.1218265833333332</v>
          </cell>
          <cell r="R165">
            <v>0</v>
          </cell>
          <cell r="S165">
            <v>4.5257441251365158</v>
          </cell>
        </row>
        <row r="166">
          <cell r="O166">
            <v>0</v>
          </cell>
          <cell r="P166">
            <v>3.3473568333333334</v>
          </cell>
          <cell r="R166">
            <v>0</v>
          </cell>
          <cell r="S166">
            <v>7.962360596343145</v>
          </cell>
        </row>
        <row r="167">
          <cell r="O167">
            <v>0</v>
          </cell>
          <cell r="P167">
            <v>0.58315291666666658</v>
          </cell>
          <cell r="R167">
            <v>0</v>
          </cell>
          <cell r="S167">
            <v>0.63734220454507784</v>
          </cell>
        </row>
        <row r="168">
          <cell r="O168">
            <v>0</v>
          </cell>
          <cell r="P168">
            <v>1.4045126666666667</v>
          </cell>
          <cell r="R168">
            <v>0</v>
          </cell>
          <cell r="S168">
            <v>1.5106992015155103</v>
          </cell>
        </row>
        <row r="169">
          <cell r="O169">
            <v>1.7774491200000002</v>
          </cell>
          <cell r="P169">
            <v>0.26582583333333332</v>
          </cell>
          <cell r="R169">
            <v>1.7652273000000001</v>
          </cell>
          <cell r="S169">
            <v>0.29249738019029342</v>
          </cell>
        </row>
        <row r="170">
          <cell r="O170">
            <v>1.59765544</v>
          </cell>
          <cell r="P170">
            <v>1.1733106666666668</v>
          </cell>
          <cell r="R170">
            <v>1.5866698800000001</v>
          </cell>
          <cell r="S170">
            <v>1.2505250959119985</v>
          </cell>
        </row>
        <row r="171">
          <cell r="O171">
            <v>0</v>
          </cell>
          <cell r="P171">
            <v>0.58944925000000004</v>
          </cell>
          <cell r="R171">
            <v>0</v>
          </cell>
          <cell r="S171">
            <v>0.59490168884250427</v>
          </cell>
        </row>
        <row r="172">
          <cell r="O172">
            <v>0</v>
          </cell>
          <cell r="P172">
            <v>0.64891675000000004</v>
          </cell>
          <cell r="R172">
            <v>0</v>
          </cell>
          <cell r="S172">
            <v>0.65013877319888302</v>
          </cell>
        </row>
        <row r="173">
          <cell r="O173">
            <v>0</v>
          </cell>
          <cell r="P173">
            <v>1.8839395000000001</v>
          </cell>
          <cell r="R173">
            <v>0</v>
          </cell>
          <cell r="S173">
            <v>1.8312759490424098</v>
          </cell>
        </row>
        <row r="174">
          <cell r="O174">
            <v>0</v>
          </cell>
          <cell r="P174">
            <v>0.23411641666666666</v>
          </cell>
          <cell r="R174">
            <v>0</v>
          </cell>
          <cell r="S174">
            <v>0.25550700094910977</v>
          </cell>
        </row>
        <row r="175">
          <cell r="O175">
            <v>0</v>
          </cell>
          <cell r="P175">
            <v>1.2208438333333334</v>
          </cell>
          <cell r="R175">
            <v>0</v>
          </cell>
          <cell r="S175">
            <v>1.3244558872102328</v>
          </cell>
        </row>
        <row r="176">
          <cell r="O176">
            <v>3.0768865999999999</v>
          </cell>
          <cell r="P176">
            <v>0.85059850000000004</v>
          </cell>
          <cell r="R176">
            <v>3.0557297700000001</v>
          </cell>
          <cell r="S176">
            <v>0.94325785045854837</v>
          </cell>
        </row>
        <row r="177">
          <cell r="O177">
            <v>0</v>
          </cell>
          <cell r="P177">
            <v>2.1046040000000001</v>
          </cell>
          <cell r="R177">
            <v>0</v>
          </cell>
          <cell r="S177">
            <v>2.1843574853372343</v>
          </cell>
        </row>
        <row r="178">
          <cell r="O178">
            <v>0</v>
          </cell>
          <cell r="P178">
            <v>2.3498692499999998</v>
          </cell>
          <cell r="R178">
            <v>0</v>
          </cell>
          <cell r="S178">
            <v>2.422390483891224</v>
          </cell>
        </row>
        <row r="179">
          <cell r="O179">
            <v>0</v>
          </cell>
          <cell r="P179">
            <v>3.0483174166666664</v>
          </cell>
          <cell r="R179">
            <v>0</v>
          </cell>
          <cell r="S179">
            <v>3.0549211196978612</v>
          </cell>
        </row>
        <row r="180">
          <cell r="O180">
            <v>8.4365430999999997</v>
          </cell>
          <cell r="P180">
            <v>1.4978821666666668</v>
          </cell>
          <cell r="R180">
            <v>8.3785330099999999</v>
          </cell>
          <cell r="S180">
            <v>1.4913022654023227</v>
          </cell>
        </row>
        <row r="181">
          <cell r="O181">
            <v>0</v>
          </cell>
          <cell r="P181">
            <v>4.4717876666666667</v>
          </cell>
          <cell r="R181">
            <v>0</v>
          </cell>
          <cell r="S181">
            <v>4.8264468973897809</v>
          </cell>
        </row>
        <row r="182">
          <cell r="O182">
            <v>0</v>
          </cell>
          <cell r="P182">
            <v>12.273505583333334</v>
          </cell>
          <cell r="R182">
            <v>0</v>
          </cell>
          <cell r="S182">
            <v>8.0775482781379981</v>
          </cell>
        </row>
        <row r="183">
          <cell r="O183">
            <v>0</v>
          </cell>
          <cell r="P183">
            <v>4.1831785000000004</v>
          </cell>
          <cell r="R183">
            <v>0</v>
          </cell>
          <cell r="S183">
            <v>4.6371709273981576</v>
          </cell>
        </row>
        <row r="184">
          <cell r="O184">
            <v>1.4290807699999999</v>
          </cell>
          <cell r="P184">
            <v>2.5466298333333337</v>
          </cell>
          <cell r="R184">
            <v>1.4192543200000003</v>
          </cell>
          <cell r="S184">
            <v>2.8240434803214587</v>
          </cell>
        </row>
        <row r="185">
          <cell r="O185">
            <v>5.9022171200000004</v>
          </cell>
          <cell r="P185">
            <v>0.77507775000000001</v>
          </cell>
          <cell r="R185">
            <v>5.8616331699999984</v>
          </cell>
          <cell r="S185">
            <v>0.85951065812811678</v>
          </cell>
        </row>
        <row r="186">
          <cell r="O186">
            <v>2.9135924900000001</v>
          </cell>
          <cell r="P186">
            <v>208.74528541666666</v>
          </cell>
          <cell r="R186">
            <v>2.8298808600000003</v>
          </cell>
          <cell r="S186">
            <v>2.453627084830095</v>
          </cell>
        </row>
        <row r="187">
          <cell r="O187">
            <v>0</v>
          </cell>
          <cell r="P187">
            <v>11.254974916666667</v>
          </cell>
          <cell r="R187">
            <v>0</v>
          </cell>
          <cell r="S187">
            <v>12.288423991426557</v>
          </cell>
        </row>
        <row r="188">
          <cell r="O188">
            <v>0</v>
          </cell>
          <cell r="P188">
            <v>1.7217039999999999</v>
          </cell>
          <cell r="R188">
            <v>0</v>
          </cell>
          <cell r="S188">
            <v>1.7583747626403197</v>
          </cell>
        </row>
        <row r="189">
          <cell r="O189">
            <v>0</v>
          </cell>
          <cell r="P189">
            <v>0.34008191666666671</v>
          </cell>
          <cell r="R189">
            <v>0</v>
          </cell>
          <cell r="S189">
            <v>2.6209479931769755</v>
          </cell>
        </row>
        <row r="190">
          <cell r="O190">
            <v>0</v>
          </cell>
          <cell r="P190">
            <v>1.7297959166666668</v>
          </cell>
          <cell r="R190">
            <v>0</v>
          </cell>
          <cell r="S190">
            <v>1.7852373402654678</v>
          </cell>
        </row>
        <row r="191">
          <cell r="O191">
            <v>0</v>
          </cell>
          <cell r="P191">
            <v>354.27336574999998</v>
          </cell>
          <cell r="R191">
            <v>0</v>
          </cell>
          <cell r="S191">
            <v>1.4546591355694682</v>
          </cell>
        </row>
        <row r="192">
          <cell r="O192">
            <v>0</v>
          </cell>
          <cell r="P192">
            <v>1.5067747499999999</v>
          </cell>
          <cell r="R192">
            <v>0</v>
          </cell>
          <cell r="S192">
            <v>1.6408815426314725</v>
          </cell>
        </row>
        <row r="193">
          <cell r="O193">
            <v>0</v>
          </cell>
          <cell r="P193">
            <v>0</v>
          </cell>
          <cell r="R193">
            <v>0</v>
          </cell>
          <cell r="S193">
            <v>0</v>
          </cell>
        </row>
        <row r="194">
          <cell r="O194">
            <v>0</v>
          </cell>
          <cell r="P194">
            <v>0</v>
          </cell>
          <cell r="R194">
            <v>0</v>
          </cell>
          <cell r="S194">
            <v>0</v>
          </cell>
        </row>
        <row r="195">
          <cell r="O195">
            <v>0</v>
          </cell>
          <cell r="P195">
            <v>5.6093471666666668</v>
          </cell>
          <cell r="R195">
            <v>0</v>
          </cell>
          <cell r="S195">
            <v>0</v>
          </cell>
        </row>
        <row r="196">
          <cell r="O196">
            <v>0</v>
          </cell>
          <cell r="P196">
            <v>6.3596416666666669E-2</v>
          </cell>
          <cell r="R196">
            <v>0</v>
          </cell>
          <cell r="S196">
            <v>7.0523951436153171E-2</v>
          </cell>
        </row>
        <row r="197">
          <cell r="O197">
            <v>0</v>
          </cell>
          <cell r="P197">
            <v>92.125</v>
          </cell>
          <cell r="R197">
            <v>0</v>
          </cell>
          <cell r="S197">
            <v>7.67138446619995E-2</v>
          </cell>
        </row>
        <row r="198">
          <cell r="O198">
            <v>0</v>
          </cell>
          <cell r="P198">
            <v>7.811191666666667E-2</v>
          </cell>
          <cell r="R198">
            <v>0</v>
          </cell>
          <cell r="S198">
            <v>7.8498700004051861E-2</v>
          </cell>
        </row>
        <row r="199">
          <cell r="O199">
            <v>0</v>
          </cell>
          <cell r="P199">
            <v>3.057375E-2</v>
          </cell>
          <cell r="R199">
            <v>0</v>
          </cell>
          <cell r="S199">
            <v>3.021585093212396E-2</v>
          </cell>
        </row>
        <row r="200">
          <cell r="O200">
            <v>0</v>
          </cell>
          <cell r="P200">
            <v>17.048757999999999</v>
          </cell>
          <cell r="R200">
            <v>0</v>
          </cell>
          <cell r="S200">
            <v>6.9729239299999994</v>
          </cell>
        </row>
        <row r="201">
          <cell r="O201">
            <v>0</v>
          </cell>
          <cell r="P201">
            <v>25.528447166666666</v>
          </cell>
          <cell r="R201">
            <v>0</v>
          </cell>
          <cell r="S201">
            <v>6.5812743431640008</v>
          </cell>
        </row>
        <row r="202">
          <cell r="O202">
            <v>0</v>
          </cell>
          <cell r="P202">
            <v>0.19521791666666666</v>
          </cell>
          <cell r="R202">
            <v>0</v>
          </cell>
          <cell r="S202">
            <v>0.18921939940501756</v>
          </cell>
        </row>
        <row r="203">
          <cell r="O203">
            <v>0</v>
          </cell>
          <cell r="P203">
            <v>13.176548333333335</v>
          </cell>
          <cell r="R203">
            <v>0</v>
          </cell>
          <cell r="S203">
            <v>2.9708400679999998</v>
          </cell>
        </row>
        <row r="204">
          <cell r="O204">
            <v>0</v>
          </cell>
          <cell r="P204">
            <v>1.66529675</v>
          </cell>
          <cell r="R204">
            <v>0</v>
          </cell>
          <cell r="S204">
            <v>1.7742342163866656</v>
          </cell>
        </row>
        <row r="205">
          <cell r="O205">
            <v>0</v>
          </cell>
          <cell r="P205">
            <v>0.68347708333333335</v>
          </cell>
          <cell r="R205">
            <v>0</v>
          </cell>
          <cell r="S205">
            <v>0.67501444639261554</v>
          </cell>
        </row>
        <row r="206">
          <cell r="O206">
            <v>0</v>
          </cell>
          <cell r="P206">
            <v>1.0695997500000001</v>
          </cell>
          <cell r="R206">
            <v>0</v>
          </cell>
          <cell r="S206">
            <v>0</v>
          </cell>
        </row>
        <row r="207">
          <cell r="O207">
            <v>0</v>
          </cell>
          <cell r="P207">
            <v>0</v>
          </cell>
          <cell r="R207">
            <v>0</v>
          </cell>
          <cell r="S207">
            <v>0.93933664399999983</v>
          </cell>
        </row>
        <row r="208">
          <cell r="O208">
            <v>0</v>
          </cell>
          <cell r="P208">
            <v>15.042752916666666</v>
          </cell>
          <cell r="R208">
            <v>0</v>
          </cell>
          <cell r="S208">
            <v>1.63914244378</v>
          </cell>
        </row>
        <row r="209">
          <cell r="O209">
            <v>0</v>
          </cell>
          <cell r="P209">
            <v>9.6796583333333325E-2</v>
          </cell>
          <cell r="R209">
            <v>0</v>
          </cell>
          <cell r="S209">
            <v>9.0366144006057608E-2</v>
          </cell>
        </row>
        <row r="210">
          <cell r="O210">
            <v>6.5454484199999996</v>
          </cell>
          <cell r="P210">
            <v>192.00356491666665</v>
          </cell>
          <cell r="R210">
            <v>6.3573890899999999</v>
          </cell>
          <cell r="S210">
            <v>1.9414885518689207</v>
          </cell>
        </row>
        <row r="211">
          <cell r="O211">
            <v>0</v>
          </cell>
          <cell r="P211">
            <v>0.80808199999999997</v>
          </cell>
          <cell r="R211">
            <v>0</v>
          </cell>
          <cell r="S211">
            <v>0.88892699435500666</v>
          </cell>
        </row>
        <row r="212">
          <cell r="O212">
            <v>0</v>
          </cell>
          <cell r="P212">
            <v>1.7502577500000001</v>
          </cell>
          <cell r="R212">
            <v>0</v>
          </cell>
          <cell r="S212">
            <v>1.820790436444589</v>
          </cell>
        </row>
        <row r="213">
          <cell r="O213">
            <v>0</v>
          </cell>
          <cell r="P213">
            <v>298.15154941666668</v>
          </cell>
          <cell r="R213">
            <v>0</v>
          </cell>
          <cell r="S213">
            <v>1.654087683211322</v>
          </cell>
        </row>
        <row r="214">
          <cell r="O214">
            <v>0</v>
          </cell>
          <cell r="P214">
            <v>1.4727319999999999</v>
          </cell>
          <cell r="R214">
            <v>0</v>
          </cell>
          <cell r="S214">
            <v>1.6014329404197223</v>
          </cell>
        </row>
        <row r="215">
          <cell r="O215">
            <v>0</v>
          </cell>
          <cell r="P215">
            <v>3.3677332500000001</v>
          </cell>
          <cell r="R215">
            <v>0</v>
          </cell>
          <cell r="S215">
            <v>3.6138113250602837</v>
          </cell>
        </row>
        <row r="216">
          <cell r="O216">
            <v>0</v>
          </cell>
          <cell r="P216">
            <v>0.65264866666666665</v>
          </cell>
          <cell r="R216">
            <v>0</v>
          </cell>
          <cell r="S216">
            <v>2.3161195473526317</v>
          </cell>
        </row>
        <row r="217">
          <cell r="O217">
            <v>0</v>
          </cell>
          <cell r="P217">
            <v>3.2328421666666665</v>
          </cell>
          <cell r="R217">
            <v>0</v>
          </cell>
          <cell r="S217">
            <v>3.4885784115855851</v>
          </cell>
        </row>
        <row r="218">
          <cell r="O218">
            <v>0</v>
          </cell>
          <cell r="P218">
            <v>0.7538906666666666</v>
          </cell>
          <cell r="R218">
            <v>0</v>
          </cell>
          <cell r="S218">
            <v>0.82230502339863565</v>
          </cell>
        </row>
        <row r="219">
          <cell r="O219">
            <v>0</v>
          </cell>
          <cell r="P219">
            <v>1.4011023333333332</v>
          </cell>
          <cell r="R219">
            <v>0</v>
          </cell>
          <cell r="S219">
            <v>1.5537308050777494</v>
          </cell>
        </row>
        <row r="220">
          <cell r="O220">
            <v>2.0263652200000002</v>
          </cell>
          <cell r="P220">
            <v>1.5131765833333333</v>
          </cell>
          <cell r="R220">
            <v>1.9681450199999999</v>
          </cell>
          <cell r="S220">
            <v>1.6656081710541368</v>
          </cell>
        </row>
        <row r="221">
          <cell r="O221">
            <v>3.13895992</v>
          </cell>
          <cell r="P221">
            <v>3.35</v>
          </cell>
          <cell r="R221">
            <v>3.0487733800000001</v>
          </cell>
          <cell r="S221">
            <v>1.4860258349157685</v>
          </cell>
        </row>
        <row r="222">
          <cell r="O222">
            <v>0</v>
          </cell>
          <cell r="P222">
            <v>0.96459733333333342</v>
          </cell>
          <cell r="R222">
            <v>0</v>
          </cell>
          <cell r="S222">
            <v>1.0643206282896407</v>
          </cell>
        </row>
        <row r="223">
          <cell r="O223">
            <v>0</v>
          </cell>
          <cell r="P223">
            <v>207.7</v>
          </cell>
          <cell r="R223">
            <v>0</v>
          </cell>
          <cell r="S223">
            <v>7.0146840100000052</v>
          </cell>
        </row>
        <row r="224">
          <cell r="O224">
            <v>0</v>
          </cell>
          <cell r="P224">
            <v>1.2151555833333332</v>
          </cell>
          <cell r="R224">
            <v>0</v>
          </cell>
          <cell r="S224">
            <v>1.2271348445713701</v>
          </cell>
        </row>
        <row r="225">
          <cell r="O225">
            <v>0</v>
          </cell>
          <cell r="P225">
            <v>167.5</v>
          </cell>
          <cell r="R225">
            <v>0</v>
          </cell>
          <cell r="S225">
            <v>0</v>
          </cell>
        </row>
        <row r="226">
          <cell r="O226">
            <v>0</v>
          </cell>
          <cell r="P226">
            <v>2.1404808333333336</v>
          </cell>
          <cell r="R226">
            <v>1.86893734</v>
          </cell>
          <cell r="S226">
            <v>0</v>
          </cell>
        </row>
        <row r="227">
          <cell r="O227">
            <v>0</v>
          </cell>
          <cell r="P227">
            <v>0.5712788333333334</v>
          </cell>
          <cell r="R227">
            <v>0</v>
          </cell>
          <cell r="S227">
            <v>0.62626429506013381</v>
          </cell>
        </row>
        <row r="228">
          <cell r="O228">
            <v>0</v>
          </cell>
          <cell r="P228">
            <v>5.6979731666666673</v>
          </cell>
          <cell r="R228">
            <v>0</v>
          </cell>
          <cell r="S228">
            <v>0</v>
          </cell>
        </row>
        <row r="229">
          <cell r="O229">
            <v>0</v>
          </cell>
          <cell r="P229">
            <v>0.15710833333333335</v>
          </cell>
          <cell r="R229">
            <v>0</v>
          </cell>
          <cell r="S229">
            <v>0.14667120296367814</v>
          </cell>
        </row>
        <row r="230">
          <cell r="O230">
            <v>0</v>
          </cell>
          <cell r="P230">
            <v>3.35</v>
          </cell>
          <cell r="R230">
            <v>0</v>
          </cell>
          <cell r="S230">
            <v>2.4794616351040006</v>
          </cell>
        </row>
        <row r="231">
          <cell r="O231">
            <v>0</v>
          </cell>
          <cell r="P231">
            <v>5.0250000000000004</v>
          </cell>
          <cell r="R231">
            <v>0</v>
          </cell>
          <cell r="S231">
            <v>7.0561224288523867</v>
          </cell>
        </row>
        <row r="232">
          <cell r="O232">
            <v>0</v>
          </cell>
          <cell r="P232">
            <v>0</v>
          </cell>
          <cell r="R232">
            <v>0</v>
          </cell>
          <cell r="S232">
            <v>0</v>
          </cell>
        </row>
        <row r="233">
          <cell r="O233">
            <v>35.84499993</v>
          </cell>
          <cell r="P233">
            <v>0</v>
          </cell>
          <cell r="R233">
            <v>69.630249860000006</v>
          </cell>
          <cell r="S233">
            <v>0</v>
          </cell>
        </row>
        <row r="234">
          <cell r="O234">
            <v>4.3413590099999997</v>
          </cell>
          <cell r="P234">
            <v>3.35</v>
          </cell>
          <cell r="R234">
            <v>4.2166259299999993</v>
          </cell>
          <cell r="S234">
            <v>2.38217479662522</v>
          </cell>
        </row>
        <row r="235">
          <cell r="O235">
            <v>0</v>
          </cell>
          <cell r="P235">
            <v>1.3213773333333332</v>
          </cell>
          <cell r="R235">
            <v>0</v>
          </cell>
          <cell r="S235">
            <v>1.2013452530905273</v>
          </cell>
        </row>
        <row r="236">
          <cell r="O236">
            <v>0</v>
          </cell>
          <cell r="P236">
            <v>89.101862833333328</v>
          </cell>
          <cell r="R236">
            <v>8.2582767599999993</v>
          </cell>
          <cell r="S236">
            <v>0</v>
          </cell>
        </row>
        <row r="237">
          <cell r="O237">
            <v>0</v>
          </cell>
          <cell r="P237">
            <v>0.43638108333333331</v>
          </cell>
          <cell r="R237">
            <v>0</v>
          </cell>
          <cell r="S237">
            <v>0.25661937051064054</v>
          </cell>
        </row>
        <row r="238">
          <cell r="O238">
            <v>0</v>
          </cell>
          <cell r="P238">
            <v>18.70796441666667</v>
          </cell>
          <cell r="R238">
            <v>0</v>
          </cell>
          <cell r="S238">
            <v>0</v>
          </cell>
        </row>
        <row r="239">
          <cell r="O239">
            <v>0</v>
          </cell>
          <cell r="P239">
            <v>11.884376250000001</v>
          </cell>
          <cell r="R239">
            <v>0</v>
          </cell>
          <cell r="S239">
            <v>0.93933664399999983</v>
          </cell>
        </row>
        <row r="240">
          <cell r="O240">
            <v>4.0959112599999994</v>
          </cell>
          <cell r="P240">
            <v>132.99395483333333</v>
          </cell>
          <cell r="R240">
            <v>3.9782302400000003</v>
          </cell>
          <cell r="S240">
            <v>0.78578571537963227</v>
          </cell>
        </row>
        <row r="241">
          <cell r="O241">
            <v>0</v>
          </cell>
          <cell r="P241">
            <v>2.06854125</v>
          </cell>
          <cell r="R241">
            <v>0</v>
          </cell>
          <cell r="S241">
            <v>2.2796420185079422</v>
          </cell>
        </row>
        <row r="242">
          <cell r="O242">
            <v>0</v>
          </cell>
          <cell r="P242">
            <v>5.0696069166666673</v>
          </cell>
          <cell r="R242">
            <v>0</v>
          </cell>
          <cell r="S242">
            <v>5.6120663351973743</v>
          </cell>
        </row>
        <row r="243">
          <cell r="O243">
            <v>0</v>
          </cell>
          <cell r="P243">
            <v>2.6590004999999999</v>
          </cell>
          <cell r="R243">
            <v>0</v>
          </cell>
          <cell r="S243">
            <v>2.830875496944893</v>
          </cell>
        </row>
        <row r="244">
          <cell r="O244">
            <v>0</v>
          </cell>
          <cell r="P244">
            <v>0.52954625</v>
          </cell>
          <cell r="R244">
            <v>0</v>
          </cell>
          <cell r="S244">
            <v>0.49785123922492447</v>
          </cell>
        </row>
        <row r="245">
          <cell r="O245">
            <v>0</v>
          </cell>
          <cell r="P245">
            <v>351.78609291666669</v>
          </cell>
          <cell r="R245">
            <v>0</v>
          </cell>
          <cell r="S245">
            <v>0</v>
          </cell>
        </row>
        <row r="246">
          <cell r="O246">
            <v>0</v>
          </cell>
          <cell r="P246">
            <v>2.4563473333333334</v>
          </cell>
          <cell r="R246">
            <v>0</v>
          </cell>
          <cell r="S246">
            <v>0</v>
          </cell>
        </row>
        <row r="247">
          <cell r="O247">
            <v>0</v>
          </cell>
          <cell r="P247">
            <v>167.5</v>
          </cell>
          <cell r="R247">
            <v>0</v>
          </cell>
          <cell r="S247">
            <v>0.65686299999999997</v>
          </cell>
        </row>
        <row r="248">
          <cell r="O248">
            <v>0</v>
          </cell>
          <cell r="P248">
            <v>0</v>
          </cell>
          <cell r="R248">
            <v>0</v>
          </cell>
          <cell r="S248">
            <v>2.8811023326330343</v>
          </cell>
        </row>
        <row r="249">
          <cell r="O249">
            <v>0</v>
          </cell>
          <cell r="P249">
            <v>2.9963036666666665</v>
          </cell>
          <cell r="R249">
            <v>0</v>
          </cell>
          <cell r="S249">
            <v>0</v>
          </cell>
        </row>
        <row r="250">
          <cell r="O250">
            <v>0</v>
          </cell>
          <cell r="P250">
            <v>1.0207181666666667</v>
          </cell>
          <cell r="R250">
            <v>0</v>
          </cell>
          <cell r="S250">
            <v>1.1319094205502584</v>
          </cell>
        </row>
        <row r="251">
          <cell r="O251">
            <v>0</v>
          </cell>
          <cell r="P251">
            <v>3.9025138333333333</v>
          </cell>
          <cell r="R251">
            <v>0</v>
          </cell>
          <cell r="S251">
            <v>4.2165749975697642</v>
          </cell>
        </row>
        <row r="252">
          <cell r="O252">
            <v>0</v>
          </cell>
          <cell r="P252">
            <v>2.2300313333333337</v>
          </cell>
          <cell r="R252">
            <v>0</v>
          </cell>
          <cell r="S252">
            <v>2.3374189409599957</v>
          </cell>
        </row>
        <row r="253">
          <cell r="O253">
            <v>0</v>
          </cell>
          <cell r="P253">
            <v>3.2687390833333336</v>
          </cell>
          <cell r="R253">
            <v>0</v>
          </cell>
          <cell r="S253">
            <v>3.5761109118604977</v>
          </cell>
        </row>
        <row r="254">
          <cell r="O254">
            <v>6.2279285199999999</v>
          </cell>
          <cell r="P254">
            <v>86.767204333333325</v>
          </cell>
          <cell r="R254">
            <v>20.762236650000002</v>
          </cell>
          <cell r="S254">
            <v>0</v>
          </cell>
        </row>
        <row r="255">
          <cell r="O255">
            <v>0</v>
          </cell>
          <cell r="P255">
            <v>1.675</v>
          </cell>
          <cell r="R255">
            <v>0</v>
          </cell>
          <cell r="S255">
            <v>0</v>
          </cell>
        </row>
        <row r="256">
          <cell r="O256">
            <v>0</v>
          </cell>
          <cell r="P256">
            <v>0</v>
          </cell>
          <cell r="R256">
            <v>7.0312113000000007</v>
          </cell>
          <cell r="S256">
            <v>0</v>
          </cell>
        </row>
        <row r="257">
          <cell r="O257">
            <v>4.4336186000000009</v>
          </cell>
          <cell r="P257">
            <v>0</v>
          </cell>
          <cell r="R257">
            <v>8.6124695800000008</v>
          </cell>
          <cell r="S257">
            <v>0</v>
          </cell>
        </row>
        <row r="258">
          <cell r="O258">
            <v>186.96209729</v>
          </cell>
          <cell r="P258">
            <v>167.5</v>
          </cell>
          <cell r="R258">
            <v>0</v>
          </cell>
          <cell r="S258">
            <v>0</v>
          </cell>
        </row>
        <row r="259">
          <cell r="O259">
            <v>0</v>
          </cell>
          <cell r="P259">
            <v>2.4563473333333334</v>
          </cell>
          <cell r="R259">
            <v>0.37687580999999998</v>
          </cell>
          <cell r="S259">
            <v>0</v>
          </cell>
        </row>
        <row r="260">
          <cell r="O260">
            <v>0</v>
          </cell>
          <cell r="P260">
            <v>1.3783926666666668</v>
          </cell>
          <cell r="R260">
            <v>0</v>
          </cell>
          <cell r="S260">
            <v>1.5181003776801847</v>
          </cell>
        </row>
        <row r="261">
          <cell r="O261">
            <v>0</v>
          </cell>
          <cell r="P261">
            <v>5.925818333333333</v>
          </cell>
          <cell r="R261">
            <v>0</v>
          </cell>
          <cell r="S261">
            <v>6.513234115073681</v>
          </cell>
        </row>
        <row r="262">
          <cell r="O262">
            <v>0</v>
          </cell>
          <cell r="P262">
            <v>2.1165601666666665</v>
          </cell>
          <cell r="R262">
            <v>0</v>
          </cell>
          <cell r="S262">
            <v>2.3471252587344722</v>
          </cell>
        </row>
        <row r="263">
          <cell r="O263">
            <v>0</v>
          </cell>
          <cell r="P263">
            <v>1.4937331666666667</v>
          </cell>
          <cell r="R263">
            <v>0</v>
          </cell>
          <cell r="S263">
            <v>0</v>
          </cell>
        </row>
        <row r="264">
          <cell r="O264">
            <v>0</v>
          </cell>
          <cell r="P264">
            <v>2.1690278333333337</v>
          </cell>
          <cell r="R264">
            <v>0</v>
          </cell>
          <cell r="S264">
            <v>2.1280951948218041</v>
          </cell>
        </row>
        <row r="265">
          <cell r="O265">
            <v>3.0257259699999999</v>
          </cell>
          <cell r="P265">
            <v>139.80595866666667</v>
          </cell>
          <cell r="R265">
            <v>5.1510901000000002</v>
          </cell>
          <cell r="S265">
            <v>1.9417509568803832</v>
          </cell>
        </row>
        <row r="266">
          <cell r="O266">
            <v>68.693181509999988</v>
          </cell>
          <cell r="P266">
            <v>9.8497922500000001</v>
          </cell>
          <cell r="R266">
            <v>66.719533999999996</v>
          </cell>
          <cell r="S266">
            <v>6.6760300650806021</v>
          </cell>
        </row>
        <row r="267">
          <cell r="O267">
            <v>0</v>
          </cell>
          <cell r="P267">
            <v>0</v>
          </cell>
          <cell r="R267">
            <v>0</v>
          </cell>
          <cell r="S267">
            <v>0</v>
          </cell>
        </row>
        <row r="268">
          <cell r="O268">
            <v>3.0025737800000001</v>
          </cell>
          <cell r="P268">
            <v>3.3769708333333335</v>
          </cell>
          <cell r="R268">
            <v>2.9163057999999999</v>
          </cell>
          <cell r="S268">
            <v>-9.9999999999999995E-7</v>
          </cell>
        </row>
        <row r="269">
          <cell r="O269">
            <v>2.3505985200000001</v>
          </cell>
          <cell r="P269">
            <v>1.0150919166666665</v>
          </cell>
          <cell r="R269">
            <v>6.4737623200000005</v>
          </cell>
          <cell r="S269">
            <v>0</v>
          </cell>
        </row>
        <row r="270">
          <cell r="O270">
            <v>0</v>
          </cell>
          <cell r="P270">
            <v>1.1681550833333332</v>
          </cell>
          <cell r="R270">
            <v>20.260952809999999</v>
          </cell>
          <cell r="S270">
            <v>0</v>
          </cell>
        </row>
        <row r="271">
          <cell r="O271">
            <v>0</v>
          </cell>
          <cell r="P271">
            <v>210.40010000000001</v>
          </cell>
          <cell r="R271">
            <v>8.9672080300000001</v>
          </cell>
          <cell r="S271">
            <v>0</v>
          </cell>
        </row>
        <row r="272">
          <cell r="O272">
            <v>129.98913794000001</v>
          </cell>
          <cell r="P272">
            <v>10.107207916666667</v>
          </cell>
          <cell r="R272">
            <v>171.82709867999998</v>
          </cell>
          <cell r="S272">
            <v>13.294549304819032</v>
          </cell>
        </row>
        <row r="273">
          <cell r="O273">
            <v>0</v>
          </cell>
          <cell r="P273">
            <v>0</v>
          </cell>
          <cell r="R273">
            <v>0</v>
          </cell>
          <cell r="S273">
            <v>0</v>
          </cell>
        </row>
        <row r="274">
          <cell r="O274">
            <v>0</v>
          </cell>
          <cell r="P274">
            <v>91.717631666666676</v>
          </cell>
          <cell r="R274">
            <v>3.88692663</v>
          </cell>
          <cell r="S274">
            <v>0</v>
          </cell>
        </row>
        <row r="275">
          <cell r="O275">
            <v>23.498500969999998</v>
          </cell>
          <cell r="P275">
            <v>2.1202451666666664</v>
          </cell>
          <cell r="R275">
            <v>47.93680492</v>
          </cell>
          <cell r="S275">
            <v>0</v>
          </cell>
        </row>
      </sheetData>
      <sheetData sheetId="3">
        <row r="16">
          <cell r="D16">
            <v>0</v>
          </cell>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125.625</v>
          </cell>
          <cell r="R22">
            <v>0</v>
          </cell>
          <cell r="S22">
            <v>5.9761430899999999</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0</v>
          </cell>
          <cell r="P75">
            <v>249.57499999999999</v>
          </cell>
          <cell r="R75">
            <v>0</v>
          </cell>
          <cell r="S75">
            <v>133.85580259250284</v>
          </cell>
        </row>
        <row r="76">
          <cell r="O76">
            <v>41.832189140000004</v>
          </cell>
          <cell r="P76">
            <v>9.9370983333333331</v>
          </cell>
          <cell r="R76">
            <v>41.832189140000004</v>
          </cell>
          <cell r="S76">
            <v>0.10624430000000017</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18.099713729999998</v>
          </cell>
          <cell r="P81">
            <v>4.9879891666666669</v>
          </cell>
          <cell r="R81">
            <v>18.099713729999998</v>
          </cell>
          <cell r="S81">
            <v>4.2438083708014149</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4.9411547499999999</v>
          </cell>
          <cell r="P107">
            <v>0.33751750000000003</v>
          </cell>
          <cell r="R107">
            <v>4.9411547499999999</v>
          </cell>
          <cell r="S107">
            <v>0.2644210751119711</v>
          </cell>
        </row>
        <row r="108">
          <cell r="O108">
            <v>0</v>
          </cell>
          <cell r="P108">
            <v>0</v>
          </cell>
          <cell r="R108">
            <v>0</v>
          </cell>
          <cell r="S108">
            <v>0</v>
          </cell>
        </row>
        <row r="109">
          <cell r="O109">
            <v>0</v>
          </cell>
          <cell r="P109">
            <v>0</v>
          </cell>
          <cell r="R109">
            <v>0</v>
          </cell>
          <cell r="S109">
            <v>0</v>
          </cell>
        </row>
        <row r="110">
          <cell r="O110">
            <v>0.75573075000000001</v>
          </cell>
          <cell r="P110">
            <v>7.0909366666666669</v>
          </cell>
          <cell r="R110">
            <v>0.75573075000000001</v>
          </cell>
          <cell r="S110">
            <v>6.091325875312485</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1.9598785540092047</v>
          </cell>
        </row>
        <row r="129">
          <cell r="O129">
            <v>0</v>
          </cell>
          <cell r="P129">
            <v>8.6101549166666658</v>
          </cell>
          <cell r="R129">
            <v>0</v>
          </cell>
          <cell r="S129">
            <v>5.3998171825011223</v>
          </cell>
        </row>
        <row r="130">
          <cell r="O130">
            <v>0</v>
          </cell>
          <cell r="P130">
            <v>0</v>
          </cell>
          <cell r="R130">
            <v>0</v>
          </cell>
          <cell r="S130">
            <v>0</v>
          </cell>
        </row>
        <row r="131">
          <cell r="O131">
            <v>0</v>
          </cell>
          <cell r="P131">
            <v>0</v>
          </cell>
          <cell r="R131">
            <v>0</v>
          </cell>
          <cell r="S131">
            <v>0</v>
          </cell>
        </row>
        <row r="132">
          <cell r="O132">
            <v>4.2972592499999998</v>
          </cell>
          <cell r="P132">
            <v>0.56441641666666664</v>
          </cell>
          <cell r="R132">
            <v>4.2972592499999998</v>
          </cell>
          <cell r="S132">
            <v>0.49679383611853722</v>
          </cell>
        </row>
        <row r="133">
          <cell r="O133">
            <v>0</v>
          </cell>
          <cell r="P133">
            <v>0.5338040833333334</v>
          </cell>
          <cell r="R133">
            <v>0</v>
          </cell>
          <cell r="S133">
            <v>0.42311968225961316</v>
          </cell>
        </row>
        <row r="134">
          <cell r="O134">
            <v>0</v>
          </cell>
          <cell r="P134">
            <v>0</v>
          </cell>
          <cell r="R134">
            <v>0</v>
          </cell>
          <cell r="S134">
            <v>0</v>
          </cell>
        </row>
        <row r="135">
          <cell r="O135">
            <v>0</v>
          </cell>
          <cell r="P135">
            <v>0</v>
          </cell>
          <cell r="R135">
            <v>0</v>
          </cell>
          <cell r="S135">
            <v>0</v>
          </cell>
        </row>
        <row r="136">
          <cell r="O136">
            <v>0</v>
          </cell>
          <cell r="P136">
            <v>0</v>
          </cell>
          <cell r="R136">
            <v>0</v>
          </cell>
          <cell r="S136">
            <v>2.4449610036638081</v>
          </cell>
        </row>
        <row r="137">
          <cell r="O137">
            <v>0</v>
          </cell>
          <cell r="P137">
            <v>0</v>
          </cell>
          <cell r="R137">
            <v>0</v>
          </cell>
          <cell r="S137">
            <v>0</v>
          </cell>
        </row>
        <row r="138">
          <cell r="O138">
            <v>111.10513709</v>
          </cell>
          <cell r="P138">
            <v>14.99728</v>
          </cell>
          <cell r="R138">
            <v>111.10513709</v>
          </cell>
          <cell r="S138">
            <v>0.27101551000000002</v>
          </cell>
        </row>
        <row r="139">
          <cell r="O139">
            <v>147.57077685000002</v>
          </cell>
          <cell r="P139">
            <v>41.339589583333336</v>
          </cell>
          <cell r="R139">
            <v>147.06504538999999</v>
          </cell>
          <cell r="S139">
            <v>0.98708090647799984</v>
          </cell>
        </row>
        <row r="140">
          <cell r="O140">
            <v>0</v>
          </cell>
          <cell r="P140">
            <v>3.2062665833333335</v>
          </cell>
          <cell r="R140">
            <v>0</v>
          </cell>
          <cell r="S140">
            <v>13.803517802795879</v>
          </cell>
        </row>
        <row r="141">
          <cell r="O141">
            <v>0</v>
          </cell>
          <cell r="P141">
            <v>0</v>
          </cell>
          <cell r="R141">
            <v>0</v>
          </cell>
          <cell r="S141">
            <v>0</v>
          </cell>
        </row>
        <row r="142">
          <cell r="O142">
            <v>0</v>
          </cell>
          <cell r="P142">
            <v>4.5434157500000003</v>
          </cell>
          <cell r="R142">
            <v>0</v>
          </cell>
          <cell r="S142">
            <v>19.560172110298051</v>
          </cell>
        </row>
        <row r="143">
          <cell r="O143">
            <v>0.36681068</v>
          </cell>
          <cell r="P143">
            <v>0.36386025</v>
          </cell>
          <cell r="R143">
            <v>0.36681068</v>
          </cell>
          <cell r="S143">
            <v>0.30832528468469184</v>
          </cell>
        </row>
        <row r="144">
          <cell r="O144">
            <v>0</v>
          </cell>
          <cell r="P144">
            <v>0.92979083333333334</v>
          </cell>
          <cell r="R144">
            <v>0</v>
          </cell>
          <cell r="S144">
            <v>0.77187141964903894</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7.9468818399999996</v>
          </cell>
          <cell r="P153">
            <v>2.7122220000000001</v>
          </cell>
          <cell r="R153">
            <v>7.9468818499999996</v>
          </cell>
          <cell r="S153">
            <v>2.3599113392583959</v>
          </cell>
        </row>
        <row r="154">
          <cell r="O154">
            <v>0</v>
          </cell>
          <cell r="P154">
            <v>0</v>
          </cell>
          <cell r="R154">
            <v>0</v>
          </cell>
          <cell r="S154">
            <v>0</v>
          </cell>
        </row>
        <row r="155">
          <cell r="O155">
            <v>0</v>
          </cell>
          <cell r="P155">
            <v>4.5709745000000002</v>
          </cell>
          <cell r="R155">
            <v>0</v>
          </cell>
          <cell r="S155">
            <v>4.023330362931814</v>
          </cell>
        </row>
        <row r="156">
          <cell r="O156">
            <v>0</v>
          </cell>
          <cell r="P156">
            <v>50.25</v>
          </cell>
          <cell r="R156">
            <v>0</v>
          </cell>
          <cell r="S156">
            <v>1.5915434608950001</v>
          </cell>
        </row>
        <row r="157">
          <cell r="O157">
            <v>0</v>
          </cell>
          <cell r="P157">
            <v>0</v>
          </cell>
          <cell r="R157">
            <v>0</v>
          </cell>
          <cell r="S157">
            <v>0</v>
          </cell>
        </row>
        <row r="158">
          <cell r="O158">
            <v>10.6062349</v>
          </cell>
          <cell r="P158">
            <v>1.2789026666666667</v>
          </cell>
          <cell r="R158">
            <v>10.6062349</v>
          </cell>
          <cell r="S158">
            <v>1.0114001625799038</v>
          </cell>
        </row>
        <row r="159">
          <cell r="O159">
            <v>113.11452416</v>
          </cell>
          <cell r="P159">
            <v>167.5</v>
          </cell>
          <cell r="R159">
            <v>113.11452416</v>
          </cell>
          <cell r="S159">
            <v>1.1019744700000003</v>
          </cell>
        </row>
        <row r="160">
          <cell r="O160">
            <v>0</v>
          </cell>
          <cell r="P160">
            <v>0.6887449166666666</v>
          </cell>
          <cell r="R160">
            <v>0</v>
          </cell>
          <cell r="S160">
            <v>0.5101730100832218</v>
          </cell>
        </row>
        <row r="161">
          <cell r="O161">
            <v>0</v>
          </cell>
          <cell r="P161">
            <v>0.12650941666666668</v>
          </cell>
          <cell r="R161">
            <v>0</v>
          </cell>
          <cell r="S161">
            <v>4.9086916645845136E-2</v>
          </cell>
        </row>
        <row r="162">
          <cell r="O162">
            <v>0</v>
          </cell>
          <cell r="P162">
            <v>0</v>
          </cell>
          <cell r="R162">
            <v>0</v>
          </cell>
          <cell r="S162">
            <v>0</v>
          </cell>
        </row>
        <row r="163">
          <cell r="O163">
            <v>0</v>
          </cell>
          <cell r="P163">
            <v>0</v>
          </cell>
          <cell r="R163">
            <v>0</v>
          </cell>
          <cell r="S163">
            <v>0</v>
          </cell>
        </row>
        <row r="164">
          <cell r="O164">
            <v>0</v>
          </cell>
          <cell r="P164">
            <v>0</v>
          </cell>
          <cell r="R164">
            <v>0</v>
          </cell>
          <cell r="S164">
            <v>0</v>
          </cell>
        </row>
        <row r="165">
          <cell r="O165">
            <v>11.453177720000001</v>
          </cell>
          <cell r="P165">
            <v>4.1218265833333332</v>
          </cell>
          <cell r="R165">
            <v>11.453177720000001</v>
          </cell>
          <cell r="S165">
            <v>3.6279944229219891</v>
          </cell>
        </row>
        <row r="166">
          <cell r="O166">
            <v>5.8462017599999996</v>
          </cell>
          <cell r="P166">
            <v>3.3473568333333334</v>
          </cell>
          <cell r="R166">
            <v>5.8462017599999996</v>
          </cell>
          <cell r="S166">
            <v>6.3195567280460487</v>
          </cell>
        </row>
        <row r="167">
          <cell r="O167">
            <v>0</v>
          </cell>
          <cell r="P167">
            <v>0.58315291666666658</v>
          </cell>
          <cell r="R167">
            <v>0</v>
          </cell>
          <cell r="S167">
            <v>0.50586143308221598</v>
          </cell>
        </row>
        <row r="168">
          <cell r="O168">
            <v>1.9177745900000003</v>
          </cell>
          <cell r="P168">
            <v>1.4045126666666667</v>
          </cell>
          <cell r="R168">
            <v>1.9177745900000003</v>
          </cell>
          <cell r="S168">
            <v>1.1990109907053477</v>
          </cell>
        </row>
        <row r="169">
          <cell r="O169">
            <v>0</v>
          </cell>
          <cell r="P169">
            <v>0.26582583333333332</v>
          </cell>
          <cell r="R169">
            <v>0</v>
          </cell>
          <cell r="S169">
            <v>0.232159583623223</v>
          </cell>
        </row>
        <row r="170">
          <cell r="O170">
            <v>0</v>
          </cell>
          <cell r="P170">
            <v>1.1733106666666668</v>
          </cell>
          <cell r="R170">
            <v>0</v>
          </cell>
          <cell r="S170">
            <v>0.99249794218360632</v>
          </cell>
        </row>
        <row r="171">
          <cell r="O171">
            <v>0</v>
          </cell>
          <cell r="P171">
            <v>0.58944925000000004</v>
          </cell>
          <cell r="R171">
            <v>0</v>
          </cell>
          <cell r="S171">
            <v>0.47209935624313121</v>
          </cell>
        </row>
        <row r="172">
          <cell r="O172">
            <v>6.1364221600000004</v>
          </cell>
          <cell r="P172">
            <v>0.64891675000000004</v>
          </cell>
          <cell r="R172">
            <v>6.1364221600000004</v>
          </cell>
          <cell r="S172">
            <v>0.51592608490735037</v>
          </cell>
        </row>
        <row r="173">
          <cell r="O173">
            <v>17.838465019999997</v>
          </cell>
          <cell r="P173">
            <v>1.8839395000000001</v>
          </cell>
          <cell r="R173">
            <v>17.838465019999997</v>
          </cell>
          <cell r="S173">
            <v>1.453137325561042</v>
          </cell>
        </row>
        <row r="174">
          <cell r="O174">
            <v>0</v>
          </cell>
          <cell r="P174">
            <v>0.23411641666666666</v>
          </cell>
          <cell r="R174">
            <v>0</v>
          </cell>
          <cell r="S174">
            <v>0.20279651077132485</v>
          </cell>
        </row>
        <row r="175">
          <cell r="O175">
            <v>11.43838351</v>
          </cell>
          <cell r="P175">
            <v>1.2208438333333334</v>
          </cell>
          <cell r="R175">
            <v>11.43838351</v>
          </cell>
          <cell r="S175">
            <v>1.0512113951329678</v>
          </cell>
        </row>
        <row r="176">
          <cell r="O176">
            <v>0</v>
          </cell>
          <cell r="P176">
            <v>0.85059850000000004</v>
          </cell>
          <cell r="R176">
            <v>0</v>
          </cell>
          <cell r="S176">
            <v>0.74868930231948527</v>
          </cell>
        </row>
        <row r="177">
          <cell r="O177">
            <v>14.44616489</v>
          </cell>
          <cell r="P177">
            <v>2.1046040000000001</v>
          </cell>
          <cell r="R177">
            <v>14.44616489</v>
          </cell>
          <cell r="S177">
            <v>1.7335541203537863</v>
          </cell>
        </row>
        <row r="178">
          <cell r="O178">
            <v>4.2214531800000001</v>
          </cell>
          <cell r="P178">
            <v>2.3498692499999998</v>
          </cell>
          <cell r="R178">
            <v>4.2214531800000001</v>
          </cell>
          <cell r="S178">
            <v>1.9224352274082062</v>
          </cell>
        </row>
        <row r="179">
          <cell r="O179">
            <v>37.012609839999996</v>
          </cell>
          <cell r="P179">
            <v>3.0483174166666664</v>
          </cell>
          <cell r="R179">
            <v>37.012609840000003</v>
          </cell>
          <cell r="S179">
            <v>2.4242738777822552</v>
          </cell>
        </row>
        <row r="180">
          <cell r="O180">
            <v>0</v>
          </cell>
          <cell r="P180">
            <v>1.4978821666666668</v>
          </cell>
          <cell r="R180">
            <v>0</v>
          </cell>
          <cell r="S180">
            <v>1.1834263443116619</v>
          </cell>
        </row>
        <row r="181">
          <cell r="O181">
            <v>0</v>
          </cell>
          <cell r="P181">
            <v>4.4717876666666667</v>
          </cell>
          <cell r="R181">
            <v>0</v>
          </cell>
          <cell r="S181">
            <v>3.830678208394354</v>
          </cell>
        </row>
        <row r="182">
          <cell r="O182">
            <v>12.678610059999999</v>
          </cell>
          <cell r="P182">
            <v>12.273505583333334</v>
          </cell>
          <cell r="R182">
            <v>12.678610059999999</v>
          </cell>
          <cell r="S182">
            <v>14.868417350704</v>
          </cell>
        </row>
        <row r="183">
          <cell r="O183">
            <v>28.219065189999998</v>
          </cell>
          <cell r="P183">
            <v>4.1831785000000004</v>
          </cell>
          <cell r="R183">
            <v>28.219065189999998</v>
          </cell>
          <cell r="S183">
            <v>3.6806455478244571</v>
          </cell>
        </row>
        <row r="184">
          <cell r="O184">
            <v>2.5485135600000004</v>
          </cell>
          <cell r="P184">
            <v>2.5466298333333337</v>
          </cell>
          <cell r="R184">
            <v>2.5485135600000004</v>
          </cell>
          <cell r="S184">
            <v>2.2415197943742702</v>
          </cell>
        </row>
        <row r="185">
          <cell r="O185">
            <v>0</v>
          </cell>
          <cell r="P185">
            <v>0.77507775000000001</v>
          </cell>
          <cell r="R185">
            <v>0</v>
          </cell>
          <cell r="S185">
            <v>0.6822168876275686</v>
          </cell>
        </row>
        <row r="186">
          <cell r="O186">
            <v>11.9469388</v>
          </cell>
          <cell r="P186">
            <v>208.74528541666666</v>
          </cell>
          <cell r="R186">
            <v>11.946938800000003</v>
          </cell>
          <cell r="S186">
            <v>1.9473759327146429</v>
          </cell>
        </row>
        <row r="187">
          <cell r="O187">
            <v>0</v>
          </cell>
          <cell r="P187">
            <v>11.254974916666667</v>
          </cell>
          <cell r="R187">
            <v>0</v>
          </cell>
          <cell r="S187">
            <v>9.75335919062125</v>
          </cell>
        </row>
        <row r="188">
          <cell r="O188">
            <v>11.91653146</v>
          </cell>
          <cell r="P188">
            <v>1.7217039999999999</v>
          </cell>
          <cell r="R188">
            <v>11.91653146</v>
          </cell>
          <cell r="S188">
            <v>1.3954379911140893</v>
          </cell>
        </row>
        <row r="189">
          <cell r="O189">
            <v>0</v>
          </cell>
          <cell r="P189">
            <v>0.34008191666666671</v>
          </cell>
          <cell r="R189">
            <v>0</v>
          </cell>
          <cell r="S189">
            <v>2.0801971044074139</v>
          </cell>
        </row>
        <row r="190">
          <cell r="O190">
            <v>32.227496019999997</v>
          </cell>
          <cell r="P190">
            <v>1.7297959166666668</v>
          </cell>
          <cell r="R190">
            <v>32.227496019999997</v>
          </cell>
          <cell r="S190">
            <v>1.4167870153073761</v>
          </cell>
        </row>
        <row r="191">
          <cell r="O191">
            <v>2.0693128299999999</v>
          </cell>
          <cell r="P191">
            <v>354.27336574999998</v>
          </cell>
          <cell r="R191">
            <v>2.0693128299999999</v>
          </cell>
          <cell r="S191">
            <v>1.1542374385803025</v>
          </cell>
        </row>
        <row r="192">
          <cell r="O192">
            <v>7.59091191</v>
          </cell>
          <cell r="P192">
            <v>1.5067747499999999</v>
          </cell>
          <cell r="R192">
            <v>7.5909119099999991</v>
          </cell>
          <cell r="S192">
            <v>1.3023660051386319</v>
          </cell>
        </row>
        <row r="193">
          <cell r="O193">
            <v>141.09178181000001</v>
          </cell>
          <cell r="P193">
            <v>0</v>
          </cell>
          <cell r="R193">
            <v>141.09178181000001</v>
          </cell>
          <cell r="S193">
            <v>0</v>
          </cell>
        </row>
        <row r="194">
          <cell r="O194">
            <v>44.749306970000006</v>
          </cell>
          <cell r="P194">
            <v>0</v>
          </cell>
          <cell r="R194">
            <v>41.951250800000011</v>
          </cell>
          <cell r="S194">
            <v>0</v>
          </cell>
        </row>
        <row r="195">
          <cell r="O195">
            <v>0</v>
          </cell>
          <cell r="P195">
            <v>5.6093471666666668</v>
          </cell>
          <cell r="R195">
            <v>0</v>
          </cell>
          <cell r="S195">
            <v>0</v>
          </cell>
        </row>
        <row r="196">
          <cell r="O196">
            <v>27.004157539999998</v>
          </cell>
          <cell r="P196">
            <v>6.3596416666666669E-2</v>
          </cell>
          <cell r="R196">
            <v>27.004157539999998</v>
          </cell>
          <cell r="S196">
            <v>5.597677026687737E-2</v>
          </cell>
        </row>
        <row r="197">
          <cell r="O197">
            <v>170.62655371</v>
          </cell>
          <cell r="P197">
            <v>92.125</v>
          </cell>
          <cell r="R197">
            <v>162.21378132999999</v>
          </cell>
          <cell r="S197">
            <v>10.957358955582</v>
          </cell>
        </row>
        <row r="198">
          <cell r="O198">
            <v>0</v>
          </cell>
          <cell r="P198">
            <v>7.811191666666667E-2</v>
          </cell>
          <cell r="R198">
            <v>0</v>
          </cell>
          <cell r="S198">
            <v>6.2294072946602365E-2</v>
          </cell>
        </row>
        <row r="199">
          <cell r="O199">
            <v>0</v>
          </cell>
          <cell r="P199">
            <v>3.057375E-2</v>
          </cell>
          <cell r="R199">
            <v>0</v>
          </cell>
          <cell r="S199">
            <v>2.397747503716784E-2</v>
          </cell>
        </row>
        <row r="200">
          <cell r="O200">
            <v>24.779774249999999</v>
          </cell>
          <cell r="P200">
            <v>17.048757999999999</v>
          </cell>
          <cell r="R200">
            <v>24.779774249999999</v>
          </cell>
          <cell r="S200">
            <v>-5.4777268150000014</v>
          </cell>
        </row>
        <row r="201">
          <cell r="O201">
            <v>69.965297520000007</v>
          </cell>
          <cell r="P201">
            <v>25.528447166666666</v>
          </cell>
          <cell r="R201">
            <v>69.965297520000007</v>
          </cell>
          <cell r="S201">
            <v>11.750403879336003</v>
          </cell>
        </row>
        <row r="202">
          <cell r="O202">
            <v>13.611546259999997</v>
          </cell>
          <cell r="P202">
            <v>0.19521791666666666</v>
          </cell>
          <cell r="R202">
            <v>13.611546259999997</v>
          </cell>
          <cell r="S202">
            <v>0.15014669709828671</v>
          </cell>
        </row>
        <row r="203">
          <cell r="O203">
            <v>42.115475250000003</v>
          </cell>
          <cell r="P203">
            <v>13.176548333333335</v>
          </cell>
          <cell r="R203">
            <v>42.115475250000003</v>
          </cell>
          <cell r="S203">
            <v>5.1529747400000003</v>
          </cell>
        </row>
        <row r="204">
          <cell r="O204">
            <v>0</v>
          </cell>
          <cell r="P204">
            <v>1.66529675</v>
          </cell>
          <cell r="R204">
            <v>0</v>
          </cell>
          <cell r="S204">
            <v>1.4081464706790821</v>
          </cell>
        </row>
        <row r="205">
          <cell r="O205">
            <v>0</v>
          </cell>
          <cell r="P205">
            <v>0.68347708333333335</v>
          </cell>
          <cell r="R205">
            <v>0</v>
          </cell>
          <cell r="S205">
            <v>0.53564992870129735</v>
          </cell>
        </row>
        <row r="206">
          <cell r="O206">
            <v>0</v>
          </cell>
          <cell r="P206">
            <v>1.0695997500000001</v>
          </cell>
          <cell r="R206">
            <v>0</v>
          </cell>
          <cell r="S206">
            <v>0</v>
          </cell>
        </row>
        <row r="207">
          <cell r="O207">
            <v>64.269887920000002</v>
          </cell>
          <cell r="P207">
            <v>0</v>
          </cell>
          <cell r="R207">
            <v>64.269887920000002</v>
          </cell>
          <cell r="S207">
            <v>0.19596377199999943</v>
          </cell>
        </row>
        <row r="208">
          <cell r="O208">
            <v>0</v>
          </cell>
          <cell r="P208">
            <v>15.042752916666666</v>
          </cell>
          <cell r="R208">
            <v>0</v>
          </cell>
          <cell r="S208">
            <v>-1.9322985641599997</v>
          </cell>
        </row>
        <row r="209">
          <cell r="O209">
            <v>7.2736712499999996</v>
          </cell>
          <cell r="P209">
            <v>9.6796583333333325E-2</v>
          </cell>
          <cell r="R209">
            <v>7.2736712499999996</v>
          </cell>
          <cell r="S209">
            <v>7.1699990606290662E-2</v>
          </cell>
        </row>
        <row r="210">
          <cell r="O210">
            <v>6.6083020000000006E-2</v>
          </cell>
          <cell r="P210">
            <v>192.00356491666665</v>
          </cell>
          <cell r="R210">
            <v>6.6083030000000001E-2</v>
          </cell>
          <cell r="S210">
            <v>1.5407597131943422</v>
          </cell>
        </row>
        <row r="211">
          <cell r="O211">
            <v>38.139516809999996</v>
          </cell>
          <cell r="P211">
            <v>0.80808199999999997</v>
          </cell>
          <cell r="R211">
            <v>38.139516810000003</v>
          </cell>
          <cell r="S211">
            <v>0.70555440275456249</v>
          </cell>
        </row>
        <row r="212">
          <cell r="O212">
            <v>26.292438109999999</v>
          </cell>
          <cell r="P212">
            <v>1.7502577500000001</v>
          </cell>
          <cell r="R212">
            <v>26.292438109999999</v>
          </cell>
          <cell r="S212">
            <v>1.4450262201070228</v>
          </cell>
        </row>
        <row r="213">
          <cell r="O213">
            <v>12.009257300000002</v>
          </cell>
          <cell r="P213">
            <v>298.15154941666668</v>
          </cell>
          <cell r="R213">
            <v>12.009257300000002</v>
          </cell>
          <cell r="S213">
            <v>1.3127883269099081</v>
          </cell>
        </row>
        <row r="214">
          <cell r="O214">
            <v>4.3622022899999999</v>
          </cell>
          <cell r="P214">
            <v>1.4727319999999999</v>
          </cell>
          <cell r="R214">
            <v>4.3622022899999999</v>
          </cell>
          <cell r="S214">
            <v>1.2710519746407829</v>
          </cell>
        </row>
        <row r="215">
          <cell r="O215">
            <v>6.3243912700000005</v>
          </cell>
          <cell r="P215">
            <v>3.3677332500000001</v>
          </cell>
          <cell r="R215">
            <v>6.3243912700000005</v>
          </cell>
          <cell r="S215">
            <v>2.868194457575433</v>
          </cell>
        </row>
        <row r="216">
          <cell r="O216">
            <v>7.8040903699999999</v>
          </cell>
          <cell r="P216">
            <v>0.65264866666666665</v>
          </cell>
          <cell r="R216">
            <v>7.8040903699999999</v>
          </cell>
          <cell r="S216">
            <v>1.8383026518672536</v>
          </cell>
        </row>
        <row r="217">
          <cell r="O217">
            <v>9.492903720000001</v>
          </cell>
          <cell r="P217">
            <v>3.2328421666666665</v>
          </cell>
          <cell r="R217">
            <v>9.492903720000001</v>
          </cell>
          <cell r="S217">
            <v>2.7688310961165503</v>
          </cell>
        </row>
        <row r="218">
          <cell r="O218">
            <v>6.8588789100000005</v>
          </cell>
          <cell r="P218">
            <v>0.7538906666666666</v>
          </cell>
          <cell r="R218">
            <v>6.8588789099999996</v>
          </cell>
          <cell r="S218">
            <v>0.6526647149598841</v>
          </cell>
        </row>
        <row r="219">
          <cell r="O219">
            <v>0</v>
          </cell>
          <cell r="P219">
            <v>1.4011023333333332</v>
          </cell>
          <cell r="R219">
            <v>0</v>
          </cell>
          <cell r="S219">
            <v>1.2332382199421432</v>
          </cell>
        </row>
        <row r="220">
          <cell r="O220">
            <v>17.803209519999996</v>
          </cell>
          <cell r="P220">
            <v>1.5131765833333333</v>
          </cell>
          <cell r="R220">
            <v>17.803209519999996</v>
          </cell>
          <cell r="S220">
            <v>1.3220192675971334</v>
          </cell>
        </row>
        <row r="221">
          <cell r="O221">
            <v>9.2600554600000002</v>
          </cell>
          <cell r="P221">
            <v>3.35</v>
          </cell>
          <cell r="R221">
            <v>9.2600554700000011</v>
          </cell>
          <cell r="S221">
            <v>1.1794517331791938</v>
          </cell>
        </row>
        <row r="222">
          <cell r="O222">
            <v>0.40944666999999996</v>
          </cell>
          <cell r="P222">
            <v>0.96459733333333342</v>
          </cell>
          <cell r="R222">
            <v>0.40944666999999996</v>
          </cell>
          <cell r="S222">
            <v>0.84477188725520769</v>
          </cell>
        </row>
        <row r="223">
          <cell r="O223">
            <v>66.184880129999996</v>
          </cell>
          <cell r="P223">
            <v>207.7</v>
          </cell>
          <cell r="R223">
            <v>66.184880129999996</v>
          </cell>
          <cell r="S223">
            <v>116.66126087999994</v>
          </cell>
        </row>
        <row r="224">
          <cell r="O224">
            <v>4.843313189999999</v>
          </cell>
          <cell r="P224">
            <v>1.2151555833333332</v>
          </cell>
          <cell r="R224">
            <v>4.843313189999999</v>
          </cell>
          <cell r="S224">
            <v>0.97382529775880278</v>
          </cell>
        </row>
        <row r="225">
          <cell r="O225">
            <v>4.2569410899999998</v>
          </cell>
          <cell r="P225">
            <v>167.5</v>
          </cell>
          <cell r="R225">
            <v>4.2569410999999997</v>
          </cell>
          <cell r="S225">
            <v>-6.2301548099999993</v>
          </cell>
        </row>
        <row r="226">
          <cell r="O226">
            <v>0</v>
          </cell>
          <cell r="P226">
            <v>2.1404808333333336</v>
          </cell>
          <cell r="R226">
            <v>0</v>
          </cell>
          <cell r="S226">
            <v>0</v>
          </cell>
        </row>
        <row r="227">
          <cell r="O227">
            <v>0</v>
          </cell>
          <cell r="P227">
            <v>0.5712788333333334</v>
          </cell>
          <cell r="R227">
            <v>0</v>
          </cell>
          <cell r="S227">
            <v>0.49707180433516646</v>
          </cell>
        </row>
        <row r="228">
          <cell r="O228">
            <v>0</v>
          </cell>
          <cell r="P228">
            <v>5.6979731666666673</v>
          </cell>
          <cell r="R228">
            <v>0</v>
          </cell>
          <cell r="S228">
            <v>0</v>
          </cell>
        </row>
        <row r="229">
          <cell r="O229">
            <v>0</v>
          </cell>
          <cell r="P229">
            <v>0.15710833333333335</v>
          </cell>
          <cell r="R229">
            <v>0</v>
          </cell>
          <cell r="S229">
            <v>0.1163746001379026</v>
          </cell>
        </row>
        <row r="230">
          <cell r="O230">
            <v>7.7253316500000002</v>
          </cell>
          <cell r="P230">
            <v>3.35</v>
          </cell>
          <cell r="R230">
            <v>11.50073931</v>
          </cell>
          <cell r="S230">
            <v>1.9679294951373814</v>
          </cell>
        </row>
        <row r="231">
          <cell r="O231">
            <v>28.418206350000002</v>
          </cell>
          <cell r="P231">
            <v>5.0250000000000004</v>
          </cell>
          <cell r="R231">
            <v>28.418206350000002</v>
          </cell>
          <cell r="S231">
            <v>5.6005835438438503</v>
          </cell>
        </row>
        <row r="232">
          <cell r="O232">
            <v>0</v>
          </cell>
          <cell r="P232">
            <v>0</v>
          </cell>
          <cell r="R232">
            <v>0</v>
          </cell>
          <cell r="S232">
            <v>0</v>
          </cell>
        </row>
        <row r="233">
          <cell r="O233">
            <v>0</v>
          </cell>
          <cell r="P233">
            <v>0</v>
          </cell>
          <cell r="R233">
            <v>0</v>
          </cell>
          <cell r="S233">
            <v>0</v>
          </cell>
        </row>
        <row r="234">
          <cell r="O234">
            <v>11.489558910000001</v>
          </cell>
          <cell r="P234">
            <v>3.35</v>
          </cell>
          <cell r="R234">
            <v>11.489558910000001</v>
          </cell>
          <cell r="S234">
            <v>1.8906177046610806</v>
          </cell>
        </row>
        <row r="235">
          <cell r="O235">
            <v>3.4247093499999997</v>
          </cell>
          <cell r="P235">
            <v>1.3213773333333332</v>
          </cell>
          <cell r="R235">
            <v>3.42470936</v>
          </cell>
          <cell r="S235">
            <v>0.3614782603335609</v>
          </cell>
        </row>
        <row r="236">
          <cell r="O236">
            <v>0</v>
          </cell>
          <cell r="P236">
            <v>89.101862833333328</v>
          </cell>
          <cell r="R236">
            <v>3.1731339799999998</v>
          </cell>
          <cell r="S236">
            <v>0</v>
          </cell>
        </row>
        <row r="237">
          <cell r="O237">
            <v>0</v>
          </cell>
          <cell r="P237">
            <v>0.43638108333333331</v>
          </cell>
          <cell r="R237">
            <v>0</v>
          </cell>
          <cell r="S237">
            <v>7.7215374499082209E-2</v>
          </cell>
        </row>
        <row r="238">
          <cell r="O238">
            <v>0</v>
          </cell>
          <cell r="P238">
            <v>18.70796441666667</v>
          </cell>
          <cell r="R238">
            <v>0</v>
          </cell>
          <cell r="S238">
            <v>0</v>
          </cell>
        </row>
        <row r="239">
          <cell r="O239">
            <v>103.74030231</v>
          </cell>
          <cell r="P239">
            <v>11.884376250000001</v>
          </cell>
          <cell r="R239">
            <v>103.74030231</v>
          </cell>
          <cell r="S239">
            <v>0.19596377199999943</v>
          </cell>
        </row>
        <row r="240">
          <cell r="O240">
            <v>10.588434180000002</v>
          </cell>
          <cell r="P240">
            <v>132.99395483333333</v>
          </cell>
          <cell r="R240">
            <v>11.06872824</v>
          </cell>
          <cell r="S240">
            <v>0.62368837623925466</v>
          </cell>
        </row>
        <row r="241">
          <cell r="O241">
            <v>0.97704407999999998</v>
          </cell>
          <cell r="P241">
            <v>2.06854125</v>
          </cell>
          <cell r="R241">
            <v>0.97704407999999998</v>
          </cell>
          <cell r="S241">
            <v>1.8093917552713481</v>
          </cell>
        </row>
        <row r="242">
          <cell r="O242">
            <v>0</v>
          </cell>
          <cell r="P242">
            <v>5.0696069166666673</v>
          </cell>
          <cell r="R242">
            <v>0</v>
          </cell>
          <cell r="S242">
            <v>4.4544340051108842</v>
          </cell>
        </row>
        <row r="243">
          <cell r="O243">
            <v>8.8872467300000011</v>
          </cell>
          <cell r="P243">
            <v>2.6590004999999999</v>
          </cell>
          <cell r="R243">
            <v>8.8872467300000011</v>
          </cell>
          <cell r="S243">
            <v>2.2467616979697196</v>
          </cell>
        </row>
        <row r="244">
          <cell r="O244">
            <v>2.8827997100000005</v>
          </cell>
          <cell r="P244">
            <v>0.52954625</v>
          </cell>
          <cell r="R244">
            <v>2.8827997100000005</v>
          </cell>
          <cell r="S244">
            <v>0.39502076816998327</v>
          </cell>
        </row>
        <row r="245">
          <cell r="O245">
            <v>0</v>
          </cell>
          <cell r="P245">
            <v>351.78609291666669</v>
          </cell>
          <cell r="R245">
            <v>0</v>
          </cell>
          <cell r="S245">
            <v>0</v>
          </cell>
        </row>
        <row r="246">
          <cell r="O246">
            <v>0</v>
          </cell>
          <cell r="P246">
            <v>2.4563473333333334</v>
          </cell>
          <cell r="R246">
            <v>8.7626924700000011</v>
          </cell>
          <cell r="S246">
            <v>1.4523108866498813</v>
          </cell>
        </row>
        <row r="247">
          <cell r="O247">
            <v>0</v>
          </cell>
          <cell r="P247">
            <v>167.5</v>
          </cell>
          <cell r="R247">
            <v>0</v>
          </cell>
          <cell r="S247">
            <v>-0.65686299999999997</v>
          </cell>
        </row>
        <row r="248">
          <cell r="O248">
            <v>0</v>
          </cell>
          <cell r="P248">
            <v>0</v>
          </cell>
          <cell r="R248">
            <v>0</v>
          </cell>
          <cell r="S248">
            <v>0.86690804026898183</v>
          </cell>
        </row>
        <row r="249">
          <cell r="O249">
            <v>0</v>
          </cell>
          <cell r="P249">
            <v>2.9963036666666665</v>
          </cell>
          <cell r="R249">
            <v>0</v>
          </cell>
          <cell r="S249">
            <v>0</v>
          </cell>
        </row>
        <row r="250">
          <cell r="O250">
            <v>0</v>
          </cell>
          <cell r="P250">
            <v>1.0207181666666667</v>
          </cell>
          <cell r="R250">
            <v>0</v>
          </cell>
          <cell r="S250">
            <v>0.89842716278338242</v>
          </cell>
        </row>
        <row r="251">
          <cell r="O251">
            <v>32.59619138</v>
          </cell>
          <cell r="P251">
            <v>3.9025138333333333</v>
          </cell>
          <cell r="R251">
            <v>32.59619138</v>
          </cell>
          <cell r="S251">
            <v>3.3466392466135919</v>
          </cell>
        </row>
        <row r="252">
          <cell r="O252">
            <v>20.481672690000003</v>
          </cell>
          <cell r="P252">
            <v>2.2300313333333337</v>
          </cell>
          <cell r="R252">
            <v>20.481672690000003</v>
          </cell>
          <cell r="S252">
            <v>1.8550645968115964</v>
          </cell>
        </row>
        <row r="253">
          <cell r="O253">
            <v>42.726042110000002</v>
          </cell>
          <cell r="P253">
            <v>3.2687390833333336</v>
          </cell>
          <cell r="R253">
            <v>42.726042110000009</v>
          </cell>
          <cell r="S253">
            <v>2.8383812958152035</v>
          </cell>
        </row>
        <row r="254">
          <cell r="O254">
            <v>0.37372137999999999</v>
          </cell>
          <cell r="P254">
            <v>86.767204333333325</v>
          </cell>
          <cell r="R254">
            <v>0.37372138999999999</v>
          </cell>
          <cell r="S254">
            <v>0</v>
          </cell>
        </row>
        <row r="255">
          <cell r="O255">
            <v>0</v>
          </cell>
          <cell r="P255">
            <v>1.675</v>
          </cell>
          <cell r="R255">
            <v>6.34720759</v>
          </cell>
          <cell r="S255">
            <v>0</v>
          </cell>
        </row>
        <row r="256">
          <cell r="O256">
            <v>0</v>
          </cell>
          <cell r="P256">
            <v>0</v>
          </cell>
          <cell r="R256">
            <v>0</v>
          </cell>
          <cell r="S256">
            <v>0</v>
          </cell>
        </row>
        <row r="257">
          <cell r="O257">
            <v>0</v>
          </cell>
          <cell r="P257">
            <v>0</v>
          </cell>
          <cell r="R257">
            <v>0</v>
          </cell>
          <cell r="S257">
            <v>0</v>
          </cell>
        </row>
        <row r="258">
          <cell r="O258">
            <v>0</v>
          </cell>
          <cell r="P258">
            <v>167.5</v>
          </cell>
          <cell r="R258">
            <v>0</v>
          </cell>
          <cell r="S258">
            <v>0</v>
          </cell>
        </row>
        <row r="259">
          <cell r="O259">
            <v>0</v>
          </cell>
          <cell r="P259">
            <v>2.4563473333333334</v>
          </cell>
          <cell r="R259">
            <v>0</v>
          </cell>
          <cell r="S259">
            <v>6.4478668976144204</v>
          </cell>
        </row>
        <row r="260">
          <cell r="O260">
            <v>0.63776040999999994</v>
          </cell>
          <cell r="P260">
            <v>1.3783926666666668</v>
          </cell>
          <cell r="R260">
            <v>0.63776040999999994</v>
          </cell>
          <cell r="S260">
            <v>1.2049413445517025</v>
          </cell>
        </row>
        <row r="261">
          <cell r="O261">
            <v>25.21173946</v>
          </cell>
          <cell r="P261">
            <v>5.925818333333333</v>
          </cell>
          <cell r="R261">
            <v>25.21173946</v>
          </cell>
          <cell r="S261">
            <v>5.1696410926435963</v>
          </cell>
        </row>
        <row r="262">
          <cell r="O262">
            <v>14.103911499999999</v>
          </cell>
          <cell r="P262">
            <v>2.1165601666666665</v>
          </cell>
          <cell r="R262">
            <v>14.103911499999999</v>
          </cell>
          <cell r="S262">
            <v>1.8629768854445146</v>
          </cell>
        </row>
        <row r="263">
          <cell r="O263">
            <v>0</v>
          </cell>
          <cell r="P263">
            <v>1.4937331666666667</v>
          </cell>
          <cell r="R263">
            <v>0</v>
          </cell>
          <cell r="S263">
            <v>0</v>
          </cell>
        </row>
        <row r="264">
          <cell r="O264">
            <v>6.2259392800000004</v>
          </cell>
          <cell r="P264">
            <v>2.1690278333333337</v>
          </cell>
          <cell r="R264">
            <v>6.2259392800000004</v>
          </cell>
          <cell r="S264">
            <v>1.6887011254082704</v>
          </cell>
        </row>
        <row r="265">
          <cell r="O265">
            <v>4.9272452800000002</v>
          </cell>
          <cell r="P265">
            <v>139.80595866666667</v>
          </cell>
          <cell r="R265">
            <v>4.9272452800000002</v>
          </cell>
          <cell r="S265">
            <v>1.5411199718656483</v>
          </cell>
        </row>
        <row r="266">
          <cell r="O266">
            <v>43.883009629999997</v>
          </cell>
          <cell r="P266">
            <v>9.8497922500000001</v>
          </cell>
          <cell r="R266">
            <v>43.883009629999997</v>
          </cell>
          <cell r="S266">
            <v>5.2974791967234687</v>
          </cell>
        </row>
        <row r="267">
          <cell r="O267">
            <v>0</v>
          </cell>
          <cell r="P267">
            <v>0</v>
          </cell>
          <cell r="R267">
            <v>0</v>
          </cell>
          <cell r="S267">
            <v>0</v>
          </cell>
        </row>
        <row r="268">
          <cell r="O268">
            <v>0</v>
          </cell>
          <cell r="P268">
            <v>3.3769708333333335</v>
          </cell>
          <cell r="R268">
            <v>0</v>
          </cell>
          <cell r="S268">
            <v>9.9999999999999995E-7</v>
          </cell>
        </row>
        <row r="269">
          <cell r="O269">
            <v>0</v>
          </cell>
          <cell r="P269">
            <v>1.0150919166666665</v>
          </cell>
          <cell r="R269">
            <v>0</v>
          </cell>
          <cell r="S269">
            <v>0</v>
          </cell>
        </row>
        <row r="270">
          <cell r="O270">
            <v>0</v>
          </cell>
          <cell r="P270">
            <v>1.1681550833333332</v>
          </cell>
          <cell r="R270">
            <v>3.6905141400000003</v>
          </cell>
          <cell r="S270">
            <v>0</v>
          </cell>
        </row>
        <row r="271">
          <cell r="O271">
            <v>0</v>
          </cell>
          <cell r="P271">
            <v>210.40010000000001</v>
          </cell>
          <cell r="R271">
            <v>0</v>
          </cell>
          <cell r="S271">
            <v>0</v>
          </cell>
        </row>
        <row r="272">
          <cell r="O272">
            <v>7.2327020400000013</v>
          </cell>
          <cell r="P272">
            <v>10.107207916666667</v>
          </cell>
          <cell r="R272">
            <v>94.120505770000008</v>
          </cell>
          <cell r="S272">
            <v>10.549093149356455</v>
          </cell>
        </row>
        <row r="273">
          <cell r="O273">
            <v>0</v>
          </cell>
          <cell r="P273">
            <v>0</v>
          </cell>
          <cell r="R273">
            <v>0</v>
          </cell>
          <cell r="S273">
            <v>0</v>
          </cell>
        </row>
        <row r="274">
          <cell r="O274">
            <v>0</v>
          </cell>
          <cell r="P274">
            <v>91.717631666666676</v>
          </cell>
          <cell r="R274">
            <v>0</v>
          </cell>
          <cell r="S274">
            <v>0</v>
          </cell>
        </row>
        <row r="275">
          <cell r="O275">
            <v>0.52086315999999999</v>
          </cell>
          <cell r="P275">
            <v>2.1202451666666664</v>
          </cell>
          <cell r="R275">
            <v>0.52086317000000004</v>
          </cell>
          <cell r="S275">
            <v>0</v>
          </cell>
        </row>
      </sheetData>
      <sheetData sheetId="4">
        <row r="16">
          <cell r="D16">
            <v>0</v>
          </cell>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125.625</v>
          </cell>
          <cell r="R22">
            <v>0</v>
          </cell>
          <cell r="S22">
            <v>4.2564621700000016</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0</v>
          </cell>
          <cell r="P75">
            <v>249.57499999999999</v>
          </cell>
          <cell r="R75">
            <v>0</v>
          </cell>
          <cell r="S75">
            <v>225.06529102325464</v>
          </cell>
        </row>
        <row r="76">
          <cell r="O76">
            <v>0</v>
          </cell>
          <cell r="P76">
            <v>9.9370983333333331</v>
          </cell>
          <cell r="R76">
            <v>0</v>
          </cell>
          <cell r="S76">
            <v>0.54836308</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0</v>
          </cell>
          <cell r="P81">
            <v>4.9879891666666669</v>
          </cell>
          <cell r="R81">
            <v>0</v>
          </cell>
          <cell r="S81">
            <v>8.1033553428183165</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0.40899802116890227</v>
          </cell>
        </row>
        <row r="108">
          <cell r="O108">
            <v>0</v>
          </cell>
          <cell r="P108">
            <v>0</v>
          </cell>
          <cell r="R108">
            <v>0</v>
          </cell>
          <cell r="S108">
            <v>0</v>
          </cell>
        </row>
        <row r="109">
          <cell r="O109">
            <v>0</v>
          </cell>
          <cell r="P109">
            <v>0</v>
          </cell>
          <cell r="R109">
            <v>0</v>
          </cell>
          <cell r="S109">
            <v>0</v>
          </cell>
        </row>
        <row r="110">
          <cell r="O110">
            <v>0</v>
          </cell>
          <cell r="P110">
            <v>7.0909366666666669</v>
          </cell>
          <cell r="R110">
            <v>0</v>
          </cell>
          <cell r="S110">
            <v>11.877041602516153</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3.3195645549165627</v>
          </cell>
        </row>
        <row r="129">
          <cell r="O129">
            <v>0</v>
          </cell>
          <cell r="P129">
            <v>8.6101549166666658</v>
          </cell>
          <cell r="R129">
            <v>0</v>
          </cell>
          <cell r="S129">
            <v>3.4647044506212472</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1.0185500367175768</v>
          </cell>
        </row>
        <row r="133">
          <cell r="O133">
            <v>0</v>
          </cell>
          <cell r="P133">
            <v>0.5338040833333334</v>
          </cell>
          <cell r="R133">
            <v>0</v>
          </cell>
          <cell r="S133">
            <v>0.67701107168725461</v>
          </cell>
        </row>
        <row r="134">
          <cell r="O134">
            <v>0</v>
          </cell>
          <cell r="P134">
            <v>0</v>
          </cell>
          <cell r="R134">
            <v>0</v>
          </cell>
          <cell r="S134">
            <v>0</v>
          </cell>
        </row>
        <row r="135">
          <cell r="O135">
            <v>0</v>
          </cell>
          <cell r="P135">
            <v>0</v>
          </cell>
          <cell r="R135">
            <v>0</v>
          </cell>
          <cell r="S135">
            <v>0</v>
          </cell>
        </row>
        <row r="136">
          <cell r="O136">
            <v>0</v>
          </cell>
          <cell r="P136">
            <v>0</v>
          </cell>
          <cell r="R136">
            <v>0</v>
          </cell>
          <cell r="S136">
            <v>4.5683000214850544</v>
          </cell>
        </row>
        <row r="137">
          <cell r="O137">
            <v>0</v>
          </cell>
          <cell r="P137">
            <v>0</v>
          </cell>
          <cell r="R137">
            <v>0</v>
          </cell>
          <cell r="S137">
            <v>0</v>
          </cell>
        </row>
        <row r="138">
          <cell r="O138">
            <v>0</v>
          </cell>
          <cell r="P138">
            <v>14.99728</v>
          </cell>
          <cell r="R138">
            <v>0</v>
          </cell>
          <cell r="S138">
            <v>0.16246159999999998</v>
          </cell>
        </row>
        <row r="139">
          <cell r="O139">
            <v>0</v>
          </cell>
          <cell r="P139">
            <v>41.339589583333336</v>
          </cell>
          <cell r="R139">
            <v>0</v>
          </cell>
          <cell r="S139">
            <v>239.657261569224</v>
          </cell>
        </row>
        <row r="140">
          <cell r="O140">
            <v>0</v>
          </cell>
          <cell r="P140">
            <v>3.2062665833333335</v>
          </cell>
          <cell r="R140">
            <v>0</v>
          </cell>
          <cell r="S140">
            <v>7.0198837374035348</v>
          </cell>
        </row>
        <row r="141">
          <cell r="O141">
            <v>0</v>
          </cell>
          <cell r="P141">
            <v>0</v>
          </cell>
          <cell r="R141">
            <v>0</v>
          </cell>
          <cell r="S141">
            <v>0</v>
          </cell>
        </row>
        <row r="142">
          <cell r="O142">
            <v>0.99946212999999984</v>
          </cell>
          <cell r="P142">
            <v>4.5434157500000003</v>
          </cell>
          <cell r="R142">
            <v>0.99946212999999984</v>
          </cell>
          <cell r="S142">
            <v>9.9474739743577167</v>
          </cell>
        </row>
        <row r="143">
          <cell r="O143">
            <v>0</v>
          </cell>
          <cell r="P143">
            <v>0.36386025</v>
          </cell>
          <cell r="R143">
            <v>0</v>
          </cell>
          <cell r="S143">
            <v>0.58346250776417019</v>
          </cell>
        </row>
        <row r="144">
          <cell r="O144">
            <v>4.0543840600000003</v>
          </cell>
          <cell r="P144">
            <v>0.92979083333333334</v>
          </cell>
          <cell r="R144">
            <v>4.0543840600000003</v>
          </cell>
          <cell r="S144">
            <v>1.3928848668610183</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4.7268592252671313</v>
          </cell>
        </row>
        <row r="154">
          <cell r="O154">
            <v>0</v>
          </cell>
          <cell r="P154">
            <v>0</v>
          </cell>
          <cell r="R154">
            <v>0</v>
          </cell>
          <cell r="S154">
            <v>0</v>
          </cell>
        </row>
        <row r="155">
          <cell r="O155">
            <v>0</v>
          </cell>
          <cell r="P155">
            <v>4.5709745000000002</v>
          </cell>
          <cell r="R155">
            <v>0</v>
          </cell>
          <cell r="S155">
            <v>8.2488207198958694</v>
          </cell>
        </row>
        <row r="156">
          <cell r="O156">
            <v>0</v>
          </cell>
          <cell r="P156">
            <v>50.25</v>
          </cell>
          <cell r="R156">
            <v>0</v>
          </cell>
          <cell r="S156">
            <v>0.31136326433100014</v>
          </cell>
        </row>
        <row r="157">
          <cell r="O157">
            <v>0</v>
          </cell>
          <cell r="P157">
            <v>0</v>
          </cell>
          <cell r="R157">
            <v>0</v>
          </cell>
          <cell r="S157">
            <v>0</v>
          </cell>
        </row>
        <row r="158">
          <cell r="O158">
            <v>11.56047472</v>
          </cell>
          <cell r="P158">
            <v>1.2789026666666667</v>
          </cell>
          <cell r="R158">
            <v>11.56047472</v>
          </cell>
          <cell r="S158">
            <v>1.6077692382363482</v>
          </cell>
        </row>
        <row r="159">
          <cell r="O159">
            <v>0</v>
          </cell>
          <cell r="P159">
            <v>167.5</v>
          </cell>
          <cell r="R159">
            <v>0</v>
          </cell>
          <cell r="S159">
            <v>0.52134629999999982</v>
          </cell>
        </row>
        <row r="160">
          <cell r="O160">
            <v>0</v>
          </cell>
          <cell r="P160">
            <v>0.6887449166666666</v>
          </cell>
          <cell r="R160">
            <v>0</v>
          </cell>
          <cell r="S160">
            <v>0.65442042359832486</v>
          </cell>
        </row>
        <row r="161">
          <cell r="O161">
            <v>0</v>
          </cell>
          <cell r="P161">
            <v>0.12650941666666668</v>
          </cell>
          <cell r="R161">
            <v>0</v>
          </cell>
          <cell r="S161">
            <v>6.2965856973244194E-2</v>
          </cell>
        </row>
        <row r="162">
          <cell r="O162">
            <v>0</v>
          </cell>
          <cell r="P162">
            <v>0</v>
          </cell>
          <cell r="R162">
            <v>0</v>
          </cell>
          <cell r="S162">
            <v>0</v>
          </cell>
        </row>
        <row r="163">
          <cell r="O163">
            <v>0</v>
          </cell>
          <cell r="P163">
            <v>0</v>
          </cell>
          <cell r="R163">
            <v>0</v>
          </cell>
          <cell r="S163">
            <v>0</v>
          </cell>
        </row>
        <row r="164">
          <cell r="O164">
            <v>0</v>
          </cell>
          <cell r="P164">
            <v>0</v>
          </cell>
          <cell r="R164">
            <v>0</v>
          </cell>
          <cell r="S164">
            <v>0</v>
          </cell>
        </row>
        <row r="165">
          <cell r="O165">
            <v>0</v>
          </cell>
          <cell r="P165">
            <v>4.1218265833333332</v>
          </cell>
          <cell r="R165">
            <v>0</v>
          </cell>
          <cell r="S165">
            <v>7.438284423071317</v>
          </cell>
        </row>
        <row r="166">
          <cell r="O166">
            <v>19.138424439999998</v>
          </cell>
          <cell r="P166">
            <v>3.3473568333333334</v>
          </cell>
          <cell r="R166">
            <v>19.138424439999998</v>
          </cell>
          <cell r="S166">
            <v>12.144831019649855</v>
          </cell>
        </row>
        <row r="167">
          <cell r="O167">
            <v>0</v>
          </cell>
          <cell r="P167">
            <v>0.58315291666666658</v>
          </cell>
          <cell r="R167">
            <v>0</v>
          </cell>
          <cell r="S167">
            <v>1.0068743025416225</v>
          </cell>
        </row>
        <row r="168">
          <cell r="O168">
            <v>9.3135697899999972</v>
          </cell>
          <cell r="P168">
            <v>1.4045126666666667</v>
          </cell>
          <cell r="R168">
            <v>9.3135697899999972</v>
          </cell>
          <cell r="S168">
            <v>2.306512557857233</v>
          </cell>
        </row>
        <row r="169">
          <cell r="O169">
            <v>0</v>
          </cell>
          <cell r="P169">
            <v>0.26582583333333332</v>
          </cell>
          <cell r="R169">
            <v>0</v>
          </cell>
          <cell r="S169">
            <v>0.46857657718109547</v>
          </cell>
        </row>
        <row r="170">
          <cell r="O170">
            <v>0</v>
          </cell>
          <cell r="P170">
            <v>1.1733106666666668</v>
          </cell>
          <cell r="R170">
            <v>0</v>
          </cell>
          <cell r="S170">
            <v>1.8708338722408107</v>
          </cell>
        </row>
        <row r="171">
          <cell r="O171">
            <v>0</v>
          </cell>
          <cell r="P171">
            <v>0.58944925000000004</v>
          </cell>
          <cell r="R171">
            <v>0</v>
          </cell>
          <cell r="S171">
            <v>0.77743149784250887</v>
          </cell>
        </row>
        <row r="172">
          <cell r="O172">
            <v>3.0473401499999997</v>
          </cell>
          <cell r="P172">
            <v>0.64891675000000004</v>
          </cell>
          <cell r="R172">
            <v>3.0473401499999997</v>
          </cell>
          <cell r="S172">
            <v>0.83257582900956928</v>
          </cell>
        </row>
        <row r="173">
          <cell r="O173">
            <v>28.585659439999993</v>
          </cell>
          <cell r="P173">
            <v>1.8839395000000001</v>
          </cell>
          <cell r="R173">
            <v>28.585659439999993</v>
          </cell>
          <cell r="S173">
            <v>2.1432563481566889</v>
          </cell>
        </row>
        <row r="174">
          <cell r="O174">
            <v>2.4247989400000001</v>
          </cell>
          <cell r="P174">
            <v>0.23411641666666666</v>
          </cell>
          <cell r="R174">
            <v>2.4247989400000001</v>
          </cell>
          <cell r="S174">
            <v>0.4024487103527562</v>
          </cell>
        </row>
        <row r="175">
          <cell r="O175">
            <v>0</v>
          </cell>
          <cell r="P175">
            <v>1.2208438333333334</v>
          </cell>
          <cell r="R175">
            <v>0</v>
          </cell>
          <cell r="S175">
            <v>2.0599985556479821</v>
          </cell>
        </row>
        <row r="176">
          <cell r="O176">
            <v>0</v>
          </cell>
          <cell r="P176">
            <v>0.85059850000000004</v>
          </cell>
          <cell r="R176">
            <v>0</v>
          </cell>
          <cell r="S176">
            <v>1.5349979426588836</v>
          </cell>
        </row>
        <row r="177">
          <cell r="O177">
            <v>0</v>
          </cell>
          <cell r="P177">
            <v>2.1046040000000001</v>
          </cell>
          <cell r="R177">
            <v>0</v>
          </cell>
          <cell r="S177">
            <v>3.0695259506770887</v>
          </cell>
        </row>
        <row r="178">
          <cell r="O178">
            <v>0</v>
          </cell>
          <cell r="P178">
            <v>2.3498692499999998</v>
          </cell>
          <cell r="R178">
            <v>0</v>
          </cell>
          <cell r="S178">
            <v>3.3467186893963814</v>
          </cell>
        </row>
        <row r="179">
          <cell r="O179">
            <v>0</v>
          </cell>
          <cell r="P179">
            <v>3.0483174166666664</v>
          </cell>
          <cell r="R179">
            <v>0</v>
          </cell>
          <cell r="S179">
            <v>3.915264010775795</v>
          </cell>
        </row>
        <row r="180">
          <cell r="O180">
            <v>0</v>
          </cell>
          <cell r="P180">
            <v>1.4978821666666668</v>
          </cell>
          <cell r="R180">
            <v>0</v>
          </cell>
          <cell r="S180">
            <v>1.8760153732340996</v>
          </cell>
        </row>
        <row r="181">
          <cell r="O181">
            <v>3.2603654199999998</v>
          </cell>
          <cell r="P181">
            <v>4.4717876666666667</v>
          </cell>
          <cell r="R181">
            <v>3.2603654199999998</v>
          </cell>
          <cell r="S181">
            <v>7.4243899109955507</v>
          </cell>
        </row>
        <row r="182">
          <cell r="O182">
            <v>0</v>
          </cell>
          <cell r="P182">
            <v>12.273505583333334</v>
          </cell>
          <cell r="R182">
            <v>0</v>
          </cell>
          <cell r="S182">
            <v>7.5944636344980001</v>
          </cell>
        </row>
        <row r="183">
          <cell r="O183">
            <v>0</v>
          </cell>
          <cell r="P183">
            <v>4.1831785000000004</v>
          </cell>
          <cell r="R183">
            <v>0</v>
          </cell>
          <cell r="S183">
            <v>7.5407292216513824</v>
          </cell>
        </row>
        <row r="184">
          <cell r="O184">
            <v>2.881227</v>
          </cell>
          <cell r="P184">
            <v>2.5466298333333337</v>
          </cell>
          <cell r="R184">
            <v>2.881227</v>
          </cell>
          <cell r="S184">
            <v>4.5956690741193764</v>
          </cell>
        </row>
        <row r="185">
          <cell r="O185">
            <v>0</v>
          </cell>
          <cell r="P185">
            <v>0.77507775000000001</v>
          </cell>
          <cell r="R185">
            <v>0</v>
          </cell>
          <cell r="S185">
            <v>1.3987130785910389</v>
          </cell>
        </row>
        <row r="186">
          <cell r="O186">
            <v>7.70022261</v>
          </cell>
          <cell r="P186">
            <v>208.74528541666666</v>
          </cell>
          <cell r="R186">
            <v>7.70022261</v>
          </cell>
          <cell r="S186">
            <v>3.7089849308625795</v>
          </cell>
        </row>
        <row r="187">
          <cell r="O187">
            <v>9.9393171499999973</v>
          </cell>
          <cell r="P187">
            <v>11.254974916666667</v>
          </cell>
          <cell r="R187">
            <v>9.9393171499999973</v>
          </cell>
          <cell r="S187">
            <v>19.372414909670823</v>
          </cell>
        </row>
        <row r="188">
          <cell r="O188">
            <v>31.484830659999997</v>
          </cell>
          <cell r="P188">
            <v>1.7217039999999999</v>
          </cell>
          <cell r="R188">
            <v>31.484830659999997</v>
          </cell>
          <cell r="S188">
            <v>2.3718596574753188</v>
          </cell>
        </row>
        <row r="189">
          <cell r="O189">
            <v>0</v>
          </cell>
          <cell r="P189">
            <v>0.34008191666666671</v>
          </cell>
          <cell r="R189">
            <v>0</v>
          </cell>
          <cell r="S189">
            <v>4.0109327146742029</v>
          </cell>
        </row>
        <row r="190">
          <cell r="O190">
            <v>0</v>
          </cell>
          <cell r="P190">
            <v>1.7297959166666668</v>
          </cell>
          <cell r="R190">
            <v>0</v>
          </cell>
          <cell r="S190">
            <v>2.4736236726646172</v>
          </cell>
        </row>
        <row r="191">
          <cell r="O191">
            <v>4.3677384100000003</v>
          </cell>
          <cell r="P191">
            <v>354.27336574999998</v>
          </cell>
          <cell r="R191">
            <v>4.3677384100000003</v>
          </cell>
          <cell r="S191">
            <v>1.5960505670741731</v>
          </cell>
        </row>
        <row r="192">
          <cell r="O192">
            <v>0</v>
          </cell>
          <cell r="P192">
            <v>1.5067747499999999</v>
          </cell>
          <cell r="R192">
            <v>0</v>
          </cell>
          <cell r="S192">
            <v>2.5728109817018967</v>
          </cell>
        </row>
        <row r="193">
          <cell r="O193">
            <v>0</v>
          </cell>
          <cell r="P193">
            <v>0</v>
          </cell>
          <cell r="R193">
            <v>0</v>
          </cell>
          <cell r="S193">
            <v>0</v>
          </cell>
        </row>
        <row r="194">
          <cell r="O194">
            <v>0</v>
          </cell>
          <cell r="P194">
            <v>0</v>
          </cell>
          <cell r="R194">
            <v>0</v>
          </cell>
          <cell r="S194">
            <v>0</v>
          </cell>
        </row>
        <row r="195">
          <cell r="O195">
            <v>0</v>
          </cell>
          <cell r="P195">
            <v>5.6093471666666668</v>
          </cell>
          <cell r="R195">
            <v>0</v>
          </cell>
          <cell r="S195">
            <v>0</v>
          </cell>
        </row>
        <row r="196">
          <cell r="O196">
            <v>0</v>
          </cell>
          <cell r="P196">
            <v>6.3596416666666669E-2</v>
          </cell>
          <cell r="R196">
            <v>0</v>
          </cell>
          <cell r="S196">
            <v>0.11476620132029033</v>
          </cell>
        </row>
        <row r="197">
          <cell r="O197">
            <v>546.20436661999997</v>
          </cell>
          <cell r="P197">
            <v>92.125</v>
          </cell>
          <cell r="R197">
            <v>526.38660661999995</v>
          </cell>
          <cell r="S197">
            <v>127.45392255648001</v>
          </cell>
        </row>
        <row r="198">
          <cell r="O198">
            <v>0</v>
          </cell>
          <cell r="P198">
            <v>7.811191666666667E-2</v>
          </cell>
          <cell r="R198">
            <v>0</v>
          </cell>
          <cell r="S198">
            <v>0.10138845238751359</v>
          </cell>
        </row>
        <row r="199">
          <cell r="O199">
            <v>0</v>
          </cell>
          <cell r="P199">
            <v>3.057375E-2</v>
          </cell>
          <cell r="R199">
            <v>0</v>
          </cell>
          <cell r="S199">
            <v>3.7201283675505896E-2</v>
          </cell>
        </row>
        <row r="200">
          <cell r="O200">
            <v>0</v>
          </cell>
          <cell r="P200">
            <v>17.048757999999999</v>
          </cell>
          <cell r="R200">
            <v>0</v>
          </cell>
          <cell r="S200">
            <v>3.3479746799999996</v>
          </cell>
        </row>
        <row r="201">
          <cell r="O201">
            <v>0</v>
          </cell>
          <cell r="P201">
            <v>25.528447166666666</v>
          </cell>
          <cell r="R201">
            <v>0</v>
          </cell>
          <cell r="S201">
            <v>5.9453502566400021</v>
          </cell>
        </row>
        <row r="202">
          <cell r="O202">
            <v>0</v>
          </cell>
          <cell r="P202">
            <v>0.19521791666666666</v>
          </cell>
          <cell r="R202">
            <v>0</v>
          </cell>
          <cell r="S202">
            <v>0.21945102117364657</v>
          </cell>
        </row>
        <row r="203">
          <cell r="O203">
            <v>0</v>
          </cell>
          <cell r="P203">
            <v>13.176548333333335</v>
          </cell>
          <cell r="R203">
            <v>0</v>
          </cell>
          <cell r="S203">
            <v>3.1676778000000008</v>
          </cell>
        </row>
        <row r="204">
          <cell r="O204">
            <v>0</v>
          </cell>
          <cell r="P204">
            <v>1.66529675</v>
          </cell>
          <cell r="R204">
            <v>0</v>
          </cell>
          <cell r="S204">
            <v>2.6521118426522108</v>
          </cell>
        </row>
        <row r="205">
          <cell r="O205">
            <v>0</v>
          </cell>
          <cell r="P205">
            <v>0.68347708333333335</v>
          </cell>
          <cell r="R205">
            <v>0</v>
          </cell>
          <cell r="S205">
            <v>0.82941381915447399</v>
          </cell>
        </row>
        <row r="206">
          <cell r="O206">
            <v>0</v>
          </cell>
          <cell r="P206">
            <v>1.0695997500000001</v>
          </cell>
          <cell r="R206">
            <v>0</v>
          </cell>
          <cell r="S206">
            <v>0</v>
          </cell>
        </row>
        <row r="207">
          <cell r="O207">
            <v>0</v>
          </cell>
          <cell r="P207">
            <v>0</v>
          </cell>
          <cell r="R207">
            <v>0</v>
          </cell>
          <cell r="S207">
            <v>3.5088920499999996</v>
          </cell>
        </row>
        <row r="208">
          <cell r="O208">
            <v>0</v>
          </cell>
          <cell r="P208">
            <v>15.042752916666666</v>
          </cell>
          <cell r="R208">
            <v>0</v>
          </cell>
          <cell r="S208">
            <v>3.5088920499999996</v>
          </cell>
        </row>
        <row r="209">
          <cell r="O209">
            <v>0</v>
          </cell>
          <cell r="P209">
            <v>9.6796583333333325E-2</v>
          </cell>
          <cell r="R209">
            <v>0</v>
          </cell>
          <cell r="S209">
            <v>9.1972600073278066E-2</v>
          </cell>
        </row>
        <row r="210">
          <cell r="O210">
            <v>0</v>
          </cell>
          <cell r="P210">
            <v>192.00356491666665</v>
          </cell>
          <cell r="R210">
            <v>0</v>
          </cell>
          <cell r="S210">
            <v>2.6262043118326264</v>
          </cell>
        </row>
        <row r="211">
          <cell r="O211">
            <v>0</v>
          </cell>
          <cell r="P211">
            <v>0.80808199999999997</v>
          </cell>
          <cell r="R211">
            <v>0</v>
          </cell>
          <cell r="S211">
            <v>1.4232787880723892</v>
          </cell>
        </row>
        <row r="212">
          <cell r="O212">
            <v>0</v>
          </cell>
          <cell r="P212">
            <v>1.7502577500000001</v>
          </cell>
          <cell r="R212">
            <v>0</v>
          </cell>
          <cell r="S212">
            <v>2.5732168880180621</v>
          </cell>
        </row>
        <row r="213">
          <cell r="O213">
            <v>0</v>
          </cell>
          <cell r="P213">
            <v>298.15154941666668</v>
          </cell>
          <cell r="R213">
            <v>0</v>
          </cell>
          <cell r="S213">
            <v>2.4680334267006137</v>
          </cell>
        </row>
        <row r="214">
          <cell r="O214">
            <v>0</v>
          </cell>
          <cell r="P214">
            <v>1.4727319999999999</v>
          </cell>
          <cell r="R214">
            <v>0</v>
          </cell>
          <cell r="S214">
            <v>2.5031064783015253</v>
          </cell>
        </row>
        <row r="215">
          <cell r="O215">
            <v>15.307818510000002</v>
          </cell>
          <cell r="P215">
            <v>3.3677332500000001</v>
          </cell>
          <cell r="R215">
            <v>15.307818510000002</v>
          </cell>
          <cell r="S215">
            <v>5.4889466542155558</v>
          </cell>
        </row>
        <row r="216">
          <cell r="O216">
            <v>0</v>
          </cell>
          <cell r="P216">
            <v>0.65264866666666665</v>
          </cell>
          <cell r="R216">
            <v>0</v>
          </cell>
          <cell r="S216">
            <v>3.6335156941841888</v>
          </cell>
        </row>
        <row r="217">
          <cell r="O217">
            <v>0</v>
          </cell>
          <cell r="P217">
            <v>3.2328421666666665</v>
          </cell>
          <cell r="R217">
            <v>0</v>
          </cell>
          <cell r="S217">
            <v>5.3641742347698695</v>
          </cell>
        </row>
        <row r="218">
          <cell r="O218">
            <v>0</v>
          </cell>
          <cell r="P218">
            <v>0.7538906666666666</v>
          </cell>
          <cell r="R218">
            <v>0</v>
          </cell>
          <cell r="S218">
            <v>1.293676450625733</v>
          </cell>
        </row>
        <row r="219">
          <cell r="O219">
            <v>0</v>
          </cell>
          <cell r="P219">
            <v>1.4011023333333332</v>
          </cell>
          <cell r="R219">
            <v>0</v>
          </cell>
          <cell r="S219">
            <v>2.5284428728376467</v>
          </cell>
        </row>
        <row r="220">
          <cell r="O220">
            <v>0</v>
          </cell>
          <cell r="P220">
            <v>1.5131765833333333</v>
          </cell>
          <cell r="R220">
            <v>0</v>
          </cell>
          <cell r="S220">
            <v>2.6702516499032312</v>
          </cell>
        </row>
        <row r="221">
          <cell r="O221">
            <v>0</v>
          </cell>
          <cell r="P221">
            <v>3.35</v>
          </cell>
          <cell r="R221">
            <v>0</v>
          </cell>
          <cell r="S221">
            <v>2.3184781771958822</v>
          </cell>
        </row>
        <row r="222">
          <cell r="O222">
            <v>0</v>
          </cell>
          <cell r="P222">
            <v>0.96459733333333342</v>
          </cell>
          <cell r="R222">
            <v>0</v>
          </cell>
          <cell r="S222">
            <v>1.714635324991798</v>
          </cell>
        </row>
        <row r="223">
          <cell r="O223">
            <v>0</v>
          </cell>
          <cell r="P223">
            <v>207.7</v>
          </cell>
          <cell r="R223">
            <v>0</v>
          </cell>
          <cell r="S223">
            <v>59.145977240000008</v>
          </cell>
        </row>
        <row r="224">
          <cell r="O224">
            <v>0</v>
          </cell>
          <cell r="P224">
            <v>1.2151555833333332</v>
          </cell>
          <cell r="R224">
            <v>0</v>
          </cell>
          <cell r="S224">
            <v>1.6062920274561625</v>
          </cell>
        </row>
        <row r="225">
          <cell r="O225">
            <v>0</v>
          </cell>
          <cell r="P225">
            <v>167.5</v>
          </cell>
          <cell r="R225">
            <v>0</v>
          </cell>
          <cell r="S225">
            <v>1.6923349900000011</v>
          </cell>
        </row>
        <row r="226">
          <cell r="O226">
            <v>0</v>
          </cell>
          <cell r="P226">
            <v>2.1404808333333336</v>
          </cell>
          <cell r="R226">
            <v>0</v>
          </cell>
          <cell r="S226">
            <v>0</v>
          </cell>
        </row>
        <row r="227">
          <cell r="O227">
            <v>0</v>
          </cell>
          <cell r="P227">
            <v>0.5712788333333334</v>
          </cell>
          <cell r="R227">
            <v>0</v>
          </cell>
          <cell r="S227">
            <v>0.99562632679304386</v>
          </cell>
        </row>
        <row r="228">
          <cell r="O228">
            <v>0</v>
          </cell>
          <cell r="P228">
            <v>5.6979731666666673</v>
          </cell>
          <cell r="R228">
            <v>0</v>
          </cell>
          <cell r="S228">
            <v>0</v>
          </cell>
        </row>
        <row r="229">
          <cell r="O229">
            <v>0</v>
          </cell>
          <cell r="P229">
            <v>0.15710833333333335</v>
          </cell>
          <cell r="R229">
            <v>0</v>
          </cell>
          <cell r="S229">
            <v>0.14927860473432053</v>
          </cell>
        </row>
        <row r="230">
          <cell r="O230">
            <v>0</v>
          </cell>
          <cell r="P230">
            <v>3.35</v>
          </cell>
          <cell r="R230">
            <v>0</v>
          </cell>
          <cell r="S230">
            <v>3.8524224971716365</v>
          </cell>
        </row>
        <row r="231">
          <cell r="O231">
            <v>0</v>
          </cell>
          <cell r="P231">
            <v>5.0250000000000004</v>
          </cell>
          <cell r="R231">
            <v>0</v>
          </cell>
          <cell r="S231">
            <v>11.372942347335842</v>
          </cell>
        </row>
        <row r="232">
          <cell r="O232">
            <v>0</v>
          </cell>
          <cell r="P232">
            <v>0</v>
          </cell>
          <cell r="R232">
            <v>0</v>
          </cell>
          <cell r="S232">
            <v>0</v>
          </cell>
        </row>
        <row r="233">
          <cell r="O233">
            <v>0</v>
          </cell>
          <cell r="P233">
            <v>0</v>
          </cell>
          <cell r="R233">
            <v>0</v>
          </cell>
          <cell r="S233">
            <v>0</v>
          </cell>
        </row>
        <row r="234">
          <cell r="O234">
            <v>0</v>
          </cell>
          <cell r="P234">
            <v>3.35</v>
          </cell>
          <cell r="R234">
            <v>0</v>
          </cell>
          <cell r="S234">
            <v>3.4984304403125086</v>
          </cell>
        </row>
        <row r="235">
          <cell r="O235">
            <v>0</v>
          </cell>
          <cell r="P235">
            <v>1.3213773333333332</v>
          </cell>
          <cell r="R235">
            <v>0</v>
          </cell>
          <cell r="S235">
            <v>0.4636834006771266</v>
          </cell>
        </row>
        <row r="236">
          <cell r="O236">
            <v>0</v>
          </cell>
          <cell r="P236">
            <v>89.101862833333328</v>
          </cell>
          <cell r="R236">
            <v>0</v>
          </cell>
          <cell r="S236">
            <v>0</v>
          </cell>
        </row>
        <row r="237">
          <cell r="O237">
            <v>0</v>
          </cell>
          <cell r="P237">
            <v>0.43638108333333331</v>
          </cell>
          <cell r="R237">
            <v>0</v>
          </cell>
          <cell r="S237">
            <v>9.9047415463530228E-2</v>
          </cell>
        </row>
        <row r="238">
          <cell r="O238">
            <v>0</v>
          </cell>
          <cell r="P238">
            <v>18.70796441666667</v>
          </cell>
          <cell r="R238">
            <v>0</v>
          </cell>
          <cell r="S238">
            <v>0</v>
          </cell>
        </row>
        <row r="239">
          <cell r="O239">
            <v>0</v>
          </cell>
          <cell r="P239">
            <v>11.884376250000001</v>
          </cell>
          <cell r="R239">
            <v>0</v>
          </cell>
          <cell r="S239">
            <v>3.5088920499999996</v>
          </cell>
        </row>
        <row r="240">
          <cell r="O240">
            <v>0</v>
          </cell>
          <cell r="P240">
            <v>132.99395483333333</v>
          </cell>
          <cell r="R240">
            <v>0</v>
          </cell>
          <cell r="S240">
            <v>1.2554332186414645</v>
          </cell>
        </row>
        <row r="241">
          <cell r="O241">
            <v>0</v>
          </cell>
          <cell r="P241">
            <v>2.06854125</v>
          </cell>
          <cell r="R241">
            <v>0</v>
          </cell>
          <cell r="S241">
            <v>3.6635592790128224</v>
          </cell>
        </row>
        <row r="242">
          <cell r="O242">
            <v>0</v>
          </cell>
          <cell r="P242">
            <v>5.0696069166666673</v>
          </cell>
          <cell r="R242">
            <v>0</v>
          </cell>
          <cell r="S242">
            <v>9.1009415120152823</v>
          </cell>
        </row>
        <row r="243">
          <cell r="O243">
            <v>0</v>
          </cell>
          <cell r="P243">
            <v>2.6590004999999999</v>
          </cell>
          <cell r="R243">
            <v>0</v>
          </cell>
          <cell r="S243">
            <v>4.2245921394598165</v>
          </cell>
        </row>
        <row r="244">
          <cell r="O244">
            <v>0</v>
          </cell>
          <cell r="P244">
            <v>0.52954625</v>
          </cell>
          <cell r="R244">
            <v>0</v>
          </cell>
          <cell r="S244">
            <v>0.52013555137535095</v>
          </cell>
        </row>
        <row r="245">
          <cell r="O245">
            <v>0</v>
          </cell>
          <cell r="P245">
            <v>351.78609291666669</v>
          </cell>
          <cell r="R245">
            <v>0</v>
          </cell>
          <cell r="S245">
            <v>0</v>
          </cell>
        </row>
        <row r="246">
          <cell r="O246">
            <v>0</v>
          </cell>
          <cell r="P246">
            <v>2.4563473333333334</v>
          </cell>
          <cell r="R246">
            <v>0</v>
          </cell>
          <cell r="S246">
            <v>1.8629403885611988</v>
          </cell>
        </row>
        <row r="247">
          <cell r="O247">
            <v>0</v>
          </cell>
          <cell r="P247">
            <v>167.5</v>
          </cell>
          <cell r="R247">
            <v>0</v>
          </cell>
          <cell r="S247">
            <v>0.37867099999999998</v>
          </cell>
        </row>
        <row r="248">
          <cell r="O248">
            <v>0</v>
          </cell>
          <cell r="P248">
            <v>0</v>
          </cell>
          <cell r="R248">
            <v>0</v>
          </cell>
          <cell r="S248">
            <v>1.1120194830398344</v>
          </cell>
        </row>
        <row r="249">
          <cell r="O249">
            <v>0</v>
          </cell>
          <cell r="P249">
            <v>2.9963036666666665</v>
          </cell>
          <cell r="R249">
            <v>0</v>
          </cell>
          <cell r="S249">
            <v>0</v>
          </cell>
        </row>
        <row r="250">
          <cell r="O250">
            <v>0</v>
          </cell>
          <cell r="P250">
            <v>1.0207181666666667</v>
          </cell>
          <cell r="R250">
            <v>0</v>
          </cell>
          <cell r="S250">
            <v>1.8419975311906602</v>
          </cell>
        </row>
        <row r="251">
          <cell r="O251">
            <v>0</v>
          </cell>
          <cell r="P251">
            <v>3.9025138333333333</v>
          </cell>
          <cell r="R251">
            <v>0</v>
          </cell>
          <cell r="S251">
            <v>6.5014130855621231</v>
          </cell>
        </row>
        <row r="252">
          <cell r="O252">
            <v>0</v>
          </cell>
          <cell r="P252">
            <v>2.2300313333333337</v>
          </cell>
          <cell r="R252">
            <v>0</v>
          </cell>
          <cell r="S252">
            <v>3.3639464252593276</v>
          </cell>
        </row>
        <row r="253">
          <cell r="O253">
            <v>0</v>
          </cell>
          <cell r="P253">
            <v>3.2687390833333336</v>
          </cell>
          <cell r="R253">
            <v>0</v>
          </cell>
          <cell r="S253">
            <v>5.6614885199013107</v>
          </cell>
        </row>
        <row r="254">
          <cell r="O254">
            <v>0</v>
          </cell>
          <cell r="P254">
            <v>86.767204333333325</v>
          </cell>
          <cell r="R254">
            <v>0</v>
          </cell>
          <cell r="S254">
            <v>0</v>
          </cell>
        </row>
        <row r="255">
          <cell r="O255">
            <v>0</v>
          </cell>
          <cell r="P255">
            <v>1.675</v>
          </cell>
          <cell r="R255">
            <v>0</v>
          </cell>
          <cell r="S255">
            <v>0</v>
          </cell>
        </row>
        <row r="256">
          <cell r="O256">
            <v>0</v>
          </cell>
          <cell r="P256">
            <v>0</v>
          </cell>
          <cell r="R256">
            <v>0</v>
          </cell>
          <cell r="S256">
            <v>0</v>
          </cell>
        </row>
        <row r="257">
          <cell r="O257">
            <v>0</v>
          </cell>
          <cell r="P257">
            <v>0</v>
          </cell>
          <cell r="R257">
            <v>0</v>
          </cell>
          <cell r="S257">
            <v>0</v>
          </cell>
        </row>
        <row r="258">
          <cell r="O258">
            <v>0</v>
          </cell>
          <cell r="P258">
            <v>167.5</v>
          </cell>
          <cell r="R258">
            <v>0</v>
          </cell>
          <cell r="S258">
            <v>0</v>
          </cell>
        </row>
        <row r="259">
          <cell r="O259">
            <v>0</v>
          </cell>
          <cell r="P259">
            <v>2.4563473333333334</v>
          </cell>
          <cell r="R259">
            <v>0</v>
          </cell>
          <cell r="S259">
            <v>12.969967377431635</v>
          </cell>
        </row>
        <row r="260">
          <cell r="O260">
            <v>0</v>
          </cell>
          <cell r="P260">
            <v>1.3783926666666668</v>
          </cell>
          <cell r="R260">
            <v>0</v>
          </cell>
          <cell r="S260">
            <v>2.4365626230015383</v>
          </cell>
        </row>
        <row r="261">
          <cell r="O261">
            <v>0</v>
          </cell>
          <cell r="P261">
            <v>5.925818333333333</v>
          </cell>
          <cell r="R261">
            <v>0</v>
          </cell>
          <cell r="S261">
            <v>10.410668557260513</v>
          </cell>
        </row>
        <row r="262">
          <cell r="O262">
            <v>0</v>
          </cell>
          <cell r="P262">
            <v>2.1165601666666665</v>
          </cell>
          <cell r="R262">
            <v>0</v>
          </cell>
          <cell r="S262">
            <v>3.8195626376909129</v>
          </cell>
        </row>
        <row r="263">
          <cell r="O263">
            <v>0</v>
          </cell>
          <cell r="P263">
            <v>1.4937331666666667</v>
          </cell>
          <cell r="R263">
            <v>0</v>
          </cell>
          <cell r="S263">
            <v>3.7343074329153434</v>
          </cell>
        </row>
        <row r="264">
          <cell r="O264">
            <v>0</v>
          </cell>
          <cell r="P264">
            <v>2.1690278333333337</v>
          </cell>
          <cell r="R264">
            <v>0</v>
          </cell>
          <cell r="S264">
            <v>2.5635706695632199</v>
          </cell>
        </row>
        <row r="265">
          <cell r="O265">
            <v>0</v>
          </cell>
          <cell r="P265">
            <v>139.80595866666667</v>
          </cell>
          <cell r="R265">
            <v>0</v>
          </cell>
          <cell r="S265">
            <v>2.9478106601206826</v>
          </cell>
        </row>
        <row r="266">
          <cell r="O266">
            <v>40.525030260000001</v>
          </cell>
          <cell r="P266">
            <v>9.8497922500000001</v>
          </cell>
          <cell r="R266">
            <v>38.450390659999997</v>
          </cell>
          <cell r="S266">
            <v>7.7646398752585055</v>
          </cell>
        </row>
        <row r="267">
          <cell r="O267">
            <v>0</v>
          </cell>
          <cell r="P267">
            <v>0</v>
          </cell>
          <cell r="R267">
            <v>0</v>
          </cell>
          <cell r="S267">
            <v>0</v>
          </cell>
        </row>
        <row r="268">
          <cell r="O268">
            <v>0</v>
          </cell>
          <cell r="P268">
            <v>3.3769708333333335</v>
          </cell>
          <cell r="R268">
            <v>0</v>
          </cell>
          <cell r="S268">
            <v>0</v>
          </cell>
        </row>
        <row r="269">
          <cell r="O269">
            <v>0</v>
          </cell>
          <cell r="P269">
            <v>1.0150919166666665</v>
          </cell>
          <cell r="R269">
            <v>0</v>
          </cell>
          <cell r="S269">
            <v>0</v>
          </cell>
        </row>
        <row r="270">
          <cell r="O270">
            <v>0</v>
          </cell>
          <cell r="P270">
            <v>1.1681550833333332</v>
          </cell>
          <cell r="R270">
            <v>0</v>
          </cell>
          <cell r="S270">
            <v>0</v>
          </cell>
        </row>
        <row r="271">
          <cell r="O271">
            <v>0</v>
          </cell>
          <cell r="P271">
            <v>210.40010000000001</v>
          </cell>
          <cell r="R271">
            <v>0</v>
          </cell>
          <cell r="S271">
            <v>0</v>
          </cell>
        </row>
        <row r="272">
          <cell r="O272">
            <v>19.049136439999998</v>
          </cell>
          <cell r="P272">
            <v>10.107207916666667</v>
          </cell>
          <cell r="R272">
            <v>18.07393437</v>
          </cell>
          <cell r="S272">
            <v>14.97637842363701</v>
          </cell>
        </row>
        <row r="273">
          <cell r="O273">
            <v>0</v>
          </cell>
          <cell r="P273">
            <v>0</v>
          </cell>
          <cell r="R273">
            <v>0</v>
          </cell>
          <cell r="S273">
            <v>0</v>
          </cell>
        </row>
        <row r="274">
          <cell r="O274">
            <v>0</v>
          </cell>
          <cell r="P274">
            <v>91.717631666666676</v>
          </cell>
          <cell r="R274">
            <v>3.41779E-3</v>
          </cell>
          <cell r="S274">
            <v>0</v>
          </cell>
        </row>
        <row r="275">
          <cell r="O275">
            <v>0</v>
          </cell>
          <cell r="P275">
            <v>2.1202451666666664</v>
          </cell>
          <cell r="R275">
            <v>0</v>
          </cell>
          <cell r="S275">
            <v>0</v>
          </cell>
        </row>
      </sheetData>
      <sheetData sheetId="5">
        <row r="16">
          <cell r="D16">
            <v>0</v>
          </cell>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125.625</v>
          </cell>
          <cell r="R22">
            <v>0</v>
          </cell>
          <cell r="S22">
            <v>799.39079862000017</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0</v>
          </cell>
          <cell r="P75">
            <v>249.57499999999999</v>
          </cell>
          <cell r="R75">
            <v>0</v>
          </cell>
          <cell r="S75">
            <v>20.006404439116238</v>
          </cell>
        </row>
        <row r="76">
          <cell r="O76">
            <v>204.65150007</v>
          </cell>
          <cell r="P76">
            <v>9.9370983333333331</v>
          </cell>
          <cell r="R76">
            <v>194.85979123000001</v>
          </cell>
          <cell r="S76">
            <v>20.20836568</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0</v>
          </cell>
          <cell r="P81">
            <v>4.9879891666666669</v>
          </cell>
          <cell r="R81">
            <v>0</v>
          </cell>
          <cell r="S81">
            <v>2.6634731109893059</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0.26563633994435354</v>
          </cell>
        </row>
        <row r="108">
          <cell r="O108">
            <v>0</v>
          </cell>
          <cell r="P108">
            <v>0</v>
          </cell>
          <cell r="R108">
            <v>0</v>
          </cell>
          <cell r="S108">
            <v>0</v>
          </cell>
        </row>
        <row r="109">
          <cell r="O109">
            <v>0</v>
          </cell>
          <cell r="P109">
            <v>0</v>
          </cell>
          <cell r="R109">
            <v>0</v>
          </cell>
          <cell r="S109">
            <v>0</v>
          </cell>
        </row>
        <row r="110">
          <cell r="O110">
            <v>0</v>
          </cell>
          <cell r="P110">
            <v>7.0909366666666669</v>
          </cell>
          <cell r="R110">
            <v>0</v>
          </cell>
          <cell r="S110">
            <v>3.5673692360885143</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1.6694428887160049</v>
          </cell>
        </row>
        <row r="129">
          <cell r="O129">
            <v>0</v>
          </cell>
          <cell r="P129">
            <v>8.6101549166666658</v>
          </cell>
          <cell r="R129">
            <v>0</v>
          </cell>
          <cell r="S129">
            <v>-4.0255306756511464</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0.23909239143165295</v>
          </cell>
        </row>
        <row r="133">
          <cell r="O133">
            <v>0</v>
          </cell>
          <cell r="P133">
            <v>0.5338040833333334</v>
          </cell>
          <cell r="R133">
            <v>0</v>
          </cell>
          <cell r="S133">
            <v>0.40163257121647566</v>
          </cell>
        </row>
        <row r="134">
          <cell r="O134">
            <v>0</v>
          </cell>
          <cell r="P134">
            <v>0</v>
          </cell>
          <cell r="R134">
            <v>0</v>
          </cell>
          <cell r="S134">
            <v>0</v>
          </cell>
        </row>
        <row r="135">
          <cell r="O135">
            <v>0</v>
          </cell>
          <cell r="P135">
            <v>0</v>
          </cell>
          <cell r="R135">
            <v>0</v>
          </cell>
          <cell r="S135">
            <v>0</v>
          </cell>
        </row>
        <row r="136">
          <cell r="O136">
            <v>0</v>
          </cell>
          <cell r="P136">
            <v>0</v>
          </cell>
          <cell r="R136">
            <v>0</v>
          </cell>
          <cell r="S136">
            <v>1.6386823976128808</v>
          </cell>
        </row>
        <row r="137">
          <cell r="O137">
            <v>0</v>
          </cell>
          <cell r="P137">
            <v>0</v>
          </cell>
          <cell r="R137">
            <v>0</v>
          </cell>
          <cell r="S137">
            <v>0</v>
          </cell>
        </row>
        <row r="138">
          <cell r="O138">
            <v>0</v>
          </cell>
          <cell r="P138">
            <v>14.99728</v>
          </cell>
          <cell r="R138">
            <v>0</v>
          </cell>
          <cell r="S138">
            <v>21.22156807</v>
          </cell>
        </row>
        <row r="139">
          <cell r="O139">
            <v>0</v>
          </cell>
          <cell r="P139">
            <v>41.339589583333336</v>
          </cell>
          <cell r="R139">
            <v>0</v>
          </cell>
          <cell r="S139">
            <v>43.335134661987993</v>
          </cell>
        </row>
        <row r="140">
          <cell r="O140">
            <v>0</v>
          </cell>
          <cell r="P140">
            <v>3.2062665833333335</v>
          </cell>
          <cell r="R140">
            <v>0</v>
          </cell>
          <cell r="S140">
            <v>9.3863200648765268</v>
          </cell>
        </row>
        <row r="141">
          <cell r="O141">
            <v>0</v>
          </cell>
          <cell r="P141">
            <v>0</v>
          </cell>
          <cell r="R141">
            <v>0</v>
          </cell>
          <cell r="S141">
            <v>0</v>
          </cell>
        </row>
        <row r="142">
          <cell r="O142">
            <v>0</v>
          </cell>
          <cell r="P142">
            <v>4.5434157500000003</v>
          </cell>
          <cell r="R142">
            <v>0</v>
          </cell>
          <cell r="S142">
            <v>13.300814949805133</v>
          </cell>
        </row>
        <row r="143">
          <cell r="O143">
            <v>0</v>
          </cell>
          <cell r="P143">
            <v>0.36386025</v>
          </cell>
          <cell r="R143">
            <v>0</v>
          </cell>
          <cell r="S143">
            <v>0.19898730778294382</v>
          </cell>
        </row>
        <row r="144">
          <cell r="O144">
            <v>0</v>
          </cell>
          <cell r="P144">
            <v>0.92979083333333334</v>
          </cell>
          <cell r="R144">
            <v>0</v>
          </cell>
          <cell r="S144">
            <v>0.56859662760680629</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1.2516950134491605</v>
          </cell>
        </row>
        <row r="154">
          <cell r="O154">
            <v>0</v>
          </cell>
          <cell r="P154">
            <v>0</v>
          </cell>
          <cell r="R154">
            <v>0</v>
          </cell>
          <cell r="S154">
            <v>0</v>
          </cell>
        </row>
        <row r="155">
          <cell r="O155">
            <v>0</v>
          </cell>
          <cell r="P155">
            <v>4.5709745000000002</v>
          </cell>
          <cell r="R155">
            <v>0</v>
          </cell>
          <cell r="S155">
            <v>1.9363116207493023</v>
          </cell>
        </row>
        <row r="156">
          <cell r="O156">
            <v>0</v>
          </cell>
          <cell r="P156">
            <v>50.25</v>
          </cell>
          <cell r="R156">
            <v>0</v>
          </cell>
          <cell r="S156">
            <v>7.8476688237450007</v>
          </cell>
        </row>
        <row r="157">
          <cell r="O157">
            <v>0</v>
          </cell>
          <cell r="P157">
            <v>0</v>
          </cell>
          <cell r="R157">
            <v>0</v>
          </cell>
          <cell r="S157">
            <v>0</v>
          </cell>
        </row>
        <row r="158">
          <cell r="O158">
            <v>0</v>
          </cell>
          <cell r="P158">
            <v>1.2789026666666667</v>
          </cell>
          <cell r="R158">
            <v>0</v>
          </cell>
          <cell r="S158">
            <v>0.97097106260278265</v>
          </cell>
        </row>
        <row r="159">
          <cell r="O159">
            <v>0</v>
          </cell>
          <cell r="P159">
            <v>167.5</v>
          </cell>
          <cell r="R159">
            <v>0</v>
          </cell>
          <cell r="S159">
            <v>104.01306876999999</v>
          </cell>
        </row>
        <row r="160">
          <cell r="O160">
            <v>0</v>
          </cell>
          <cell r="P160">
            <v>0.6887449166666666</v>
          </cell>
          <cell r="R160">
            <v>0</v>
          </cell>
          <cell r="S160">
            <v>0.65252605830313171</v>
          </cell>
        </row>
        <row r="161">
          <cell r="O161">
            <v>0</v>
          </cell>
          <cell r="P161">
            <v>0.12650941666666668</v>
          </cell>
          <cell r="R161">
            <v>0</v>
          </cell>
          <cell r="S161">
            <v>6.2783588312409405E-2</v>
          </cell>
        </row>
        <row r="162">
          <cell r="O162">
            <v>0</v>
          </cell>
          <cell r="P162">
            <v>0</v>
          </cell>
          <cell r="R162">
            <v>0</v>
          </cell>
          <cell r="S162">
            <v>0</v>
          </cell>
        </row>
        <row r="163">
          <cell r="O163">
            <v>0</v>
          </cell>
          <cell r="P163">
            <v>0</v>
          </cell>
          <cell r="R163">
            <v>0</v>
          </cell>
          <cell r="S163">
            <v>0</v>
          </cell>
        </row>
        <row r="164">
          <cell r="O164">
            <v>0</v>
          </cell>
          <cell r="P164">
            <v>0</v>
          </cell>
          <cell r="R164">
            <v>0</v>
          </cell>
          <cell r="S164">
            <v>0</v>
          </cell>
        </row>
        <row r="165">
          <cell r="O165">
            <v>0</v>
          </cell>
          <cell r="P165">
            <v>4.1218265833333332</v>
          </cell>
          <cell r="R165">
            <v>0</v>
          </cell>
          <cell r="S165">
            <v>1.7460479571452439</v>
          </cell>
        </row>
        <row r="166">
          <cell r="O166">
            <v>0</v>
          </cell>
          <cell r="P166">
            <v>3.3473568333333334</v>
          </cell>
          <cell r="R166">
            <v>0</v>
          </cell>
          <cell r="S166">
            <v>3.8852393631889446</v>
          </cell>
        </row>
        <row r="167">
          <cell r="O167">
            <v>0</v>
          </cell>
          <cell r="P167">
            <v>0.58315291666666658</v>
          </cell>
          <cell r="R167">
            <v>0</v>
          </cell>
          <cell r="S167">
            <v>0.27491594879097536</v>
          </cell>
        </row>
        <row r="168">
          <cell r="O168">
            <v>0</v>
          </cell>
          <cell r="P168">
            <v>1.4045126666666667</v>
          </cell>
          <cell r="R168">
            <v>0</v>
          </cell>
          <cell r="S168">
            <v>0.73478696837226021</v>
          </cell>
        </row>
        <row r="169">
          <cell r="O169">
            <v>0</v>
          </cell>
          <cell r="P169">
            <v>0.26582583333333332</v>
          </cell>
          <cell r="R169">
            <v>0</v>
          </cell>
          <cell r="S169">
            <v>0.1194315389631323</v>
          </cell>
        </row>
        <row r="170">
          <cell r="O170">
            <v>0</v>
          </cell>
          <cell r="P170">
            <v>1.1733106666666668</v>
          </cell>
          <cell r="R170">
            <v>0</v>
          </cell>
          <cell r="S170">
            <v>0.64815809071841934</v>
          </cell>
        </row>
        <row r="171">
          <cell r="O171">
            <v>0</v>
          </cell>
          <cell r="P171">
            <v>0.58944925000000004</v>
          </cell>
          <cell r="R171">
            <v>0</v>
          </cell>
          <cell r="S171">
            <v>0.42520506051255391</v>
          </cell>
        </row>
        <row r="172">
          <cell r="O172">
            <v>0</v>
          </cell>
          <cell r="P172">
            <v>0.64891675000000004</v>
          </cell>
          <cell r="R172">
            <v>0</v>
          </cell>
          <cell r="S172">
            <v>0.48237711409498241</v>
          </cell>
        </row>
        <row r="173">
          <cell r="O173">
            <v>0</v>
          </cell>
          <cell r="P173">
            <v>1.8839395000000001</v>
          </cell>
          <cell r="R173">
            <v>0</v>
          </cell>
          <cell r="S173">
            <v>1.5683412341594101</v>
          </cell>
        </row>
        <row r="174">
          <cell r="O174">
            <v>0</v>
          </cell>
          <cell r="P174">
            <v>0.23411641666666666</v>
          </cell>
          <cell r="R174">
            <v>0</v>
          </cell>
          <cell r="S174">
            <v>0.1114598671391448</v>
          </cell>
        </row>
        <row r="175">
          <cell r="O175">
            <v>0</v>
          </cell>
          <cell r="P175">
            <v>1.2208438333333334</v>
          </cell>
          <cell r="R175">
            <v>0</v>
          </cell>
          <cell r="S175">
            <v>0.60491610211244129</v>
          </cell>
        </row>
        <row r="176">
          <cell r="O176">
            <v>0</v>
          </cell>
          <cell r="P176">
            <v>0.85059850000000004</v>
          </cell>
          <cell r="R176">
            <v>0</v>
          </cell>
          <cell r="S176">
            <v>0.36032233638291433</v>
          </cell>
        </row>
        <row r="177">
          <cell r="O177">
            <v>0</v>
          </cell>
          <cell r="P177">
            <v>2.1046040000000001</v>
          </cell>
          <cell r="R177">
            <v>0</v>
          </cell>
          <cell r="S177">
            <v>1.338102454304563</v>
          </cell>
        </row>
        <row r="178">
          <cell r="O178">
            <v>0</v>
          </cell>
          <cell r="P178">
            <v>2.3498692499999998</v>
          </cell>
          <cell r="R178">
            <v>0</v>
          </cell>
          <cell r="S178">
            <v>1.5434039242666251</v>
          </cell>
        </row>
        <row r="179">
          <cell r="O179">
            <v>0</v>
          </cell>
          <cell r="P179">
            <v>3.0483174166666664</v>
          </cell>
          <cell r="R179">
            <v>0</v>
          </cell>
          <cell r="S179">
            <v>2.2634179601659885</v>
          </cell>
        </row>
        <row r="180">
          <cell r="O180">
            <v>0</v>
          </cell>
          <cell r="P180">
            <v>1.4978821666666668</v>
          </cell>
          <cell r="R180">
            <v>0</v>
          </cell>
          <cell r="S180">
            <v>1.1415410975751896</v>
          </cell>
        </row>
        <row r="181">
          <cell r="O181">
            <v>0</v>
          </cell>
          <cell r="P181">
            <v>4.4717876666666667</v>
          </cell>
          <cell r="R181">
            <v>0</v>
          </cell>
          <cell r="S181">
            <v>2.2899678985347709</v>
          </cell>
        </row>
        <row r="182">
          <cell r="O182">
            <v>0</v>
          </cell>
          <cell r="P182">
            <v>12.273505583333334</v>
          </cell>
          <cell r="R182">
            <v>0</v>
          </cell>
          <cell r="S182">
            <v>11.153313610275999</v>
          </cell>
        </row>
        <row r="183">
          <cell r="O183">
            <v>0</v>
          </cell>
          <cell r="P183">
            <v>4.1831785000000004</v>
          </cell>
          <cell r="R183">
            <v>0</v>
          </cell>
          <cell r="S183">
            <v>1.7771073337009549</v>
          </cell>
        </row>
        <row r="184">
          <cell r="O184">
            <v>0</v>
          </cell>
          <cell r="P184">
            <v>2.5466298333333337</v>
          </cell>
          <cell r="R184">
            <v>0</v>
          </cell>
          <cell r="S184">
            <v>1.0787781351426784</v>
          </cell>
        </row>
        <row r="185">
          <cell r="O185">
            <v>0</v>
          </cell>
          <cell r="P185">
            <v>0.77507775000000001</v>
          </cell>
          <cell r="R185">
            <v>0</v>
          </cell>
          <cell r="S185">
            <v>0.32833110090966428</v>
          </cell>
        </row>
        <row r="186">
          <cell r="O186">
            <v>0</v>
          </cell>
          <cell r="P186">
            <v>208.74528541666666</v>
          </cell>
          <cell r="R186">
            <v>0</v>
          </cell>
          <cell r="S186">
            <v>1.2320114014652446</v>
          </cell>
        </row>
        <row r="187">
          <cell r="O187">
            <v>0</v>
          </cell>
          <cell r="P187">
            <v>11.254974916666667</v>
          </cell>
          <cell r="R187">
            <v>0</v>
          </cell>
          <cell r="S187">
            <v>5.3429989467072412</v>
          </cell>
        </row>
        <row r="188">
          <cell r="O188">
            <v>0</v>
          </cell>
          <cell r="P188">
            <v>1.7217039999999999</v>
          </cell>
          <cell r="R188">
            <v>0</v>
          </cell>
          <cell r="S188">
            <v>1.1799969570150934</v>
          </cell>
        </row>
        <row r="189">
          <cell r="O189">
            <v>0</v>
          </cell>
          <cell r="P189">
            <v>0.34008191666666671</v>
          </cell>
          <cell r="R189">
            <v>0</v>
          </cell>
          <cell r="S189">
            <v>1.2651347636434453</v>
          </cell>
        </row>
        <row r="190">
          <cell r="O190">
            <v>0</v>
          </cell>
          <cell r="P190">
            <v>1.7297959166666668</v>
          </cell>
          <cell r="R190">
            <v>0</v>
          </cell>
          <cell r="S190">
            <v>1.129992410850102</v>
          </cell>
        </row>
        <row r="191">
          <cell r="O191">
            <v>0</v>
          </cell>
          <cell r="P191">
            <v>354.27336574999998</v>
          </cell>
          <cell r="R191">
            <v>0</v>
          </cell>
          <cell r="S191">
            <v>1.3562903264336157</v>
          </cell>
        </row>
        <row r="192">
          <cell r="O192">
            <v>0</v>
          </cell>
          <cell r="P192">
            <v>1.5067747499999999</v>
          </cell>
          <cell r="R192">
            <v>0</v>
          </cell>
          <cell r="S192">
            <v>0.72798946571098644</v>
          </cell>
        </row>
        <row r="193">
          <cell r="O193">
            <v>0</v>
          </cell>
          <cell r="P193">
            <v>0</v>
          </cell>
          <cell r="R193">
            <v>0</v>
          </cell>
          <cell r="S193">
            <v>0</v>
          </cell>
        </row>
        <row r="194">
          <cell r="O194">
            <v>0</v>
          </cell>
          <cell r="P194">
            <v>0</v>
          </cell>
          <cell r="R194">
            <v>0</v>
          </cell>
          <cell r="S194">
            <v>0</v>
          </cell>
        </row>
        <row r="195">
          <cell r="O195">
            <v>0</v>
          </cell>
          <cell r="P195">
            <v>5.6093471666666668</v>
          </cell>
          <cell r="R195">
            <v>0</v>
          </cell>
          <cell r="S195">
            <v>0</v>
          </cell>
        </row>
        <row r="196">
          <cell r="O196">
            <v>0</v>
          </cell>
          <cell r="P196">
            <v>6.3596416666666669E-2</v>
          </cell>
          <cell r="R196">
            <v>0</v>
          </cell>
          <cell r="S196">
            <v>2.69399877669469E-2</v>
          </cell>
        </row>
        <row r="197">
          <cell r="O197">
            <v>0</v>
          </cell>
          <cell r="P197">
            <v>92.125</v>
          </cell>
          <cell r="R197">
            <v>0</v>
          </cell>
          <cell r="S197">
            <v>39.492977628779975</v>
          </cell>
        </row>
        <row r="198">
          <cell r="O198">
            <v>0</v>
          </cell>
          <cell r="P198">
            <v>7.811191666666667E-2</v>
          </cell>
          <cell r="R198">
            <v>0</v>
          </cell>
          <cell r="S198">
            <v>5.7347962344505649E-2</v>
          </cell>
        </row>
        <row r="199">
          <cell r="O199">
            <v>0</v>
          </cell>
          <cell r="P199">
            <v>3.057375E-2</v>
          </cell>
          <cell r="R199">
            <v>0</v>
          </cell>
          <cell r="S199">
            <v>2.3969496702407951E-2</v>
          </cell>
        </row>
        <row r="200">
          <cell r="O200">
            <v>0</v>
          </cell>
          <cell r="P200">
            <v>17.048757999999999</v>
          </cell>
          <cell r="R200">
            <v>0</v>
          </cell>
          <cell r="S200">
            <v>1.1254880300000012</v>
          </cell>
        </row>
        <row r="201">
          <cell r="O201">
            <v>0</v>
          </cell>
          <cell r="P201">
            <v>25.528447166666666</v>
          </cell>
          <cell r="R201">
            <v>0</v>
          </cell>
          <cell r="S201">
            <v>3.6815191201919912</v>
          </cell>
        </row>
        <row r="202">
          <cell r="O202">
            <v>0</v>
          </cell>
          <cell r="P202">
            <v>0.19521791666666666</v>
          </cell>
          <cell r="R202">
            <v>0</v>
          </cell>
          <cell r="S202">
            <v>0.16413202313671355</v>
          </cell>
        </row>
        <row r="203">
          <cell r="O203">
            <v>0</v>
          </cell>
          <cell r="P203">
            <v>13.176548333333335</v>
          </cell>
          <cell r="R203">
            <v>0</v>
          </cell>
          <cell r="S203">
            <v>5.6710048000000415E-2</v>
          </cell>
        </row>
        <row r="204">
          <cell r="O204">
            <v>0</v>
          </cell>
          <cell r="P204">
            <v>1.66529675</v>
          </cell>
          <cell r="R204">
            <v>0</v>
          </cell>
          <cell r="S204">
            <v>0.92189664414364469</v>
          </cell>
        </row>
        <row r="205">
          <cell r="O205">
            <v>0</v>
          </cell>
          <cell r="P205">
            <v>0.68347708333333335</v>
          </cell>
          <cell r="R205">
            <v>0</v>
          </cell>
          <cell r="S205">
            <v>0.53718903058340495</v>
          </cell>
        </row>
        <row r="206">
          <cell r="O206">
            <v>0</v>
          </cell>
          <cell r="P206">
            <v>1.0695997500000001</v>
          </cell>
          <cell r="R206">
            <v>0</v>
          </cell>
          <cell r="S206">
            <v>0</v>
          </cell>
        </row>
        <row r="207">
          <cell r="O207">
            <v>0</v>
          </cell>
          <cell r="P207">
            <v>0</v>
          </cell>
          <cell r="R207">
            <v>0</v>
          </cell>
          <cell r="S207">
            <v>2.1531945720000008</v>
          </cell>
        </row>
        <row r="208">
          <cell r="O208">
            <v>0</v>
          </cell>
          <cell r="P208">
            <v>15.042752916666666</v>
          </cell>
          <cell r="R208">
            <v>0</v>
          </cell>
          <cell r="S208">
            <v>2.1324344639999997</v>
          </cell>
        </row>
        <row r="209">
          <cell r="O209">
            <v>0</v>
          </cell>
          <cell r="P209">
            <v>9.6796583333333325E-2</v>
          </cell>
          <cell r="R209">
            <v>0</v>
          </cell>
          <cell r="S209">
            <v>9.1706364950710384E-2</v>
          </cell>
        </row>
        <row r="210">
          <cell r="O210">
            <v>0</v>
          </cell>
          <cell r="P210">
            <v>192.00356491666665</v>
          </cell>
          <cell r="R210">
            <v>0</v>
          </cell>
          <cell r="S210">
            <v>1.2952554710556026</v>
          </cell>
        </row>
        <row r="211">
          <cell r="O211">
            <v>0</v>
          </cell>
          <cell r="P211">
            <v>0.80808199999999997</v>
          </cell>
          <cell r="R211">
            <v>0</v>
          </cell>
          <cell r="S211">
            <v>0.3637624491487127</v>
          </cell>
        </row>
        <row r="212">
          <cell r="O212">
            <v>0</v>
          </cell>
          <cell r="P212">
            <v>1.7502577500000001</v>
          </cell>
          <cell r="R212">
            <v>0</v>
          </cell>
          <cell r="S212">
            <v>1.100243685516771</v>
          </cell>
        </row>
        <row r="213">
          <cell r="O213">
            <v>0</v>
          </cell>
          <cell r="P213">
            <v>298.15154941666668</v>
          </cell>
          <cell r="R213">
            <v>0</v>
          </cell>
          <cell r="S213">
            <v>0.86412370516197201</v>
          </cell>
        </row>
        <row r="214">
          <cell r="O214">
            <v>0</v>
          </cell>
          <cell r="P214">
            <v>1.4727319999999999</v>
          </cell>
          <cell r="R214">
            <v>0</v>
          </cell>
          <cell r="S214">
            <v>0.71863886061628168</v>
          </cell>
        </row>
        <row r="215">
          <cell r="O215">
            <v>0</v>
          </cell>
          <cell r="P215">
            <v>3.3677332500000001</v>
          </cell>
          <cell r="R215">
            <v>0</v>
          </cell>
          <cell r="S215">
            <v>1.787373042985767</v>
          </cell>
        </row>
        <row r="216">
          <cell r="O216">
            <v>0</v>
          </cell>
          <cell r="P216">
            <v>0.65264866666666665</v>
          </cell>
          <cell r="R216">
            <v>0</v>
          </cell>
          <cell r="S216">
            <v>1.0255196313252914</v>
          </cell>
        </row>
        <row r="217">
          <cell r="O217">
            <v>0</v>
          </cell>
          <cell r="P217">
            <v>3.2328421666666665</v>
          </cell>
          <cell r="R217">
            <v>0</v>
          </cell>
          <cell r="S217">
            <v>1.65749343019576</v>
          </cell>
        </row>
        <row r="218">
          <cell r="O218">
            <v>0</v>
          </cell>
          <cell r="P218">
            <v>0.7538906666666666</v>
          </cell>
          <cell r="R218">
            <v>0</v>
          </cell>
          <cell r="S218">
            <v>0.36030789556092208</v>
          </cell>
        </row>
        <row r="219">
          <cell r="O219">
            <v>0</v>
          </cell>
          <cell r="P219">
            <v>1.4011023333333332</v>
          </cell>
          <cell r="R219">
            <v>0</v>
          </cell>
          <cell r="S219">
            <v>0.59352160549054855</v>
          </cell>
        </row>
        <row r="220">
          <cell r="O220">
            <v>0</v>
          </cell>
          <cell r="P220">
            <v>1.5131765833333333</v>
          </cell>
          <cell r="R220">
            <v>0</v>
          </cell>
          <cell r="S220">
            <v>0.67804878731073626</v>
          </cell>
        </row>
        <row r="221">
          <cell r="O221">
            <v>0</v>
          </cell>
          <cell r="P221">
            <v>3.35</v>
          </cell>
          <cell r="R221">
            <v>0</v>
          </cell>
          <cell r="S221">
            <v>0.67125437790634768</v>
          </cell>
        </row>
        <row r="222">
          <cell r="O222">
            <v>0</v>
          </cell>
          <cell r="P222">
            <v>0.96459733333333342</v>
          </cell>
          <cell r="R222">
            <v>0</v>
          </cell>
          <cell r="S222">
            <v>0.42460384696533343</v>
          </cell>
        </row>
        <row r="223">
          <cell r="O223">
            <v>0</v>
          </cell>
          <cell r="P223">
            <v>207.7</v>
          </cell>
          <cell r="R223">
            <v>0</v>
          </cell>
          <cell r="S223">
            <v>479.08748820000005</v>
          </cell>
        </row>
        <row r="224">
          <cell r="O224">
            <v>0</v>
          </cell>
          <cell r="P224">
            <v>1.2151555833333332</v>
          </cell>
          <cell r="R224">
            <v>0</v>
          </cell>
          <cell r="S224">
            <v>0.87434840588624585</v>
          </cell>
        </row>
        <row r="225">
          <cell r="O225">
            <v>356.52110623999999</v>
          </cell>
          <cell r="P225">
            <v>167.5</v>
          </cell>
          <cell r="R225">
            <v>339.9277970899999</v>
          </cell>
          <cell r="S225">
            <v>1.6281126199999991</v>
          </cell>
        </row>
        <row r="226">
          <cell r="O226">
            <v>0</v>
          </cell>
          <cell r="P226">
            <v>2.1404808333333336</v>
          </cell>
          <cell r="R226">
            <v>0</v>
          </cell>
          <cell r="S226">
            <v>0</v>
          </cell>
        </row>
        <row r="227">
          <cell r="O227">
            <v>0</v>
          </cell>
          <cell r="P227">
            <v>0.5712788333333334</v>
          </cell>
          <cell r="R227">
            <v>0</v>
          </cell>
          <cell r="S227">
            <v>0.26364584905862715</v>
          </cell>
        </row>
        <row r="228">
          <cell r="O228">
            <v>0</v>
          </cell>
          <cell r="P228">
            <v>5.6979731666666673</v>
          </cell>
          <cell r="R228">
            <v>0</v>
          </cell>
          <cell r="S228">
            <v>0</v>
          </cell>
        </row>
        <row r="229">
          <cell r="O229">
            <v>0</v>
          </cell>
          <cell r="P229">
            <v>0.15710833333333335</v>
          </cell>
          <cell r="R229">
            <v>0</v>
          </cell>
          <cell r="S229">
            <v>0.14884648465076847</v>
          </cell>
        </row>
        <row r="230">
          <cell r="O230">
            <v>0</v>
          </cell>
          <cell r="P230">
            <v>3.35</v>
          </cell>
          <cell r="R230">
            <v>0</v>
          </cell>
          <cell r="S230">
            <v>1.1366126132632139</v>
          </cell>
        </row>
        <row r="231">
          <cell r="O231">
            <v>0</v>
          </cell>
          <cell r="P231">
            <v>5.0250000000000004</v>
          </cell>
          <cell r="R231">
            <v>0</v>
          </cell>
          <cell r="S231">
            <v>2.8093561036021932</v>
          </cell>
        </row>
        <row r="232">
          <cell r="O232">
            <v>0</v>
          </cell>
          <cell r="P232">
            <v>0</v>
          </cell>
          <cell r="R232">
            <v>0</v>
          </cell>
          <cell r="S232">
            <v>0</v>
          </cell>
        </row>
        <row r="233">
          <cell r="O233">
            <v>0</v>
          </cell>
          <cell r="P233">
            <v>0</v>
          </cell>
          <cell r="R233">
            <v>0</v>
          </cell>
          <cell r="S233">
            <v>0</v>
          </cell>
        </row>
        <row r="234">
          <cell r="O234">
            <v>0</v>
          </cell>
          <cell r="P234">
            <v>3.35</v>
          </cell>
          <cell r="R234">
            <v>0</v>
          </cell>
          <cell r="S234">
            <v>1.3025940364684965</v>
          </cell>
        </row>
        <row r="235">
          <cell r="O235">
            <v>150.75</v>
          </cell>
          <cell r="P235">
            <v>1.3213773333333332</v>
          </cell>
          <cell r="R235">
            <v>0</v>
          </cell>
          <cell r="S235">
            <v>0.46234116606688941</v>
          </cell>
        </row>
        <row r="236">
          <cell r="O236">
            <v>0</v>
          </cell>
          <cell r="P236">
            <v>89.101862833333328</v>
          </cell>
          <cell r="R236">
            <v>0</v>
          </cell>
          <cell r="S236">
            <v>0</v>
          </cell>
        </row>
        <row r="237">
          <cell r="O237">
            <v>0</v>
          </cell>
          <cell r="P237">
            <v>0.43638108333333331</v>
          </cell>
          <cell r="R237">
            <v>0</v>
          </cell>
          <cell r="S237">
            <v>9.8760700716149646E-2</v>
          </cell>
        </row>
        <row r="238">
          <cell r="O238">
            <v>45.47889124000001</v>
          </cell>
          <cell r="P238">
            <v>18.70796441666667</v>
          </cell>
          <cell r="R238">
            <v>43.362202910000001</v>
          </cell>
          <cell r="S238">
            <v>0.10380054000000001</v>
          </cell>
        </row>
        <row r="239">
          <cell r="O239">
            <v>0</v>
          </cell>
          <cell r="P239">
            <v>11.884376250000001</v>
          </cell>
          <cell r="R239">
            <v>0</v>
          </cell>
          <cell r="S239">
            <v>2.1324344639999997</v>
          </cell>
        </row>
        <row r="240">
          <cell r="O240">
            <v>0</v>
          </cell>
          <cell r="P240">
            <v>132.99395483333333</v>
          </cell>
          <cell r="R240">
            <v>0</v>
          </cell>
          <cell r="S240">
            <v>0.3243627170395525</v>
          </cell>
        </row>
        <row r="241">
          <cell r="O241">
            <v>0</v>
          </cell>
          <cell r="P241">
            <v>2.06854125</v>
          </cell>
          <cell r="R241">
            <v>0</v>
          </cell>
          <cell r="S241">
            <v>0.91876687756037712</v>
          </cell>
        </row>
        <row r="242">
          <cell r="O242">
            <v>0</v>
          </cell>
          <cell r="P242">
            <v>5.0696069166666673</v>
          </cell>
          <cell r="R242">
            <v>0</v>
          </cell>
          <cell r="S242">
            <v>2.1767888038174661</v>
          </cell>
        </row>
        <row r="243">
          <cell r="O243">
            <v>0</v>
          </cell>
          <cell r="P243">
            <v>2.6590004999999999</v>
          </cell>
          <cell r="R243">
            <v>0</v>
          </cell>
          <cell r="S243">
            <v>1.4781757037597112</v>
          </cell>
        </row>
        <row r="244">
          <cell r="O244">
            <v>0</v>
          </cell>
          <cell r="P244">
            <v>0.52954625</v>
          </cell>
          <cell r="R244">
            <v>0</v>
          </cell>
          <cell r="S244">
            <v>0.49128802932148846</v>
          </cell>
        </row>
        <row r="245">
          <cell r="O245">
            <v>0</v>
          </cell>
          <cell r="P245">
            <v>351.78609291666669</v>
          </cell>
          <cell r="R245">
            <v>0</v>
          </cell>
          <cell r="S245">
            <v>0</v>
          </cell>
        </row>
        <row r="246">
          <cell r="O246">
            <v>0</v>
          </cell>
          <cell r="P246">
            <v>2.4563473333333334</v>
          </cell>
          <cell r="R246">
            <v>0</v>
          </cell>
          <cell r="S246">
            <v>6.684191453959885</v>
          </cell>
        </row>
        <row r="247">
          <cell r="O247">
            <v>0</v>
          </cell>
          <cell r="P247">
            <v>167.5</v>
          </cell>
          <cell r="R247">
            <v>0</v>
          </cell>
          <cell r="S247">
            <v>0.50342600000000004</v>
          </cell>
        </row>
        <row r="248">
          <cell r="O248">
            <v>0</v>
          </cell>
          <cell r="P248">
            <v>0</v>
          </cell>
          <cell r="R248">
            <v>0</v>
          </cell>
          <cell r="S248">
            <v>1.108800495611743</v>
          </cell>
        </row>
        <row r="249">
          <cell r="O249">
            <v>0</v>
          </cell>
          <cell r="P249">
            <v>2.9963036666666665</v>
          </cell>
          <cell r="R249">
            <v>0</v>
          </cell>
          <cell r="S249">
            <v>0</v>
          </cell>
        </row>
        <row r="250">
          <cell r="O250">
            <v>0</v>
          </cell>
          <cell r="P250">
            <v>1.0207181666666667</v>
          </cell>
          <cell r="R250">
            <v>0</v>
          </cell>
          <cell r="S250">
            <v>0.43238680365949683</v>
          </cell>
        </row>
        <row r="251">
          <cell r="O251">
            <v>0</v>
          </cell>
          <cell r="P251">
            <v>3.9025138333333333</v>
          </cell>
          <cell r="R251">
            <v>0</v>
          </cell>
          <cell r="S251">
            <v>1.984855002995219</v>
          </cell>
        </row>
        <row r="252">
          <cell r="O252">
            <v>0</v>
          </cell>
          <cell r="P252">
            <v>2.2300313333333337</v>
          </cell>
          <cell r="R252">
            <v>0</v>
          </cell>
          <cell r="S252">
            <v>1.3495025221627652</v>
          </cell>
        </row>
        <row r="253">
          <cell r="O253">
            <v>0</v>
          </cell>
          <cell r="P253">
            <v>3.2687390833333336</v>
          </cell>
          <cell r="R253">
            <v>0</v>
          </cell>
          <cell r="S253">
            <v>1.5301480237151048</v>
          </cell>
        </row>
        <row r="254">
          <cell r="O254">
            <v>0</v>
          </cell>
          <cell r="P254">
            <v>86.767204333333325</v>
          </cell>
          <cell r="R254">
            <v>0</v>
          </cell>
          <cell r="S254">
            <v>0</v>
          </cell>
        </row>
        <row r="255">
          <cell r="O255">
            <v>0</v>
          </cell>
          <cell r="P255">
            <v>1.675</v>
          </cell>
          <cell r="R255">
            <v>0</v>
          </cell>
          <cell r="S255">
            <v>0</v>
          </cell>
        </row>
        <row r="256">
          <cell r="O256">
            <v>0</v>
          </cell>
          <cell r="P256">
            <v>0</v>
          </cell>
          <cell r="R256">
            <v>143.87475000000001</v>
          </cell>
          <cell r="S256">
            <v>0</v>
          </cell>
        </row>
        <row r="257">
          <cell r="O257">
            <v>0</v>
          </cell>
          <cell r="P257">
            <v>0</v>
          </cell>
          <cell r="R257">
            <v>0</v>
          </cell>
          <cell r="S257">
            <v>0</v>
          </cell>
        </row>
        <row r="258">
          <cell r="O258">
            <v>0</v>
          </cell>
          <cell r="P258">
            <v>167.5</v>
          </cell>
          <cell r="R258">
            <v>0</v>
          </cell>
          <cell r="S258">
            <v>0</v>
          </cell>
        </row>
        <row r="259">
          <cell r="O259">
            <v>0</v>
          </cell>
          <cell r="P259">
            <v>2.4563473333333334</v>
          </cell>
          <cell r="R259">
            <v>0</v>
          </cell>
          <cell r="S259">
            <v>24.874678129168469</v>
          </cell>
        </row>
        <row r="260">
          <cell r="O260">
            <v>0</v>
          </cell>
          <cell r="P260">
            <v>1.3783926666666668</v>
          </cell>
          <cell r="R260">
            <v>0</v>
          </cell>
          <cell r="S260">
            <v>0.61510268244057431</v>
          </cell>
        </row>
        <row r="261">
          <cell r="O261">
            <v>0</v>
          </cell>
          <cell r="P261">
            <v>5.925818333333333</v>
          </cell>
          <cell r="R261">
            <v>0</v>
          </cell>
          <cell r="S261">
            <v>2.6837949904356524</v>
          </cell>
        </row>
        <row r="262">
          <cell r="O262">
            <v>0</v>
          </cell>
          <cell r="P262">
            <v>2.1165601666666665</v>
          </cell>
          <cell r="R262">
            <v>0</v>
          </cell>
          <cell r="S262">
            <v>0.89659646786869873</v>
          </cell>
        </row>
        <row r="263">
          <cell r="O263">
            <v>0</v>
          </cell>
          <cell r="P263">
            <v>1.4937331666666667</v>
          </cell>
          <cell r="R263">
            <v>0</v>
          </cell>
          <cell r="S263">
            <v>0.98931023521476935</v>
          </cell>
        </row>
        <row r="264">
          <cell r="O264">
            <v>0</v>
          </cell>
          <cell r="P264">
            <v>2.1690278333333337</v>
          </cell>
          <cell r="R264">
            <v>0</v>
          </cell>
          <cell r="S264">
            <v>1.7468303698470127</v>
          </cell>
        </row>
        <row r="265">
          <cell r="O265">
            <v>0</v>
          </cell>
          <cell r="P265">
            <v>139.80595866666667</v>
          </cell>
          <cell r="R265">
            <v>0</v>
          </cell>
          <cell r="S265">
            <v>0.96191322859323403</v>
          </cell>
        </row>
        <row r="266">
          <cell r="O266">
            <v>0</v>
          </cell>
          <cell r="P266">
            <v>9.8497922500000001</v>
          </cell>
          <cell r="R266">
            <v>0</v>
          </cell>
          <cell r="S266">
            <v>5.7680800864105564</v>
          </cell>
        </row>
        <row r="267">
          <cell r="O267">
            <v>0</v>
          </cell>
          <cell r="P267">
            <v>0</v>
          </cell>
          <cell r="R267">
            <v>0</v>
          </cell>
          <cell r="S267">
            <v>0</v>
          </cell>
        </row>
        <row r="268">
          <cell r="O268">
            <v>0</v>
          </cell>
          <cell r="P268">
            <v>3.3769708333333335</v>
          </cell>
          <cell r="R268">
            <v>0</v>
          </cell>
          <cell r="S268">
            <v>0</v>
          </cell>
        </row>
        <row r="269">
          <cell r="O269">
            <v>0</v>
          </cell>
          <cell r="P269">
            <v>1.0150919166666665</v>
          </cell>
          <cell r="R269">
            <v>0</v>
          </cell>
          <cell r="S269">
            <v>0</v>
          </cell>
        </row>
        <row r="270">
          <cell r="O270">
            <v>0</v>
          </cell>
          <cell r="P270">
            <v>1.1681550833333332</v>
          </cell>
          <cell r="R270">
            <v>0</v>
          </cell>
          <cell r="S270">
            <v>0</v>
          </cell>
        </row>
        <row r="271">
          <cell r="O271">
            <v>0</v>
          </cell>
          <cell r="P271">
            <v>210.40010000000001</v>
          </cell>
          <cell r="R271">
            <v>0</v>
          </cell>
          <cell r="S271">
            <v>0</v>
          </cell>
        </row>
        <row r="272">
          <cell r="O272">
            <v>0</v>
          </cell>
          <cell r="P272">
            <v>10.107207916666667</v>
          </cell>
          <cell r="R272">
            <v>0</v>
          </cell>
          <cell r="S272">
            <v>11.991040310474842</v>
          </cell>
        </row>
        <row r="273">
          <cell r="O273">
            <v>0</v>
          </cell>
          <cell r="P273">
            <v>0</v>
          </cell>
          <cell r="R273">
            <v>0</v>
          </cell>
          <cell r="S273">
            <v>0</v>
          </cell>
        </row>
        <row r="274">
          <cell r="O274">
            <v>0</v>
          </cell>
          <cell r="P274">
            <v>91.717631666666676</v>
          </cell>
          <cell r="R274">
            <v>0</v>
          </cell>
          <cell r="S274">
            <v>0</v>
          </cell>
        </row>
        <row r="275">
          <cell r="O275">
            <v>0</v>
          </cell>
          <cell r="P275">
            <v>2.1202451666666664</v>
          </cell>
          <cell r="R275">
            <v>0</v>
          </cell>
          <cell r="S275">
            <v>0</v>
          </cell>
        </row>
      </sheetData>
      <sheetData sheetId="6">
        <row r="16">
          <cell r="D16">
            <v>0</v>
          </cell>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104.26895388</v>
          </cell>
          <cell r="P22">
            <v>125.625</v>
          </cell>
          <cell r="R22">
            <v>0</v>
          </cell>
          <cell r="S22">
            <v>-800.20273723000014</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0</v>
          </cell>
          <cell r="P75">
            <v>249.57499999999999</v>
          </cell>
          <cell r="R75">
            <v>104.26895388</v>
          </cell>
          <cell r="S75">
            <v>162.63763761892818</v>
          </cell>
        </row>
        <row r="76">
          <cell r="O76">
            <v>0</v>
          </cell>
          <cell r="P76">
            <v>9.9370983333333331</v>
          </cell>
          <cell r="R76">
            <v>0</v>
          </cell>
          <cell r="S76">
            <v>0.19675769999999926</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21.933076639999999</v>
          </cell>
          <cell r="P81">
            <v>4.9879891666666669</v>
          </cell>
          <cell r="R81">
            <v>21.933076639999999</v>
          </cell>
          <cell r="S81">
            <v>5.1711921838209705</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39.017028699999997</v>
          </cell>
          <cell r="P86">
            <v>0</v>
          </cell>
          <cell r="R86">
            <v>38.797717790000007</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0.32503841584528748</v>
          </cell>
        </row>
        <row r="108">
          <cell r="O108">
            <v>0</v>
          </cell>
          <cell r="P108">
            <v>0</v>
          </cell>
          <cell r="R108">
            <v>0</v>
          </cell>
          <cell r="S108">
            <v>0</v>
          </cell>
        </row>
        <row r="109">
          <cell r="O109">
            <v>0</v>
          </cell>
          <cell r="P109">
            <v>0</v>
          </cell>
          <cell r="R109">
            <v>0</v>
          </cell>
          <cell r="S109">
            <v>0</v>
          </cell>
        </row>
        <row r="110">
          <cell r="O110">
            <v>1.6755000000000001E-4</v>
          </cell>
          <cell r="P110">
            <v>7.0909366666666669</v>
          </cell>
          <cell r="R110">
            <v>1.6755000000000001E-4</v>
          </cell>
          <cell r="S110">
            <v>7.4151722079020219</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20.666922870000001</v>
          </cell>
          <cell r="P116">
            <v>0</v>
          </cell>
          <cell r="R116">
            <v>20.666922870000001</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17.139447819999997</v>
          </cell>
          <cell r="P128">
            <v>2.4213733333333334</v>
          </cell>
          <cell r="R128">
            <v>17.139447819999997</v>
          </cell>
          <cell r="S128">
            <v>2.4006574625543302</v>
          </cell>
        </row>
        <row r="129">
          <cell r="O129">
            <v>39.273470510000003</v>
          </cell>
          <cell r="P129">
            <v>8.6101549166666658</v>
          </cell>
          <cell r="R129">
            <v>39.273470510000003</v>
          </cell>
          <cell r="S129">
            <v>1.8475506964419037E-2</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0.60328913156167741</v>
          </cell>
        </row>
        <row r="133">
          <cell r="O133">
            <v>1.402425</v>
          </cell>
          <cell r="P133">
            <v>0.5338040833333334</v>
          </cell>
          <cell r="R133">
            <v>1.402425</v>
          </cell>
          <cell r="S133">
            <v>0.51945170127073215</v>
          </cell>
        </row>
        <row r="134">
          <cell r="O134">
            <v>0</v>
          </cell>
          <cell r="P134">
            <v>0</v>
          </cell>
          <cell r="R134">
            <v>0</v>
          </cell>
          <cell r="S134">
            <v>0</v>
          </cell>
        </row>
        <row r="135">
          <cell r="O135">
            <v>0</v>
          </cell>
          <cell r="P135">
            <v>0</v>
          </cell>
          <cell r="R135">
            <v>0</v>
          </cell>
          <cell r="S135">
            <v>0</v>
          </cell>
        </row>
        <row r="136">
          <cell r="O136">
            <v>0</v>
          </cell>
          <cell r="P136">
            <v>0</v>
          </cell>
          <cell r="R136">
            <v>0</v>
          </cell>
          <cell r="S136">
            <v>2.9822119106806144</v>
          </cell>
        </row>
        <row r="137">
          <cell r="O137">
            <v>0</v>
          </cell>
          <cell r="P137">
            <v>0</v>
          </cell>
          <cell r="R137">
            <v>0</v>
          </cell>
          <cell r="S137">
            <v>0</v>
          </cell>
        </row>
        <row r="138">
          <cell r="O138">
            <v>27.667134650000005</v>
          </cell>
          <cell r="P138">
            <v>14.99728</v>
          </cell>
          <cell r="R138">
            <v>27.667134650000005</v>
          </cell>
          <cell r="S138">
            <v>0</v>
          </cell>
        </row>
        <row r="139">
          <cell r="O139">
            <v>0</v>
          </cell>
          <cell r="P139">
            <v>41.339589583333336</v>
          </cell>
          <cell r="R139">
            <v>0</v>
          </cell>
          <cell r="S139">
            <v>-284.01870919619</v>
          </cell>
        </row>
        <row r="140">
          <cell r="O140">
            <v>0.65698154000000009</v>
          </cell>
          <cell r="P140">
            <v>3.2062665833333335</v>
          </cell>
          <cell r="R140">
            <v>0.65698154000000009</v>
          </cell>
          <cell r="S140">
            <v>8.0438726401915037</v>
          </cell>
        </row>
        <row r="141">
          <cell r="O141">
            <v>0</v>
          </cell>
          <cell r="P141">
            <v>0</v>
          </cell>
          <cell r="R141">
            <v>0</v>
          </cell>
          <cell r="S141">
            <v>0</v>
          </cell>
        </row>
        <row r="142">
          <cell r="O142">
            <v>0</v>
          </cell>
          <cell r="P142">
            <v>4.5434157500000003</v>
          </cell>
          <cell r="R142">
            <v>0</v>
          </cell>
          <cell r="S142">
            <v>11.398509823604144</v>
          </cell>
        </row>
        <row r="143">
          <cell r="O143">
            <v>9.6991741600000001</v>
          </cell>
          <cell r="P143">
            <v>0.36386025</v>
          </cell>
          <cell r="R143">
            <v>9.6991741600000001</v>
          </cell>
          <cell r="S143">
            <v>0.37585823817627922</v>
          </cell>
        </row>
        <row r="144">
          <cell r="O144">
            <v>0</v>
          </cell>
          <cell r="P144">
            <v>0.92979083333333334</v>
          </cell>
          <cell r="R144">
            <v>0</v>
          </cell>
          <cell r="S144">
            <v>0.94293864258952342</v>
          </cell>
        </row>
        <row r="145">
          <cell r="O145">
            <v>8.9125283999999994</v>
          </cell>
          <cell r="P145">
            <v>0</v>
          </cell>
          <cell r="R145">
            <v>8.8902595899999994</v>
          </cell>
          <cell r="S145">
            <v>0</v>
          </cell>
        </row>
        <row r="146">
          <cell r="O146">
            <v>110.94306223</v>
          </cell>
          <cell r="P146">
            <v>0</v>
          </cell>
          <cell r="R146">
            <v>110.69413254999999</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18.159607700000002</v>
          </cell>
          <cell r="P153">
            <v>2.7122220000000001</v>
          </cell>
          <cell r="R153">
            <v>18.159607700000002</v>
          </cell>
          <cell r="S153">
            <v>2.8690907531058807</v>
          </cell>
        </row>
        <row r="154">
          <cell r="O154">
            <v>0</v>
          </cell>
          <cell r="P154">
            <v>0</v>
          </cell>
          <cell r="R154">
            <v>0</v>
          </cell>
          <cell r="S154">
            <v>0</v>
          </cell>
        </row>
        <row r="155">
          <cell r="O155">
            <v>14.08514551</v>
          </cell>
          <cell r="P155">
            <v>4.5709745000000002</v>
          </cell>
          <cell r="R155">
            <v>14.08514551</v>
          </cell>
          <cell r="S155">
            <v>4.8857922626473869</v>
          </cell>
        </row>
        <row r="156">
          <cell r="O156">
            <v>0</v>
          </cell>
          <cell r="P156">
            <v>50.25</v>
          </cell>
          <cell r="R156">
            <v>0</v>
          </cell>
          <cell r="S156">
            <v>5.3638735952999443E-2</v>
          </cell>
        </row>
        <row r="157">
          <cell r="O157">
            <v>0</v>
          </cell>
          <cell r="P157">
            <v>0</v>
          </cell>
          <cell r="R157">
            <v>0</v>
          </cell>
          <cell r="S157">
            <v>0</v>
          </cell>
        </row>
        <row r="158">
          <cell r="O158">
            <v>0</v>
          </cell>
          <cell r="P158">
            <v>1.2789026666666667</v>
          </cell>
          <cell r="R158">
            <v>0</v>
          </cell>
          <cell r="S158">
            <v>1.241977354756427</v>
          </cell>
        </row>
        <row r="159">
          <cell r="O159">
            <v>23.178833580000003</v>
          </cell>
          <cell r="P159">
            <v>167.5</v>
          </cell>
          <cell r="R159">
            <v>23.178833580000003</v>
          </cell>
          <cell r="S159">
            <v>-28.119946519999981</v>
          </cell>
        </row>
        <row r="160">
          <cell r="O160">
            <v>23.944046669999999</v>
          </cell>
          <cell r="P160">
            <v>0.6887449166666666</v>
          </cell>
          <cell r="R160">
            <v>23.944046669999999</v>
          </cell>
          <cell r="S160">
            <v>0.63110889870396025</v>
          </cell>
        </row>
        <row r="161">
          <cell r="O161">
            <v>0.76786820000000011</v>
          </cell>
          <cell r="P161">
            <v>0.12650941666666668</v>
          </cell>
          <cell r="R161">
            <v>0.76786820000000011</v>
          </cell>
          <cell r="S161">
            <v>6.0722910253678333E-2</v>
          </cell>
        </row>
        <row r="162">
          <cell r="O162">
            <v>0</v>
          </cell>
          <cell r="P162">
            <v>0</v>
          </cell>
          <cell r="R162">
            <v>0</v>
          </cell>
          <cell r="S162">
            <v>0</v>
          </cell>
        </row>
        <row r="163">
          <cell r="O163">
            <v>0</v>
          </cell>
          <cell r="P163">
            <v>0</v>
          </cell>
          <cell r="R163">
            <v>0</v>
          </cell>
          <cell r="S163">
            <v>0</v>
          </cell>
        </row>
        <row r="164">
          <cell r="O164">
            <v>0</v>
          </cell>
          <cell r="P164">
            <v>0</v>
          </cell>
          <cell r="R164">
            <v>0</v>
          </cell>
          <cell r="S164">
            <v>0</v>
          </cell>
        </row>
        <row r="165">
          <cell r="O165">
            <v>5.1237291400000009</v>
          </cell>
          <cell r="P165">
            <v>4.1218265833333332</v>
          </cell>
          <cell r="R165">
            <v>5.12372914</v>
          </cell>
          <cell r="S165">
            <v>4.4057100664046445</v>
          </cell>
        </row>
        <row r="166">
          <cell r="O166">
            <v>79.221133430000009</v>
          </cell>
          <cell r="P166">
            <v>3.3473568333333334</v>
          </cell>
          <cell r="R166">
            <v>79.221133430000009</v>
          </cell>
          <cell r="S166">
            <v>7.6982429505237784</v>
          </cell>
        </row>
        <row r="167">
          <cell r="O167">
            <v>2.2949669199999998</v>
          </cell>
          <cell r="P167">
            <v>0.58315291666666658</v>
          </cell>
          <cell r="R167">
            <v>2.2949669199999998</v>
          </cell>
          <cell r="S167">
            <v>0.61519503343630721</v>
          </cell>
        </row>
        <row r="168">
          <cell r="O168">
            <v>16.031599109999998</v>
          </cell>
          <cell r="P168">
            <v>1.4045126666666667</v>
          </cell>
          <cell r="R168">
            <v>16.031599109999998</v>
          </cell>
          <cell r="S168">
            <v>1.4605223368884903</v>
          </cell>
        </row>
        <row r="169">
          <cell r="O169">
            <v>1.6066670000000001</v>
          </cell>
          <cell r="P169">
            <v>0.26582583333333332</v>
          </cell>
          <cell r="R169">
            <v>1.6066670000000001</v>
          </cell>
          <cell r="S169">
            <v>0.28214545278304398</v>
          </cell>
        </row>
        <row r="170">
          <cell r="O170">
            <v>25.728362739999998</v>
          </cell>
          <cell r="P170">
            <v>1.1733106666666668</v>
          </cell>
          <cell r="R170">
            <v>25.725541850000006</v>
          </cell>
          <cell r="S170">
            <v>1.210102899013267</v>
          </cell>
        </row>
        <row r="171">
          <cell r="O171">
            <v>2.47543968</v>
          </cell>
          <cell r="P171">
            <v>0.58944925000000004</v>
          </cell>
          <cell r="R171">
            <v>2.47543968</v>
          </cell>
          <cell r="S171">
            <v>0.57893091142470021</v>
          </cell>
        </row>
        <row r="172">
          <cell r="O172">
            <v>16.036884250000004</v>
          </cell>
          <cell r="P172">
            <v>0.64891675000000004</v>
          </cell>
          <cell r="R172">
            <v>16.036884250000004</v>
          </cell>
          <cell r="S172">
            <v>0.63317845644054427</v>
          </cell>
        </row>
        <row r="173">
          <cell r="O173">
            <v>20.712396350000002</v>
          </cell>
          <cell r="P173">
            <v>1.8839395000000001</v>
          </cell>
          <cell r="R173">
            <v>20.620962640000002</v>
          </cell>
          <cell r="S173">
            <v>1.789348344863031</v>
          </cell>
        </row>
        <row r="174">
          <cell r="O174">
            <v>7.3101734300000007</v>
          </cell>
          <cell r="P174">
            <v>0.23411641666666666</v>
          </cell>
          <cell r="R174">
            <v>7.3101734300000007</v>
          </cell>
          <cell r="S174">
            <v>0.2466631121333388</v>
          </cell>
        </row>
        <row r="175">
          <cell r="O175">
            <v>2.6239176900000003</v>
          </cell>
          <cell r="P175">
            <v>1.2208438333333334</v>
          </cell>
          <cell r="R175">
            <v>2.6239176900000003</v>
          </cell>
          <cell r="S175">
            <v>1.279369453274821</v>
          </cell>
        </row>
        <row r="176">
          <cell r="O176">
            <v>4.5454326500000004</v>
          </cell>
          <cell r="P176">
            <v>0.85059850000000004</v>
          </cell>
          <cell r="R176">
            <v>4.5454326500000004</v>
          </cell>
          <cell r="S176">
            <v>0.9091822123535136</v>
          </cell>
        </row>
        <row r="177">
          <cell r="O177">
            <v>29.8802962</v>
          </cell>
          <cell r="P177">
            <v>2.1046040000000001</v>
          </cell>
          <cell r="R177">
            <v>29.8802962</v>
          </cell>
          <cell r="S177">
            <v>2.1194927030762134</v>
          </cell>
        </row>
        <row r="178">
          <cell r="O178">
            <v>64.437370799999997</v>
          </cell>
          <cell r="P178">
            <v>2.3498692499999998</v>
          </cell>
          <cell r="R178">
            <v>64.265659069999998</v>
          </cell>
          <cell r="S178">
            <v>2.3521161697467825</v>
          </cell>
        </row>
        <row r="179">
          <cell r="O179">
            <v>59.641266710000004</v>
          </cell>
          <cell r="P179">
            <v>3.0483174166666664</v>
          </cell>
          <cell r="R179">
            <v>59.641266710000004</v>
          </cell>
          <cell r="S179">
            <v>2.9751371303475556</v>
          </cell>
        </row>
        <row r="180">
          <cell r="O180">
            <v>0</v>
          </cell>
          <cell r="P180">
            <v>1.4978821666666668</v>
          </cell>
          <cell r="R180">
            <v>0</v>
          </cell>
          <cell r="S180">
            <v>1.453375878904215</v>
          </cell>
        </row>
        <row r="181">
          <cell r="O181">
            <v>68.970902030000005</v>
          </cell>
          <cell r="P181">
            <v>4.4717876666666667</v>
          </cell>
          <cell r="R181">
            <v>68.970902030000005</v>
          </cell>
          <cell r="S181">
            <v>4.6645344841857588</v>
          </cell>
        </row>
        <row r="182">
          <cell r="O182">
            <v>55.323691260000004</v>
          </cell>
          <cell r="P182">
            <v>12.273505583333334</v>
          </cell>
          <cell r="R182">
            <v>55.323691260000004</v>
          </cell>
          <cell r="S182">
            <v>3.158246667732008</v>
          </cell>
        </row>
        <row r="183">
          <cell r="O183">
            <v>0</v>
          </cell>
          <cell r="P183">
            <v>4.1831785000000004</v>
          </cell>
          <cell r="R183">
            <v>0</v>
          </cell>
          <cell r="S183">
            <v>4.4698104001239951</v>
          </cell>
        </row>
        <row r="184">
          <cell r="O184">
            <v>26.117296990000003</v>
          </cell>
          <cell r="P184">
            <v>2.5466298333333337</v>
          </cell>
          <cell r="R184">
            <v>26.07665793</v>
          </cell>
          <cell r="S184">
            <v>2.7220235675462447</v>
          </cell>
        </row>
        <row r="185">
          <cell r="O185">
            <v>0</v>
          </cell>
          <cell r="P185">
            <v>0.77507775000000001</v>
          </cell>
          <cell r="R185">
            <v>0</v>
          </cell>
          <cell r="S185">
            <v>0.82846042714455725</v>
          </cell>
        </row>
        <row r="186">
          <cell r="O186">
            <v>12.839472309999998</v>
          </cell>
          <cell r="P186">
            <v>208.74528541666666</v>
          </cell>
          <cell r="R186">
            <v>12.83947231</v>
          </cell>
          <cell r="S186">
            <v>2.3732077965887899</v>
          </cell>
        </row>
        <row r="187">
          <cell r="O187">
            <v>76.725544319999997</v>
          </cell>
          <cell r="P187">
            <v>11.254974916666667</v>
          </cell>
          <cell r="R187">
            <v>76.725544319999997</v>
          </cell>
          <cell r="S187">
            <v>11.862593246076383</v>
          </cell>
        </row>
        <row r="188">
          <cell r="O188">
            <v>71.449633979999987</v>
          </cell>
          <cell r="P188">
            <v>1.7217039999999999</v>
          </cell>
          <cell r="R188">
            <v>71.449633979999987</v>
          </cell>
          <cell r="S188">
            <v>1.70902761634529</v>
          </cell>
        </row>
        <row r="189">
          <cell r="O189">
            <v>7.0977225499999932</v>
          </cell>
          <cell r="P189">
            <v>0.34008191666666671</v>
          </cell>
          <cell r="R189">
            <v>24.38319722</v>
          </cell>
          <cell r="S189">
            <v>2.533625439793326</v>
          </cell>
        </row>
        <row r="190">
          <cell r="O190">
            <v>14.831246150000002</v>
          </cell>
          <cell r="P190">
            <v>1.7297959166666668</v>
          </cell>
          <cell r="R190">
            <v>14.43733089</v>
          </cell>
          <cell r="S190">
            <v>1.7332391371526923</v>
          </cell>
        </row>
        <row r="191">
          <cell r="O191">
            <v>70.267992930000005</v>
          </cell>
          <cell r="P191">
            <v>354.27336574999998</v>
          </cell>
          <cell r="R191">
            <v>70.26799293000002</v>
          </cell>
          <cell r="S191">
            <v>1.4244355461661005</v>
          </cell>
        </row>
        <row r="192">
          <cell r="O192">
            <v>37.144688479999999</v>
          </cell>
          <cell r="P192">
            <v>1.5067747499999999</v>
          </cell>
          <cell r="R192">
            <v>36.939912200000002</v>
          </cell>
          <cell r="S192">
            <v>1.5844254185081124</v>
          </cell>
        </row>
        <row r="193">
          <cell r="O193">
            <v>0</v>
          </cell>
          <cell r="P193">
            <v>0</v>
          </cell>
          <cell r="R193">
            <v>0</v>
          </cell>
          <cell r="S193">
            <v>0</v>
          </cell>
        </row>
        <row r="194">
          <cell r="O194">
            <v>55.864280579999999</v>
          </cell>
          <cell r="P194">
            <v>0</v>
          </cell>
          <cell r="R194">
            <v>55.864280579999999</v>
          </cell>
          <cell r="S194">
            <v>0</v>
          </cell>
        </row>
        <row r="195">
          <cell r="O195">
            <v>26.407346250000003</v>
          </cell>
          <cell r="P195">
            <v>5.6093471666666668</v>
          </cell>
          <cell r="R195">
            <v>26.40734625</v>
          </cell>
          <cell r="S195">
            <v>0</v>
          </cell>
        </row>
        <row r="196">
          <cell r="O196">
            <v>0</v>
          </cell>
          <cell r="P196">
            <v>6.3596416666666669E-2</v>
          </cell>
          <cell r="R196">
            <v>0</v>
          </cell>
          <cell r="S196">
            <v>6.7976240175963612E-2</v>
          </cell>
        </row>
        <row r="197">
          <cell r="O197">
            <v>108.00644054999999</v>
          </cell>
          <cell r="P197">
            <v>92.125</v>
          </cell>
          <cell r="R197">
            <v>108.00644054999999</v>
          </cell>
          <cell r="S197">
            <v>2.2720076191799938</v>
          </cell>
        </row>
        <row r="198">
          <cell r="O198">
            <v>3.4454297800000004</v>
          </cell>
          <cell r="P198">
            <v>7.811191666666667E-2</v>
          </cell>
          <cell r="R198">
            <v>3.4454297800000004</v>
          </cell>
          <cell r="S198">
            <v>7.6425929276507584E-2</v>
          </cell>
        </row>
        <row r="199">
          <cell r="O199">
            <v>0.74306693999999995</v>
          </cell>
          <cell r="P199">
            <v>3.057375E-2</v>
          </cell>
          <cell r="R199">
            <v>0.74306693999999995</v>
          </cell>
          <cell r="S199">
            <v>2.9470842932758735E-2</v>
          </cell>
        </row>
        <row r="200">
          <cell r="O200">
            <v>0</v>
          </cell>
          <cell r="P200">
            <v>17.048757999999999</v>
          </cell>
          <cell r="R200">
            <v>0</v>
          </cell>
          <cell r="S200">
            <v>-1.775289915000001</v>
          </cell>
        </row>
        <row r="201">
          <cell r="O201">
            <v>0</v>
          </cell>
          <cell r="P201">
            <v>25.528447166666666</v>
          </cell>
          <cell r="R201">
            <v>0</v>
          </cell>
          <cell r="S201">
            <v>2.5551566461800039</v>
          </cell>
        </row>
        <row r="202">
          <cell r="O202">
            <v>0</v>
          </cell>
          <cell r="P202">
            <v>0.19521791666666666</v>
          </cell>
          <cell r="R202">
            <v>0</v>
          </cell>
          <cell r="S202">
            <v>0.18494519124444958</v>
          </cell>
        </row>
        <row r="203">
          <cell r="O203">
            <v>33.228999999999999</v>
          </cell>
          <cell r="P203">
            <v>13.176548333333335</v>
          </cell>
          <cell r="R203">
            <v>33.228999999999999</v>
          </cell>
          <cell r="S203">
            <v>3.6823784000001851E-2</v>
          </cell>
        </row>
        <row r="204">
          <cell r="O204">
            <v>4.0439585300000003</v>
          </cell>
          <cell r="P204">
            <v>1.66529675</v>
          </cell>
          <cell r="R204">
            <v>4.0439585300000003</v>
          </cell>
          <cell r="S204">
            <v>1.7169475676866601</v>
          </cell>
        </row>
        <row r="205">
          <cell r="O205">
            <v>5.4031772699999996</v>
          </cell>
          <cell r="P205">
            <v>0.68347708333333335</v>
          </cell>
          <cell r="R205">
            <v>5.4031772699999996</v>
          </cell>
          <cell r="S205">
            <v>0.65841902604451685</v>
          </cell>
        </row>
        <row r="206">
          <cell r="O206">
            <v>25.324814580000002</v>
          </cell>
          <cell r="P206">
            <v>1.0695997500000001</v>
          </cell>
          <cell r="R206">
            <v>24.47356533</v>
          </cell>
          <cell r="S206">
            <v>0</v>
          </cell>
        </row>
        <row r="207">
          <cell r="O207">
            <v>0</v>
          </cell>
          <cell r="P207">
            <v>0</v>
          </cell>
          <cell r="R207">
            <v>0</v>
          </cell>
          <cell r="S207">
            <v>1.2819155680000001</v>
          </cell>
        </row>
        <row r="208">
          <cell r="O208">
            <v>60.783923220000005</v>
          </cell>
          <cell r="P208">
            <v>15.042752916666666</v>
          </cell>
          <cell r="R208">
            <v>60.783923220000005</v>
          </cell>
          <cell r="S208">
            <v>1.3026756760000009</v>
          </cell>
        </row>
        <row r="209">
          <cell r="O209">
            <v>3.5040989099999997</v>
          </cell>
          <cell r="P209">
            <v>9.6796583333333325E-2</v>
          </cell>
          <cell r="R209">
            <v>3.5040989099999997</v>
          </cell>
          <cell r="S209">
            <v>8.8696385763799776E-2</v>
          </cell>
        </row>
        <row r="210">
          <cell r="O210">
            <v>9.3716018499999993</v>
          </cell>
          <cell r="P210">
            <v>192.00356491666665</v>
          </cell>
          <cell r="R210">
            <v>9.3716018499999993</v>
          </cell>
          <cell r="S210">
            <v>1.8867898748440817</v>
          </cell>
        </row>
        <row r="211">
          <cell r="O211">
            <v>36.128892210000004</v>
          </cell>
          <cell r="P211">
            <v>0.80808199999999997</v>
          </cell>
          <cell r="R211">
            <v>36.128892210000004</v>
          </cell>
          <cell r="S211">
            <v>0.85748879109955389</v>
          </cell>
        </row>
        <row r="212">
          <cell r="O212">
            <v>23.119190289999999</v>
          </cell>
          <cell r="P212">
            <v>1.7502577500000001</v>
          </cell>
          <cell r="R212">
            <v>23.119190289999999</v>
          </cell>
          <cell r="S212">
            <v>1.7662995221988969</v>
          </cell>
        </row>
        <row r="213">
          <cell r="O213">
            <v>18.369787729999999</v>
          </cell>
          <cell r="P213">
            <v>298.15154941666668</v>
          </cell>
          <cell r="R213">
            <v>18.369787730000006</v>
          </cell>
          <cell r="S213">
            <v>1.6008101653904616</v>
          </cell>
        </row>
        <row r="214">
          <cell r="O214">
            <v>8.7648305100000012</v>
          </cell>
          <cell r="P214">
            <v>1.4727319999999999</v>
          </cell>
          <cell r="R214">
            <v>8.7648305100000012</v>
          </cell>
          <cell r="S214">
            <v>1.5465613919635173</v>
          </cell>
        </row>
        <row r="215">
          <cell r="O215">
            <v>20.920593189999998</v>
          </cell>
          <cell r="P215">
            <v>3.3677332500000001</v>
          </cell>
          <cell r="R215">
            <v>20.920593190000002</v>
          </cell>
          <cell r="S215">
            <v>3.494608016116429</v>
          </cell>
        </row>
        <row r="216">
          <cell r="O216">
            <v>27.612164069999999</v>
          </cell>
          <cell r="P216">
            <v>0.65264866666666665</v>
          </cell>
          <cell r="R216">
            <v>27.612164069999992</v>
          </cell>
          <cell r="S216">
            <v>2.2363741951809657</v>
          </cell>
        </row>
        <row r="217">
          <cell r="O217">
            <v>23.67400056</v>
          </cell>
          <cell r="P217">
            <v>3.2328421666666665</v>
          </cell>
          <cell r="R217">
            <v>23.67400056</v>
          </cell>
          <cell r="S217">
            <v>3.3716113315508998</v>
          </cell>
        </row>
        <row r="218">
          <cell r="O218">
            <v>7.8222275999999997</v>
          </cell>
          <cell r="P218">
            <v>0.7538906666666666</v>
          </cell>
          <cell r="R218">
            <v>7.8222275999999997</v>
          </cell>
          <cell r="S218">
            <v>0.7938869403711446</v>
          </cell>
        </row>
        <row r="219">
          <cell r="O219">
            <v>4.8647075199999996</v>
          </cell>
          <cell r="P219">
            <v>1.4011023333333332</v>
          </cell>
          <cell r="R219">
            <v>4.8647075199999996</v>
          </cell>
          <cell r="S219">
            <v>1.4976015413766988</v>
          </cell>
        </row>
        <row r="220">
          <cell r="O220">
            <v>7.8895184399999998</v>
          </cell>
          <cell r="P220">
            <v>1.5131765833333333</v>
          </cell>
          <cell r="R220">
            <v>7.8895184400000007</v>
          </cell>
          <cell r="S220">
            <v>1.6066026870876979</v>
          </cell>
        </row>
        <row r="221">
          <cell r="O221">
            <v>14.444508820000001</v>
          </cell>
          <cell r="P221">
            <v>3.35</v>
          </cell>
          <cell r="R221">
            <v>14.18336343</v>
          </cell>
          <cell r="S221">
            <v>1.4352314175098939</v>
          </cell>
        </row>
        <row r="222">
          <cell r="O222">
            <v>6.6329202999999994</v>
          </cell>
          <cell r="P222">
            <v>0.96459733333333342</v>
          </cell>
          <cell r="R222">
            <v>6.3532212399999999</v>
          </cell>
          <cell r="S222">
            <v>1.0263745030945874</v>
          </cell>
        </row>
        <row r="223">
          <cell r="O223">
            <v>226.54991968000002</v>
          </cell>
          <cell r="P223">
            <v>207.7</v>
          </cell>
          <cell r="R223">
            <v>226.47365018000002</v>
          </cell>
          <cell r="S223">
            <v>6.277679999995231E-2</v>
          </cell>
        </row>
        <row r="224">
          <cell r="O224">
            <v>20.917743519999998</v>
          </cell>
          <cell r="P224">
            <v>1.2151555833333332</v>
          </cell>
          <cell r="R224">
            <v>20.917743519999998</v>
          </cell>
          <cell r="S224">
            <v>1.1941145554951857</v>
          </cell>
        </row>
        <row r="225">
          <cell r="O225">
            <v>181.42811599999999</v>
          </cell>
          <cell r="P225">
            <v>167.5</v>
          </cell>
          <cell r="R225">
            <v>175.02174253999996</v>
          </cell>
          <cell r="S225">
            <v>0.19900469999999926</v>
          </cell>
        </row>
        <row r="226">
          <cell r="O226">
            <v>0</v>
          </cell>
          <cell r="P226">
            <v>2.1404808333333336</v>
          </cell>
          <cell r="R226">
            <v>20.99259619</v>
          </cell>
          <cell r="S226">
            <v>0</v>
          </cell>
        </row>
        <row r="227">
          <cell r="O227">
            <v>19.276477199999999</v>
          </cell>
          <cell r="P227">
            <v>0.5712788333333334</v>
          </cell>
          <cell r="R227">
            <v>19.276477199999999</v>
          </cell>
          <cell r="S227">
            <v>0.60432104033856471</v>
          </cell>
        </row>
        <row r="228">
          <cell r="O228">
            <v>0</v>
          </cell>
          <cell r="P228">
            <v>5.6979731666666673</v>
          </cell>
          <cell r="R228">
            <v>0</v>
          </cell>
          <cell r="S228">
            <v>0</v>
          </cell>
        </row>
        <row r="229">
          <cell r="O229">
            <v>2.3326902899999995</v>
          </cell>
          <cell r="P229">
            <v>0.15710833333333335</v>
          </cell>
          <cell r="R229">
            <v>2.3326902899999995</v>
          </cell>
          <cell r="S229">
            <v>0.14396105689355207</v>
          </cell>
        </row>
        <row r="230">
          <cell r="O230">
            <v>18.256845299999998</v>
          </cell>
          <cell r="P230">
            <v>3.35</v>
          </cell>
          <cell r="R230">
            <v>18.122502749999999</v>
          </cell>
          <cell r="S230">
            <v>2.395173473273851</v>
          </cell>
        </row>
        <row r="231">
          <cell r="O231">
            <v>35.756083329999996</v>
          </cell>
          <cell r="P231">
            <v>5.0250000000000004</v>
          </cell>
          <cell r="R231">
            <v>35.756083329999996</v>
          </cell>
          <cell r="S231">
            <v>6.8043939087935614</v>
          </cell>
        </row>
        <row r="232">
          <cell r="O232">
            <v>56.902429470000008</v>
          </cell>
          <cell r="P232">
            <v>0</v>
          </cell>
          <cell r="R232">
            <v>56.902429470000008</v>
          </cell>
          <cell r="S232">
            <v>65.715002335000008</v>
          </cell>
        </row>
        <row r="233">
          <cell r="O233">
            <v>35.84499993</v>
          </cell>
          <cell r="P233">
            <v>0</v>
          </cell>
          <cell r="R233">
            <v>85.203119099999995</v>
          </cell>
          <cell r="S233">
            <v>0</v>
          </cell>
        </row>
        <row r="234">
          <cell r="O234">
            <v>1.2625283600000001</v>
          </cell>
          <cell r="P234">
            <v>3.35</v>
          </cell>
          <cell r="R234">
            <v>1.2625283600000001</v>
          </cell>
          <cell r="S234">
            <v>2.3070662521588021</v>
          </cell>
        </row>
        <row r="235">
          <cell r="O235">
            <v>34.97144041</v>
          </cell>
          <cell r="P235">
            <v>1.3213773333333332</v>
          </cell>
          <cell r="R235">
            <v>42.292858879999997</v>
          </cell>
          <cell r="S235">
            <v>0.44716624022764945</v>
          </cell>
        </row>
        <row r="236">
          <cell r="O236">
            <v>0</v>
          </cell>
          <cell r="P236">
            <v>89.101862833333328</v>
          </cell>
          <cell r="R236">
            <v>0</v>
          </cell>
          <cell r="S236">
            <v>7.5837204897256472</v>
          </cell>
        </row>
        <row r="237">
          <cell r="O237">
            <v>0</v>
          </cell>
          <cell r="P237">
            <v>0.43638108333333331</v>
          </cell>
          <cell r="R237">
            <v>20.079498159999996</v>
          </cell>
          <cell r="S237">
            <v>9.5519184668707541E-2</v>
          </cell>
        </row>
        <row r="238">
          <cell r="O238">
            <v>0</v>
          </cell>
          <cell r="P238">
            <v>18.70796441666667</v>
          </cell>
          <cell r="R238">
            <v>0</v>
          </cell>
          <cell r="S238">
            <v>-0.10380054000000001</v>
          </cell>
        </row>
        <row r="239">
          <cell r="O239">
            <v>0</v>
          </cell>
          <cell r="P239">
            <v>11.884376250000001</v>
          </cell>
          <cell r="R239">
            <v>0</v>
          </cell>
          <cell r="S239">
            <v>1.3026756760000009</v>
          </cell>
        </row>
        <row r="240">
          <cell r="O240">
            <v>0.70617671999999998</v>
          </cell>
          <cell r="P240">
            <v>132.99395483333333</v>
          </cell>
          <cell r="R240">
            <v>1.49394381</v>
          </cell>
          <cell r="S240">
            <v>0.75807353984220693</v>
          </cell>
        </row>
        <row r="241">
          <cell r="O241">
            <v>25.19046264</v>
          </cell>
          <cell r="P241">
            <v>2.06854125</v>
          </cell>
          <cell r="R241">
            <v>25.19046264</v>
          </cell>
          <cell r="S241">
            <v>2.198626013562357</v>
          </cell>
        </row>
        <row r="242">
          <cell r="O242">
            <v>56.069744809999996</v>
          </cell>
          <cell r="P242">
            <v>5.0696069166666673</v>
          </cell>
          <cell r="R242">
            <v>56.069744809999996</v>
          </cell>
          <cell r="S242">
            <v>5.4102478266593366</v>
          </cell>
        </row>
        <row r="243">
          <cell r="O243">
            <v>31.47059132</v>
          </cell>
          <cell r="P243">
            <v>2.6590004999999999</v>
          </cell>
          <cell r="R243">
            <v>31.47059132</v>
          </cell>
          <cell r="S243">
            <v>2.7396739667215346</v>
          </cell>
        </row>
        <row r="244">
          <cell r="O244">
            <v>12.79456345</v>
          </cell>
          <cell r="P244">
            <v>0.52954625</v>
          </cell>
          <cell r="R244">
            <v>12.79456345</v>
          </cell>
          <cell r="S244">
            <v>0.48826316009591941</v>
          </cell>
        </row>
        <row r="245">
          <cell r="O245">
            <v>0</v>
          </cell>
          <cell r="P245">
            <v>351.78609291666669</v>
          </cell>
          <cell r="R245">
            <v>0</v>
          </cell>
          <cell r="S245">
            <v>0</v>
          </cell>
        </row>
        <row r="246">
          <cell r="O246">
            <v>59.478464169999995</v>
          </cell>
          <cell r="P246">
            <v>2.4563473333333334</v>
          </cell>
          <cell r="R246">
            <v>57.240234309999998</v>
          </cell>
          <cell r="S246">
            <v>1.7965794076402894</v>
          </cell>
        </row>
        <row r="247">
          <cell r="O247">
            <v>0</v>
          </cell>
          <cell r="P247">
            <v>167.5</v>
          </cell>
          <cell r="R247">
            <v>0</v>
          </cell>
          <cell r="S247">
            <v>0.22473750000000001</v>
          </cell>
        </row>
        <row r="248">
          <cell r="O248">
            <v>0</v>
          </cell>
          <cell r="P248">
            <v>0</v>
          </cell>
          <cell r="R248">
            <v>24.645412939999996</v>
          </cell>
          <cell r="S248">
            <v>1.0724075318733892</v>
          </cell>
        </row>
        <row r="249">
          <cell r="O249">
            <v>0</v>
          </cell>
          <cell r="P249">
            <v>2.9963036666666665</v>
          </cell>
          <cell r="R249">
            <v>0</v>
          </cell>
          <cell r="S249">
            <v>0</v>
          </cell>
        </row>
        <row r="250">
          <cell r="O250">
            <v>6.4883079199999996</v>
          </cell>
          <cell r="P250">
            <v>1.0207181666666667</v>
          </cell>
          <cell r="R250">
            <v>6.4883079199999996</v>
          </cell>
          <cell r="S250">
            <v>1.091018654824216</v>
          </cell>
        </row>
        <row r="251">
          <cell r="O251">
            <v>1.7774071800000002</v>
          </cell>
          <cell r="P251">
            <v>3.9025138333333333</v>
          </cell>
          <cell r="R251">
            <v>1.7774071800000002</v>
          </cell>
          <cell r="S251">
            <v>4.0746826434080301</v>
          </cell>
        </row>
        <row r="252">
          <cell r="O252">
            <v>44.989017250000003</v>
          </cell>
          <cell r="P252">
            <v>2.2300313333333337</v>
          </cell>
          <cell r="R252">
            <v>43.989080280000003</v>
          </cell>
          <cell r="S252">
            <v>2.2657121293611842</v>
          </cell>
        </row>
        <row r="253">
          <cell r="O253">
            <v>7.0290182900000007</v>
          </cell>
          <cell r="P253">
            <v>3.2687390833333336</v>
          </cell>
          <cell r="R253">
            <v>7.0290182900000007</v>
          </cell>
          <cell r="S253">
            <v>3.4514979449288474</v>
          </cell>
        </row>
        <row r="254">
          <cell r="O254">
            <v>11.153581880000001</v>
          </cell>
          <cell r="P254">
            <v>86.767204333333325</v>
          </cell>
          <cell r="R254">
            <v>16.766399860000003</v>
          </cell>
          <cell r="S254">
            <v>0</v>
          </cell>
        </row>
        <row r="255">
          <cell r="O255">
            <v>8.2391796300000006</v>
          </cell>
          <cell r="P255">
            <v>1.675</v>
          </cell>
          <cell r="R255">
            <v>8.0582618099999994</v>
          </cell>
          <cell r="S255">
            <v>2.6806523556443498</v>
          </cell>
        </row>
        <row r="256">
          <cell r="O256">
            <v>0</v>
          </cell>
          <cell r="P256">
            <v>0</v>
          </cell>
          <cell r="R256">
            <v>0</v>
          </cell>
          <cell r="S256">
            <v>0</v>
          </cell>
        </row>
        <row r="257">
          <cell r="O257">
            <v>6.3176105200000006</v>
          </cell>
          <cell r="P257">
            <v>0</v>
          </cell>
          <cell r="R257">
            <v>12.62069423</v>
          </cell>
          <cell r="S257">
            <v>0</v>
          </cell>
        </row>
        <row r="258">
          <cell r="O258">
            <v>0</v>
          </cell>
          <cell r="P258">
            <v>167.5</v>
          </cell>
          <cell r="R258">
            <v>0</v>
          </cell>
          <cell r="S258">
            <v>0</v>
          </cell>
        </row>
        <row r="259">
          <cell r="O259">
            <v>65.173925499999996</v>
          </cell>
          <cell r="P259">
            <v>2.4563473333333334</v>
          </cell>
          <cell r="R259">
            <v>62.603393919999995</v>
          </cell>
          <cell r="S259">
            <v>7.8374464046355783</v>
          </cell>
        </row>
        <row r="260">
          <cell r="O260">
            <v>6.3252848599999991</v>
          </cell>
          <cell r="P260">
            <v>1.3783926666666668</v>
          </cell>
          <cell r="R260">
            <v>6.3252848599999991</v>
          </cell>
          <cell r="S260">
            <v>1.4642396718883077</v>
          </cell>
        </row>
        <row r="261">
          <cell r="O261">
            <v>6.5456960399999993</v>
          </cell>
          <cell r="P261">
            <v>5.925818333333333</v>
          </cell>
          <cell r="R261">
            <v>6.5456960399999993</v>
          </cell>
          <cell r="S261">
            <v>6.2833994292476918</v>
          </cell>
        </row>
        <row r="262">
          <cell r="O262">
            <v>0</v>
          </cell>
          <cell r="P262">
            <v>2.1165601666666665</v>
          </cell>
          <cell r="R262">
            <v>0</v>
          </cell>
          <cell r="S262">
            <v>2.2623342433562894</v>
          </cell>
        </row>
        <row r="263">
          <cell r="O263">
            <v>42.149315219999998</v>
          </cell>
          <cell r="P263">
            <v>1.4937331666666667</v>
          </cell>
          <cell r="R263">
            <v>42.149315219999998</v>
          </cell>
          <cell r="S263">
            <v>2.2668540026114341</v>
          </cell>
        </row>
        <row r="264">
          <cell r="O264">
            <v>14.65503056</v>
          </cell>
          <cell r="P264">
            <v>2.1690278333333337</v>
          </cell>
          <cell r="R264">
            <v>14.65503056</v>
          </cell>
          <cell r="S264">
            <v>2.0772604291395638</v>
          </cell>
        </row>
        <row r="265">
          <cell r="O265">
            <v>5.4921548499999995</v>
          </cell>
          <cell r="P265">
            <v>139.80595866666667</v>
          </cell>
          <cell r="R265">
            <v>8.1572402700000008</v>
          </cell>
          <cell r="S265">
            <v>1.8777441131674071</v>
          </cell>
        </row>
        <row r="266">
          <cell r="O266">
            <v>48.206545470000002</v>
          </cell>
          <cell r="P266">
            <v>9.8497922500000001</v>
          </cell>
          <cell r="R266">
            <v>46.216263220000002</v>
          </cell>
          <cell r="S266">
            <v>6.5245913179101427</v>
          </cell>
        </row>
        <row r="267">
          <cell r="O267">
            <v>0</v>
          </cell>
          <cell r="P267">
            <v>0</v>
          </cell>
          <cell r="R267">
            <v>0</v>
          </cell>
          <cell r="S267">
            <v>65.715002335000008</v>
          </cell>
        </row>
        <row r="268">
          <cell r="O268">
            <v>5.150743E-2</v>
          </cell>
          <cell r="P268">
            <v>3.3769708333333335</v>
          </cell>
          <cell r="R268">
            <v>5.150743E-2</v>
          </cell>
          <cell r="S268">
            <v>0.15417642974492676</v>
          </cell>
        </row>
        <row r="269">
          <cell r="O269">
            <v>17.769814199999999</v>
          </cell>
          <cell r="P269">
            <v>1.0150919166666665</v>
          </cell>
          <cell r="R269">
            <v>33.852306110000001</v>
          </cell>
          <cell r="S269">
            <v>0</v>
          </cell>
        </row>
        <row r="270">
          <cell r="O270">
            <v>0</v>
          </cell>
          <cell r="P270">
            <v>1.1681550833333332</v>
          </cell>
          <cell r="R270">
            <v>13.14298363</v>
          </cell>
          <cell r="S270">
            <v>0</v>
          </cell>
        </row>
        <row r="271">
          <cell r="O271">
            <v>0</v>
          </cell>
          <cell r="P271">
            <v>210.40010000000001</v>
          </cell>
          <cell r="R271">
            <v>8.1737570999999996</v>
          </cell>
          <cell r="S271">
            <v>0</v>
          </cell>
        </row>
        <row r="272">
          <cell r="O272">
            <v>116.84224809</v>
          </cell>
          <cell r="P272">
            <v>10.107207916666667</v>
          </cell>
          <cell r="R272">
            <v>114.02779985999999</v>
          </cell>
          <cell r="S272">
            <v>13.007047275088699</v>
          </cell>
        </row>
        <row r="273">
          <cell r="O273">
            <v>0</v>
          </cell>
          <cell r="P273">
            <v>0</v>
          </cell>
          <cell r="R273">
            <v>0</v>
          </cell>
          <cell r="S273">
            <v>0</v>
          </cell>
        </row>
        <row r="274">
          <cell r="O274">
            <v>0</v>
          </cell>
          <cell r="P274">
            <v>91.717631666666676</v>
          </cell>
          <cell r="R274">
            <v>0</v>
          </cell>
          <cell r="S274">
            <v>0</v>
          </cell>
        </row>
        <row r="275">
          <cell r="O275">
            <v>0</v>
          </cell>
          <cell r="P275">
            <v>2.1202451666666664</v>
          </cell>
          <cell r="R275">
            <v>0</v>
          </cell>
          <cell r="S275">
            <v>0</v>
          </cell>
        </row>
      </sheetData>
      <sheetData sheetId="7">
        <row r="16">
          <cell r="D16">
            <v>0</v>
          </cell>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125.625</v>
          </cell>
          <cell r="R22">
            <v>0</v>
          </cell>
          <cell r="S22">
            <v>29.022817159999995</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0</v>
          </cell>
          <cell r="P75">
            <v>249.57499999999999</v>
          </cell>
          <cell r="R75">
            <v>0</v>
          </cell>
          <cell r="S75">
            <v>535.47637713166375</v>
          </cell>
        </row>
        <row r="76">
          <cell r="O76">
            <v>0</v>
          </cell>
          <cell r="P76">
            <v>9.9370983333333331</v>
          </cell>
          <cell r="R76">
            <v>0</v>
          </cell>
          <cell r="S76">
            <v>7.5771283199999999</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21.194971799999998</v>
          </cell>
          <cell r="P81">
            <v>4.9879891666666669</v>
          </cell>
          <cell r="R81">
            <v>21.194971799999998</v>
          </cell>
          <cell r="S81">
            <v>5.729102531869307</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0.35683038618943097</v>
          </cell>
        </row>
        <row r="108">
          <cell r="O108">
            <v>0</v>
          </cell>
          <cell r="P108">
            <v>0</v>
          </cell>
          <cell r="R108">
            <v>0</v>
          </cell>
          <cell r="S108">
            <v>0</v>
          </cell>
        </row>
        <row r="109">
          <cell r="O109">
            <v>0</v>
          </cell>
          <cell r="P109">
            <v>0</v>
          </cell>
          <cell r="R109">
            <v>0</v>
          </cell>
          <cell r="S109">
            <v>0</v>
          </cell>
        </row>
        <row r="110">
          <cell r="O110">
            <v>0</v>
          </cell>
          <cell r="P110">
            <v>7.0909366666666669</v>
          </cell>
          <cell r="R110">
            <v>0</v>
          </cell>
          <cell r="S110">
            <v>8.2235821546878523</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2.6452202033841123</v>
          </cell>
        </row>
        <row r="129">
          <cell r="O129">
            <v>0</v>
          </cell>
          <cell r="P129">
            <v>8.6101549166666658</v>
          </cell>
          <cell r="R129">
            <v>0</v>
          </cell>
          <cell r="S129">
            <v>2.9599295401482415</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0.670766075419018</v>
          </cell>
        </row>
        <row r="133">
          <cell r="O133">
            <v>0</v>
          </cell>
          <cell r="P133">
            <v>0.5338040833333334</v>
          </cell>
          <cell r="R133">
            <v>0</v>
          </cell>
          <cell r="S133">
            <v>0.57102252918932817</v>
          </cell>
        </row>
        <row r="134">
          <cell r="O134">
            <v>0</v>
          </cell>
          <cell r="P134">
            <v>0</v>
          </cell>
          <cell r="R134">
            <v>0</v>
          </cell>
          <cell r="S134">
            <v>0</v>
          </cell>
        </row>
        <row r="135">
          <cell r="O135">
            <v>0</v>
          </cell>
          <cell r="P135">
            <v>0</v>
          </cell>
          <cell r="R135">
            <v>0</v>
          </cell>
          <cell r="S135">
            <v>0</v>
          </cell>
        </row>
        <row r="136">
          <cell r="O136">
            <v>0</v>
          </cell>
          <cell r="P136">
            <v>0</v>
          </cell>
          <cell r="R136">
            <v>0</v>
          </cell>
          <cell r="S136">
            <v>3.3005332339083253</v>
          </cell>
        </row>
        <row r="137">
          <cell r="O137">
            <v>0</v>
          </cell>
          <cell r="P137">
            <v>0</v>
          </cell>
          <cell r="R137">
            <v>0</v>
          </cell>
          <cell r="S137">
            <v>0</v>
          </cell>
        </row>
        <row r="138">
          <cell r="O138">
            <v>0</v>
          </cell>
          <cell r="P138">
            <v>14.99728</v>
          </cell>
          <cell r="R138">
            <v>0</v>
          </cell>
          <cell r="S138">
            <v>8.4729234600000005</v>
          </cell>
        </row>
        <row r="139">
          <cell r="O139">
            <v>0</v>
          </cell>
          <cell r="P139">
            <v>41.339589583333336</v>
          </cell>
          <cell r="R139">
            <v>0</v>
          </cell>
          <cell r="S139">
            <v>0</v>
          </cell>
        </row>
        <row r="140">
          <cell r="O140">
            <v>0</v>
          </cell>
          <cell r="P140">
            <v>3.2062665833333335</v>
          </cell>
          <cell r="R140">
            <v>0</v>
          </cell>
          <cell r="S140">
            <v>8.6246205725030602</v>
          </cell>
        </row>
        <row r="141">
          <cell r="O141">
            <v>0</v>
          </cell>
          <cell r="P141">
            <v>0</v>
          </cell>
          <cell r="R141">
            <v>0</v>
          </cell>
          <cell r="S141">
            <v>0</v>
          </cell>
        </row>
        <row r="142">
          <cell r="O142">
            <v>0</v>
          </cell>
          <cell r="P142">
            <v>4.5434157500000003</v>
          </cell>
          <cell r="R142">
            <v>0</v>
          </cell>
          <cell r="S142">
            <v>12.221454356367587</v>
          </cell>
        </row>
        <row r="143">
          <cell r="O143">
            <v>0</v>
          </cell>
          <cell r="P143">
            <v>0.36386025</v>
          </cell>
          <cell r="R143">
            <v>0</v>
          </cell>
          <cell r="S143">
            <v>0.41622886296872375</v>
          </cell>
        </row>
        <row r="144">
          <cell r="O144">
            <v>0</v>
          </cell>
          <cell r="P144">
            <v>0.92979083333333334</v>
          </cell>
          <cell r="R144">
            <v>0</v>
          </cell>
          <cell r="S144">
            <v>1.04190483909712</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3.186170947013121</v>
          </cell>
        </row>
        <row r="154">
          <cell r="O154">
            <v>0</v>
          </cell>
          <cell r="P154">
            <v>0</v>
          </cell>
          <cell r="R154">
            <v>0</v>
          </cell>
          <cell r="S154">
            <v>0</v>
          </cell>
        </row>
        <row r="155">
          <cell r="O155">
            <v>0</v>
          </cell>
          <cell r="P155">
            <v>4.5709745000000002</v>
          </cell>
          <cell r="R155">
            <v>0</v>
          </cell>
          <cell r="S155">
            <v>5.4322604699427526</v>
          </cell>
        </row>
        <row r="156">
          <cell r="O156">
            <v>0</v>
          </cell>
          <cell r="P156">
            <v>50.25</v>
          </cell>
          <cell r="R156">
            <v>0</v>
          </cell>
          <cell r="S156">
            <v>2.6010076502400001</v>
          </cell>
        </row>
        <row r="157">
          <cell r="O157">
            <v>0</v>
          </cell>
          <cell r="P157">
            <v>0</v>
          </cell>
          <cell r="R157">
            <v>0</v>
          </cell>
          <cell r="S157">
            <v>0</v>
          </cell>
        </row>
        <row r="158">
          <cell r="O158">
            <v>32.753777909999997</v>
          </cell>
          <cell r="P158">
            <v>1.2789026666666667</v>
          </cell>
          <cell r="R158">
            <v>32.753777909999997</v>
          </cell>
          <cell r="S158">
            <v>1.3649234679547912</v>
          </cell>
        </row>
        <row r="159">
          <cell r="O159">
            <v>0</v>
          </cell>
          <cell r="P159">
            <v>167.5</v>
          </cell>
          <cell r="R159">
            <v>0</v>
          </cell>
          <cell r="S159">
            <v>-41.673896240000012</v>
          </cell>
        </row>
        <row r="160">
          <cell r="O160">
            <v>0</v>
          </cell>
          <cell r="P160">
            <v>0.6887449166666666</v>
          </cell>
          <cell r="R160">
            <v>0</v>
          </cell>
          <cell r="S160">
            <v>0.68827665447400044</v>
          </cell>
        </row>
        <row r="161">
          <cell r="O161">
            <v>0</v>
          </cell>
          <cell r="P161">
            <v>0.12650941666666668</v>
          </cell>
          <cell r="R161">
            <v>0</v>
          </cell>
          <cell r="S161">
            <v>6.6223375403444459E-2</v>
          </cell>
        </row>
        <row r="162">
          <cell r="O162">
            <v>127.5906992</v>
          </cell>
          <cell r="P162">
            <v>0</v>
          </cell>
          <cell r="R162">
            <v>123.8569256</v>
          </cell>
          <cell r="S162">
            <v>0</v>
          </cell>
        </row>
        <row r="163">
          <cell r="O163">
            <v>0</v>
          </cell>
          <cell r="P163">
            <v>0</v>
          </cell>
          <cell r="R163">
            <v>0</v>
          </cell>
          <cell r="S163">
            <v>0</v>
          </cell>
        </row>
        <row r="164">
          <cell r="O164">
            <v>0</v>
          </cell>
          <cell r="P164">
            <v>0</v>
          </cell>
          <cell r="R164">
            <v>0</v>
          </cell>
          <cell r="S164">
            <v>0</v>
          </cell>
        </row>
        <row r="165">
          <cell r="O165">
            <v>0</v>
          </cell>
          <cell r="P165">
            <v>4.1218265833333332</v>
          </cell>
          <cell r="R165">
            <v>0</v>
          </cell>
          <cell r="S165">
            <v>4.8984818324614166</v>
          </cell>
        </row>
        <row r="166">
          <cell r="O166">
            <v>0</v>
          </cell>
          <cell r="P166">
            <v>3.3473568333333334</v>
          </cell>
          <cell r="R166">
            <v>0</v>
          </cell>
          <cell r="S166">
            <v>8.5314540812475972</v>
          </cell>
        </row>
        <row r="167">
          <cell r="O167">
            <v>8.3132031600000005</v>
          </cell>
          <cell r="P167">
            <v>0.58315291666666658</v>
          </cell>
          <cell r="R167">
            <v>8.3132031600000005</v>
          </cell>
          <cell r="S167">
            <v>0.68296624331650702</v>
          </cell>
        </row>
        <row r="168">
          <cell r="O168">
            <v>0</v>
          </cell>
          <cell r="P168">
            <v>1.4045126666666667</v>
          </cell>
          <cell r="R168">
            <v>0</v>
          </cell>
          <cell r="S168">
            <v>1.6186780100903064</v>
          </cell>
        </row>
        <row r="169">
          <cell r="O169">
            <v>0</v>
          </cell>
          <cell r="P169">
            <v>0.26582583333333332</v>
          </cell>
          <cell r="R169">
            <v>0</v>
          </cell>
          <cell r="S169">
            <v>0.31344907273139477</v>
          </cell>
        </row>
        <row r="170">
          <cell r="O170">
            <v>0</v>
          </cell>
          <cell r="P170">
            <v>1.1733106666666668</v>
          </cell>
          <cell r="R170">
            <v>0</v>
          </cell>
          <cell r="S170">
            <v>1.3398287908000359</v>
          </cell>
        </row>
        <row r="171">
          <cell r="O171">
            <v>0</v>
          </cell>
          <cell r="P171">
            <v>0.58944925000000004</v>
          </cell>
          <cell r="R171">
            <v>0</v>
          </cell>
          <cell r="S171">
            <v>0.6371543957799356</v>
          </cell>
        </row>
        <row r="172">
          <cell r="O172">
            <v>0</v>
          </cell>
          <cell r="P172">
            <v>0.64891675000000004</v>
          </cell>
          <cell r="R172">
            <v>0</v>
          </cell>
          <cell r="S172">
            <v>0.69627970919287996</v>
          </cell>
        </row>
        <row r="173">
          <cell r="O173">
            <v>0</v>
          </cell>
          <cell r="P173">
            <v>1.8839395000000001</v>
          </cell>
          <cell r="R173">
            <v>0</v>
          </cell>
          <cell r="S173">
            <v>1.9608289623337836</v>
          </cell>
        </row>
        <row r="174">
          <cell r="O174">
            <v>0</v>
          </cell>
          <cell r="P174">
            <v>0.23411641666666666</v>
          </cell>
          <cell r="R174">
            <v>0</v>
          </cell>
          <cell r="S174">
            <v>0.27379496248861496</v>
          </cell>
        </row>
        <row r="175">
          <cell r="O175">
            <v>0</v>
          </cell>
          <cell r="P175">
            <v>1.2208438333333334</v>
          </cell>
          <cell r="R175">
            <v>0</v>
          </cell>
          <cell r="S175">
            <v>1.4192004061479326</v>
          </cell>
        </row>
        <row r="176">
          <cell r="O176">
            <v>0</v>
          </cell>
          <cell r="P176">
            <v>0.85059850000000004</v>
          </cell>
          <cell r="R176">
            <v>0</v>
          </cell>
          <cell r="S176">
            <v>1.0108728178849984</v>
          </cell>
        </row>
        <row r="177">
          <cell r="O177">
            <v>1.6932663900000002</v>
          </cell>
          <cell r="P177">
            <v>2.1046040000000001</v>
          </cell>
          <cell r="R177">
            <v>1.6932663900000002</v>
          </cell>
          <cell r="S177">
            <v>2.3399418840970228</v>
          </cell>
        </row>
        <row r="178">
          <cell r="O178">
            <v>0</v>
          </cell>
          <cell r="P178">
            <v>2.3498692499999998</v>
          </cell>
          <cell r="R178">
            <v>0</v>
          </cell>
          <cell r="S178">
            <v>2.5948115920535813</v>
          </cell>
        </row>
        <row r="179">
          <cell r="O179">
            <v>0</v>
          </cell>
          <cell r="P179">
            <v>3.0483174166666664</v>
          </cell>
          <cell r="R179">
            <v>0</v>
          </cell>
          <cell r="S179">
            <v>3.2717379796728827</v>
          </cell>
        </row>
        <row r="180">
          <cell r="O180">
            <v>0</v>
          </cell>
          <cell r="P180">
            <v>1.4978821666666668</v>
          </cell>
          <cell r="R180">
            <v>0</v>
          </cell>
          <cell r="S180">
            <v>1.5970720487449503</v>
          </cell>
        </row>
        <row r="181">
          <cell r="O181">
            <v>0</v>
          </cell>
          <cell r="P181">
            <v>4.4717876666666667</v>
          </cell>
          <cell r="R181">
            <v>0</v>
          </cell>
          <cell r="S181">
            <v>5.1715360186135735</v>
          </cell>
        </row>
        <row r="182">
          <cell r="O182">
            <v>0</v>
          </cell>
          <cell r="P182">
            <v>12.273505583333334</v>
          </cell>
          <cell r="R182">
            <v>0</v>
          </cell>
          <cell r="S182">
            <v>20.828437040853991</v>
          </cell>
        </row>
        <row r="183">
          <cell r="O183">
            <v>0</v>
          </cell>
          <cell r="P183">
            <v>4.1831785000000004</v>
          </cell>
          <cell r="R183">
            <v>0</v>
          </cell>
          <cell r="S183">
            <v>4.9695630716016774</v>
          </cell>
        </row>
        <row r="184">
          <cell r="O184">
            <v>0</v>
          </cell>
          <cell r="P184">
            <v>2.5466298333333337</v>
          </cell>
          <cell r="R184">
            <v>0</v>
          </cell>
          <cell r="S184">
            <v>3.0264776374715829</v>
          </cell>
        </row>
        <row r="185">
          <cell r="O185">
            <v>0</v>
          </cell>
          <cell r="P185">
            <v>0.77507775000000001</v>
          </cell>
          <cell r="R185">
            <v>0</v>
          </cell>
          <cell r="S185">
            <v>0.92112242751203099</v>
          </cell>
        </row>
        <row r="186">
          <cell r="O186">
            <v>1.04478073</v>
          </cell>
          <cell r="P186">
            <v>208.74528541666666</v>
          </cell>
          <cell r="R186">
            <v>1.04478073</v>
          </cell>
          <cell r="S186">
            <v>2.6289263678689374</v>
          </cell>
        </row>
        <row r="187">
          <cell r="O187">
            <v>0</v>
          </cell>
          <cell r="P187">
            <v>11.254974916666667</v>
          </cell>
          <cell r="R187">
            <v>0</v>
          </cell>
          <cell r="S187">
            <v>13.168004997022658</v>
          </cell>
        </row>
        <row r="188">
          <cell r="O188">
            <v>0</v>
          </cell>
          <cell r="P188">
            <v>1.7217039999999999</v>
          </cell>
          <cell r="R188">
            <v>0</v>
          </cell>
          <cell r="S188">
            <v>1.8834145766676962</v>
          </cell>
        </row>
        <row r="189">
          <cell r="O189">
            <v>0</v>
          </cell>
          <cell r="P189">
            <v>0.34008191666666671</v>
          </cell>
          <cell r="R189">
            <v>0</v>
          </cell>
          <cell r="S189">
            <v>2.8083021000569501</v>
          </cell>
        </row>
        <row r="190">
          <cell r="O190">
            <v>0</v>
          </cell>
          <cell r="P190">
            <v>1.7297959166666668</v>
          </cell>
          <cell r="R190">
            <v>0</v>
          </cell>
          <cell r="S190">
            <v>1.9123218452728483</v>
          </cell>
        </row>
        <row r="191">
          <cell r="O191">
            <v>0</v>
          </cell>
          <cell r="P191">
            <v>354.27336574999998</v>
          </cell>
          <cell r="R191">
            <v>0</v>
          </cell>
          <cell r="S191">
            <v>1.5573501273852457</v>
          </cell>
        </row>
        <row r="192">
          <cell r="O192">
            <v>0</v>
          </cell>
          <cell r="P192">
            <v>1.5067747499999999</v>
          </cell>
          <cell r="R192">
            <v>0</v>
          </cell>
          <cell r="S192">
            <v>1.7583038582059518</v>
          </cell>
        </row>
        <row r="193">
          <cell r="O193">
            <v>0</v>
          </cell>
          <cell r="P193">
            <v>0</v>
          </cell>
          <cell r="R193">
            <v>0</v>
          </cell>
          <cell r="S193">
            <v>0</v>
          </cell>
        </row>
        <row r="194">
          <cell r="O194">
            <v>0</v>
          </cell>
          <cell r="P194">
            <v>0</v>
          </cell>
          <cell r="R194">
            <v>0</v>
          </cell>
          <cell r="S194">
            <v>0</v>
          </cell>
        </row>
        <row r="195">
          <cell r="O195">
            <v>0</v>
          </cell>
          <cell r="P195">
            <v>5.6093471666666668</v>
          </cell>
          <cell r="R195">
            <v>0</v>
          </cell>
          <cell r="S195">
            <v>14.807157905825804</v>
          </cell>
        </row>
        <row r="196">
          <cell r="O196">
            <v>0</v>
          </cell>
          <cell r="P196">
            <v>6.3596416666666669E-2</v>
          </cell>
          <cell r="R196">
            <v>0</v>
          </cell>
          <cell r="S196">
            <v>7.5579276103551266E-2</v>
          </cell>
        </row>
        <row r="197">
          <cell r="O197">
            <v>0</v>
          </cell>
          <cell r="P197">
            <v>92.125</v>
          </cell>
          <cell r="R197">
            <v>0</v>
          </cell>
          <cell r="S197">
            <v>198.55866090761995</v>
          </cell>
        </row>
        <row r="198">
          <cell r="O198">
            <v>0</v>
          </cell>
          <cell r="P198">
            <v>7.811191666666667E-2</v>
          </cell>
          <cell r="R198">
            <v>0</v>
          </cell>
          <cell r="S198">
            <v>8.4071592547216564E-2</v>
          </cell>
        </row>
        <row r="199">
          <cell r="O199">
            <v>0</v>
          </cell>
          <cell r="P199">
            <v>3.057375E-2</v>
          </cell>
          <cell r="R199">
            <v>0</v>
          </cell>
          <cell r="S199">
            <v>3.2357232484603503E-2</v>
          </cell>
        </row>
        <row r="200">
          <cell r="O200">
            <v>0</v>
          </cell>
          <cell r="P200">
            <v>17.048757999999999</v>
          </cell>
          <cell r="R200">
            <v>0</v>
          </cell>
          <cell r="S200">
            <v>3.7013754400000032</v>
          </cell>
        </row>
        <row r="201">
          <cell r="O201">
            <v>0</v>
          </cell>
          <cell r="P201">
            <v>25.528447166666666</v>
          </cell>
          <cell r="R201">
            <v>0</v>
          </cell>
          <cell r="S201">
            <v>13.153178953476004</v>
          </cell>
        </row>
        <row r="202">
          <cell r="O202">
            <v>0</v>
          </cell>
          <cell r="P202">
            <v>0.19521791666666666</v>
          </cell>
          <cell r="R202">
            <v>0</v>
          </cell>
          <cell r="S202">
            <v>0.2026015507584184</v>
          </cell>
        </row>
        <row r="203">
          <cell r="O203">
            <v>0</v>
          </cell>
          <cell r="P203">
            <v>13.176548333333335</v>
          </cell>
          <cell r="R203">
            <v>0</v>
          </cell>
          <cell r="S203">
            <v>6.0101609599999968</v>
          </cell>
        </row>
        <row r="204">
          <cell r="O204">
            <v>0</v>
          </cell>
          <cell r="P204">
            <v>1.66529675</v>
          </cell>
          <cell r="R204">
            <v>0</v>
          </cell>
          <cell r="S204">
            <v>1.9009329909730648</v>
          </cell>
        </row>
        <row r="205">
          <cell r="O205">
            <v>0</v>
          </cell>
          <cell r="P205">
            <v>0.68347708333333335</v>
          </cell>
          <cell r="R205">
            <v>0</v>
          </cell>
          <cell r="S205">
            <v>0.72284897435354345</v>
          </cell>
        </row>
        <row r="206">
          <cell r="O206">
            <v>0</v>
          </cell>
          <cell r="P206">
            <v>1.0695997500000001</v>
          </cell>
          <cell r="R206">
            <v>0</v>
          </cell>
          <cell r="S206">
            <v>2.8354347321566067</v>
          </cell>
        </row>
        <row r="207">
          <cell r="O207">
            <v>0</v>
          </cell>
          <cell r="P207">
            <v>0</v>
          </cell>
          <cell r="R207">
            <v>0</v>
          </cell>
          <cell r="S207">
            <v>4.1871710940000026</v>
          </cell>
        </row>
        <row r="208">
          <cell r="O208">
            <v>0</v>
          </cell>
          <cell r="P208">
            <v>15.042752916666666</v>
          </cell>
          <cell r="R208">
            <v>0</v>
          </cell>
          <cell r="S208">
            <v>4.1871710940000026</v>
          </cell>
        </row>
        <row r="209">
          <cell r="O209">
            <v>0</v>
          </cell>
          <cell r="P209">
            <v>9.6796583333333325E-2</v>
          </cell>
          <cell r="R209">
            <v>0</v>
          </cell>
          <cell r="S209">
            <v>9.6730773061210987E-2</v>
          </cell>
        </row>
        <row r="210">
          <cell r="O210">
            <v>0</v>
          </cell>
          <cell r="P210">
            <v>192.00356491666665</v>
          </cell>
          <cell r="R210">
            <v>0</v>
          </cell>
          <cell r="S210">
            <v>2.0795648425857034</v>
          </cell>
        </row>
        <row r="211">
          <cell r="O211">
            <v>0</v>
          </cell>
          <cell r="P211">
            <v>0.80808199999999997</v>
          </cell>
          <cell r="R211">
            <v>0</v>
          </cell>
          <cell r="S211">
            <v>0.95259957583267618</v>
          </cell>
        </row>
        <row r="212">
          <cell r="O212">
            <v>0</v>
          </cell>
          <cell r="P212">
            <v>1.7502577500000001</v>
          </cell>
          <cell r="R212">
            <v>0</v>
          </cell>
          <cell r="S212">
            <v>1.9505091148599758</v>
          </cell>
        </row>
        <row r="213">
          <cell r="O213">
            <v>0</v>
          </cell>
          <cell r="P213">
            <v>298.15154941666668</v>
          </cell>
          <cell r="R213">
            <v>0</v>
          </cell>
          <cell r="S213">
            <v>1.7721975440922697</v>
          </cell>
        </row>
        <row r="214">
          <cell r="O214">
            <v>0</v>
          </cell>
          <cell r="P214">
            <v>1.4727319999999999</v>
          </cell>
          <cell r="R214">
            <v>0</v>
          </cell>
          <cell r="S214">
            <v>1.7160161831908805</v>
          </cell>
        </row>
        <row r="215">
          <cell r="O215">
            <v>0</v>
          </cell>
          <cell r="P215">
            <v>3.3677332500000001</v>
          </cell>
          <cell r="R215">
            <v>0</v>
          </cell>
          <cell r="S215">
            <v>3.8720536603361033</v>
          </cell>
        </row>
        <row r="216">
          <cell r="O216">
            <v>0</v>
          </cell>
          <cell r="P216">
            <v>0.65264866666666665</v>
          </cell>
          <cell r="R216">
            <v>0</v>
          </cell>
          <cell r="S216">
            <v>2.4818662776286975</v>
          </cell>
        </row>
        <row r="217">
          <cell r="O217">
            <v>0</v>
          </cell>
          <cell r="P217">
            <v>3.2328421666666665</v>
          </cell>
          <cell r="R217">
            <v>0</v>
          </cell>
          <cell r="S217">
            <v>3.7380059098932183</v>
          </cell>
        </row>
        <row r="218">
          <cell r="O218">
            <v>0</v>
          </cell>
          <cell r="P218">
            <v>0.7538906666666666</v>
          </cell>
          <cell r="R218">
            <v>0</v>
          </cell>
          <cell r="S218">
            <v>0.88115850991890299</v>
          </cell>
        </row>
        <row r="219">
          <cell r="O219">
            <v>0</v>
          </cell>
          <cell r="P219">
            <v>1.4011023333333332</v>
          </cell>
          <cell r="R219">
            <v>0</v>
          </cell>
          <cell r="S219">
            <v>1.6651059266563635</v>
          </cell>
        </row>
        <row r="220">
          <cell r="O220">
            <v>0</v>
          </cell>
          <cell r="P220">
            <v>1.5131765833333333</v>
          </cell>
          <cell r="R220">
            <v>0</v>
          </cell>
          <cell r="S220">
            <v>1.7849203287453279</v>
          </cell>
        </row>
        <row r="221">
          <cell r="O221">
            <v>0</v>
          </cell>
          <cell r="P221">
            <v>3.35</v>
          </cell>
          <cell r="R221">
            <v>0</v>
          </cell>
          <cell r="S221">
            <v>1.5923429427563214</v>
          </cell>
        </row>
        <row r="222">
          <cell r="O222">
            <v>0</v>
          </cell>
          <cell r="P222">
            <v>0.96459733333333342</v>
          </cell>
          <cell r="R222">
            <v>0</v>
          </cell>
          <cell r="S222">
            <v>1.1405780154286753</v>
          </cell>
        </row>
        <row r="223">
          <cell r="O223">
            <v>0</v>
          </cell>
          <cell r="P223">
            <v>207.7</v>
          </cell>
          <cell r="R223">
            <v>0</v>
          </cell>
          <cell r="S223">
            <v>187.26782899000014</v>
          </cell>
        </row>
        <row r="224">
          <cell r="O224">
            <v>0</v>
          </cell>
          <cell r="P224">
            <v>1.2151555833333332</v>
          </cell>
          <cell r="R224">
            <v>0</v>
          </cell>
          <cell r="S224">
            <v>1.3142971384756659</v>
          </cell>
        </row>
        <row r="225">
          <cell r="O225">
            <v>0</v>
          </cell>
          <cell r="P225">
            <v>167.5</v>
          </cell>
          <cell r="R225">
            <v>0</v>
          </cell>
          <cell r="S225">
            <v>2.1739927400000059</v>
          </cell>
        </row>
        <row r="226">
          <cell r="O226">
            <v>0</v>
          </cell>
          <cell r="P226">
            <v>2.1404808333333336</v>
          </cell>
          <cell r="R226">
            <v>4.5257502700000005</v>
          </cell>
          <cell r="S226">
            <v>0</v>
          </cell>
        </row>
        <row r="227">
          <cell r="O227">
            <v>0</v>
          </cell>
          <cell r="P227">
            <v>0.5712788333333334</v>
          </cell>
          <cell r="R227">
            <v>0</v>
          </cell>
          <cell r="S227">
            <v>0.67110815444884542</v>
          </cell>
        </row>
        <row r="228">
          <cell r="O228">
            <v>0</v>
          </cell>
          <cell r="P228">
            <v>5.6979731666666673</v>
          </cell>
          <cell r="R228">
            <v>0</v>
          </cell>
          <cell r="S228">
            <v>0</v>
          </cell>
        </row>
        <row r="229">
          <cell r="O229">
            <v>0</v>
          </cell>
          <cell r="P229">
            <v>0.15710833333333335</v>
          </cell>
          <cell r="R229">
            <v>0</v>
          </cell>
          <cell r="S229">
            <v>0.15700148550704238</v>
          </cell>
        </row>
        <row r="230">
          <cell r="O230">
            <v>0</v>
          </cell>
          <cell r="P230">
            <v>3.35</v>
          </cell>
          <cell r="R230">
            <v>0</v>
          </cell>
          <cell r="S230">
            <v>2.6568208645315172</v>
          </cell>
        </row>
        <row r="231">
          <cell r="O231">
            <v>0</v>
          </cell>
          <cell r="P231">
            <v>5.0250000000000004</v>
          </cell>
          <cell r="R231">
            <v>7.4946666399999984</v>
          </cell>
          <cell r="S231">
            <v>7.5616968833489713</v>
          </cell>
        </row>
        <row r="232">
          <cell r="O232">
            <v>0</v>
          </cell>
          <cell r="P232">
            <v>0</v>
          </cell>
          <cell r="R232">
            <v>0</v>
          </cell>
          <cell r="S232">
            <v>-65.715002335000008</v>
          </cell>
        </row>
        <row r="233">
          <cell r="O233">
            <v>0</v>
          </cell>
          <cell r="P233">
            <v>0</v>
          </cell>
          <cell r="R233">
            <v>0</v>
          </cell>
          <cell r="S233">
            <v>0</v>
          </cell>
        </row>
        <row r="234">
          <cell r="O234">
            <v>0</v>
          </cell>
          <cell r="P234">
            <v>3.35</v>
          </cell>
          <cell r="R234">
            <v>0</v>
          </cell>
          <cell r="S234">
            <v>2.5521587523705365</v>
          </cell>
        </row>
        <row r="235">
          <cell r="O235">
            <v>0</v>
          </cell>
          <cell r="P235">
            <v>1.3213773333333332</v>
          </cell>
          <cell r="R235">
            <v>26.635121869999999</v>
          </cell>
          <cell r="S235">
            <v>0.48767191280244337</v>
          </cell>
        </row>
        <row r="236">
          <cell r="O236">
            <v>0</v>
          </cell>
          <cell r="P236">
            <v>89.101862833333328</v>
          </cell>
          <cell r="R236">
            <v>0</v>
          </cell>
          <cell r="S236">
            <v>1.2664456997105069</v>
          </cell>
        </row>
        <row r="237">
          <cell r="O237">
            <v>0</v>
          </cell>
          <cell r="P237">
            <v>0.43638108333333331</v>
          </cell>
          <cell r="R237">
            <v>0</v>
          </cell>
          <cell r="S237">
            <v>0.10417160175822709</v>
          </cell>
        </row>
        <row r="238">
          <cell r="O238">
            <v>0</v>
          </cell>
          <cell r="P238">
            <v>18.70796441666667</v>
          </cell>
          <cell r="R238">
            <v>0</v>
          </cell>
          <cell r="S238">
            <v>0</v>
          </cell>
        </row>
        <row r="239">
          <cell r="O239">
            <v>0</v>
          </cell>
          <cell r="P239">
            <v>11.884376250000001</v>
          </cell>
          <cell r="R239">
            <v>0</v>
          </cell>
          <cell r="S239">
            <v>4.1871710940000026</v>
          </cell>
        </row>
        <row r="240">
          <cell r="O240">
            <v>0</v>
          </cell>
          <cell r="P240">
            <v>132.99395483333333</v>
          </cell>
          <cell r="R240">
            <v>0</v>
          </cell>
          <cell r="S240">
            <v>0.84206488453123352</v>
          </cell>
        </row>
        <row r="241">
          <cell r="O241">
            <v>0</v>
          </cell>
          <cell r="P241">
            <v>2.06854125</v>
          </cell>
          <cell r="R241">
            <v>0</v>
          </cell>
          <cell r="S241">
            <v>2.4429574110334533</v>
          </cell>
        </row>
        <row r="242">
          <cell r="O242">
            <v>0</v>
          </cell>
          <cell r="P242">
            <v>5.0696069166666673</v>
          </cell>
          <cell r="R242">
            <v>0</v>
          </cell>
          <cell r="S242">
            <v>6.0142873950413538</v>
          </cell>
        </row>
        <row r="243">
          <cell r="O243">
            <v>0</v>
          </cell>
          <cell r="P243">
            <v>2.6590004999999999</v>
          </cell>
          <cell r="R243">
            <v>0</v>
          </cell>
          <cell r="S243">
            <v>3.0330151267068461</v>
          </cell>
        </row>
        <row r="244">
          <cell r="O244">
            <v>0</v>
          </cell>
          <cell r="P244">
            <v>0.52954625</v>
          </cell>
          <cell r="R244">
            <v>0</v>
          </cell>
          <cell r="S244">
            <v>0.53294324809312077</v>
          </cell>
        </row>
        <row r="245">
          <cell r="O245">
            <v>0</v>
          </cell>
          <cell r="P245">
            <v>351.78609291666669</v>
          </cell>
          <cell r="R245">
            <v>233.914897</v>
          </cell>
          <cell r="S245">
            <v>0</v>
          </cell>
        </row>
        <row r="246">
          <cell r="O246">
            <v>0</v>
          </cell>
          <cell r="P246">
            <v>2.4563473333333334</v>
          </cell>
          <cell r="R246">
            <v>0</v>
          </cell>
          <cell r="S246">
            <v>1.9593190124983118</v>
          </cell>
        </row>
        <row r="247">
          <cell r="O247">
            <v>0</v>
          </cell>
          <cell r="P247">
            <v>167.5</v>
          </cell>
          <cell r="R247">
            <v>0</v>
          </cell>
          <cell r="S247">
            <v>2.3869009600000002</v>
          </cell>
        </row>
        <row r="248">
          <cell r="O248">
            <v>0</v>
          </cell>
          <cell r="P248">
            <v>0</v>
          </cell>
          <cell r="R248">
            <v>0</v>
          </cell>
          <cell r="S248">
            <v>1.1695494545970093</v>
          </cell>
        </row>
        <row r="249">
          <cell r="O249">
            <v>0</v>
          </cell>
          <cell r="P249">
            <v>2.9963036666666665</v>
          </cell>
          <cell r="R249">
            <v>0</v>
          </cell>
          <cell r="S249">
            <v>19.285956040140459</v>
          </cell>
        </row>
        <row r="250">
          <cell r="O250">
            <v>0</v>
          </cell>
          <cell r="P250">
            <v>1.0207181666666667</v>
          </cell>
          <cell r="R250">
            <v>0</v>
          </cell>
          <cell r="S250">
            <v>1.2130473814619984</v>
          </cell>
        </row>
        <row r="251">
          <cell r="O251">
            <v>0</v>
          </cell>
          <cell r="P251">
            <v>3.9025138333333333</v>
          </cell>
          <cell r="R251">
            <v>0</v>
          </cell>
          <cell r="S251">
            <v>4.5180896428794153</v>
          </cell>
        </row>
        <row r="252">
          <cell r="O252">
            <v>0</v>
          </cell>
          <cell r="P252">
            <v>2.2300313333333337</v>
          </cell>
          <cell r="R252">
            <v>0</v>
          </cell>
          <cell r="S252">
            <v>2.5040681824729014</v>
          </cell>
        </row>
        <row r="253">
          <cell r="O253">
            <v>0</v>
          </cell>
          <cell r="P253">
            <v>3.2687390833333336</v>
          </cell>
          <cell r="R253">
            <v>0</v>
          </cell>
          <cell r="S253">
            <v>3.8321307396438531</v>
          </cell>
        </row>
        <row r="254">
          <cell r="O254">
            <v>0</v>
          </cell>
          <cell r="P254">
            <v>86.767204333333325</v>
          </cell>
          <cell r="R254">
            <v>1.6892000000000003E-4</v>
          </cell>
          <cell r="S254">
            <v>0</v>
          </cell>
        </row>
        <row r="255">
          <cell r="O255">
            <v>0</v>
          </cell>
          <cell r="P255">
            <v>1.675</v>
          </cell>
          <cell r="R255">
            <v>0</v>
          </cell>
          <cell r="S255">
            <v>2.9703869191258754</v>
          </cell>
        </row>
        <row r="256">
          <cell r="O256">
            <v>0</v>
          </cell>
          <cell r="P256">
            <v>0</v>
          </cell>
          <cell r="R256">
            <v>0</v>
          </cell>
          <cell r="S256">
            <v>0</v>
          </cell>
        </row>
        <row r="257">
          <cell r="O257">
            <v>0</v>
          </cell>
          <cell r="P257">
            <v>0</v>
          </cell>
          <cell r="R257">
            <v>0</v>
          </cell>
          <cell r="S257">
            <v>0</v>
          </cell>
        </row>
        <row r="258">
          <cell r="O258">
            <v>0</v>
          </cell>
          <cell r="P258">
            <v>167.5</v>
          </cell>
          <cell r="R258">
            <v>0</v>
          </cell>
          <cell r="S258">
            <v>0</v>
          </cell>
        </row>
        <row r="259">
          <cell r="O259">
            <v>0</v>
          </cell>
          <cell r="P259">
            <v>2.4563473333333334</v>
          </cell>
          <cell r="R259">
            <v>0</v>
          </cell>
          <cell r="S259">
            <v>8.705492216949887</v>
          </cell>
        </row>
        <row r="260">
          <cell r="O260">
            <v>0</v>
          </cell>
          <cell r="P260">
            <v>1.3783926666666668</v>
          </cell>
          <cell r="R260">
            <v>0</v>
          </cell>
          <cell r="S260">
            <v>1.6268518677735235</v>
          </cell>
        </row>
        <row r="261">
          <cell r="O261">
            <v>0</v>
          </cell>
          <cell r="P261">
            <v>5.925818333333333</v>
          </cell>
          <cell r="R261">
            <v>0</v>
          </cell>
          <cell r="S261">
            <v>6.9797313217514976</v>
          </cell>
        </row>
        <row r="262">
          <cell r="O262">
            <v>0</v>
          </cell>
          <cell r="P262">
            <v>2.1165601666666665</v>
          </cell>
          <cell r="R262">
            <v>0</v>
          </cell>
          <cell r="S262">
            <v>2.5153727828213182</v>
          </cell>
        </row>
        <row r="263">
          <cell r="O263">
            <v>0</v>
          </cell>
          <cell r="P263">
            <v>1.4937331666666667</v>
          </cell>
          <cell r="R263">
            <v>0</v>
          </cell>
          <cell r="S263">
            <v>2.5162009677789716</v>
          </cell>
        </row>
        <row r="264">
          <cell r="O264">
            <v>0</v>
          </cell>
          <cell r="P264">
            <v>2.1690278333333337</v>
          </cell>
          <cell r="R264">
            <v>0</v>
          </cell>
          <cell r="S264">
            <v>2.2787962363343945</v>
          </cell>
        </row>
        <row r="265">
          <cell r="O265">
            <v>0</v>
          </cell>
          <cell r="P265">
            <v>139.80595866666667</v>
          </cell>
          <cell r="R265">
            <v>0.36422740999999997</v>
          </cell>
          <cell r="S265">
            <v>2.0805051162259223</v>
          </cell>
        </row>
        <row r="266">
          <cell r="O266">
            <v>0</v>
          </cell>
          <cell r="P266">
            <v>9.8497922500000001</v>
          </cell>
          <cell r="R266">
            <v>0</v>
          </cell>
          <cell r="S266">
            <v>7.1482236089537592</v>
          </cell>
        </row>
        <row r="267">
          <cell r="O267">
            <v>0</v>
          </cell>
          <cell r="P267">
            <v>0</v>
          </cell>
          <cell r="R267">
            <v>0</v>
          </cell>
          <cell r="S267">
            <v>21.94858750500001</v>
          </cell>
        </row>
        <row r="268">
          <cell r="O268">
            <v>0</v>
          </cell>
          <cell r="P268">
            <v>3.3769708333333335</v>
          </cell>
          <cell r="R268">
            <v>0</v>
          </cell>
          <cell r="S268">
            <v>-6.375165086681954E-5</v>
          </cell>
        </row>
        <row r="269">
          <cell r="O269">
            <v>0</v>
          </cell>
          <cell r="P269">
            <v>1.0150919166666665</v>
          </cell>
          <cell r="R269">
            <v>2.1941599999999997E-3</v>
          </cell>
          <cell r="S269">
            <v>0</v>
          </cell>
        </row>
        <row r="270">
          <cell r="O270">
            <v>0</v>
          </cell>
          <cell r="P270">
            <v>1.1681550833333332</v>
          </cell>
          <cell r="R270">
            <v>1.8203204099999999</v>
          </cell>
          <cell r="S270">
            <v>0</v>
          </cell>
        </row>
        <row r="271">
          <cell r="O271">
            <v>0</v>
          </cell>
          <cell r="P271">
            <v>210.40010000000001</v>
          </cell>
          <cell r="R271">
            <v>2.6519460000000002E-2</v>
          </cell>
          <cell r="S271">
            <v>0</v>
          </cell>
        </row>
        <row r="272">
          <cell r="O272">
            <v>0</v>
          </cell>
          <cell r="P272">
            <v>10.107207916666667</v>
          </cell>
          <cell r="R272">
            <v>7.9192789999999999E-2</v>
          </cell>
          <cell r="S272">
            <v>14.233871373473198</v>
          </cell>
        </row>
        <row r="273">
          <cell r="O273">
            <v>0</v>
          </cell>
          <cell r="P273">
            <v>0</v>
          </cell>
          <cell r="R273">
            <v>0</v>
          </cell>
          <cell r="S273">
            <v>0</v>
          </cell>
        </row>
        <row r="274">
          <cell r="O274">
            <v>0</v>
          </cell>
          <cell r="P274">
            <v>91.717631666666676</v>
          </cell>
          <cell r="R274">
            <v>0</v>
          </cell>
          <cell r="S274">
            <v>0</v>
          </cell>
        </row>
        <row r="275">
          <cell r="O275">
            <v>0</v>
          </cell>
          <cell r="P275">
            <v>2.1202451666666664</v>
          </cell>
          <cell r="R275">
            <v>1.45717E-3</v>
          </cell>
          <cell r="S275">
            <v>0</v>
          </cell>
        </row>
      </sheetData>
      <sheetData sheetId="8">
        <row r="16">
          <cell r="D16">
            <v>0</v>
          </cell>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274.37806499999999</v>
          </cell>
          <cell r="P22">
            <v>125.625</v>
          </cell>
          <cell r="R22">
            <v>0</v>
          </cell>
          <cell r="S22">
            <v>125.625</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0</v>
          </cell>
          <cell r="P75">
            <v>249.57499999999999</v>
          </cell>
          <cell r="R75">
            <v>265.18025703000001</v>
          </cell>
          <cell r="S75">
            <v>249.57499999999999</v>
          </cell>
        </row>
        <row r="76">
          <cell r="O76">
            <v>0</v>
          </cell>
          <cell r="P76">
            <v>9.9370983333333331</v>
          </cell>
          <cell r="R76">
            <v>0</v>
          </cell>
          <cell r="S76">
            <v>9.9370983333333331</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0</v>
          </cell>
          <cell r="P81">
            <v>4.9879891666666669</v>
          </cell>
          <cell r="R81">
            <v>0</v>
          </cell>
          <cell r="S81">
            <v>4.9879891666666669</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0.33751750000000003</v>
          </cell>
        </row>
        <row r="108">
          <cell r="O108">
            <v>0</v>
          </cell>
          <cell r="P108">
            <v>0</v>
          </cell>
          <cell r="R108">
            <v>0</v>
          </cell>
          <cell r="S108">
            <v>0</v>
          </cell>
        </row>
        <row r="109">
          <cell r="O109">
            <v>0</v>
          </cell>
          <cell r="P109">
            <v>0</v>
          </cell>
          <cell r="R109">
            <v>0</v>
          </cell>
          <cell r="S109">
            <v>0</v>
          </cell>
        </row>
        <row r="110">
          <cell r="O110">
            <v>9.6545833499999993</v>
          </cell>
          <cell r="P110">
            <v>7.0909366666666669</v>
          </cell>
          <cell r="R110">
            <v>9.4318554800000012</v>
          </cell>
          <cell r="S110">
            <v>7.0909366666666669</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2.4213733333333334</v>
          </cell>
        </row>
        <row r="129">
          <cell r="O129">
            <v>0</v>
          </cell>
          <cell r="P129">
            <v>8.6101549166666658</v>
          </cell>
          <cell r="R129">
            <v>0</v>
          </cell>
          <cell r="S129">
            <v>8.6101549166666658</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0.56441641666666664</v>
          </cell>
        </row>
        <row r="133">
          <cell r="O133">
            <v>6.5820466500000006</v>
          </cell>
          <cell r="P133">
            <v>0.5338040833333334</v>
          </cell>
          <cell r="R133">
            <v>6.5752718500000009</v>
          </cell>
          <cell r="S133">
            <v>0.5338040833333334</v>
          </cell>
        </row>
        <row r="134">
          <cell r="O134">
            <v>0</v>
          </cell>
          <cell r="P134">
            <v>0</v>
          </cell>
          <cell r="R134">
            <v>0</v>
          </cell>
          <cell r="S134">
            <v>0</v>
          </cell>
        </row>
        <row r="135">
          <cell r="O135">
            <v>0</v>
          </cell>
          <cell r="P135">
            <v>0</v>
          </cell>
          <cell r="R135">
            <v>0</v>
          </cell>
          <cell r="S135">
            <v>0</v>
          </cell>
        </row>
        <row r="136">
          <cell r="O136">
            <v>0</v>
          </cell>
          <cell r="P136">
            <v>0</v>
          </cell>
          <cell r="R136">
            <v>0</v>
          </cell>
          <cell r="S136">
            <v>0</v>
          </cell>
        </row>
        <row r="137">
          <cell r="O137">
            <v>0</v>
          </cell>
          <cell r="P137">
            <v>0</v>
          </cell>
          <cell r="R137">
            <v>0</v>
          </cell>
          <cell r="S137">
            <v>0</v>
          </cell>
        </row>
        <row r="138">
          <cell r="O138">
            <v>224.69990769</v>
          </cell>
          <cell r="P138">
            <v>14.99728</v>
          </cell>
          <cell r="R138">
            <v>224.69990569000004</v>
          </cell>
          <cell r="S138">
            <v>14.99728</v>
          </cell>
        </row>
        <row r="139">
          <cell r="O139">
            <v>0</v>
          </cell>
          <cell r="P139">
            <v>41.339589583333336</v>
          </cell>
          <cell r="R139">
            <v>0</v>
          </cell>
          <cell r="S139">
            <v>41.339589583333336</v>
          </cell>
        </row>
        <row r="140">
          <cell r="O140">
            <v>0</v>
          </cell>
          <cell r="P140">
            <v>3.2062665833333335</v>
          </cell>
          <cell r="R140">
            <v>0</v>
          </cell>
          <cell r="S140">
            <v>3.2062665833333335</v>
          </cell>
        </row>
        <row r="141">
          <cell r="O141">
            <v>0</v>
          </cell>
          <cell r="P141">
            <v>0</v>
          </cell>
          <cell r="R141">
            <v>0</v>
          </cell>
          <cell r="S141">
            <v>0</v>
          </cell>
        </row>
        <row r="142">
          <cell r="O142">
            <v>0</v>
          </cell>
          <cell r="P142">
            <v>4.5434157500000003</v>
          </cell>
          <cell r="R142">
            <v>0</v>
          </cell>
          <cell r="S142">
            <v>4.5434157500000003</v>
          </cell>
        </row>
        <row r="143">
          <cell r="O143">
            <v>0</v>
          </cell>
          <cell r="P143">
            <v>0.36386025</v>
          </cell>
          <cell r="R143">
            <v>0</v>
          </cell>
          <cell r="S143">
            <v>0.36386025</v>
          </cell>
        </row>
        <row r="144">
          <cell r="O144">
            <v>10.26111768</v>
          </cell>
          <cell r="P144">
            <v>0.92979083333333334</v>
          </cell>
          <cell r="R144">
            <v>10.250556069999998</v>
          </cell>
          <cell r="S144">
            <v>0.92979083333333334</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2.7122220000000001</v>
          </cell>
        </row>
        <row r="154">
          <cell r="O154">
            <v>0</v>
          </cell>
          <cell r="P154">
            <v>0</v>
          </cell>
          <cell r="R154">
            <v>0</v>
          </cell>
          <cell r="S154">
            <v>0</v>
          </cell>
        </row>
        <row r="155">
          <cell r="O155">
            <v>0</v>
          </cell>
          <cell r="P155">
            <v>4.5709745000000002</v>
          </cell>
          <cell r="R155">
            <v>0</v>
          </cell>
          <cell r="S155">
            <v>4.5709745000000002</v>
          </cell>
        </row>
        <row r="156">
          <cell r="O156">
            <v>88.523807540000007</v>
          </cell>
          <cell r="P156">
            <v>50.25</v>
          </cell>
          <cell r="R156">
            <v>88.432691319999989</v>
          </cell>
          <cell r="S156">
            <v>50.25</v>
          </cell>
        </row>
        <row r="157">
          <cell r="O157">
            <v>0</v>
          </cell>
          <cell r="P157">
            <v>0</v>
          </cell>
          <cell r="R157">
            <v>0</v>
          </cell>
          <cell r="S157">
            <v>0</v>
          </cell>
        </row>
        <row r="158">
          <cell r="O158">
            <v>0</v>
          </cell>
          <cell r="P158">
            <v>1.2789026666666667</v>
          </cell>
          <cell r="R158">
            <v>0</v>
          </cell>
          <cell r="S158">
            <v>1.2789026666666667</v>
          </cell>
        </row>
        <row r="159">
          <cell r="O159">
            <v>326.09994202999997</v>
          </cell>
          <cell r="P159">
            <v>167.5</v>
          </cell>
          <cell r="R159">
            <v>318.57693090999999</v>
          </cell>
          <cell r="S159">
            <v>167.5</v>
          </cell>
        </row>
        <row r="160">
          <cell r="O160">
            <v>0</v>
          </cell>
          <cell r="P160">
            <v>0.6887449166666666</v>
          </cell>
          <cell r="R160">
            <v>0</v>
          </cell>
          <cell r="S160">
            <v>0.6887449166666666</v>
          </cell>
        </row>
        <row r="161">
          <cell r="O161">
            <v>0</v>
          </cell>
          <cell r="P161">
            <v>0.12650941666666668</v>
          </cell>
          <cell r="R161">
            <v>0</v>
          </cell>
          <cell r="S161">
            <v>0.12650941666666668</v>
          </cell>
        </row>
        <row r="162">
          <cell r="O162">
            <v>146.90677377000006</v>
          </cell>
          <cell r="P162">
            <v>0</v>
          </cell>
          <cell r="R162">
            <v>141.54576519999998</v>
          </cell>
          <cell r="S162">
            <v>0</v>
          </cell>
        </row>
        <row r="163">
          <cell r="O163">
            <v>0</v>
          </cell>
          <cell r="P163">
            <v>0</v>
          </cell>
          <cell r="R163">
            <v>0</v>
          </cell>
          <cell r="S163">
            <v>0</v>
          </cell>
        </row>
        <row r="164">
          <cell r="O164">
            <v>0</v>
          </cell>
          <cell r="P164">
            <v>0</v>
          </cell>
          <cell r="R164">
            <v>0</v>
          </cell>
          <cell r="S164">
            <v>0</v>
          </cell>
        </row>
        <row r="165">
          <cell r="O165">
            <v>0</v>
          </cell>
          <cell r="P165">
            <v>4.1218265833333332</v>
          </cell>
          <cell r="R165">
            <v>0</v>
          </cell>
          <cell r="S165">
            <v>4.1218265833333332</v>
          </cell>
        </row>
        <row r="166">
          <cell r="O166">
            <v>0</v>
          </cell>
          <cell r="P166">
            <v>3.3473568333333334</v>
          </cell>
          <cell r="R166">
            <v>0</v>
          </cell>
          <cell r="S166">
            <v>3.3473568333333334</v>
          </cell>
        </row>
        <row r="167">
          <cell r="O167">
            <v>0</v>
          </cell>
          <cell r="P167">
            <v>0.58315291666666658</v>
          </cell>
          <cell r="R167">
            <v>0</v>
          </cell>
          <cell r="S167">
            <v>0.58315291666666658</v>
          </cell>
        </row>
        <row r="168">
          <cell r="O168">
            <v>5.7828765399999993</v>
          </cell>
          <cell r="P168">
            <v>1.4045126666666667</v>
          </cell>
          <cell r="R168">
            <v>5.6494675800000005</v>
          </cell>
          <cell r="S168">
            <v>1.4045126666666667</v>
          </cell>
        </row>
        <row r="169">
          <cell r="O169">
            <v>1.7774491200000002</v>
          </cell>
          <cell r="P169">
            <v>0.26582583333333332</v>
          </cell>
          <cell r="R169">
            <v>1.7756196200000001</v>
          </cell>
          <cell r="S169">
            <v>0.26582583333333332</v>
          </cell>
        </row>
        <row r="170">
          <cell r="O170">
            <v>1.59765544</v>
          </cell>
          <cell r="P170">
            <v>1.1733106666666668</v>
          </cell>
          <cell r="R170">
            <v>1.5960110000000001</v>
          </cell>
          <cell r="S170">
            <v>1.1733106666666668</v>
          </cell>
        </row>
        <row r="171">
          <cell r="O171">
            <v>0</v>
          </cell>
          <cell r="P171">
            <v>0.58944925000000004</v>
          </cell>
          <cell r="R171">
            <v>0</v>
          </cell>
          <cell r="S171">
            <v>0.58944925000000004</v>
          </cell>
        </row>
        <row r="172">
          <cell r="O172">
            <v>0</v>
          </cell>
          <cell r="P172">
            <v>0.64891675000000004</v>
          </cell>
          <cell r="R172">
            <v>0</v>
          </cell>
          <cell r="S172">
            <v>0.64891675000000004</v>
          </cell>
        </row>
        <row r="173">
          <cell r="O173">
            <v>0</v>
          </cell>
          <cell r="P173">
            <v>1.8839395000000001</v>
          </cell>
          <cell r="R173">
            <v>0</v>
          </cell>
          <cell r="S173">
            <v>1.8839395000000001</v>
          </cell>
        </row>
        <row r="174">
          <cell r="O174">
            <v>0</v>
          </cell>
          <cell r="P174">
            <v>0.23411641666666666</v>
          </cell>
          <cell r="R174">
            <v>0</v>
          </cell>
          <cell r="S174">
            <v>0.23411641666666666</v>
          </cell>
        </row>
        <row r="175">
          <cell r="O175">
            <v>0</v>
          </cell>
          <cell r="P175">
            <v>1.2208438333333334</v>
          </cell>
          <cell r="R175">
            <v>0</v>
          </cell>
          <cell r="S175">
            <v>1.2208438333333334</v>
          </cell>
        </row>
        <row r="176">
          <cell r="O176">
            <v>3.0768865999999999</v>
          </cell>
          <cell r="P176">
            <v>0.85059850000000004</v>
          </cell>
          <cell r="R176">
            <v>3.0737196100000004</v>
          </cell>
          <cell r="S176">
            <v>0.85059850000000004</v>
          </cell>
        </row>
        <row r="177">
          <cell r="O177">
            <v>0</v>
          </cell>
          <cell r="P177">
            <v>2.1046040000000001</v>
          </cell>
          <cell r="R177">
            <v>0</v>
          </cell>
          <cell r="S177">
            <v>2.1046040000000001</v>
          </cell>
        </row>
        <row r="178">
          <cell r="O178">
            <v>0</v>
          </cell>
          <cell r="P178">
            <v>2.3498692499999998</v>
          </cell>
          <cell r="R178">
            <v>0</v>
          </cell>
          <cell r="S178">
            <v>2.3498692499999998</v>
          </cell>
        </row>
        <row r="179">
          <cell r="O179">
            <v>0</v>
          </cell>
          <cell r="P179">
            <v>3.0483174166666664</v>
          </cell>
          <cell r="R179">
            <v>0</v>
          </cell>
          <cell r="S179">
            <v>3.0483174166666664</v>
          </cell>
        </row>
        <row r="180">
          <cell r="O180">
            <v>8.4365430999999997</v>
          </cell>
          <cell r="P180">
            <v>1.4978821666666668</v>
          </cell>
          <cell r="R180">
            <v>8.4278595000000003</v>
          </cell>
          <cell r="S180">
            <v>1.4978821666666668</v>
          </cell>
        </row>
        <row r="181">
          <cell r="O181">
            <v>0</v>
          </cell>
          <cell r="P181">
            <v>4.4717876666666667</v>
          </cell>
          <cell r="R181">
            <v>0</v>
          </cell>
          <cell r="S181">
            <v>4.4717876666666667</v>
          </cell>
        </row>
        <row r="182">
          <cell r="O182">
            <v>0</v>
          </cell>
          <cell r="P182">
            <v>12.273505583333334</v>
          </cell>
          <cell r="R182">
            <v>0</v>
          </cell>
          <cell r="S182">
            <v>12.273505583333334</v>
          </cell>
        </row>
        <row r="183">
          <cell r="O183">
            <v>0</v>
          </cell>
          <cell r="P183">
            <v>4.1831785000000004</v>
          </cell>
          <cell r="R183">
            <v>0</v>
          </cell>
          <cell r="S183">
            <v>4.1831785000000004</v>
          </cell>
        </row>
        <row r="184">
          <cell r="O184">
            <v>1.4290807699999999</v>
          </cell>
          <cell r="P184">
            <v>2.5466298333333337</v>
          </cell>
          <cell r="R184">
            <v>1.42760982</v>
          </cell>
          <cell r="S184">
            <v>2.5466298333333337</v>
          </cell>
        </row>
        <row r="185">
          <cell r="O185">
            <v>5.9022171200000004</v>
          </cell>
          <cell r="P185">
            <v>0.77507775000000001</v>
          </cell>
          <cell r="R185">
            <v>5.8961420599999999</v>
          </cell>
          <cell r="S185">
            <v>0.77507775000000001</v>
          </cell>
        </row>
        <row r="186">
          <cell r="O186">
            <v>0</v>
          </cell>
          <cell r="P186">
            <v>208.74528541666666</v>
          </cell>
          <cell r="R186">
            <v>0</v>
          </cell>
          <cell r="S186">
            <v>208.74528541666666</v>
          </cell>
        </row>
        <row r="187">
          <cell r="O187">
            <v>0</v>
          </cell>
          <cell r="P187">
            <v>11.254974916666667</v>
          </cell>
          <cell r="R187">
            <v>0</v>
          </cell>
          <cell r="S187">
            <v>11.254974916666667</v>
          </cell>
        </row>
        <row r="188">
          <cell r="O188">
            <v>0</v>
          </cell>
          <cell r="P188">
            <v>1.7217039999999999</v>
          </cell>
          <cell r="R188">
            <v>0</v>
          </cell>
          <cell r="S188">
            <v>1.7217039999999999</v>
          </cell>
        </row>
        <row r="189">
          <cell r="O189">
            <v>0</v>
          </cell>
          <cell r="P189">
            <v>0.34008191666666671</v>
          </cell>
          <cell r="R189">
            <v>0</v>
          </cell>
          <cell r="S189">
            <v>0.34008191666666671</v>
          </cell>
        </row>
        <row r="190">
          <cell r="O190">
            <v>0</v>
          </cell>
          <cell r="P190">
            <v>1.7297959166666668</v>
          </cell>
          <cell r="R190">
            <v>0</v>
          </cell>
          <cell r="S190">
            <v>1.7297959166666668</v>
          </cell>
        </row>
        <row r="191">
          <cell r="O191">
            <v>0</v>
          </cell>
          <cell r="P191">
            <v>354.27336574999998</v>
          </cell>
          <cell r="R191">
            <v>0</v>
          </cell>
          <cell r="S191">
            <v>354.27336574999998</v>
          </cell>
        </row>
        <row r="192">
          <cell r="O192">
            <v>0</v>
          </cell>
          <cell r="P192">
            <v>1.5067747499999999</v>
          </cell>
          <cell r="R192">
            <v>0</v>
          </cell>
          <cell r="S192">
            <v>1.5067747499999999</v>
          </cell>
        </row>
        <row r="193">
          <cell r="O193">
            <v>0</v>
          </cell>
          <cell r="P193">
            <v>0</v>
          </cell>
          <cell r="R193">
            <v>0</v>
          </cell>
          <cell r="S193">
            <v>0</v>
          </cell>
        </row>
        <row r="194">
          <cell r="O194">
            <v>0</v>
          </cell>
          <cell r="P194">
            <v>0</v>
          </cell>
          <cell r="R194">
            <v>0</v>
          </cell>
          <cell r="S194">
            <v>0</v>
          </cell>
        </row>
        <row r="195">
          <cell r="O195">
            <v>0</v>
          </cell>
          <cell r="P195">
            <v>5.6093471666666668</v>
          </cell>
          <cell r="R195">
            <v>0</v>
          </cell>
          <cell r="S195">
            <v>5.6093471666666668</v>
          </cell>
        </row>
        <row r="196">
          <cell r="O196">
            <v>0</v>
          </cell>
          <cell r="P196">
            <v>6.3596416666666669E-2</v>
          </cell>
          <cell r="R196">
            <v>0</v>
          </cell>
          <cell r="S196">
            <v>6.3596416666666669E-2</v>
          </cell>
        </row>
        <row r="197">
          <cell r="O197">
            <v>0</v>
          </cell>
          <cell r="P197">
            <v>92.125</v>
          </cell>
          <cell r="R197">
            <v>0</v>
          </cell>
          <cell r="S197">
            <v>92.125</v>
          </cell>
        </row>
        <row r="198">
          <cell r="O198">
            <v>0</v>
          </cell>
          <cell r="P198">
            <v>7.811191666666667E-2</v>
          </cell>
          <cell r="R198">
            <v>0</v>
          </cell>
          <cell r="S198">
            <v>7.811191666666667E-2</v>
          </cell>
        </row>
        <row r="199">
          <cell r="O199">
            <v>0</v>
          </cell>
          <cell r="P199">
            <v>3.057375E-2</v>
          </cell>
          <cell r="R199">
            <v>0</v>
          </cell>
          <cell r="S199">
            <v>3.057375E-2</v>
          </cell>
        </row>
        <row r="200">
          <cell r="O200">
            <v>0</v>
          </cell>
          <cell r="P200">
            <v>17.048757999999999</v>
          </cell>
          <cell r="R200">
            <v>0</v>
          </cell>
          <cell r="S200">
            <v>17.048757999999999</v>
          </cell>
        </row>
        <row r="201">
          <cell r="O201">
            <v>0</v>
          </cell>
          <cell r="P201">
            <v>25.528447166666666</v>
          </cell>
          <cell r="R201">
            <v>0</v>
          </cell>
          <cell r="S201">
            <v>25.528447166666666</v>
          </cell>
        </row>
        <row r="202">
          <cell r="O202">
            <v>0</v>
          </cell>
          <cell r="P202">
            <v>0.19521791666666666</v>
          </cell>
          <cell r="R202">
            <v>0</v>
          </cell>
          <cell r="S202">
            <v>0.19521791666666666</v>
          </cell>
        </row>
        <row r="203">
          <cell r="O203">
            <v>0</v>
          </cell>
          <cell r="P203">
            <v>13.176548333333335</v>
          </cell>
          <cell r="R203">
            <v>0</v>
          </cell>
          <cell r="S203">
            <v>13.176548333333335</v>
          </cell>
        </row>
        <row r="204">
          <cell r="O204">
            <v>0</v>
          </cell>
          <cell r="P204">
            <v>1.66529675</v>
          </cell>
          <cell r="R204">
            <v>0</v>
          </cell>
          <cell r="S204">
            <v>1.66529675</v>
          </cell>
        </row>
        <row r="205">
          <cell r="O205">
            <v>0</v>
          </cell>
          <cell r="P205">
            <v>0.68347708333333335</v>
          </cell>
          <cell r="R205">
            <v>0</v>
          </cell>
          <cell r="S205">
            <v>0.68347708333333335</v>
          </cell>
        </row>
        <row r="206">
          <cell r="O206">
            <v>0</v>
          </cell>
          <cell r="P206">
            <v>1.0695997500000001</v>
          </cell>
          <cell r="R206">
            <v>0</v>
          </cell>
          <cell r="S206">
            <v>1.0695997500000001</v>
          </cell>
        </row>
        <row r="207">
          <cell r="O207">
            <v>0</v>
          </cell>
          <cell r="P207">
            <v>0</v>
          </cell>
          <cell r="R207">
            <v>0</v>
          </cell>
          <cell r="S207">
            <v>0</v>
          </cell>
        </row>
        <row r="208">
          <cell r="O208">
            <v>0</v>
          </cell>
          <cell r="P208">
            <v>15.042752916666666</v>
          </cell>
          <cell r="R208">
            <v>0</v>
          </cell>
          <cell r="S208">
            <v>15.042752916666666</v>
          </cell>
        </row>
        <row r="209">
          <cell r="O209">
            <v>0</v>
          </cell>
          <cell r="P209">
            <v>9.6796583333333325E-2</v>
          </cell>
          <cell r="R209">
            <v>0</v>
          </cell>
          <cell r="S209">
            <v>9.6796583333333325E-2</v>
          </cell>
        </row>
        <row r="210">
          <cell r="O210">
            <v>0</v>
          </cell>
          <cell r="P210">
            <v>192.00356491666665</v>
          </cell>
          <cell r="R210">
            <v>0</v>
          </cell>
          <cell r="S210">
            <v>192.00356491666665</v>
          </cell>
        </row>
        <row r="211">
          <cell r="O211">
            <v>0</v>
          </cell>
          <cell r="P211">
            <v>0.80808199999999997</v>
          </cell>
          <cell r="R211">
            <v>0</v>
          </cell>
          <cell r="S211">
            <v>0.80808199999999997</v>
          </cell>
        </row>
        <row r="212">
          <cell r="O212">
            <v>0</v>
          </cell>
          <cell r="P212">
            <v>1.7502577500000001</v>
          </cell>
          <cell r="R212">
            <v>0</v>
          </cell>
          <cell r="S212">
            <v>1.7502577500000001</v>
          </cell>
        </row>
        <row r="213">
          <cell r="O213">
            <v>0</v>
          </cell>
          <cell r="P213">
            <v>298.15154941666668</v>
          </cell>
          <cell r="R213">
            <v>0</v>
          </cell>
          <cell r="S213">
            <v>298.15154941666668</v>
          </cell>
        </row>
        <row r="214">
          <cell r="O214">
            <v>0</v>
          </cell>
          <cell r="P214">
            <v>1.4727319999999999</v>
          </cell>
          <cell r="R214">
            <v>0</v>
          </cell>
          <cell r="S214">
            <v>1.4727319999999999</v>
          </cell>
        </row>
        <row r="215">
          <cell r="O215">
            <v>0</v>
          </cell>
          <cell r="P215">
            <v>3.3677332500000001</v>
          </cell>
          <cell r="R215">
            <v>0</v>
          </cell>
          <cell r="S215">
            <v>3.3677332500000001</v>
          </cell>
        </row>
        <row r="216">
          <cell r="O216">
            <v>0</v>
          </cell>
          <cell r="P216">
            <v>0.65264866666666665</v>
          </cell>
          <cell r="R216">
            <v>0</v>
          </cell>
          <cell r="S216">
            <v>0.65264866666666665</v>
          </cell>
        </row>
        <row r="217">
          <cell r="O217">
            <v>0</v>
          </cell>
          <cell r="P217">
            <v>3.2328421666666665</v>
          </cell>
          <cell r="R217">
            <v>0</v>
          </cell>
          <cell r="S217">
            <v>3.2328421666666665</v>
          </cell>
        </row>
        <row r="218">
          <cell r="O218">
            <v>4.5955950600000008</v>
          </cell>
          <cell r="P218">
            <v>0.7538906666666666</v>
          </cell>
          <cell r="R218">
            <v>4.4895762799999996</v>
          </cell>
          <cell r="S218">
            <v>0.7538906666666666</v>
          </cell>
        </row>
        <row r="219">
          <cell r="O219">
            <v>0</v>
          </cell>
          <cell r="P219">
            <v>1.4011023333333332</v>
          </cell>
          <cell r="R219">
            <v>0</v>
          </cell>
          <cell r="S219">
            <v>1.4011023333333332</v>
          </cell>
        </row>
        <row r="220">
          <cell r="O220">
            <v>0</v>
          </cell>
          <cell r="P220">
            <v>1.5131765833333333</v>
          </cell>
          <cell r="R220">
            <v>0</v>
          </cell>
          <cell r="S220">
            <v>1.5131765833333333</v>
          </cell>
        </row>
        <row r="221">
          <cell r="O221">
            <v>0</v>
          </cell>
          <cell r="P221">
            <v>3.35</v>
          </cell>
          <cell r="R221">
            <v>0</v>
          </cell>
          <cell r="S221">
            <v>3.35</v>
          </cell>
        </row>
        <row r="222">
          <cell r="O222">
            <v>0</v>
          </cell>
          <cell r="P222">
            <v>0.96459733333333342</v>
          </cell>
          <cell r="R222">
            <v>0</v>
          </cell>
          <cell r="S222">
            <v>0.96459733333333342</v>
          </cell>
        </row>
        <row r="223">
          <cell r="O223">
            <v>15.508078620000001</v>
          </cell>
          <cell r="P223">
            <v>207.7</v>
          </cell>
          <cell r="R223">
            <v>15.15031265</v>
          </cell>
          <cell r="S223">
            <v>207.7</v>
          </cell>
        </row>
        <row r="224">
          <cell r="O224">
            <v>0</v>
          </cell>
          <cell r="P224">
            <v>1.2151555833333332</v>
          </cell>
          <cell r="R224">
            <v>0</v>
          </cell>
          <cell r="S224">
            <v>1.2151555833333332</v>
          </cell>
        </row>
        <row r="225">
          <cell r="O225">
            <v>0</v>
          </cell>
          <cell r="P225">
            <v>167.5</v>
          </cell>
          <cell r="R225">
            <v>0</v>
          </cell>
          <cell r="S225">
            <v>167.5</v>
          </cell>
        </row>
        <row r="226">
          <cell r="O226">
            <v>0</v>
          </cell>
          <cell r="P226">
            <v>2.1404808333333336</v>
          </cell>
          <cell r="R226">
            <v>0</v>
          </cell>
          <cell r="S226">
            <v>2.1404808333333336</v>
          </cell>
        </row>
        <row r="227">
          <cell r="O227">
            <v>0</v>
          </cell>
          <cell r="P227">
            <v>0.5712788333333334</v>
          </cell>
          <cell r="R227">
            <v>0</v>
          </cell>
          <cell r="S227">
            <v>0.5712788333333334</v>
          </cell>
        </row>
        <row r="228">
          <cell r="O228">
            <v>0</v>
          </cell>
          <cell r="P228">
            <v>5.6979731666666673</v>
          </cell>
          <cell r="R228">
            <v>0</v>
          </cell>
          <cell r="S228">
            <v>5.6979731666666673</v>
          </cell>
        </row>
        <row r="229">
          <cell r="O229">
            <v>0</v>
          </cell>
          <cell r="P229">
            <v>0.15710833333333335</v>
          </cell>
          <cell r="R229">
            <v>0</v>
          </cell>
          <cell r="S229">
            <v>0.15710833333333335</v>
          </cell>
        </row>
        <row r="230">
          <cell r="O230">
            <v>0</v>
          </cell>
          <cell r="P230">
            <v>3.35</v>
          </cell>
          <cell r="R230">
            <v>0</v>
          </cell>
          <cell r="S230">
            <v>3.35</v>
          </cell>
        </row>
        <row r="231">
          <cell r="O231">
            <v>0</v>
          </cell>
          <cell r="P231">
            <v>5.0250000000000004</v>
          </cell>
          <cell r="R231">
            <v>0</v>
          </cell>
          <cell r="S231">
            <v>5.0250000000000004</v>
          </cell>
        </row>
        <row r="232">
          <cell r="O232">
            <v>0</v>
          </cell>
          <cell r="P232">
            <v>0</v>
          </cell>
          <cell r="R232">
            <v>0</v>
          </cell>
          <cell r="S232">
            <v>0</v>
          </cell>
        </row>
        <row r="233">
          <cell r="O233">
            <v>0</v>
          </cell>
          <cell r="P233">
            <v>0</v>
          </cell>
          <cell r="R233">
            <v>0</v>
          </cell>
          <cell r="S233">
            <v>0</v>
          </cell>
        </row>
        <row r="234">
          <cell r="O234">
            <v>0</v>
          </cell>
          <cell r="P234">
            <v>3.35</v>
          </cell>
          <cell r="R234">
            <v>0</v>
          </cell>
          <cell r="S234">
            <v>3.35</v>
          </cell>
        </row>
        <row r="235">
          <cell r="O235">
            <v>0</v>
          </cell>
          <cell r="P235">
            <v>1.3213773333333332</v>
          </cell>
          <cell r="R235">
            <v>0</v>
          </cell>
          <cell r="S235">
            <v>1.3213773333333332</v>
          </cell>
        </row>
        <row r="236">
          <cell r="O236">
            <v>0</v>
          </cell>
          <cell r="P236">
            <v>89.101862833333328</v>
          </cell>
          <cell r="R236">
            <v>0</v>
          </cell>
          <cell r="S236">
            <v>89.101862833333328</v>
          </cell>
        </row>
        <row r="237">
          <cell r="O237">
            <v>0</v>
          </cell>
          <cell r="P237">
            <v>0.43638108333333331</v>
          </cell>
          <cell r="R237">
            <v>0</v>
          </cell>
          <cell r="S237">
            <v>0.43638108333333331</v>
          </cell>
        </row>
        <row r="238">
          <cell r="O238">
            <v>0</v>
          </cell>
          <cell r="P238">
            <v>18.70796441666667</v>
          </cell>
          <cell r="R238">
            <v>0</v>
          </cell>
          <cell r="S238">
            <v>18.70796441666667</v>
          </cell>
        </row>
        <row r="239">
          <cell r="O239">
            <v>0</v>
          </cell>
          <cell r="P239">
            <v>11.884376250000001</v>
          </cell>
          <cell r="R239">
            <v>0</v>
          </cell>
          <cell r="S239">
            <v>11.884376250000001</v>
          </cell>
        </row>
        <row r="240">
          <cell r="O240">
            <v>0</v>
          </cell>
          <cell r="P240">
            <v>132.99395483333333</v>
          </cell>
          <cell r="R240">
            <v>0</v>
          </cell>
          <cell r="S240">
            <v>132.99395483333333</v>
          </cell>
        </row>
        <row r="241">
          <cell r="O241">
            <v>27.990080330000001</v>
          </cell>
          <cell r="P241">
            <v>2.06854125</v>
          </cell>
          <cell r="R241">
            <v>27.344358929999999</v>
          </cell>
          <cell r="S241">
            <v>2.06854125</v>
          </cell>
        </row>
        <row r="242">
          <cell r="O242">
            <v>0</v>
          </cell>
          <cell r="P242">
            <v>5.0696069166666673</v>
          </cell>
          <cell r="R242">
            <v>0</v>
          </cell>
          <cell r="S242">
            <v>5.0696069166666673</v>
          </cell>
        </row>
        <row r="243">
          <cell r="O243">
            <v>0</v>
          </cell>
          <cell r="P243">
            <v>2.6590004999999999</v>
          </cell>
          <cell r="R243">
            <v>0</v>
          </cell>
          <cell r="S243">
            <v>2.6590004999999999</v>
          </cell>
        </row>
        <row r="244">
          <cell r="O244">
            <v>0</v>
          </cell>
          <cell r="P244">
            <v>0.52954625</v>
          </cell>
          <cell r="R244">
            <v>0</v>
          </cell>
          <cell r="S244">
            <v>0.52954625</v>
          </cell>
        </row>
        <row r="245">
          <cell r="O245">
            <v>0</v>
          </cell>
          <cell r="P245">
            <v>351.78609291666669</v>
          </cell>
          <cell r="R245">
            <v>0</v>
          </cell>
          <cell r="S245">
            <v>351.78609291666669</v>
          </cell>
        </row>
        <row r="246">
          <cell r="O246">
            <v>0</v>
          </cell>
          <cell r="P246">
            <v>2.4563473333333334</v>
          </cell>
          <cell r="R246">
            <v>0</v>
          </cell>
          <cell r="S246">
            <v>2.4563473333333334</v>
          </cell>
        </row>
        <row r="247">
          <cell r="O247">
            <v>0</v>
          </cell>
          <cell r="P247">
            <v>167.5</v>
          </cell>
          <cell r="R247">
            <v>0</v>
          </cell>
          <cell r="S247">
            <v>167.5</v>
          </cell>
        </row>
        <row r="248">
          <cell r="O248">
            <v>0</v>
          </cell>
          <cell r="P248">
            <v>0</v>
          </cell>
          <cell r="R248">
            <v>0</v>
          </cell>
          <cell r="S248">
            <v>0</v>
          </cell>
        </row>
        <row r="249">
          <cell r="O249">
            <v>0</v>
          </cell>
          <cell r="P249">
            <v>2.9963036666666665</v>
          </cell>
          <cell r="R249">
            <v>0</v>
          </cell>
          <cell r="S249">
            <v>2.9963036666666665</v>
          </cell>
        </row>
        <row r="250">
          <cell r="O250">
            <v>0</v>
          </cell>
          <cell r="P250">
            <v>1.0207181666666667</v>
          </cell>
          <cell r="R250">
            <v>0</v>
          </cell>
          <cell r="S250">
            <v>1.0207181666666667</v>
          </cell>
        </row>
        <row r="251">
          <cell r="O251">
            <v>29.85334551</v>
          </cell>
          <cell r="P251">
            <v>3.9025138333333333</v>
          </cell>
          <cell r="R251">
            <v>29.164639220000002</v>
          </cell>
          <cell r="S251">
            <v>3.9025138333333333</v>
          </cell>
        </row>
        <row r="252">
          <cell r="O252">
            <v>0</v>
          </cell>
          <cell r="P252">
            <v>2.2300313333333337</v>
          </cell>
          <cell r="R252">
            <v>0</v>
          </cell>
          <cell r="S252">
            <v>2.2300313333333337</v>
          </cell>
        </row>
        <row r="253">
          <cell r="O253">
            <v>0</v>
          </cell>
          <cell r="P253">
            <v>3.2687390833333336</v>
          </cell>
          <cell r="R253">
            <v>0</v>
          </cell>
          <cell r="S253">
            <v>3.2687390833333336</v>
          </cell>
        </row>
        <row r="254">
          <cell r="O254">
            <v>0</v>
          </cell>
          <cell r="P254">
            <v>86.767204333333325</v>
          </cell>
          <cell r="R254">
            <v>0</v>
          </cell>
          <cell r="S254">
            <v>86.767204333333325</v>
          </cell>
        </row>
        <row r="255">
          <cell r="O255">
            <v>0</v>
          </cell>
          <cell r="P255">
            <v>1.675</v>
          </cell>
          <cell r="R255">
            <v>0</v>
          </cell>
          <cell r="S255">
            <v>1.675</v>
          </cell>
        </row>
        <row r="256">
          <cell r="O256">
            <v>0</v>
          </cell>
          <cell r="P256">
            <v>0</v>
          </cell>
          <cell r="R256">
            <v>0</v>
          </cell>
          <cell r="S256">
            <v>0</v>
          </cell>
        </row>
        <row r="257">
          <cell r="O257">
            <v>0</v>
          </cell>
          <cell r="P257">
            <v>0</v>
          </cell>
          <cell r="R257">
            <v>0</v>
          </cell>
          <cell r="S257">
            <v>0</v>
          </cell>
        </row>
        <row r="258">
          <cell r="O258">
            <v>0</v>
          </cell>
          <cell r="P258">
            <v>167.5</v>
          </cell>
          <cell r="R258">
            <v>0</v>
          </cell>
          <cell r="S258">
            <v>167.5</v>
          </cell>
        </row>
        <row r="259">
          <cell r="O259">
            <v>0</v>
          </cell>
          <cell r="P259">
            <v>2.4563473333333334</v>
          </cell>
          <cell r="R259">
            <v>0</v>
          </cell>
          <cell r="S259">
            <v>2.4563473333333334</v>
          </cell>
        </row>
        <row r="260">
          <cell r="O260">
            <v>8.7982077799999985</v>
          </cell>
          <cell r="P260">
            <v>1.3783926666666668</v>
          </cell>
          <cell r="R260">
            <v>8.5952361899999996</v>
          </cell>
          <cell r="S260">
            <v>1.3783926666666668</v>
          </cell>
        </row>
        <row r="261">
          <cell r="O261">
            <v>28.904369639999995</v>
          </cell>
          <cell r="P261">
            <v>5.925818333333333</v>
          </cell>
          <cell r="R261">
            <v>28.237555900000007</v>
          </cell>
          <cell r="S261">
            <v>5.925818333333333</v>
          </cell>
        </row>
        <row r="262">
          <cell r="O262">
            <v>0</v>
          </cell>
          <cell r="P262">
            <v>2.1165601666666665</v>
          </cell>
          <cell r="R262">
            <v>0</v>
          </cell>
          <cell r="S262">
            <v>2.1165601666666665</v>
          </cell>
        </row>
        <row r="263">
          <cell r="O263">
            <v>0</v>
          </cell>
          <cell r="P263">
            <v>1.4937331666666667</v>
          </cell>
          <cell r="R263">
            <v>0</v>
          </cell>
          <cell r="S263">
            <v>1.4937331666666667</v>
          </cell>
        </row>
        <row r="264">
          <cell r="O264">
            <v>32.440718420000003</v>
          </cell>
          <cell r="P264">
            <v>2.1690278333333337</v>
          </cell>
          <cell r="R264">
            <v>31.692322330000003</v>
          </cell>
          <cell r="S264">
            <v>2.1690278333333337</v>
          </cell>
        </row>
        <row r="265">
          <cell r="O265">
            <v>0</v>
          </cell>
          <cell r="P265">
            <v>139.80595866666667</v>
          </cell>
          <cell r="R265">
            <v>0</v>
          </cell>
          <cell r="S265">
            <v>139.80595866666667</v>
          </cell>
        </row>
        <row r="266">
          <cell r="O266">
            <v>124.81335295999999</v>
          </cell>
          <cell r="P266">
            <v>9.8497922500000001</v>
          </cell>
          <cell r="R266">
            <v>121.93395236999999</v>
          </cell>
          <cell r="S266">
            <v>9.8497922500000001</v>
          </cell>
        </row>
        <row r="267">
          <cell r="O267">
            <v>0</v>
          </cell>
          <cell r="P267">
            <v>0</v>
          </cell>
          <cell r="R267">
            <v>0</v>
          </cell>
          <cell r="S267">
            <v>0</v>
          </cell>
        </row>
        <row r="268">
          <cell r="O268">
            <v>0</v>
          </cell>
          <cell r="P268">
            <v>3.3769708333333335</v>
          </cell>
          <cell r="R268">
            <v>0</v>
          </cell>
          <cell r="S268">
            <v>3.3769708333333335</v>
          </cell>
        </row>
        <row r="269">
          <cell r="O269">
            <v>0</v>
          </cell>
          <cell r="P269">
            <v>1.0150919166666665</v>
          </cell>
          <cell r="R269">
            <v>0</v>
          </cell>
          <cell r="S269">
            <v>1.0150919166666665</v>
          </cell>
        </row>
        <row r="270">
          <cell r="O270">
            <v>0</v>
          </cell>
          <cell r="P270">
            <v>1.1681550833333332</v>
          </cell>
          <cell r="R270">
            <v>0</v>
          </cell>
          <cell r="S270">
            <v>1.1681550833333332</v>
          </cell>
        </row>
        <row r="271">
          <cell r="O271">
            <v>0</v>
          </cell>
          <cell r="P271">
            <v>210.40010000000001</v>
          </cell>
          <cell r="R271">
            <v>0</v>
          </cell>
          <cell r="S271">
            <v>210.40010000000001</v>
          </cell>
        </row>
        <row r="272">
          <cell r="O272">
            <v>3.6338488499999997</v>
          </cell>
          <cell r="P272">
            <v>10.107207916666667</v>
          </cell>
          <cell r="R272">
            <v>3.5500172200000004</v>
          </cell>
          <cell r="S272">
            <v>10.107207916666667</v>
          </cell>
        </row>
        <row r="273">
          <cell r="O273">
            <v>0</v>
          </cell>
          <cell r="P273">
            <v>0</v>
          </cell>
          <cell r="R273">
            <v>0</v>
          </cell>
          <cell r="S273">
            <v>0</v>
          </cell>
        </row>
        <row r="274">
          <cell r="O274">
            <v>0</v>
          </cell>
          <cell r="P274">
            <v>91.717631666666676</v>
          </cell>
          <cell r="R274">
            <v>0</v>
          </cell>
          <cell r="S274">
            <v>91.717631666666676</v>
          </cell>
        </row>
        <row r="275">
          <cell r="O275">
            <v>0</v>
          </cell>
          <cell r="P275">
            <v>2.1202451666666664</v>
          </cell>
          <cell r="R275">
            <v>0</v>
          </cell>
          <cell r="S275">
            <v>2.1202451666666664</v>
          </cell>
        </row>
      </sheetData>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Dir Oper"/>
      <sheetName val="COMP DIR COND (DLLS)"/>
      <sheetName val="Comp Dir y Con Cos Tot"/>
      <sheetName val="COMP CONSOL"/>
      <sheetName val="Archivo Pedro.SEPT"/>
      <sheetName val="cuadro 8"/>
      <sheetName val="COMP MILLDD para SII"/>
      <sheetName val="COMP DIR COND (DLLS) para SII"/>
      <sheetName val="COMP MILLPESOS_ (3)"/>
      <sheetName val="Pasivo Total"/>
      <sheetName val="Hoja3"/>
      <sheetName val="Instructivo"/>
      <sheetName val="COMP MILLPESOS_ (2)"/>
      <sheetName val="Hoja1"/>
      <sheetName val="Cuadro_08_dllr"/>
      <sheetName val="COMP MILLDD (2)"/>
      <sheetName val="Cuadro_08_dllr (2)"/>
      <sheetName val="Hoja2"/>
      <sheetName val="Hoja4"/>
      <sheetName val="Hoja6"/>
      <sheetName val="Hoja5"/>
      <sheetName val="Hoja7"/>
      <sheetName val="Hoja8"/>
    </sheetNames>
    <sheetDataSet>
      <sheetData sheetId="0">
        <row r="7">
          <cell r="E7" t="str">
            <v>Hasta 2018</v>
          </cell>
        </row>
        <row r="11">
          <cell r="H11">
            <v>0</v>
          </cell>
        </row>
        <row r="12">
          <cell r="H12">
            <v>0</v>
          </cell>
        </row>
        <row r="13">
          <cell r="H13">
            <v>0</v>
          </cell>
        </row>
        <row r="14">
          <cell r="H14">
            <v>0</v>
          </cell>
        </row>
        <row r="15">
          <cell r="H15">
            <v>0</v>
          </cell>
        </row>
        <row r="16">
          <cell r="H16">
            <v>0</v>
          </cell>
        </row>
        <row r="17">
          <cell r="H17">
            <v>0</v>
          </cell>
        </row>
        <row r="18">
          <cell r="H18">
            <v>0</v>
          </cell>
        </row>
        <row r="19">
          <cell r="H19">
            <v>0</v>
          </cell>
        </row>
        <row r="20">
          <cell r="H20">
            <v>0</v>
          </cell>
        </row>
        <row r="21">
          <cell r="H21">
            <v>0</v>
          </cell>
        </row>
        <row r="22">
          <cell r="H22">
            <v>0</v>
          </cell>
        </row>
        <row r="23">
          <cell r="H23">
            <v>0</v>
          </cell>
        </row>
        <row r="24">
          <cell r="H24">
            <v>0</v>
          </cell>
        </row>
        <row r="25">
          <cell r="H25">
            <v>0</v>
          </cell>
        </row>
        <row r="26">
          <cell r="H26">
            <v>0</v>
          </cell>
        </row>
        <row r="27">
          <cell r="H27">
            <v>0</v>
          </cell>
        </row>
        <row r="28">
          <cell r="H28">
            <v>0</v>
          </cell>
        </row>
        <row r="29">
          <cell r="H29">
            <v>0</v>
          </cell>
        </row>
        <row r="30">
          <cell r="H30">
            <v>0</v>
          </cell>
        </row>
        <row r="31">
          <cell r="H31">
            <v>0</v>
          </cell>
        </row>
        <row r="32">
          <cell r="H32">
            <v>0</v>
          </cell>
        </row>
        <row r="33">
          <cell r="H33">
            <v>0</v>
          </cell>
        </row>
        <row r="34">
          <cell r="H34">
            <v>0</v>
          </cell>
        </row>
        <row r="35">
          <cell r="H35">
            <v>0</v>
          </cell>
        </row>
        <row r="36">
          <cell r="H36">
            <v>0</v>
          </cell>
        </row>
        <row r="37">
          <cell r="H37">
            <v>0</v>
          </cell>
        </row>
        <row r="38">
          <cell r="H38">
            <v>0</v>
          </cell>
        </row>
        <row r="39">
          <cell r="H39">
            <v>0</v>
          </cell>
        </row>
        <row r="40">
          <cell r="H40">
            <v>0</v>
          </cell>
        </row>
        <row r="41">
          <cell r="H41">
            <v>0</v>
          </cell>
        </row>
        <row r="42">
          <cell r="H42">
            <v>0</v>
          </cell>
        </row>
        <row r="43">
          <cell r="H43">
            <v>0</v>
          </cell>
        </row>
        <row r="44">
          <cell r="H44">
            <v>0</v>
          </cell>
        </row>
        <row r="45">
          <cell r="H45">
            <v>0</v>
          </cell>
        </row>
        <row r="46">
          <cell r="H46">
            <v>0</v>
          </cell>
        </row>
        <row r="47">
          <cell r="H47">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21.675123828930623</v>
          </cell>
        </row>
        <row r="71">
          <cell r="H71">
            <v>489.23991718213455</v>
          </cell>
        </row>
        <row r="72">
          <cell r="H72">
            <v>0</v>
          </cell>
        </row>
        <row r="73">
          <cell r="H73">
            <v>0</v>
          </cell>
        </row>
        <row r="74">
          <cell r="H74">
            <v>0</v>
          </cell>
        </row>
        <row r="75">
          <cell r="H75">
            <v>0</v>
          </cell>
        </row>
        <row r="76">
          <cell r="H76">
            <v>14.218279911729539</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row r="101">
          <cell r="H101">
            <v>0</v>
          </cell>
        </row>
        <row r="102">
          <cell r="H102">
            <v>0</v>
          </cell>
        </row>
        <row r="103">
          <cell r="H103">
            <v>0</v>
          </cell>
        </row>
        <row r="104">
          <cell r="H104">
            <v>0</v>
          </cell>
        </row>
        <row r="105">
          <cell r="H105">
            <v>10.545912477471688</v>
          </cell>
        </row>
        <row r="106">
          <cell r="H106">
            <v>0</v>
          </cell>
        </row>
        <row r="107">
          <cell r="H107">
            <v>0</v>
          </cell>
        </row>
        <row r="108">
          <cell r="H108">
            <v>0</v>
          </cell>
        </row>
        <row r="109">
          <cell r="H109">
            <v>0</v>
          </cell>
        </row>
        <row r="110">
          <cell r="H110">
            <v>0</v>
          </cell>
        </row>
        <row r="111">
          <cell r="H111">
            <v>0</v>
          </cell>
        </row>
        <row r="112">
          <cell r="H112">
            <v>0</v>
          </cell>
        </row>
        <row r="113">
          <cell r="H113">
            <v>0</v>
          </cell>
        </row>
        <row r="114">
          <cell r="H114">
            <v>0</v>
          </cell>
        </row>
        <row r="115">
          <cell r="H115">
            <v>0</v>
          </cell>
        </row>
        <row r="116">
          <cell r="H116">
            <v>0</v>
          </cell>
        </row>
        <row r="117">
          <cell r="H117">
            <v>0</v>
          </cell>
        </row>
        <row r="118">
          <cell r="H118">
            <v>0</v>
          </cell>
        </row>
        <row r="119">
          <cell r="H119">
            <v>0</v>
          </cell>
        </row>
        <row r="120">
          <cell r="H120">
            <v>0</v>
          </cell>
        </row>
        <row r="121">
          <cell r="H121">
            <v>0</v>
          </cell>
        </row>
        <row r="122">
          <cell r="H122">
            <v>0</v>
          </cell>
        </row>
        <row r="123">
          <cell r="H123">
            <v>2.7509502078842445</v>
          </cell>
        </row>
        <row r="124">
          <cell r="H124">
            <v>18.194666658945366</v>
          </cell>
        </row>
        <row r="125">
          <cell r="H125">
            <v>0</v>
          </cell>
        </row>
        <row r="126">
          <cell r="H126">
            <v>0</v>
          </cell>
        </row>
        <row r="127">
          <cell r="H127">
            <v>0</v>
          </cell>
        </row>
        <row r="128">
          <cell r="H128">
            <v>3.8312376092933782</v>
          </cell>
        </row>
        <row r="129">
          <cell r="H129">
            <v>0</v>
          </cell>
        </row>
        <row r="130">
          <cell r="H130">
            <v>0</v>
          </cell>
        </row>
        <row r="131">
          <cell r="H131">
            <v>0</v>
          </cell>
        </row>
        <row r="132">
          <cell r="H132">
            <v>0</v>
          </cell>
        </row>
        <row r="133">
          <cell r="H133">
            <v>890.26099333700677</v>
          </cell>
        </row>
        <row r="134">
          <cell r="H134">
            <v>0</v>
          </cell>
        </row>
        <row r="135">
          <cell r="H135">
            <v>0</v>
          </cell>
        </row>
        <row r="136">
          <cell r="H136">
            <v>0</v>
          </cell>
        </row>
        <row r="137">
          <cell r="H137">
            <v>0.24390013823431644</v>
          </cell>
        </row>
        <row r="138">
          <cell r="H138">
            <v>4.1378174533133389</v>
          </cell>
        </row>
        <row r="139">
          <cell r="H139">
            <v>6.5428117814992675</v>
          </cell>
        </row>
        <row r="140">
          <cell r="H140">
            <v>0.60782594764006248</v>
          </cell>
        </row>
        <row r="141">
          <cell r="H141">
            <v>3.7291262020503382</v>
          </cell>
        </row>
        <row r="142">
          <cell r="H142">
            <v>0</v>
          </cell>
        </row>
        <row r="143">
          <cell r="H143">
            <v>0</v>
          </cell>
        </row>
        <row r="144">
          <cell r="H144">
            <v>0</v>
          </cell>
        </row>
        <row r="145">
          <cell r="H145">
            <v>0</v>
          </cell>
        </row>
        <row r="146">
          <cell r="H146">
            <v>0</v>
          </cell>
        </row>
        <row r="147">
          <cell r="H147">
            <v>0</v>
          </cell>
        </row>
        <row r="148">
          <cell r="H148">
            <v>6.7535401204049705</v>
          </cell>
        </row>
        <row r="149">
          <cell r="H149">
            <v>0</v>
          </cell>
        </row>
        <row r="150">
          <cell r="H150">
            <v>1.0784950604900558</v>
          </cell>
        </row>
        <row r="152">
          <cell r="H152">
            <v>0</v>
          </cell>
        </row>
        <row r="153">
          <cell r="H153">
            <v>20.736977161197345</v>
          </cell>
        </row>
        <row r="154">
          <cell r="H154">
            <v>11.281755181933718</v>
          </cell>
        </row>
        <row r="155">
          <cell r="H155">
            <v>6.1765450450450343E-2</v>
          </cell>
        </row>
        <row r="156">
          <cell r="H156">
            <v>265.82301161999999</v>
          </cell>
        </row>
        <row r="157">
          <cell r="H157">
            <v>0</v>
          </cell>
        </row>
        <row r="158">
          <cell r="H158">
            <v>0</v>
          </cell>
        </row>
        <row r="159">
          <cell r="H159">
            <v>6.169830878519651</v>
          </cell>
        </row>
        <row r="160">
          <cell r="H160">
            <v>3.5924175931892286</v>
          </cell>
        </row>
        <row r="161">
          <cell r="H161">
            <v>13.270145221207052</v>
          </cell>
        </row>
        <row r="162">
          <cell r="H162">
            <v>1.2668943979276905</v>
          </cell>
        </row>
        <row r="163">
          <cell r="H163">
            <v>5.3825087827356626</v>
          </cell>
        </row>
        <row r="164">
          <cell r="H164">
            <v>0.38066118868214671</v>
          </cell>
        </row>
        <row r="165">
          <cell r="H165">
            <v>6.6966937369006985</v>
          </cell>
        </row>
        <row r="166">
          <cell r="H166">
            <v>12.686183281054554</v>
          </cell>
        </row>
        <row r="167">
          <cell r="H167">
            <v>1.7930573805150338</v>
          </cell>
        </row>
        <row r="168">
          <cell r="H168">
            <v>6.8429713385562856</v>
          </cell>
        </row>
        <row r="169">
          <cell r="H169">
            <v>2.2711630097658464</v>
          </cell>
        </row>
        <row r="170">
          <cell r="H170">
            <v>24.20084727764106</v>
          </cell>
        </row>
        <row r="171">
          <cell r="H171">
            <v>26.767901490995442</v>
          </cell>
        </row>
        <row r="172">
          <cell r="H172">
            <v>51.118903448583126</v>
          </cell>
        </row>
        <row r="173">
          <cell r="H173">
            <v>4.5312354035221887</v>
          </cell>
        </row>
        <row r="174">
          <cell r="H174">
            <v>3.4088236202972695</v>
          </cell>
        </row>
        <row r="175">
          <cell r="H175">
            <v>5.1674535803485497</v>
          </cell>
        </row>
        <row r="176">
          <cell r="H176">
            <v>0</v>
          </cell>
        </row>
        <row r="177">
          <cell r="H177">
            <v>3.2866908437235054</v>
          </cell>
        </row>
        <row r="178">
          <cell r="H178">
            <v>3.1302617053875785</v>
          </cell>
        </row>
        <row r="179">
          <cell r="H179">
            <v>14.908092032693048</v>
          </cell>
        </row>
        <row r="180">
          <cell r="H180">
            <v>28.344138070058392</v>
          </cell>
        </row>
        <row r="182">
          <cell r="H182"/>
        </row>
        <row r="183">
          <cell r="H183">
            <v>100.11422272746142</v>
          </cell>
        </row>
        <row r="184">
          <cell r="H184">
            <v>89.577391389278432</v>
          </cell>
        </row>
        <row r="185">
          <cell r="H185">
            <v>1.0855946052645109</v>
          </cell>
        </row>
        <row r="186">
          <cell r="H186">
            <v>10.635462203172136</v>
          </cell>
        </row>
        <row r="187">
          <cell r="H187">
            <v>442.68284109080605</v>
          </cell>
        </row>
        <row r="188">
          <cell r="H188">
            <v>0.50490766135393406</v>
          </cell>
        </row>
        <row r="189">
          <cell r="H189">
            <v>0.18584418674447667</v>
          </cell>
        </row>
        <row r="190">
          <cell r="H190">
            <v>17.702999999999999</v>
          </cell>
        </row>
        <row r="191">
          <cell r="H191">
            <v>33.492819021365804</v>
          </cell>
        </row>
        <row r="192">
          <cell r="H192">
            <v>6.1780008469429593</v>
          </cell>
        </row>
        <row r="193">
          <cell r="H193">
            <v>41.511469767371885</v>
          </cell>
        </row>
        <row r="194">
          <cell r="H194">
            <v>0.64189820793650831</v>
          </cell>
        </row>
        <row r="195">
          <cell r="H195">
            <v>0.85764719603174555</v>
          </cell>
        </row>
        <row r="196">
          <cell r="H196">
            <v>32.615174097409827</v>
          </cell>
        </row>
        <row r="197">
          <cell r="H197">
            <v>49.106044082804516</v>
          </cell>
        </row>
        <row r="198">
          <cell r="H198">
            <v>27.56984083499998</v>
          </cell>
        </row>
        <row r="199">
          <cell r="H199">
            <v>7.8375304684340685</v>
          </cell>
        </row>
        <row r="201">
          <cell r="H201">
            <v>48.549380368595578</v>
          </cell>
        </row>
        <row r="202">
          <cell r="H202">
            <v>25.828312527689292</v>
          </cell>
        </row>
        <row r="203">
          <cell r="H203">
            <v>7.2808835252925626</v>
          </cell>
        </row>
        <row r="204">
          <cell r="H204">
            <v>16.351417887124271</v>
          </cell>
        </row>
        <row r="205">
          <cell r="H205">
            <v>7.0940947663503735</v>
          </cell>
        </row>
        <row r="206">
          <cell r="H206">
            <v>14.48973585456117</v>
          </cell>
        </row>
        <row r="207">
          <cell r="H207">
            <v>0.83343311746716875</v>
          </cell>
        </row>
        <row r="211">
          <cell r="H211">
            <v>14.713418843931816</v>
          </cell>
        </row>
        <row r="212">
          <cell r="H212">
            <v>12.531710583256414</v>
          </cell>
        </row>
        <row r="213">
          <cell r="H213">
            <v>1.5173252307512175</v>
          </cell>
        </row>
        <row r="214">
          <cell r="H214">
            <v>36.736842107403874</v>
          </cell>
        </row>
        <row r="215">
          <cell r="H215">
            <v>19.746816272690104</v>
          </cell>
        </row>
        <row r="216">
          <cell r="H216">
            <v>74.830963200333883</v>
          </cell>
        </row>
        <row r="218">
          <cell r="H218">
            <v>50.091544226282394</v>
          </cell>
        </row>
        <row r="219">
          <cell r="H219">
            <v>36.924058896390321</v>
          </cell>
        </row>
        <row r="220">
          <cell r="H220">
            <v>26.174442928432605</v>
          </cell>
        </row>
        <row r="221">
          <cell r="H221">
            <v>10.425639490903793</v>
          </cell>
        </row>
        <row r="223">
          <cell r="H223">
            <v>4.1600450804221385</v>
          </cell>
        </row>
        <row r="224">
          <cell r="H224">
            <v>55.098668142053739</v>
          </cell>
        </row>
        <row r="225">
          <cell r="H225">
            <v>64.813763316141163</v>
          </cell>
        </row>
        <row r="226">
          <cell r="H226">
            <v>35.641554373364855</v>
          </cell>
        </row>
        <row r="230">
          <cell r="H230">
            <v>14.920975432679059</v>
          </cell>
        </row>
        <row r="231">
          <cell r="H231">
            <v>53.302484921503115</v>
          </cell>
        </row>
        <row r="232">
          <cell r="H232">
            <v>10.37237265214897</v>
          </cell>
        </row>
        <row r="233">
          <cell r="H233">
            <v>33.789922848935767</v>
          </cell>
        </row>
        <row r="234">
          <cell r="H234">
            <v>49.920776184384891</v>
          </cell>
        </row>
        <row r="239">
          <cell r="D239">
            <v>3816.7748651868205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10"/>
  <sheetViews>
    <sheetView showGridLines="0" tabSelected="1" topLeftCell="C1" zoomScaleNormal="100" workbookViewId="0">
      <pane ySplit="12" topLeftCell="A13" activePane="bottomLeft" state="frozen"/>
      <selection activeCell="C1" sqref="C1"/>
      <selection pane="bottomLeft" activeCell="E22" sqref="E22"/>
    </sheetView>
  </sheetViews>
  <sheetFormatPr baseColWidth="10" defaultColWidth="0" defaultRowHeight="12.75" customHeight="1" x14ac:dyDescent="0.2"/>
  <cols>
    <col min="1" max="1" width="3.5703125" style="1" hidden="1" customWidth="1"/>
    <col min="2" max="2" width="3" style="1" hidden="1" customWidth="1"/>
    <col min="3" max="3" width="6.28515625" style="32" customWidth="1"/>
    <col min="4" max="4" width="54.140625" style="1" customWidth="1"/>
    <col min="5" max="5" width="22.140625" style="1" customWidth="1"/>
    <col min="6" max="6" width="10.28515625" style="1" customWidth="1"/>
    <col min="7" max="7" width="12.42578125" style="1" customWidth="1"/>
    <col min="8" max="9" width="10.28515625" style="1" customWidth="1"/>
    <col min="10" max="10" width="12.28515625" style="1" customWidth="1"/>
    <col min="11" max="11" width="10.28515625" style="1" customWidth="1"/>
    <col min="12" max="12" width="11.28515625" style="1" customWidth="1"/>
    <col min="13" max="15" width="9.7109375" style="1" customWidth="1"/>
    <col min="16" max="16" width="8.5703125" style="1" customWidth="1"/>
    <col min="17" max="17" width="14.42578125" style="1" customWidth="1"/>
    <col min="18" max="18" width="14.42578125" style="2" customWidth="1"/>
    <col min="19" max="30" width="17.7109375" style="1" customWidth="1"/>
    <col min="31" max="254" width="0.85546875" style="1" customWidth="1"/>
    <col min="255" max="256" width="49.42578125" style="1" customWidth="1"/>
    <col min="257" max="16384" width="0" style="1" hidden="1"/>
  </cols>
  <sheetData>
    <row r="1" spans="1:18" ht="42.75" customHeight="1" x14ac:dyDescent="0.2">
      <c r="A1" s="168" t="s">
        <v>1437</v>
      </c>
      <c r="B1" s="168"/>
      <c r="C1" s="168"/>
      <c r="D1" s="168"/>
      <c r="E1" s="169" t="s">
        <v>1439</v>
      </c>
      <c r="F1" s="170"/>
      <c r="G1" s="171"/>
      <c r="H1" s="171"/>
      <c r="I1" s="171"/>
      <c r="J1" s="172"/>
      <c r="K1" s="171"/>
      <c r="R1" s="1"/>
    </row>
    <row r="2" spans="1:18" ht="36" customHeight="1" thickBot="1" x14ac:dyDescent="0.45">
      <c r="A2" s="173" t="s">
        <v>1438</v>
      </c>
      <c r="B2" s="173"/>
      <c r="C2" s="173"/>
      <c r="D2" s="173"/>
      <c r="E2" s="173"/>
      <c r="F2" s="173"/>
      <c r="G2" s="173"/>
      <c r="H2" s="173"/>
      <c r="I2" s="173"/>
      <c r="J2" s="173"/>
      <c r="K2" s="173"/>
      <c r="L2" s="173"/>
      <c r="M2" s="173"/>
      <c r="R2" s="1"/>
    </row>
    <row r="3" spans="1:18" customFormat="1" ht="6" customHeight="1" x14ac:dyDescent="0.4">
      <c r="A3" s="174"/>
      <c r="B3" s="174"/>
      <c r="C3" s="174"/>
      <c r="D3" s="174"/>
      <c r="E3" s="174"/>
      <c r="F3" s="174"/>
      <c r="G3" s="174"/>
      <c r="H3" s="174"/>
      <c r="I3" s="174"/>
      <c r="J3" s="174"/>
      <c r="K3" s="174"/>
      <c r="L3" s="174"/>
      <c r="M3" s="174"/>
      <c r="N3" s="174"/>
      <c r="O3" s="174"/>
    </row>
    <row r="4" spans="1:18" ht="18.75" x14ac:dyDescent="0.35">
      <c r="C4" s="175" t="s">
        <v>1440</v>
      </c>
      <c r="D4" s="176"/>
      <c r="E4" s="176"/>
      <c r="F4" s="176"/>
      <c r="G4" s="176"/>
      <c r="H4" s="176"/>
      <c r="I4" s="176"/>
      <c r="J4" s="176"/>
      <c r="K4" s="176"/>
      <c r="L4" s="176"/>
      <c r="M4" s="177"/>
      <c r="N4" s="177"/>
      <c r="O4" s="178"/>
    </row>
    <row r="5" spans="1:18" s="3" customFormat="1" ht="18" x14ac:dyDescent="0.35">
      <c r="C5" s="175" t="s">
        <v>0</v>
      </c>
      <c r="D5" s="179"/>
      <c r="E5" s="179"/>
      <c r="F5" s="179"/>
      <c r="G5" s="179"/>
      <c r="H5" s="179"/>
      <c r="I5" s="179"/>
      <c r="J5" s="179"/>
      <c r="K5" s="179"/>
      <c r="L5" s="179"/>
      <c r="M5" s="180"/>
      <c r="N5" s="180"/>
      <c r="O5" s="181"/>
      <c r="R5" s="4"/>
    </row>
    <row r="6" spans="1:18" s="3" customFormat="1" ht="18" x14ac:dyDescent="0.35">
      <c r="C6" s="175" t="s">
        <v>1</v>
      </c>
      <c r="D6" s="176"/>
      <c r="E6" s="176"/>
      <c r="F6" s="176"/>
      <c r="G6" s="176"/>
      <c r="H6" s="176"/>
      <c r="I6" s="176"/>
      <c r="J6" s="176"/>
      <c r="K6" s="176"/>
      <c r="L6" s="176"/>
      <c r="M6" s="181"/>
      <c r="N6" s="181"/>
      <c r="O6" s="181"/>
      <c r="R6" s="4"/>
    </row>
    <row r="7" spans="1:18" s="3" customFormat="1" ht="18" x14ac:dyDescent="0.35">
      <c r="C7" s="175" t="s">
        <v>456</v>
      </c>
      <c r="D7" s="182"/>
      <c r="E7" s="182"/>
      <c r="F7" s="182"/>
      <c r="G7" s="182"/>
      <c r="H7" s="182"/>
      <c r="I7" s="182"/>
      <c r="J7" s="182"/>
      <c r="K7" s="182"/>
      <c r="L7" s="182"/>
      <c r="M7" s="180"/>
      <c r="N7" s="180"/>
      <c r="O7" s="181"/>
      <c r="R7" s="4"/>
    </row>
    <row r="8" spans="1:18" s="3" customFormat="1" ht="18" x14ac:dyDescent="0.35">
      <c r="C8" s="175" t="s">
        <v>1473</v>
      </c>
      <c r="D8" s="176"/>
      <c r="E8" s="176"/>
      <c r="F8" s="176"/>
      <c r="G8" s="176"/>
      <c r="H8" s="176"/>
      <c r="I8" s="176"/>
      <c r="J8" s="176"/>
      <c r="K8" s="176"/>
      <c r="L8" s="176"/>
      <c r="M8" s="181"/>
      <c r="N8" s="181"/>
      <c r="O8" s="181"/>
      <c r="P8" s="3">
        <v>19.636299999999999</v>
      </c>
      <c r="R8" s="4"/>
    </row>
    <row r="9" spans="1:18" ht="12.75" customHeight="1" x14ac:dyDescent="0.2">
      <c r="C9" s="183" t="s">
        <v>2</v>
      </c>
      <c r="D9" s="184" t="s">
        <v>3</v>
      </c>
      <c r="E9" s="183" t="s">
        <v>4</v>
      </c>
      <c r="F9" s="185" t="s">
        <v>1441</v>
      </c>
      <c r="G9" s="185" t="s">
        <v>1442</v>
      </c>
      <c r="H9" s="186" t="s">
        <v>6</v>
      </c>
      <c r="I9" s="186"/>
      <c r="J9" s="186"/>
      <c r="K9" s="186"/>
      <c r="L9" s="185" t="s">
        <v>5</v>
      </c>
      <c r="M9" s="187" t="s">
        <v>7</v>
      </c>
      <c r="N9" s="187"/>
      <c r="O9" s="187"/>
    </row>
    <row r="10" spans="1:18" s="5" customFormat="1" ht="12.75" customHeight="1" x14ac:dyDescent="0.2">
      <c r="C10" s="183"/>
      <c r="D10" s="184"/>
      <c r="E10" s="183"/>
      <c r="F10" s="185"/>
      <c r="G10" s="185"/>
      <c r="H10" s="188">
        <v>2019</v>
      </c>
      <c r="I10" s="188"/>
      <c r="J10" s="188"/>
      <c r="K10" s="188"/>
      <c r="L10" s="185"/>
      <c r="M10" s="187">
        <v>2019</v>
      </c>
      <c r="N10" s="187"/>
      <c r="O10" s="187"/>
      <c r="R10" s="6"/>
    </row>
    <row r="11" spans="1:18" s="7" customFormat="1" ht="24" customHeight="1" x14ac:dyDescent="0.25">
      <c r="C11" s="183"/>
      <c r="D11" s="184"/>
      <c r="E11" s="183"/>
      <c r="F11" s="185"/>
      <c r="G11" s="185"/>
      <c r="H11" s="189" t="s">
        <v>1443</v>
      </c>
      <c r="I11" s="190" t="s">
        <v>1444</v>
      </c>
      <c r="J11" s="189" t="s">
        <v>9</v>
      </c>
      <c r="K11" s="189" t="s">
        <v>10</v>
      </c>
      <c r="L11" s="185"/>
      <c r="M11" s="191" t="s">
        <v>11</v>
      </c>
      <c r="N11" s="189" t="s">
        <v>8</v>
      </c>
      <c r="O11" s="189" t="s">
        <v>9</v>
      </c>
      <c r="R11" s="8"/>
    </row>
    <row r="12" spans="1:18" s="5" customFormat="1" ht="12.75" customHeight="1" thickBot="1" x14ac:dyDescent="0.3">
      <c r="C12" s="192"/>
      <c r="D12" s="193"/>
      <c r="E12" s="192" t="s">
        <v>12</v>
      </c>
      <c r="F12" s="193" t="s">
        <v>13</v>
      </c>
      <c r="G12" s="193" t="s">
        <v>14</v>
      </c>
      <c r="H12" s="193" t="s">
        <v>15</v>
      </c>
      <c r="I12" s="192" t="s">
        <v>16</v>
      </c>
      <c r="J12" s="193" t="s">
        <v>17</v>
      </c>
      <c r="K12" s="194" t="s">
        <v>18</v>
      </c>
      <c r="L12" s="193" t="s">
        <v>19</v>
      </c>
      <c r="M12" s="193" t="s">
        <v>20</v>
      </c>
      <c r="N12" s="193" t="s">
        <v>21</v>
      </c>
      <c r="O12" s="193" t="s">
        <v>22</v>
      </c>
      <c r="R12" s="6"/>
    </row>
    <row r="13" spans="1:18" s="5" customFormat="1" ht="6" customHeight="1" thickBot="1" x14ac:dyDescent="0.3">
      <c r="C13" s="197"/>
      <c r="D13" s="198"/>
      <c r="E13" s="197"/>
      <c r="F13" s="198"/>
      <c r="G13" s="198"/>
      <c r="H13" s="198"/>
      <c r="I13" s="197"/>
      <c r="J13" s="198"/>
      <c r="K13" s="199"/>
      <c r="L13" s="198"/>
      <c r="M13" s="198"/>
      <c r="N13" s="198"/>
      <c r="O13" s="198"/>
    </row>
    <row r="14" spans="1:18" s="9" customFormat="1" ht="12.75" customHeight="1" x14ac:dyDescent="0.25">
      <c r="B14" s="10">
        <v>1</v>
      </c>
      <c r="C14" s="216"/>
      <c r="D14" s="217" t="s">
        <v>23</v>
      </c>
      <c r="E14" s="217"/>
      <c r="F14" s="218">
        <f>+F16+F91</f>
        <v>466508.95496334607</v>
      </c>
      <c r="G14" s="218">
        <f>+G16+G91</f>
        <v>142068.55232646133</v>
      </c>
      <c r="H14" s="218">
        <f>+H16+H91</f>
        <v>50930.514415963</v>
      </c>
      <c r="I14" s="218">
        <f>+I16+I91</f>
        <v>4432.6291433283186</v>
      </c>
      <c r="J14" s="218">
        <f>+J16+J91</f>
        <v>146501.18146978965</v>
      </c>
      <c r="K14" s="218">
        <f>IF(J14&lt;&gt;0,(J14/F14))*100</f>
        <v>31.403723317872934</v>
      </c>
      <c r="L14" s="218"/>
      <c r="M14" s="218"/>
      <c r="N14" s="218"/>
      <c r="O14" s="219"/>
      <c r="P14" s="13"/>
      <c r="R14" s="10"/>
    </row>
    <row r="15" spans="1:18" s="9" customFormat="1" ht="18" customHeight="1" x14ac:dyDescent="0.25">
      <c r="B15" s="10">
        <v>2</v>
      </c>
      <c r="C15" s="220"/>
      <c r="D15" s="221" t="s">
        <v>24</v>
      </c>
      <c r="E15" s="222"/>
      <c r="F15" s="218">
        <f>+F17+F20+F25+F28+F32+F35+F41+F51+F61+F65+F79+F92+F95+F98+F101</f>
        <v>466508.95496334601</v>
      </c>
      <c r="G15" s="218">
        <f>+G17+G20+G25+G28+G32+G35+G41+G51+G61+G65+G79+G92+G95+G98+G101</f>
        <v>142068.5523264613</v>
      </c>
      <c r="H15" s="218">
        <f>+H17+H20+H25+H28+H32+H35+H41+H51+H61+H65+H79+H92+H95+H98+H101</f>
        <v>50930.514415963</v>
      </c>
      <c r="I15" s="218">
        <f>+I17+I20+I25+I28+I32+I35+I41+I51+I61+I65+I79+I92+I95+I98+I101</f>
        <v>4432.6291433283186</v>
      </c>
      <c r="J15" s="218">
        <f>+J17+J20+J25+J28+J32+J35+J41+J51+J61+J65+J79+J92+J95+J98+J101</f>
        <v>146501.18146978965</v>
      </c>
      <c r="K15" s="218">
        <f>IF(J15&lt;&gt;0,(J15/F15))*100</f>
        <v>31.403723317872938</v>
      </c>
      <c r="L15" s="218"/>
      <c r="M15" s="218"/>
      <c r="N15" s="218"/>
      <c r="O15" s="219"/>
      <c r="P15" s="13"/>
      <c r="R15" s="10"/>
    </row>
    <row r="16" spans="1:18" s="9" customFormat="1" ht="15" customHeight="1" x14ac:dyDescent="0.25">
      <c r="B16" s="10">
        <v>3</v>
      </c>
      <c r="C16" s="220"/>
      <c r="D16" s="223" t="s">
        <v>25</v>
      </c>
      <c r="E16" s="224"/>
      <c r="F16" s="218">
        <f>+F17+F20+F25+F28+F32+F35+F41+F51+F61+F65+F79</f>
        <v>328158.08049773762</v>
      </c>
      <c r="G16" s="218">
        <f>+G17+G20+G25+G28+G32+G35+G41+G51+G61+G65+G79</f>
        <v>111051.67756519975</v>
      </c>
      <c r="H16" s="218">
        <f>+H17+H20+H25+H28+H32+H35+H41+H51+H61+H65+H79</f>
        <v>41170.864998740799</v>
      </c>
      <c r="I16" s="218">
        <f>+I17+I20+I25+I28+I32+I35+I41+I51+I61+I65+I79</f>
        <v>1437.100270670833</v>
      </c>
      <c r="J16" s="218">
        <f>+J17+J20+J25+J28+J32+J35+J41+J51+J61+J65+J79</f>
        <v>112488.7778358706</v>
      </c>
      <c r="K16" s="218">
        <f>IF(J16&lt;&gt;0,(J16/F16))*100</f>
        <v>34.27883831635409</v>
      </c>
      <c r="L16" s="218"/>
      <c r="M16" s="218"/>
      <c r="N16" s="218"/>
      <c r="O16" s="218"/>
      <c r="P16" s="13"/>
      <c r="R16" s="10"/>
    </row>
    <row r="17" spans="1:255" s="9" customFormat="1" ht="17.25" customHeight="1" x14ac:dyDescent="0.25">
      <c r="B17" s="10">
        <v>5</v>
      </c>
      <c r="C17" s="225"/>
      <c r="D17" s="223" t="s">
        <v>26</v>
      </c>
      <c r="E17" s="217"/>
      <c r="F17" s="218">
        <f>SUM(F18:F19)</f>
        <v>16736.78894025756</v>
      </c>
      <c r="G17" s="218">
        <f>SUM(G18:G19)</f>
        <v>13282.646532837784</v>
      </c>
      <c r="H17" s="218">
        <f>SUM(H18:H19)</f>
        <v>475.81046456209998</v>
      </c>
      <c r="I17" s="218">
        <f>SUM(I18:I19)</f>
        <v>0</v>
      </c>
      <c r="J17" s="218">
        <f>SUM(J18:J19)</f>
        <v>13282.646532837784</v>
      </c>
      <c r="K17" s="218">
        <f>IF(J17&lt;&gt;0,(J17/F17))*100</f>
        <v>79.36197666261171</v>
      </c>
      <c r="L17" s="218"/>
      <c r="M17" s="219"/>
      <c r="N17" s="218"/>
      <c r="O17" s="219"/>
      <c r="P17" s="18"/>
      <c r="R17" s="10"/>
    </row>
    <row r="18" spans="1:255" s="23" customFormat="1" ht="12.75" customHeight="1" x14ac:dyDescent="0.25">
      <c r="A18" s="19"/>
      <c r="B18" s="10">
        <v>6</v>
      </c>
      <c r="C18" s="226">
        <v>171</v>
      </c>
      <c r="D18" s="227" t="s">
        <v>27</v>
      </c>
      <c r="E18" s="228" t="s">
        <v>28</v>
      </c>
      <c r="F18" s="219">
        <v>11212.349057215781</v>
      </c>
      <c r="G18" s="219">
        <v>9222.7465905242716</v>
      </c>
      <c r="H18" s="219">
        <v>39.272599999999997</v>
      </c>
      <c r="I18" s="219">
        <v>0</v>
      </c>
      <c r="J18" s="219">
        <f>+G18+I18</f>
        <v>9222.7465905242716</v>
      </c>
      <c r="K18" s="219">
        <f t="shared" ref="K18:K19" si="0">ROUND(IF(J18&lt;&gt;0,(J18/F18))*100,1)</f>
        <v>82.3</v>
      </c>
      <c r="L18" s="219">
        <v>99.87299999999999</v>
      </c>
      <c r="M18" s="229">
        <v>0.1</v>
      </c>
      <c r="N18" s="219">
        <v>0</v>
      </c>
      <c r="O18" s="219">
        <v>99.87299999999999</v>
      </c>
      <c r="P18" s="21"/>
      <c r="Q18" s="22"/>
      <c r="R18" s="22"/>
      <c r="IU18" s="24"/>
    </row>
    <row r="19" spans="1:255" s="23" customFormat="1" ht="12.75" customHeight="1" x14ac:dyDescent="0.25">
      <c r="A19" s="19"/>
      <c r="B19" s="10">
        <v>7</v>
      </c>
      <c r="C19" s="226">
        <v>188</v>
      </c>
      <c r="D19" s="227" t="s">
        <v>29</v>
      </c>
      <c r="E19" s="228" t="s">
        <v>28</v>
      </c>
      <c r="F19" s="219">
        <v>5524.4398830417804</v>
      </c>
      <c r="G19" s="219">
        <v>4059.8999423135115</v>
      </c>
      <c r="H19" s="230">
        <v>436.53786456209997</v>
      </c>
      <c r="I19" s="219">
        <v>0</v>
      </c>
      <c r="J19" s="219">
        <f>+G19+I19</f>
        <v>4059.8999423135115</v>
      </c>
      <c r="K19" s="219">
        <f t="shared" si="0"/>
        <v>73.5</v>
      </c>
      <c r="L19" s="219">
        <v>85.8</v>
      </c>
      <c r="M19" s="229">
        <v>14.2</v>
      </c>
      <c r="N19" s="219">
        <v>0</v>
      </c>
      <c r="O19" s="219">
        <v>85.8</v>
      </c>
      <c r="P19" s="21"/>
      <c r="Q19" s="22"/>
      <c r="R19" s="22"/>
      <c r="IU19" s="24"/>
    </row>
    <row r="20" spans="1:255" s="9" customFormat="1" ht="12.75" customHeight="1" x14ac:dyDescent="0.25">
      <c r="B20" s="10">
        <v>8</v>
      </c>
      <c r="C20" s="225"/>
      <c r="D20" s="223" t="s">
        <v>30</v>
      </c>
      <c r="E20" s="217"/>
      <c r="F20" s="218">
        <f>SUM(F21:F24)</f>
        <v>9211.27769947657</v>
      </c>
      <c r="G20" s="218">
        <f>SUM(G21:G24)</f>
        <v>7058.0865308338762</v>
      </c>
      <c r="H20" s="218">
        <f>SUM(H21:H24)</f>
        <v>11.114990160899998</v>
      </c>
      <c r="I20" s="218">
        <f>SUM(I21:I24)</f>
        <v>102.73632369197782</v>
      </c>
      <c r="J20" s="218">
        <f>SUM(J21:J24)</f>
        <v>7160.8228545258535</v>
      </c>
      <c r="K20" s="218">
        <f>IF(J20&lt;&gt;0,(J20/F20))*100</f>
        <v>77.739734791979686</v>
      </c>
      <c r="L20" s="218"/>
      <c r="M20" s="219"/>
      <c r="N20" s="218"/>
      <c r="O20" s="219"/>
      <c r="P20" s="18"/>
      <c r="R20" s="10"/>
    </row>
    <row r="21" spans="1:255" s="23" customFormat="1" ht="12.75" customHeight="1" x14ac:dyDescent="0.25">
      <c r="A21" s="19"/>
      <c r="B21" s="10">
        <v>9</v>
      </c>
      <c r="C21" s="226">
        <v>209</v>
      </c>
      <c r="D21" s="227" t="s">
        <v>31</v>
      </c>
      <c r="E21" s="228" t="s">
        <v>28</v>
      </c>
      <c r="F21" s="219">
        <v>2611.4511732999999</v>
      </c>
      <c r="G21" s="219">
        <v>1227.26875</v>
      </c>
      <c r="H21" s="230">
        <v>11.114990160899998</v>
      </c>
      <c r="I21" s="219">
        <v>0</v>
      </c>
      <c r="J21" s="219">
        <f t="shared" ref="J21:J24" si="1">+G21+I21</f>
        <v>1227.26875</v>
      </c>
      <c r="K21" s="219">
        <f t="shared" ref="K21:K24" si="2">ROUND(IF(J21&lt;&gt;0,(J21/F21))*100,1)</f>
        <v>47</v>
      </c>
      <c r="L21" s="219">
        <v>67.8</v>
      </c>
      <c r="M21" s="229">
        <v>0.42</v>
      </c>
      <c r="N21" s="219">
        <v>0</v>
      </c>
      <c r="O21" s="219">
        <v>67.8</v>
      </c>
      <c r="P21" s="21"/>
      <c r="Q21" s="22"/>
      <c r="R21" s="22"/>
      <c r="IU21" s="24"/>
    </row>
    <row r="22" spans="1:255" s="23" customFormat="1" ht="12.75" customHeight="1" x14ac:dyDescent="0.25">
      <c r="A22" s="19"/>
      <c r="B22" s="10">
        <v>10</v>
      </c>
      <c r="C22" s="226">
        <v>212</v>
      </c>
      <c r="D22" s="227" t="s">
        <v>1445</v>
      </c>
      <c r="E22" s="228" t="s">
        <v>28</v>
      </c>
      <c r="F22" s="219">
        <v>673.26981809999995</v>
      </c>
      <c r="G22" s="219">
        <v>673.26981809999995</v>
      </c>
      <c r="H22" s="230">
        <v>0</v>
      </c>
      <c r="I22" s="219">
        <v>0</v>
      </c>
      <c r="J22" s="219">
        <f t="shared" si="1"/>
        <v>673.26981809999995</v>
      </c>
      <c r="K22" s="219">
        <f t="shared" si="2"/>
        <v>100</v>
      </c>
      <c r="L22" s="219">
        <v>88.5</v>
      </c>
      <c r="M22" s="229">
        <v>0</v>
      </c>
      <c r="N22" s="219">
        <v>0</v>
      </c>
      <c r="O22" s="219">
        <v>88.5</v>
      </c>
      <c r="P22" s="21"/>
      <c r="Q22" s="22"/>
      <c r="R22" s="22"/>
      <c r="IU22" s="24"/>
    </row>
    <row r="23" spans="1:255" s="23" customFormat="1" ht="12.75" customHeight="1" x14ac:dyDescent="0.25">
      <c r="A23" s="19"/>
      <c r="B23" s="10">
        <v>11</v>
      </c>
      <c r="C23" s="226">
        <v>213</v>
      </c>
      <c r="D23" s="227" t="s">
        <v>1446</v>
      </c>
      <c r="E23" s="228" t="s">
        <v>455</v>
      </c>
      <c r="F23" s="219">
        <v>1192.81423077657</v>
      </c>
      <c r="G23" s="219">
        <v>1086.7662460338759</v>
      </c>
      <c r="H23" s="230">
        <v>0</v>
      </c>
      <c r="I23" s="219">
        <v>102.73632369197782</v>
      </c>
      <c r="J23" s="219">
        <f t="shared" si="1"/>
        <v>1189.5025697258536</v>
      </c>
      <c r="K23" s="219">
        <f t="shared" si="2"/>
        <v>99.7</v>
      </c>
      <c r="L23" s="219">
        <v>86.626534525532861</v>
      </c>
      <c r="M23" s="229">
        <v>0</v>
      </c>
      <c r="N23" s="219">
        <v>13.373465474467139</v>
      </c>
      <c r="O23" s="219">
        <v>100</v>
      </c>
      <c r="P23" s="21"/>
      <c r="Q23" s="22"/>
      <c r="R23" s="22"/>
      <c r="IU23" s="24"/>
    </row>
    <row r="24" spans="1:255" s="23" customFormat="1" ht="12.75" customHeight="1" x14ac:dyDescent="0.25">
      <c r="A24" s="19"/>
      <c r="B24" s="10">
        <v>12</v>
      </c>
      <c r="C24" s="226">
        <v>214</v>
      </c>
      <c r="D24" s="227" t="s">
        <v>1447</v>
      </c>
      <c r="E24" s="228" t="s">
        <v>28</v>
      </c>
      <c r="F24" s="219">
        <v>4733.7424772999993</v>
      </c>
      <c r="G24" s="219">
        <v>4070.7817166999998</v>
      </c>
      <c r="H24" s="230">
        <v>0</v>
      </c>
      <c r="I24" s="219">
        <v>0</v>
      </c>
      <c r="J24" s="219">
        <f t="shared" si="1"/>
        <v>4070.7817166999998</v>
      </c>
      <c r="K24" s="219">
        <f t="shared" si="2"/>
        <v>86</v>
      </c>
      <c r="L24" s="219">
        <v>99.93</v>
      </c>
      <c r="M24" s="229">
        <v>0</v>
      </c>
      <c r="N24" s="219">
        <v>0</v>
      </c>
      <c r="O24" s="219">
        <v>99.93</v>
      </c>
      <c r="P24" s="21"/>
      <c r="Q24" s="22"/>
      <c r="R24" s="22"/>
      <c r="IU24" s="24"/>
    </row>
    <row r="25" spans="1:255" s="9" customFormat="1" ht="12.75" customHeight="1" x14ac:dyDescent="0.25">
      <c r="A25" s="17"/>
      <c r="B25" s="10">
        <v>13</v>
      </c>
      <c r="C25" s="231"/>
      <c r="D25" s="223" t="s">
        <v>32</v>
      </c>
      <c r="E25" s="228"/>
      <c r="F25" s="218">
        <f>SUM(F26:F27)</f>
        <v>2715.5305141594276</v>
      </c>
      <c r="G25" s="218">
        <f>SUM(G26:G27)</f>
        <v>1318.5707113712369</v>
      </c>
      <c r="H25" s="218">
        <f>SUM(H26:H27)</f>
        <v>563.23070270939991</v>
      </c>
      <c r="I25" s="218">
        <f>SUM(I26:I27)</f>
        <v>1.1758533490220404</v>
      </c>
      <c r="J25" s="218">
        <f>SUM(J26:J27)</f>
        <v>1319.7465647202589</v>
      </c>
      <c r="K25" s="218">
        <f>IF(J25&lt;&gt;0,(J25/F25))*100</f>
        <v>48.599953410163636</v>
      </c>
      <c r="L25" s="218"/>
      <c r="M25" s="219"/>
      <c r="N25" s="218"/>
      <c r="O25" s="219"/>
      <c r="P25" s="21"/>
      <c r="Q25" s="22"/>
      <c r="R25" s="22"/>
    </row>
    <row r="26" spans="1:255" s="23" customFormat="1" ht="12.75" customHeight="1" x14ac:dyDescent="0.25">
      <c r="A26" s="19"/>
      <c r="B26" s="10">
        <v>14</v>
      </c>
      <c r="C26" s="226">
        <v>242</v>
      </c>
      <c r="D26" s="227" t="s">
        <v>1448</v>
      </c>
      <c r="E26" s="228" t="s">
        <v>455</v>
      </c>
      <c r="F26" s="219">
        <v>881.88586929999997</v>
      </c>
      <c r="G26" s="219">
        <v>475.11799024623696</v>
      </c>
      <c r="H26" s="230">
        <v>0</v>
      </c>
      <c r="I26" s="219">
        <v>1.1758533490220404</v>
      </c>
      <c r="J26" s="219">
        <f t="shared" ref="J26:J27" si="3">+G26+I26</f>
        <v>476.29384359525898</v>
      </c>
      <c r="K26" s="219">
        <f t="shared" ref="K26:K27" si="4">ROUND(IF(J26&lt;&gt;0,(J26/F26))*100,1)</f>
        <v>54</v>
      </c>
      <c r="L26" s="219">
        <v>53.893341970029553</v>
      </c>
      <c r="M26" s="229">
        <v>0</v>
      </c>
      <c r="N26" s="219">
        <v>46.106658029970447</v>
      </c>
      <c r="O26" s="219">
        <v>100</v>
      </c>
      <c r="P26" s="21"/>
      <c r="Q26" s="22"/>
      <c r="R26" s="22"/>
      <c r="IU26" s="24"/>
    </row>
    <row r="27" spans="1:255" s="23" customFormat="1" ht="12.75" customHeight="1" x14ac:dyDescent="0.25">
      <c r="A27" s="19"/>
      <c r="B27" s="10">
        <v>15</v>
      </c>
      <c r="C27" s="226">
        <v>245</v>
      </c>
      <c r="D27" s="227" t="s">
        <v>33</v>
      </c>
      <c r="E27" s="228" t="s">
        <v>28</v>
      </c>
      <c r="F27" s="219">
        <v>1833.6446448594277</v>
      </c>
      <c r="G27" s="219">
        <v>843.45272112499993</v>
      </c>
      <c r="H27" s="230">
        <v>563.23070270939991</v>
      </c>
      <c r="I27" s="219">
        <v>0</v>
      </c>
      <c r="J27" s="219">
        <f t="shared" si="3"/>
        <v>843.45272112499993</v>
      </c>
      <c r="K27" s="219">
        <f t="shared" si="4"/>
        <v>46</v>
      </c>
      <c r="L27" s="219">
        <v>96.5</v>
      </c>
      <c r="M27" s="229">
        <v>31</v>
      </c>
      <c r="N27" s="219">
        <v>0</v>
      </c>
      <c r="O27" s="219">
        <v>96.5</v>
      </c>
      <c r="P27" s="21"/>
      <c r="Q27" s="22"/>
      <c r="R27" s="22"/>
      <c r="IU27" s="24"/>
    </row>
    <row r="28" spans="1:255" s="9" customFormat="1" ht="12.75" customHeight="1" x14ac:dyDescent="0.25">
      <c r="A28" s="17"/>
      <c r="B28" s="10">
        <v>16</v>
      </c>
      <c r="C28" s="225"/>
      <c r="D28" s="223" t="s">
        <v>34</v>
      </c>
      <c r="E28" s="228"/>
      <c r="F28" s="218">
        <f>SUM(F29:F31)</f>
        <v>10466.445566769393</v>
      </c>
      <c r="G28" s="218">
        <f>SUM(G29:G31)</f>
        <v>3954.7508199999997</v>
      </c>
      <c r="H28" s="218">
        <f>SUM(H29:H31)</f>
        <v>38.177542457899996</v>
      </c>
      <c r="I28" s="218">
        <f>SUM(I29:I31)</f>
        <v>0</v>
      </c>
      <c r="J28" s="218">
        <f>SUM(J29:J31)</f>
        <v>3954.7508199999997</v>
      </c>
      <c r="K28" s="218">
        <f>IF(J28&lt;&gt;0,(J28/F28))*100</f>
        <v>37.785041681735763</v>
      </c>
      <c r="L28" s="218"/>
      <c r="M28" s="219"/>
      <c r="N28" s="218"/>
      <c r="O28" s="219"/>
      <c r="P28" s="21"/>
      <c r="Q28" s="22"/>
      <c r="R28" s="22"/>
    </row>
    <row r="29" spans="1:255" s="23" customFormat="1" ht="15" customHeight="1" x14ac:dyDescent="0.25">
      <c r="A29" s="19"/>
      <c r="B29" s="10">
        <v>17</v>
      </c>
      <c r="C29" s="226">
        <v>249</v>
      </c>
      <c r="D29" s="227" t="s">
        <v>35</v>
      </c>
      <c r="E29" s="228" t="s">
        <v>28</v>
      </c>
      <c r="F29" s="219">
        <v>1126.9107429693927</v>
      </c>
      <c r="G29" s="219">
        <v>879.70623999999987</v>
      </c>
      <c r="H29" s="230">
        <v>38.177522821599993</v>
      </c>
      <c r="I29" s="219">
        <v>0</v>
      </c>
      <c r="J29" s="219">
        <f t="shared" ref="J29:J31" si="5">+G29+I29</f>
        <v>879.70623999999987</v>
      </c>
      <c r="K29" s="219">
        <f t="shared" ref="K29:K31" si="6">ROUND(IF(J29&lt;&gt;0,(J29/F29))*100,1)</f>
        <v>78.099999999999994</v>
      </c>
      <c r="L29" s="219">
        <v>100</v>
      </c>
      <c r="M29" s="229">
        <v>1</v>
      </c>
      <c r="N29" s="219">
        <v>0</v>
      </c>
      <c r="O29" s="219">
        <v>100</v>
      </c>
      <c r="P29" s="21"/>
      <c r="Q29" s="22"/>
      <c r="R29" s="22"/>
      <c r="IU29" s="24"/>
    </row>
    <row r="30" spans="1:255" s="23" customFormat="1" ht="12.75" customHeight="1" x14ac:dyDescent="0.25">
      <c r="A30" s="19"/>
      <c r="B30" s="10">
        <v>18</v>
      </c>
      <c r="C30" s="226">
        <v>257</v>
      </c>
      <c r="D30" s="227" t="s">
        <v>1449</v>
      </c>
      <c r="E30" s="228" t="s">
        <v>36</v>
      </c>
      <c r="F30" s="219">
        <v>883.04441099999997</v>
      </c>
      <c r="G30" s="219">
        <v>0</v>
      </c>
      <c r="H30" s="230">
        <v>0</v>
      </c>
      <c r="I30" s="219">
        <v>0</v>
      </c>
      <c r="J30" s="219">
        <f t="shared" si="5"/>
        <v>0</v>
      </c>
      <c r="K30" s="219">
        <f t="shared" si="6"/>
        <v>0</v>
      </c>
      <c r="L30" s="219">
        <v>0</v>
      </c>
      <c r="M30" s="229">
        <v>0</v>
      </c>
      <c r="N30" s="219">
        <v>0</v>
      </c>
      <c r="O30" s="219">
        <v>0</v>
      </c>
      <c r="P30" s="21"/>
      <c r="Q30" s="22"/>
      <c r="R30" s="22"/>
      <c r="IU30" s="24"/>
    </row>
    <row r="31" spans="1:255" s="23" customFormat="1" ht="12.75" customHeight="1" x14ac:dyDescent="0.25">
      <c r="A31" s="19"/>
      <c r="B31" s="10">
        <v>19</v>
      </c>
      <c r="C31" s="226">
        <v>258</v>
      </c>
      <c r="D31" s="227" t="s">
        <v>1450</v>
      </c>
      <c r="E31" s="228" t="s">
        <v>37</v>
      </c>
      <c r="F31" s="219">
        <v>8456.4904127999998</v>
      </c>
      <c r="G31" s="219">
        <v>3075.0445799999998</v>
      </c>
      <c r="H31" s="230">
        <v>1.9636299999999997E-5</v>
      </c>
      <c r="I31" s="219">
        <v>0</v>
      </c>
      <c r="J31" s="219">
        <f t="shared" si="5"/>
        <v>3075.0445799999998</v>
      </c>
      <c r="K31" s="219">
        <f t="shared" si="6"/>
        <v>36.4</v>
      </c>
      <c r="L31" s="219">
        <v>41.209600000000002</v>
      </c>
      <c r="M31" s="229">
        <v>1</v>
      </c>
      <c r="N31" s="219">
        <v>0</v>
      </c>
      <c r="O31" s="219">
        <v>41.209600000000002</v>
      </c>
      <c r="P31" s="21"/>
      <c r="Q31" s="22"/>
      <c r="R31" s="22"/>
      <c r="IU31" s="24"/>
    </row>
    <row r="32" spans="1:255" s="9" customFormat="1" ht="12.75" customHeight="1" x14ac:dyDescent="0.25">
      <c r="A32" s="17"/>
      <c r="B32" s="10">
        <v>20</v>
      </c>
      <c r="C32" s="225"/>
      <c r="D32" s="223" t="s">
        <v>38</v>
      </c>
      <c r="E32" s="228"/>
      <c r="F32" s="218">
        <f>SUM(F33:F34)</f>
        <v>10127.473545293386</v>
      </c>
      <c r="G32" s="218">
        <f>SUM(G33:G34)</f>
        <v>7605.5285629874479</v>
      </c>
      <c r="H32" s="218">
        <f>SUM(H33:H34)</f>
        <v>39.272599999999997</v>
      </c>
      <c r="I32" s="218">
        <f>SUM(I33:I34)</f>
        <v>1.9168202090476643</v>
      </c>
      <c r="J32" s="218">
        <f>SUM(J33:J34)</f>
        <v>7607.4453831964956</v>
      </c>
      <c r="K32" s="218">
        <f>IF(J32&lt;&gt;0,(J32/F32))*100</f>
        <v>75.116911924514071</v>
      </c>
      <c r="L32" s="218"/>
      <c r="M32" s="219"/>
      <c r="N32" s="218"/>
      <c r="O32" s="219"/>
      <c r="P32" s="21"/>
      <c r="Q32" s="22"/>
      <c r="R32" s="22"/>
    </row>
    <row r="33" spans="1:255" s="23" customFormat="1" ht="12.75" customHeight="1" x14ac:dyDescent="0.25">
      <c r="A33" s="19"/>
      <c r="B33" s="10">
        <v>21</v>
      </c>
      <c r="C33" s="226">
        <v>260</v>
      </c>
      <c r="D33" s="227" t="s">
        <v>1451</v>
      </c>
      <c r="E33" s="228" t="s">
        <v>455</v>
      </c>
      <c r="F33" s="219">
        <v>206.03487910360548</v>
      </c>
      <c r="G33" s="219">
        <v>204.056280057084</v>
      </c>
      <c r="H33" s="230">
        <v>0</v>
      </c>
      <c r="I33" s="219">
        <v>1.9168202090476643</v>
      </c>
      <c r="J33" s="219">
        <f t="shared" ref="J33:J34" si="7">+G33+I33</f>
        <v>205.97310026613167</v>
      </c>
      <c r="K33" s="219">
        <f t="shared" ref="K33:K34" si="8">ROUND(IF(J33&lt;&gt;0,(J33/F33))*100,1)</f>
        <v>100</v>
      </c>
      <c r="L33" s="219">
        <v>30.776312059804166</v>
      </c>
      <c r="M33" s="229">
        <v>0</v>
      </c>
      <c r="N33" s="219">
        <v>69.22368794019583</v>
      </c>
      <c r="O33" s="219">
        <v>100</v>
      </c>
      <c r="P33" s="21"/>
      <c r="Q33" s="22"/>
      <c r="R33" s="22"/>
      <c r="IU33" s="24"/>
    </row>
    <row r="34" spans="1:255" s="23" customFormat="1" ht="12.75" customHeight="1" x14ac:dyDescent="0.25">
      <c r="A34" s="19"/>
      <c r="B34" s="10">
        <v>22</v>
      </c>
      <c r="C34" s="226">
        <v>261</v>
      </c>
      <c r="D34" s="227" t="s">
        <v>39</v>
      </c>
      <c r="E34" s="228" t="s">
        <v>28</v>
      </c>
      <c r="F34" s="219">
        <v>9921.4386661897806</v>
      </c>
      <c r="G34" s="219">
        <v>7401.4722829303637</v>
      </c>
      <c r="H34" s="230">
        <v>39.272599999999997</v>
      </c>
      <c r="I34" s="219">
        <v>0</v>
      </c>
      <c r="J34" s="219">
        <f t="shared" si="7"/>
        <v>7401.4722829303637</v>
      </c>
      <c r="K34" s="219">
        <f t="shared" si="8"/>
        <v>74.599999999999994</v>
      </c>
      <c r="L34" s="219">
        <v>99.940000000000012</v>
      </c>
      <c r="M34" s="229">
        <v>0.1</v>
      </c>
      <c r="N34" s="219">
        <v>0</v>
      </c>
      <c r="O34" s="219">
        <v>99.940000000000012</v>
      </c>
      <c r="P34" s="21"/>
      <c r="Q34" s="22"/>
      <c r="R34" s="22"/>
      <c r="IU34" s="24"/>
    </row>
    <row r="35" spans="1:255" s="9" customFormat="1" ht="12.75" customHeight="1" x14ac:dyDescent="0.25">
      <c r="A35" s="17"/>
      <c r="B35" s="10">
        <v>23</v>
      </c>
      <c r="C35" s="225"/>
      <c r="D35" s="223" t="s">
        <v>40</v>
      </c>
      <c r="E35" s="228"/>
      <c r="F35" s="218">
        <f>SUM(F36:F40)</f>
        <v>26081.157416126953</v>
      </c>
      <c r="G35" s="218">
        <f>SUM(G36:G40)</f>
        <v>16777.898933164215</v>
      </c>
      <c r="H35" s="218">
        <f>SUM(H36:H40)</f>
        <v>1394.0608371046999</v>
      </c>
      <c r="I35" s="218">
        <f>SUM(I36:I40)</f>
        <v>192.42783131969668</v>
      </c>
      <c r="J35" s="218">
        <f>SUM(J36:J40)</f>
        <v>16970.326764483914</v>
      </c>
      <c r="K35" s="218">
        <f>IF(J35&lt;&gt;0,(J35/F35))*100</f>
        <v>65.067383681333595</v>
      </c>
      <c r="L35" s="218"/>
      <c r="M35" s="219"/>
      <c r="N35" s="218"/>
      <c r="O35" s="219"/>
      <c r="P35" s="21"/>
      <c r="Q35" s="22"/>
      <c r="R35" s="22"/>
    </row>
    <row r="36" spans="1:255" s="23" customFormat="1" ht="12" customHeight="1" x14ac:dyDescent="0.25">
      <c r="A36" s="19"/>
      <c r="B36" s="10">
        <v>24</v>
      </c>
      <c r="C36" s="226">
        <v>264</v>
      </c>
      <c r="D36" s="227" t="s">
        <v>41</v>
      </c>
      <c r="E36" s="228" t="s">
        <v>28</v>
      </c>
      <c r="F36" s="219">
        <v>14454.303110414954</v>
      </c>
      <c r="G36" s="219">
        <v>11730.754469967933</v>
      </c>
      <c r="H36" s="230">
        <v>19.636299999999999</v>
      </c>
      <c r="I36" s="219">
        <v>0</v>
      </c>
      <c r="J36" s="219">
        <f t="shared" ref="J36:J40" si="9">+G36+I36</f>
        <v>11730.754469967933</v>
      </c>
      <c r="K36" s="219">
        <f t="shared" ref="K36:K40" si="10">ROUND(IF(J36&lt;&gt;0,(J36/F36))*100,1)</f>
        <v>81.2</v>
      </c>
      <c r="L36" s="219">
        <v>99.88</v>
      </c>
      <c r="M36" s="229">
        <v>0.2</v>
      </c>
      <c r="N36" s="219">
        <v>0</v>
      </c>
      <c r="O36" s="219">
        <v>99.88</v>
      </c>
      <c r="P36" s="21"/>
      <c r="Q36" s="22"/>
      <c r="R36" s="22"/>
      <c r="IU36" s="24"/>
    </row>
    <row r="37" spans="1:255" s="23" customFormat="1" ht="12.75" customHeight="1" x14ac:dyDescent="0.25">
      <c r="A37" s="19"/>
      <c r="B37" s="10">
        <v>25</v>
      </c>
      <c r="C37" s="226">
        <v>266</v>
      </c>
      <c r="D37" s="227" t="s">
        <v>42</v>
      </c>
      <c r="E37" s="228" t="s">
        <v>28</v>
      </c>
      <c r="F37" s="219">
        <v>3490.8628687999999</v>
      </c>
      <c r="G37" s="219">
        <v>1529.66777</v>
      </c>
      <c r="H37" s="230">
        <v>1047.9650998058</v>
      </c>
      <c r="I37" s="219">
        <v>126.22153234338896</v>
      </c>
      <c r="J37" s="219">
        <f t="shared" si="9"/>
        <v>1655.8893023433889</v>
      </c>
      <c r="K37" s="219">
        <f t="shared" si="10"/>
        <v>47.4</v>
      </c>
      <c r="L37" s="219">
        <v>84.17</v>
      </c>
      <c r="M37" s="229">
        <v>1.5</v>
      </c>
      <c r="N37" s="219">
        <v>8.420000000000007</v>
      </c>
      <c r="O37" s="219">
        <v>92.59</v>
      </c>
      <c r="P37" s="21"/>
      <c r="Q37" s="22"/>
      <c r="R37" s="22"/>
      <c r="IU37" s="24"/>
    </row>
    <row r="38" spans="1:255" s="23" customFormat="1" ht="12.75" customHeight="1" x14ac:dyDescent="0.25">
      <c r="A38" s="19"/>
      <c r="B38" s="10">
        <v>26</v>
      </c>
      <c r="C38" s="226">
        <v>268</v>
      </c>
      <c r="D38" s="227" t="s">
        <v>43</v>
      </c>
      <c r="E38" s="228" t="s">
        <v>37</v>
      </c>
      <c r="F38" s="219">
        <v>405.18012691199993</v>
      </c>
      <c r="G38" s="219">
        <v>333.80692262352778</v>
      </c>
      <c r="H38" s="230">
        <v>65.102267565199995</v>
      </c>
      <c r="I38" s="219">
        <v>23.826816928971422</v>
      </c>
      <c r="J38" s="219">
        <f t="shared" si="9"/>
        <v>357.63373955249921</v>
      </c>
      <c r="K38" s="219">
        <f t="shared" si="10"/>
        <v>88.3</v>
      </c>
      <c r="L38" s="219">
        <v>81.830000000000013</v>
      </c>
      <c r="M38" s="229">
        <v>16.100000000000001</v>
      </c>
      <c r="N38" s="219">
        <v>6.3999999999999959</v>
      </c>
      <c r="O38" s="219">
        <v>88.23</v>
      </c>
      <c r="P38" s="21"/>
      <c r="Q38" s="22"/>
      <c r="R38" s="22"/>
      <c r="IU38" s="24"/>
    </row>
    <row r="39" spans="1:255" s="23" customFormat="1" ht="12.75" customHeight="1" x14ac:dyDescent="0.25">
      <c r="A39" s="19"/>
      <c r="B39" s="10">
        <v>27</v>
      </c>
      <c r="C39" s="226">
        <v>273</v>
      </c>
      <c r="D39" s="227" t="s">
        <v>44</v>
      </c>
      <c r="E39" s="228" t="s">
        <v>28</v>
      </c>
      <c r="F39" s="219">
        <v>2026.4661599999999</v>
      </c>
      <c r="G39" s="219">
        <v>611.605224950516</v>
      </c>
      <c r="H39" s="230">
        <v>246.14304303889998</v>
      </c>
      <c r="I39" s="219">
        <v>21.031746435536398</v>
      </c>
      <c r="J39" s="219">
        <f t="shared" si="9"/>
        <v>632.63697138605244</v>
      </c>
      <c r="K39" s="219">
        <f t="shared" si="10"/>
        <v>31.2</v>
      </c>
      <c r="L39" s="219">
        <v>30.183138431233559</v>
      </c>
      <c r="M39" s="229">
        <v>12.1</v>
      </c>
      <c r="N39" s="219">
        <v>1.0451739822163211</v>
      </c>
      <c r="O39" s="219">
        <v>31.228312413449881</v>
      </c>
      <c r="P39" s="21"/>
      <c r="Q39" s="22"/>
      <c r="R39" s="22"/>
      <c r="IU39" s="24"/>
    </row>
    <row r="40" spans="1:255" s="23" customFormat="1" ht="12.75" customHeight="1" x14ac:dyDescent="0.25">
      <c r="A40" s="19"/>
      <c r="B40" s="10">
        <v>28</v>
      </c>
      <c r="C40" s="226">
        <v>274</v>
      </c>
      <c r="D40" s="227" t="s">
        <v>45</v>
      </c>
      <c r="E40" s="228" t="s">
        <v>28</v>
      </c>
      <c r="F40" s="219">
        <v>5704.3451499999992</v>
      </c>
      <c r="G40" s="219">
        <v>2572.0645456222405</v>
      </c>
      <c r="H40" s="230">
        <v>15.214126694799999</v>
      </c>
      <c r="I40" s="219">
        <v>21.347735611799898</v>
      </c>
      <c r="J40" s="219">
        <f t="shared" si="9"/>
        <v>2593.4122812340406</v>
      </c>
      <c r="K40" s="219">
        <f t="shared" si="10"/>
        <v>45.5</v>
      </c>
      <c r="L40" s="219">
        <v>62.3</v>
      </c>
      <c r="M40" s="229">
        <v>0.3</v>
      </c>
      <c r="N40" s="219">
        <v>0</v>
      </c>
      <c r="O40" s="219">
        <v>62.3</v>
      </c>
      <c r="P40" s="21"/>
      <c r="Q40" s="22"/>
      <c r="R40" s="22"/>
      <c r="IU40" s="24"/>
    </row>
    <row r="41" spans="1:255" s="9" customFormat="1" ht="12.75" customHeight="1" x14ac:dyDescent="0.25">
      <c r="A41" s="17"/>
      <c r="B41" s="10">
        <v>29</v>
      </c>
      <c r="C41" s="225"/>
      <c r="D41" s="223" t="s">
        <v>46</v>
      </c>
      <c r="E41" s="228"/>
      <c r="F41" s="218">
        <f>SUM(F42:F50)</f>
        <v>22525.837331630584</v>
      </c>
      <c r="G41" s="218">
        <f>SUM(G42:G50)</f>
        <v>10137.923014657836</v>
      </c>
      <c r="H41" s="218">
        <f>SUM(H42:H50)</f>
        <v>2317.0385506907996</v>
      </c>
      <c r="I41" s="218">
        <f>SUM(I42:I50)</f>
        <v>302.444016030591</v>
      </c>
      <c r="J41" s="218">
        <f>SUM(J42:J50)</f>
        <v>10440.367030688427</v>
      </c>
      <c r="K41" s="218">
        <f>IF(J41&lt;&gt;0,(J41/F41))*100</f>
        <v>46.348408172282035</v>
      </c>
      <c r="L41" s="218"/>
      <c r="M41" s="219"/>
      <c r="N41" s="218"/>
      <c r="O41" s="219"/>
      <c r="P41" s="21"/>
      <c r="Q41" s="22"/>
      <c r="R41" s="22"/>
    </row>
    <row r="42" spans="1:255" s="23" customFormat="1" ht="12.75" customHeight="1" x14ac:dyDescent="0.25">
      <c r="A42" s="19"/>
      <c r="B42" s="10">
        <v>30</v>
      </c>
      <c r="C42" s="226">
        <v>278</v>
      </c>
      <c r="D42" s="227" t="s">
        <v>47</v>
      </c>
      <c r="E42" s="228" t="s">
        <v>28</v>
      </c>
      <c r="F42" s="219">
        <v>4761.5671143999998</v>
      </c>
      <c r="G42" s="219">
        <v>4176.9551907999994</v>
      </c>
      <c r="H42" s="230">
        <v>62.659433299999989</v>
      </c>
      <c r="I42" s="219">
        <v>24.385002799999555</v>
      </c>
      <c r="J42" s="219">
        <f t="shared" ref="J42:J50" si="11">+G42+I42</f>
        <v>4201.3401935999991</v>
      </c>
      <c r="K42" s="219">
        <f t="shared" ref="K42:K50" si="12">ROUND(IF(J42&lt;&gt;0,(J42/F42))*100,1)</f>
        <v>88.2</v>
      </c>
      <c r="L42" s="219">
        <v>98.72999999999999</v>
      </c>
      <c r="M42" s="229">
        <v>1.4</v>
      </c>
      <c r="N42" s="219">
        <v>1.23</v>
      </c>
      <c r="O42" s="219">
        <v>99.96</v>
      </c>
      <c r="P42" s="21"/>
      <c r="Q42" s="22"/>
      <c r="R42" s="22"/>
      <c r="IU42" s="24"/>
    </row>
    <row r="43" spans="1:255" s="23" customFormat="1" ht="12.75" customHeight="1" x14ac:dyDescent="0.25">
      <c r="A43" s="19"/>
      <c r="B43" s="10">
        <v>31</v>
      </c>
      <c r="C43" s="226">
        <v>280</v>
      </c>
      <c r="D43" s="227" t="s">
        <v>48</v>
      </c>
      <c r="E43" s="228" t="s">
        <v>28</v>
      </c>
      <c r="F43" s="219">
        <v>1995.0480799999998</v>
      </c>
      <c r="G43" s="219">
        <v>376.5494303006019</v>
      </c>
      <c r="H43" s="230">
        <v>571.44800335189996</v>
      </c>
      <c r="I43" s="219">
        <v>10.604279119962074</v>
      </c>
      <c r="J43" s="219">
        <f t="shared" si="11"/>
        <v>387.15370942056398</v>
      </c>
      <c r="K43" s="219">
        <f t="shared" si="12"/>
        <v>19.399999999999999</v>
      </c>
      <c r="L43" s="219">
        <v>17.994658011811026</v>
      </c>
      <c r="M43" s="229">
        <v>29</v>
      </c>
      <c r="N43" s="219">
        <v>1.4134074803149588</v>
      </c>
      <c r="O43" s="219">
        <v>19.408065492125985</v>
      </c>
      <c r="P43" s="21"/>
      <c r="Q43" s="22"/>
      <c r="R43" s="22"/>
      <c r="IU43" s="24"/>
    </row>
    <row r="44" spans="1:255" s="23" customFormat="1" ht="12.75" customHeight="1" x14ac:dyDescent="0.25">
      <c r="A44" s="19"/>
      <c r="B44" s="10">
        <v>32</v>
      </c>
      <c r="C44" s="226">
        <v>281</v>
      </c>
      <c r="D44" s="227" t="s">
        <v>49</v>
      </c>
      <c r="E44" s="228" t="s">
        <v>28</v>
      </c>
      <c r="F44" s="219">
        <v>1846.76540461782</v>
      </c>
      <c r="G44" s="219">
        <v>1544.7362530973567</v>
      </c>
      <c r="H44" s="230">
        <v>945.18360016779991</v>
      </c>
      <c r="I44" s="219">
        <v>149.069673078797</v>
      </c>
      <c r="J44" s="219">
        <f t="shared" si="11"/>
        <v>1693.8059261761537</v>
      </c>
      <c r="K44" s="219">
        <f t="shared" si="12"/>
        <v>91.7</v>
      </c>
      <c r="L44" s="219">
        <v>99.899999999999991</v>
      </c>
      <c r="M44" s="229">
        <v>1.1000000000000001</v>
      </c>
      <c r="N44" s="219">
        <v>0</v>
      </c>
      <c r="O44" s="219">
        <v>99.899999999999991</v>
      </c>
      <c r="P44" s="21"/>
      <c r="Q44" s="22"/>
      <c r="R44" s="22"/>
      <c r="IU44" s="24"/>
    </row>
    <row r="45" spans="1:255" s="23" customFormat="1" ht="12.75" customHeight="1" x14ac:dyDescent="0.25">
      <c r="A45" s="19"/>
      <c r="B45" s="10">
        <v>33</v>
      </c>
      <c r="C45" s="226">
        <v>282</v>
      </c>
      <c r="D45" s="227" t="s">
        <v>50</v>
      </c>
      <c r="E45" s="228" t="s">
        <v>28</v>
      </c>
      <c r="F45" s="219">
        <v>1178.1779999999999</v>
      </c>
      <c r="G45" s="219">
        <v>231.96603109215997</v>
      </c>
      <c r="H45" s="230">
        <v>561.07830895749998</v>
      </c>
      <c r="I45" s="219">
        <v>0</v>
      </c>
      <c r="J45" s="219">
        <f t="shared" si="11"/>
        <v>231.96603109215997</v>
      </c>
      <c r="K45" s="219">
        <f t="shared" si="12"/>
        <v>19.7</v>
      </c>
      <c r="L45" s="219">
        <v>24.711446129394801</v>
      </c>
      <c r="M45" s="229">
        <v>48</v>
      </c>
      <c r="N45" s="219">
        <v>0</v>
      </c>
      <c r="O45" s="219">
        <v>24.711446129394801</v>
      </c>
      <c r="P45" s="21"/>
      <c r="Q45" s="22"/>
      <c r="R45" s="22"/>
      <c r="IU45" s="24"/>
    </row>
    <row r="46" spans="1:255" s="23" customFormat="1" ht="12.75" customHeight="1" x14ac:dyDescent="0.25">
      <c r="A46" s="19"/>
      <c r="B46" s="10">
        <v>35</v>
      </c>
      <c r="C46" s="226">
        <v>283</v>
      </c>
      <c r="D46" s="227" t="s">
        <v>51</v>
      </c>
      <c r="E46" s="228" t="s">
        <v>455</v>
      </c>
      <c r="F46" s="219">
        <v>488.68284495717762</v>
      </c>
      <c r="G46" s="219">
        <v>331.93271828950327</v>
      </c>
      <c r="H46" s="230">
        <v>58.908899999999996</v>
      </c>
      <c r="I46" s="219">
        <v>74.66581519846055</v>
      </c>
      <c r="J46" s="219">
        <f t="shared" si="11"/>
        <v>406.59853348796383</v>
      </c>
      <c r="K46" s="219">
        <f t="shared" si="12"/>
        <v>83.2</v>
      </c>
      <c r="L46" s="219">
        <v>89.9</v>
      </c>
      <c r="M46" s="229">
        <v>1</v>
      </c>
      <c r="N46" s="219">
        <v>10.099999999999994</v>
      </c>
      <c r="O46" s="219">
        <v>100</v>
      </c>
      <c r="P46" s="21"/>
      <c r="Q46" s="22"/>
      <c r="R46" s="22"/>
      <c r="IU46" s="24"/>
    </row>
    <row r="47" spans="1:255" s="23" customFormat="1" ht="12.75" customHeight="1" x14ac:dyDescent="0.25">
      <c r="A47" s="19"/>
      <c r="B47" s="10">
        <v>34</v>
      </c>
      <c r="C47" s="226">
        <v>284</v>
      </c>
      <c r="D47" s="227" t="s">
        <v>1452</v>
      </c>
      <c r="E47" s="228" t="s">
        <v>28</v>
      </c>
      <c r="F47" s="219">
        <v>2551.0481472329998</v>
      </c>
      <c r="G47" s="219">
        <v>844.3608999999999</v>
      </c>
      <c r="H47" s="230">
        <v>0</v>
      </c>
      <c r="I47" s="219">
        <v>0</v>
      </c>
      <c r="J47" s="219">
        <f>+G47+I47</f>
        <v>844.3608999999999</v>
      </c>
      <c r="K47" s="219">
        <f>ROUND(IF(J47&lt;&gt;0,(J47/F47))*100,1)</f>
        <v>33.1</v>
      </c>
      <c r="L47" s="219">
        <v>36.299999999999997</v>
      </c>
      <c r="M47" s="229">
        <v>0</v>
      </c>
      <c r="N47" s="219">
        <v>0</v>
      </c>
      <c r="O47" s="219">
        <v>36.299999999999997</v>
      </c>
      <c r="P47" s="21"/>
      <c r="Q47" s="22"/>
      <c r="R47" s="22"/>
      <c r="IU47" s="24"/>
    </row>
    <row r="48" spans="1:255" s="23" customFormat="1" ht="12.75" customHeight="1" x14ac:dyDescent="0.25">
      <c r="A48" s="19"/>
      <c r="B48" s="10">
        <v>36</v>
      </c>
      <c r="C48" s="226">
        <v>288</v>
      </c>
      <c r="D48" s="227" t="s">
        <v>52</v>
      </c>
      <c r="E48" s="228" t="s">
        <v>455</v>
      </c>
      <c r="F48" s="219">
        <v>911.1243199999999</v>
      </c>
      <c r="G48" s="219">
        <v>450.1170681888687</v>
      </c>
      <c r="H48" s="230">
        <v>117.7603049136</v>
      </c>
      <c r="I48" s="219">
        <v>43.719245833371801</v>
      </c>
      <c r="J48" s="219">
        <f t="shared" si="11"/>
        <v>493.83631402224051</v>
      </c>
      <c r="K48" s="219">
        <f t="shared" si="12"/>
        <v>54.2</v>
      </c>
      <c r="L48" s="219">
        <v>48.46777107935344</v>
      </c>
      <c r="M48" s="229">
        <v>13</v>
      </c>
      <c r="N48" s="219">
        <v>51.53222892064656</v>
      </c>
      <c r="O48" s="219">
        <v>100</v>
      </c>
      <c r="P48" s="21"/>
      <c r="Q48" s="22"/>
      <c r="R48" s="22"/>
      <c r="IU48" s="24"/>
    </row>
    <row r="49" spans="1:255" s="23" customFormat="1" ht="12.75" customHeight="1" x14ac:dyDescent="0.25">
      <c r="A49" s="19"/>
      <c r="B49" s="10">
        <v>37</v>
      </c>
      <c r="C49" s="226">
        <v>289</v>
      </c>
      <c r="D49" s="227" t="s">
        <v>1453</v>
      </c>
      <c r="E49" s="228" t="s">
        <v>37</v>
      </c>
      <c r="F49" s="219">
        <v>8746.4141182225903</v>
      </c>
      <c r="G49" s="219">
        <v>2181.3054228893461</v>
      </c>
      <c r="H49" s="230">
        <v>0</v>
      </c>
      <c r="I49" s="219">
        <v>0</v>
      </c>
      <c r="J49" s="219">
        <f t="shared" si="11"/>
        <v>2181.3054228893461</v>
      </c>
      <c r="K49" s="219">
        <f t="shared" si="12"/>
        <v>24.9</v>
      </c>
      <c r="L49" s="219">
        <v>25.63</v>
      </c>
      <c r="M49" s="229">
        <v>0</v>
      </c>
      <c r="N49" s="219">
        <v>0</v>
      </c>
      <c r="O49" s="219">
        <v>25.63</v>
      </c>
      <c r="P49" s="21"/>
      <c r="Q49" s="22"/>
      <c r="R49" s="22"/>
      <c r="IU49" s="24"/>
    </row>
    <row r="50" spans="1:255" s="23" customFormat="1" ht="12.75" customHeight="1" x14ac:dyDescent="0.25">
      <c r="A50" s="19"/>
      <c r="B50" s="10">
        <v>38</v>
      </c>
      <c r="C50" s="226">
        <v>290</v>
      </c>
      <c r="D50" s="227" t="s">
        <v>1454</v>
      </c>
      <c r="E50" s="228" t="s">
        <v>36</v>
      </c>
      <c r="F50" s="219">
        <v>47.0093022</v>
      </c>
      <c r="G50" s="219">
        <v>0</v>
      </c>
      <c r="H50" s="230">
        <v>0</v>
      </c>
      <c r="I50" s="219">
        <v>0</v>
      </c>
      <c r="J50" s="219">
        <f t="shared" si="11"/>
        <v>0</v>
      </c>
      <c r="K50" s="219">
        <f t="shared" si="12"/>
        <v>0</v>
      </c>
      <c r="L50" s="219">
        <v>0</v>
      </c>
      <c r="M50" s="229">
        <v>0</v>
      </c>
      <c r="N50" s="219">
        <v>0</v>
      </c>
      <c r="O50" s="219">
        <v>0</v>
      </c>
      <c r="P50" s="21"/>
      <c r="Q50" s="22"/>
      <c r="R50" s="22"/>
      <c r="IU50" s="24"/>
    </row>
    <row r="51" spans="1:255" s="9" customFormat="1" ht="12.75" customHeight="1" x14ac:dyDescent="0.25">
      <c r="A51" s="17"/>
      <c r="B51" s="10">
        <v>39</v>
      </c>
      <c r="C51" s="225"/>
      <c r="D51" s="223" t="s">
        <v>53</v>
      </c>
      <c r="E51" s="228"/>
      <c r="F51" s="218">
        <f>SUM(F52:F60)</f>
        <v>48833.70977303054</v>
      </c>
      <c r="G51" s="218">
        <f>SUM(G52:G60)</f>
        <v>28633.520889551553</v>
      </c>
      <c r="H51" s="218">
        <f>SUM(H52:H60)</f>
        <v>9459.2520823715986</v>
      </c>
      <c r="I51" s="218">
        <f>SUM(I52:I60)</f>
        <v>619.32578574769946</v>
      </c>
      <c r="J51" s="218">
        <f>SUM(J52:J60)</f>
        <v>29252.846675299254</v>
      </c>
      <c r="K51" s="218">
        <f>IF(J51&lt;&gt;0,(J51/F51))*100</f>
        <v>59.902978518856585</v>
      </c>
      <c r="L51" s="218"/>
      <c r="M51" s="219"/>
      <c r="N51" s="218"/>
      <c r="O51" s="219"/>
      <c r="P51" s="21"/>
      <c r="Q51" s="22"/>
      <c r="R51" s="22"/>
    </row>
    <row r="52" spans="1:255" s="23" customFormat="1" ht="12.75" customHeight="1" x14ac:dyDescent="0.25">
      <c r="A52" s="19"/>
      <c r="B52" s="10">
        <v>40</v>
      </c>
      <c r="C52" s="226">
        <v>296</v>
      </c>
      <c r="D52" s="227" t="s">
        <v>54</v>
      </c>
      <c r="E52" s="228" t="s">
        <v>28</v>
      </c>
      <c r="F52" s="219">
        <v>14496.969746199999</v>
      </c>
      <c r="G52" s="219">
        <v>9352.190419149998</v>
      </c>
      <c r="H52" s="230">
        <v>559.63454999999999</v>
      </c>
      <c r="I52" s="219">
        <v>9.9540556016789381</v>
      </c>
      <c r="J52" s="219">
        <f t="shared" ref="J52:J60" si="13">+G52+I52</f>
        <v>9362.1444747516762</v>
      </c>
      <c r="K52" s="219">
        <f t="shared" ref="K52:K60" si="14">ROUND(IF(J52&lt;&gt;0,(J52/F52))*100,1)</f>
        <v>64.599999999999994</v>
      </c>
      <c r="L52" s="219">
        <v>99.899999999999991</v>
      </c>
      <c r="M52" s="229">
        <v>0.5</v>
      </c>
      <c r="N52" s="219">
        <v>0</v>
      </c>
      <c r="O52" s="219">
        <v>99.899999999999991</v>
      </c>
      <c r="P52" s="21"/>
      <c r="Q52" s="22"/>
      <c r="R52" s="22"/>
      <c r="IU52" s="24"/>
    </row>
    <row r="53" spans="1:255" s="23" customFormat="1" ht="12.75" customHeight="1" x14ac:dyDescent="0.25">
      <c r="A53" s="19"/>
      <c r="B53" s="10">
        <v>41</v>
      </c>
      <c r="C53" s="226">
        <v>297</v>
      </c>
      <c r="D53" s="227" t="s">
        <v>1455</v>
      </c>
      <c r="E53" s="228" t="s">
        <v>28</v>
      </c>
      <c r="F53" s="219">
        <v>2825.0606378969524</v>
      </c>
      <c r="G53" s="219">
        <v>1859.3122815271413</v>
      </c>
      <c r="H53" s="230">
        <v>0</v>
      </c>
      <c r="I53" s="219">
        <v>0</v>
      </c>
      <c r="J53" s="219">
        <f t="shared" si="13"/>
        <v>1859.3122815271413</v>
      </c>
      <c r="K53" s="219">
        <f t="shared" si="14"/>
        <v>65.8</v>
      </c>
      <c r="L53" s="219">
        <v>99.929999999999978</v>
      </c>
      <c r="M53" s="229">
        <v>0</v>
      </c>
      <c r="N53" s="219">
        <v>0</v>
      </c>
      <c r="O53" s="219">
        <v>99.929999999999978</v>
      </c>
      <c r="P53" s="21"/>
      <c r="Q53" s="22"/>
      <c r="R53" s="22"/>
      <c r="IU53" s="24"/>
    </row>
    <row r="54" spans="1:255" s="23" customFormat="1" ht="12.75" customHeight="1" x14ac:dyDescent="0.25">
      <c r="A54" s="19"/>
      <c r="B54" s="10">
        <v>42</v>
      </c>
      <c r="C54" s="226">
        <v>298</v>
      </c>
      <c r="D54" s="227" t="s">
        <v>55</v>
      </c>
      <c r="E54" s="228" t="s">
        <v>37</v>
      </c>
      <c r="F54" s="219">
        <v>13720.953184712998</v>
      </c>
      <c r="G54" s="219">
        <v>7877.1308914186602</v>
      </c>
      <c r="H54" s="230">
        <v>4207.1386188012002</v>
      </c>
      <c r="I54" s="219">
        <v>270.20912409091312</v>
      </c>
      <c r="J54" s="219">
        <f t="shared" si="13"/>
        <v>8147.3400155095733</v>
      </c>
      <c r="K54" s="219">
        <f t="shared" si="14"/>
        <v>59.4</v>
      </c>
      <c r="L54" s="219">
        <v>94.25</v>
      </c>
      <c r="M54" s="229">
        <v>1</v>
      </c>
      <c r="N54" s="219">
        <v>3.3799999999999919</v>
      </c>
      <c r="O54" s="219">
        <v>97.63</v>
      </c>
      <c r="P54" s="21"/>
      <c r="Q54" s="22"/>
      <c r="R54" s="22"/>
      <c r="IU54" s="24"/>
    </row>
    <row r="55" spans="1:255" s="23" customFormat="1" ht="12.75" customHeight="1" x14ac:dyDescent="0.25">
      <c r="A55" s="19"/>
      <c r="B55" s="10">
        <v>43</v>
      </c>
      <c r="C55" s="226">
        <v>300</v>
      </c>
      <c r="D55" s="227" t="s">
        <v>56</v>
      </c>
      <c r="E55" s="228" t="s">
        <v>455</v>
      </c>
      <c r="F55" s="219">
        <v>1252.9783612269998</v>
      </c>
      <c r="G55" s="219">
        <v>322.87408758834761</v>
      </c>
      <c r="H55" s="230">
        <v>363.82735547149997</v>
      </c>
      <c r="I55" s="219">
        <v>177.75778015073155</v>
      </c>
      <c r="J55" s="219">
        <f t="shared" si="13"/>
        <v>500.63186773907915</v>
      </c>
      <c r="K55" s="219">
        <f t="shared" si="14"/>
        <v>40</v>
      </c>
      <c r="L55" s="219">
        <v>57.76</v>
      </c>
      <c r="M55" s="229">
        <v>7</v>
      </c>
      <c r="N55" s="219">
        <v>42.240000000000009</v>
      </c>
      <c r="O55" s="219">
        <v>100</v>
      </c>
      <c r="P55" s="21"/>
      <c r="Q55" s="22"/>
      <c r="R55" s="22"/>
      <c r="IU55" s="24"/>
    </row>
    <row r="56" spans="1:255" s="23" customFormat="1" ht="12.75" customHeight="1" x14ac:dyDescent="0.25">
      <c r="A56" s="19"/>
      <c r="B56" s="10">
        <v>44</v>
      </c>
      <c r="C56" s="226">
        <v>304</v>
      </c>
      <c r="D56" s="227" t="s">
        <v>57</v>
      </c>
      <c r="E56" s="228" t="s">
        <v>37</v>
      </c>
      <c r="F56" s="219">
        <v>4893.3659599999992</v>
      </c>
      <c r="G56" s="219">
        <v>1107.2243382285656</v>
      </c>
      <c r="H56" s="230">
        <v>2563.1526105508997</v>
      </c>
      <c r="I56" s="219">
        <v>0</v>
      </c>
      <c r="J56" s="219">
        <f t="shared" si="13"/>
        <v>1107.2243382285656</v>
      </c>
      <c r="K56" s="219">
        <f t="shared" si="14"/>
        <v>22.6</v>
      </c>
      <c r="L56" s="219">
        <v>44.019999999999996</v>
      </c>
      <c r="M56" s="229">
        <v>56.2</v>
      </c>
      <c r="N56" s="219">
        <v>0</v>
      </c>
      <c r="O56" s="219">
        <v>44.019999999999996</v>
      </c>
      <c r="P56" s="21"/>
      <c r="Q56" s="22"/>
      <c r="R56" s="22"/>
      <c r="IU56" s="24"/>
    </row>
    <row r="57" spans="1:255" s="23" customFormat="1" ht="12.75" customHeight="1" x14ac:dyDescent="0.25">
      <c r="A57" s="19"/>
      <c r="B57" s="10">
        <v>45</v>
      </c>
      <c r="C57" s="226">
        <v>309</v>
      </c>
      <c r="D57" s="227" t="s">
        <v>58</v>
      </c>
      <c r="E57" s="228" t="s">
        <v>455</v>
      </c>
      <c r="F57" s="219">
        <v>1885.6738889999999</v>
      </c>
      <c r="G57" s="219">
        <v>915.59589823599981</v>
      </c>
      <c r="H57" s="230">
        <v>573.62814319569998</v>
      </c>
      <c r="I57" s="219">
        <v>36.247092910485208</v>
      </c>
      <c r="J57" s="219">
        <f t="shared" si="13"/>
        <v>951.84299114648502</v>
      </c>
      <c r="K57" s="219">
        <f t="shared" si="14"/>
        <v>50.5</v>
      </c>
      <c r="L57" s="219">
        <v>48.639109375000004</v>
      </c>
      <c r="M57" s="229">
        <v>30</v>
      </c>
      <c r="N57" s="219">
        <v>51.360890624999996</v>
      </c>
      <c r="O57" s="219">
        <v>100</v>
      </c>
      <c r="P57" s="21"/>
      <c r="Q57" s="22"/>
      <c r="R57" s="22"/>
      <c r="IU57" s="24"/>
    </row>
    <row r="58" spans="1:255" s="23" customFormat="1" ht="12.75" customHeight="1" x14ac:dyDescent="0.25">
      <c r="A58" s="19"/>
      <c r="B58" s="10">
        <v>46</v>
      </c>
      <c r="C58" s="226">
        <v>310</v>
      </c>
      <c r="D58" s="227" t="s">
        <v>59</v>
      </c>
      <c r="E58" s="228" t="s">
        <v>28</v>
      </c>
      <c r="F58" s="219">
        <v>2297.9183711999999</v>
      </c>
      <c r="G58" s="219">
        <v>371.76928120283975</v>
      </c>
      <c r="H58" s="230">
        <v>464.3206959794</v>
      </c>
      <c r="I58" s="219">
        <v>101.37478417640418</v>
      </c>
      <c r="J58" s="219">
        <f t="shared" si="13"/>
        <v>473.1440653792439</v>
      </c>
      <c r="K58" s="219">
        <f t="shared" si="14"/>
        <v>20.6</v>
      </c>
      <c r="L58" s="219">
        <v>15.533397447788506</v>
      </c>
      <c r="M58" s="229">
        <v>20</v>
      </c>
      <c r="N58" s="219">
        <v>5.086678117081056</v>
      </c>
      <c r="O58" s="219">
        <v>20.620075564869563</v>
      </c>
      <c r="P58" s="21"/>
      <c r="Q58" s="22"/>
      <c r="R58" s="22"/>
      <c r="IU58" s="24"/>
    </row>
    <row r="59" spans="1:255" s="23" customFormat="1" ht="12.75" customHeight="1" x14ac:dyDescent="0.25">
      <c r="A59" s="19"/>
      <c r="B59" s="10">
        <v>47</v>
      </c>
      <c r="C59" s="226">
        <v>311</v>
      </c>
      <c r="D59" s="227" t="s">
        <v>60</v>
      </c>
      <c r="E59" s="228" t="s">
        <v>28</v>
      </c>
      <c r="F59" s="219">
        <v>6940.5651268935899</v>
      </c>
      <c r="G59" s="219">
        <v>6331.4303904999997</v>
      </c>
      <c r="H59" s="230">
        <v>597.14593098039995</v>
      </c>
      <c r="I59" s="219">
        <v>0.55724659999993009</v>
      </c>
      <c r="J59" s="219">
        <f t="shared" si="13"/>
        <v>6331.9876371</v>
      </c>
      <c r="K59" s="219">
        <f t="shared" si="14"/>
        <v>91.2</v>
      </c>
      <c r="L59" s="219">
        <v>99.816399999999987</v>
      </c>
      <c r="M59" s="229">
        <v>8.6</v>
      </c>
      <c r="N59" s="219">
        <v>0</v>
      </c>
      <c r="O59" s="219">
        <v>99.816399999999987</v>
      </c>
      <c r="P59" s="21"/>
      <c r="Q59" s="22"/>
      <c r="R59" s="22"/>
      <c r="IU59" s="24"/>
    </row>
    <row r="60" spans="1:255" s="23" customFormat="1" ht="12.75" customHeight="1" x14ac:dyDescent="0.25">
      <c r="A60" s="19"/>
      <c r="B60" s="10">
        <v>48</v>
      </c>
      <c r="C60" s="226">
        <v>312</v>
      </c>
      <c r="D60" s="227" t="s">
        <v>61</v>
      </c>
      <c r="E60" s="228" t="s">
        <v>455</v>
      </c>
      <c r="F60" s="219">
        <v>520.22449589999997</v>
      </c>
      <c r="G60" s="219">
        <v>495.99330169999996</v>
      </c>
      <c r="H60" s="230">
        <v>130.4041773925</v>
      </c>
      <c r="I60" s="219">
        <v>23.225702217486543</v>
      </c>
      <c r="J60" s="219">
        <f t="shared" si="13"/>
        <v>519.21900391748648</v>
      </c>
      <c r="K60" s="219">
        <f t="shared" si="14"/>
        <v>99.8</v>
      </c>
      <c r="L60" s="219">
        <v>98.49</v>
      </c>
      <c r="M60" s="229">
        <v>8.4499999999999993</v>
      </c>
      <c r="N60" s="219">
        <v>1.51</v>
      </c>
      <c r="O60" s="219">
        <v>100</v>
      </c>
      <c r="P60" s="21"/>
      <c r="Q60" s="22"/>
      <c r="R60" s="22"/>
      <c r="IU60" s="24"/>
    </row>
    <row r="61" spans="1:255" s="9" customFormat="1" ht="12.75" customHeight="1" x14ac:dyDescent="0.25">
      <c r="A61" s="17"/>
      <c r="B61" s="10">
        <v>49</v>
      </c>
      <c r="C61" s="225"/>
      <c r="D61" s="223" t="s">
        <v>62</v>
      </c>
      <c r="E61" s="228"/>
      <c r="F61" s="218">
        <f>SUM(F62:F64)</f>
        <v>26453.434270999998</v>
      </c>
      <c r="G61" s="218">
        <f>SUM(G62:G64)</f>
        <v>17004.79697723328</v>
      </c>
      <c r="H61" s="218">
        <f>SUM(H62:H64)</f>
        <v>2278.5893203860996</v>
      </c>
      <c r="I61" s="218">
        <f>SUM(I62:I64)</f>
        <v>33.908990244118804</v>
      </c>
      <c r="J61" s="218">
        <f>SUM(J62:J64)</f>
        <v>17038.705967477403</v>
      </c>
      <c r="K61" s="218">
        <f>IF(J61&lt;&gt;0,(J61/F61))*100</f>
        <v>64.410185055466911</v>
      </c>
      <c r="L61" s="218"/>
      <c r="M61" s="219"/>
      <c r="N61" s="218"/>
      <c r="O61" s="219"/>
      <c r="P61" s="21"/>
      <c r="Q61" s="22"/>
      <c r="R61" s="22"/>
    </row>
    <row r="62" spans="1:255" s="23" customFormat="1" ht="12.75" customHeight="1" x14ac:dyDescent="0.25">
      <c r="A62" s="19"/>
      <c r="B62" s="10">
        <v>50</v>
      </c>
      <c r="C62" s="226">
        <v>313</v>
      </c>
      <c r="D62" s="227" t="s">
        <v>63</v>
      </c>
      <c r="E62" s="228" t="s">
        <v>28</v>
      </c>
      <c r="F62" s="219">
        <v>14241.5800284</v>
      </c>
      <c r="G62" s="219">
        <v>7774.0111699999989</v>
      </c>
      <c r="H62" s="230">
        <v>2277.8107999999997</v>
      </c>
      <c r="I62" s="219">
        <v>20.885530363456329</v>
      </c>
      <c r="J62" s="219">
        <f t="shared" ref="J62:J64" si="15">+G62+I62</f>
        <v>7794.8967003634552</v>
      </c>
      <c r="K62" s="219">
        <f t="shared" ref="K62:K64" si="16">ROUND(IF(J62&lt;&gt;0,(J62/F62))*100,1)</f>
        <v>54.7</v>
      </c>
      <c r="L62" s="219">
        <v>99.699999999999989</v>
      </c>
      <c r="M62" s="229">
        <v>1</v>
      </c>
      <c r="N62" s="219">
        <v>0.23000000000001081</v>
      </c>
      <c r="O62" s="219">
        <v>99.929999999999993</v>
      </c>
      <c r="P62" s="21"/>
      <c r="Q62" s="22"/>
      <c r="R62" s="22"/>
      <c r="IU62" s="24"/>
    </row>
    <row r="63" spans="1:255" s="9" customFormat="1" ht="12.75" customHeight="1" x14ac:dyDescent="0.25">
      <c r="A63" s="19"/>
      <c r="B63" s="10">
        <v>51</v>
      </c>
      <c r="C63" s="226">
        <v>321</v>
      </c>
      <c r="D63" s="227" t="s">
        <v>454</v>
      </c>
      <c r="E63" s="228" t="s">
        <v>28</v>
      </c>
      <c r="F63" s="219">
        <v>1153.3184441999999</v>
      </c>
      <c r="G63" s="219">
        <v>538.42734599999994</v>
      </c>
      <c r="H63" s="230">
        <v>0.77852038609999996</v>
      </c>
      <c r="I63" s="219">
        <v>13.012439964135037</v>
      </c>
      <c r="J63" s="219">
        <f t="shared" si="15"/>
        <v>551.43978596413501</v>
      </c>
      <c r="K63" s="219">
        <f t="shared" si="16"/>
        <v>47.8</v>
      </c>
      <c r="L63" s="219">
        <v>46.577838756388438</v>
      </c>
      <c r="M63" s="229">
        <v>0.63</v>
      </c>
      <c r="N63" s="219">
        <v>1.2845626916524462</v>
      </c>
      <c r="O63" s="219">
        <v>47.862401448040885</v>
      </c>
      <c r="P63" s="21"/>
      <c r="Q63" s="22"/>
      <c r="R63" s="22"/>
      <c r="IU63" s="24"/>
    </row>
    <row r="64" spans="1:255" s="23" customFormat="1" ht="12.75" customHeight="1" x14ac:dyDescent="0.25">
      <c r="A64" s="19"/>
      <c r="B64" s="10">
        <v>52</v>
      </c>
      <c r="C64" s="226">
        <v>322</v>
      </c>
      <c r="D64" s="227" t="s">
        <v>1456</v>
      </c>
      <c r="E64" s="228" t="s">
        <v>455</v>
      </c>
      <c r="F64" s="219">
        <v>11058.5357984</v>
      </c>
      <c r="G64" s="219">
        <v>8692.3584612332834</v>
      </c>
      <c r="H64" s="230">
        <v>0</v>
      </c>
      <c r="I64" s="219">
        <v>1.1019916527436181E-2</v>
      </c>
      <c r="J64" s="219">
        <f t="shared" si="15"/>
        <v>8692.3694811498117</v>
      </c>
      <c r="K64" s="219">
        <f t="shared" si="16"/>
        <v>78.599999999999994</v>
      </c>
      <c r="L64" s="219">
        <v>97.314754526012763</v>
      </c>
      <c r="M64" s="229">
        <v>0</v>
      </c>
      <c r="N64" s="219">
        <v>2.6852454739872371</v>
      </c>
      <c r="O64" s="219">
        <v>100</v>
      </c>
      <c r="P64" s="21"/>
      <c r="Q64" s="22"/>
      <c r="R64" s="22"/>
      <c r="IU64" s="24"/>
    </row>
    <row r="65" spans="1:255" s="9" customFormat="1" ht="12.75" customHeight="1" x14ac:dyDescent="0.25">
      <c r="A65" s="17"/>
      <c r="B65" s="10">
        <v>53</v>
      </c>
      <c r="C65" s="225"/>
      <c r="D65" s="223" t="s">
        <v>64</v>
      </c>
      <c r="E65" s="228"/>
      <c r="F65" s="218">
        <f>SUM(F66:F78)</f>
        <v>84826.956874193202</v>
      </c>
      <c r="G65" s="218">
        <f>SUM(G66:G78)</f>
        <v>3695.7623202532977</v>
      </c>
      <c r="H65" s="218">
        <f>SUM(H66:H78)</f>
        <v>13042.588237670499</v>
      </c>
      <c r="I65" s="218">
        <f>SUM(I66:I78)</f>
        <v>120.52491837156867</v>
      </c>
      <c r="J65" s="218">
        <f>SUM(J66:J78)</f>
        <v>3816.2872386248664</v>
      </c>
      <c r="K65" s="218">
        <f>IF(J65&lt;&gt;0,(J65/F65))*100</f>
        <v>4.4989085772401332</v>
      </c>
      <c r="L65" s="218"/>
      <c r="M65" s="219"/>
      <c r="N65" s="218"/>
      <c r="O65" s="219"/>
      <c r="P65" s="21"/>
      <c r="Q65" s="22"/>
      <c r="R65" s="22"/>
    </row>
    <row r="66" spans="1:255" s="23" customFormat="1" ht="12.75" customHeight="1" x14ac:dyDescent="0.25">
      <c r="A66" s="19"/>
      <c r="B66" s="10">
        <v>54</v>
      </c>
      <c r="C66" s="226">
        <v>323</v>
      </c>
      <c r="D66" s="227" t="s">
        <v>65</v>
      </c>
      <c r="E66" s="228" t="s">
        <v>36</v>
      </c>
      <c r="F66" s="219">
        <v>16964.113750799999</v>
      </c>
      <c r="G66" s="219">
        <v>0</v>
      </c>
      <c r="H66" s="230">
        <v>4498.5236577674996</v>
      </c>
      <c r="I66" s="219">
        <v>0</v>
      </c>
      <c r="J66" s="219">
        <f t="shared" ref="J66:J78" si="17">+G66+I66</f>
        <v>0</v>
      </c>
      <c r="K66" s="219">
        <f t="shared" ref="K66:K78" si="18">ROUND(IF(J66&lt;&gt;0,(J66/F66))*100,1)</f>
        <v>0</v>
      </c>
      <c r="L66" s="219">
        <v>0</v>
      </c>
      <c r="M66" s="229">
        <v>40</v>
      </c>
      <c r="N66" s="219">
        <v>0</v>
      </c>
      <c r="O66" s="219">
        <v>0</v>
      </c>
      <c r="P66" s="21"/>
      <c r="Q66" s="22"/>
      <c r="R66" s="22"/>
      <c r="IU66" s="24"/>
    </row>
    <row r="67" spans="1:255" s="23" customFormat="1" ht="12.75" customHeight="1" x14ac:dyDescent="0.25">
      <c r="A67" s="19"/>
      <c r="B67" s="10">
        <v>55</v>
      </c>
      <c r="C67" s="226">
        <v>324</v>
      </c>
      <c r="D67" s="227" t="s">
        <v>1457</v>
      </c>
      <c r="E67" s="228" t="s">
        <v>36</v>
      </c>
      <c r="F67" s="219">
        <v>487.33369340000002</v>
      </c>
      <c r="G67" s="219">
        <v>0</v>
      </c>
      <c r="H67" s="230">
        <v>0</v>
      </c>
      <c r="I67" s="219">
        <v>0</v>
      </c>
      <c r="J67" s="219">
        <f t="shared" si="17"/>
        <v>0</v>
      </c>
      <c r="K67" s="219">
        <f t="shared" si="18"/>
        <v>0</v>
      </c>
      <c r="L67" s="219">
        <v>0</v>
      </c>
      <c r="M67" s="229">
        <v>0</v>
      </c>
      <c r="N67" s="219">
        <v>0</v>
      </c>
      <c r="O67" s="219">
        <v>0</v>
      </c>
      <c r="P67" s="21"/>
      <c r="Q67" s="22"/>
      <c r="R67" s="22"/>
      <c r="IU67" s="24"/>
    </row>
    <row r="68" spans="1:255" s="23" customFormat="1" ht="12.75" customHeight="1" x14ac:dyDescent="0.25">
      <c r="A68" s="19"/>
      <c r="B68" s="10">
        <v>56</v>
      </c>
      <c r="C68" s="226">
        <v>325</v>
      </c>
      <c r="D68" s="227" t="s">
        <v>66</v>
      </c>
      <c r="E68" s="228" t="s">
        <v>36</v>
      </c>
      <c r="F68" s="219">
        <v>19754.7461616</v>
      </c>
      <c r="G68" s="219">
        <v>0</v>
      </c>
      <c r="H68" s="230">
        <v>5898.0398910107997</v>
      </c>
      <c r="I68" s="219">
        <v>0</v>
      </c>
      <c r="J68" s="219">
        <f t="shared" si="17"/>
        <v>0</v>
      </c>
      <c r="K68" s="219">
        <f t="shared" si="18"/>
        <v>0</v>
      </c>
      <c r="L68" s="219">
        <v>0</v>
      </c>
      <c r="M68" s="229">
        <v>73.2</v>
      </c>
      <c r="N68" s="219">
        <v>0</v>
      </c>
      <c r="O68" s="219">
        <v>0</v>
      </c>
      <c r="P68" s="21"/>
      <c r="Q68" s="22"/>
      <c r="R68" s="22"/>
      <c r="IU68" s="24"/>
    </row>
    <row r="69" spans="1:255" s="23" customFormat="1" ht="12.75" customHeight="1" x14ac:dyDescent="0.25">
      <c r="A69" s="19"/>
      <c r="B69" s="10">
        <v>57</v>
      </c>
      <c r="C69" s="226">
        <v>326</v>
      </c>
      <c r="D69" s="227" t="s">
        <v>67</v>
      </c>
      <c r="E69" s="228" t="s">
        <v>36</v>
      </c>
      <c r="F69" s="219">
        <v>3133.7571169999997</v>
      </c>
      <c r="G69" s="219">
        <v>0</v>
      </c>
      <c r="H69" s="230">
        <v>831.06706599109998</v>
      </c>
      <c r="I69" s="219">
        <v>0</v>
      </c>
      <c r="J69" s="219">
        <f t="shared" si="17"/>
        <v>0</v>
      </c>
      <c r="K69" s="219">
        <f t="shared" si="18"/>
        <v>0</v>
      </c>
      <c r="L69" s="219">
        <v>0</v>
      </c>
      <c r="M69" s="229">
        <v>26.52</v>
      </c>
      <c r="N69" s="219">
        <v>0</v>
      </c>
      <c r="O69" s="219">
        <v>0</v>
      </c>
      <c r="P69" s="21"/>
      <c r="Q69" s="22"/>
      <c r="R69" s="22"/>
      <c r="IU69" s="24"/>
    </row>
    <row r="70" spans="1:255" s="23" customFormat="1" ht="12.75" customHeight="1" x14ac:dyDescent="0.25">
      <c r="A70" s="19"/>
      <c r="B70" s="10">
        <v>58</v>
      </c>
      <c r="C70" s="226">
        <v>327</v>
      </c>
      <c r="D70" s="227" t="s">
        <v>68</v>
      </c>
      <c r="E70" s="228" t="s">
        <v>37</v>
      </c>
      <c r="F70" s="219">
        <v>1238.2258053999999</v>
      </c>
      <c r="G70" s="219">
        <v>850.25178999999991</v>
      </c>
      <c r="H70" s="230">
        <v>39.272599999999997</v>
      </c>
      <c r="I70" s="219">
        <v>15.685380724827809</v>
      </c>
      <c r="J70" s="219">
        <f t="shared" si="17"/>
        <v>865.93717072482775</v>
      </c>
      <c r="K70" s="219">
        <f t="shared" si="18"/>
        <v>69.900000000000006</v>
      </c>
      <c r="L70" s="219">
        <v>97.800000000000011</v>
      </c>
      <c r="M70" s="229">
        <v>1</v>
      </c>
      <c r="N70" s="219">
        <v>1.9700000000000046</v>
      </c>
      <c r="O70" s="219">
        <v>99.77000000000001</v>
      </c>
      <c r="P70" s="21"/>
      <c r="Q70" s="22"/>
      <c r="R70" s="22"/>
      <c r="IU70" s="24"/>
    </row>
    <row r="71" spans="1:255" s="23" customFormat="1" ht="12.75" customHeight="1" x14ac:dyDescent="0.25">
      <c r="A71" s="19"/>
      <c r="B71" s="10">
        <v>59</v>
      </c>
      <c r="C71" s="226">
        <v>329</v>
      </c>
      <c r="D71" s="227" t="s">
        <v>1458</v>
      </c>
      <c r="E71" s="228" t="s">
        <v>36</v>
      </c>
      <c r="F71" s="219">
        <v>1278.5911264177851</v>
      </c>
      <c r="G71" s="219">
        <v>0</v>
      </c>
      <c r="H71" s="230">
        <v>0</v>
      </c>
      <c r="I71" s="219">
        <v>0</v>
      </c>
      <c r="J71" s="219">
        <f t="shared" si="17"/>
        <v>0</v>
      </c>
      <c r="K71" s="219">
        <f t="shared" si="18"/>
        <v>0</v>
      </c>
      <c r="L71" s="219">
        <v>0</v>
      </c>
      <c r="M71" s="229">
        <v>0</v>
      </c>
      <c r="N71" s="219">
        <v>0</v>
      </c>
      <c r="O71" s="219">
        <v>0</v>
      </c>
      <c r="P71" s="21"/>
      <c r="Q71" s="22"/>
      <c r="R71" s="22"/>
      <c r="IU71" s="24"/>
    </row>
    <row r="72" spans="1:255" s="23" customFormat="1" ht="12.75" customHeight="1" x14ac:dyDescent="0.25">
      <c r="A72" s="19"/>
      <c r="B72" s="10">
        <v>60</v>
      </c>
      <c r="C72" s="226">
        <v>330</v>
      </c>
      <c r="D72" s="227" t="s">
        <v>69</v>
      </c>
      <c r="E72" s="228" t="s">
        <v>36</v>
      </c>
      <c r="F72" s="219">
        <v>11511.656655375416</v>
      </c>
      <c r="G72" s="219">
        <v>0</v>
      </c>
      <c r="H72" s="230">
        <v>1254.7772230337</v>
      </c>
      <c r="I72" s="219">
        <v>0</v>
      </c>
      <c r="J72" s="219">
        <f t="shared" si="17"/>
        <v>0</v>
      </c>
      <c r="K72" s="219">
        <f t="shared" si="18"/>
        <v>0</v>
      </c>
      <c r="L72" s="219">
        <v>0</v>
      </c>
      <c r="M72" s="229">
        <v>7.14</v>
      </c>
      <c r="N72" s="219">
        <v>0</v>
      </c>
      <c r="O72" s="219">
        <v>0</v>
      </c>
      <c r="P72" s="21"/>
      <c r="Q72" s="22"/>
      <c r="R72" s="22"/>
      <c r="IU72" s="24"/>
    </row>
    <row r="73" spans="1:255" s="23" customFormat="1" ht="12.75" customHeight="1" x14ac:dyDescent="0.25">
      <c r="A73" s="19"/>
      <c r="B73" s="10">
        <v>62</v>
      </c>
      <c r="C73" s="226">
        <v>331</v>
      </c>
      <c r="D73" s="227" t="s">
        <v>1459</v>
      </c>
      <c r="E73" s="228" t="s">
        <v>36</v>
      </c>
      <c r="F73" s="219">
        <v>528.609196</v>
      </c>
      <c r="G73" s="219">
        <v>0</v>
      </c>
      <c r="H73" s="230">
        <v>0</v>
      </c>
      <c r="I73" s="219">
        <v>0</v>
      </c>
      <c r="J73" s="219">
        <f>+G73+I73</f>
        <v>0</v>
      </c>
      <c r="K73" s="219">
        <f>ROUND(IF(J73&lt;&gt;0,(J73/F73))*100,1)</f>
        <v>0</v>
      </c>
      <c r="L73" s="219">
        <v>0</v>
      </c>
      <c r="M73" s="229">
        <v>0</v>
      </c>
      <c r="N73" s="219">
        <v>0</v>
      </c>
      <c r="O73" s="219">
        <v>0</v>
      </c>
      <c r="P73" s="21"/>
      <c r="Q73" s="22"/>
      <c r="R73" s="22"/>
      <c r="IU73" s="24"/>
    </row>
    <row r="74" spans="1:255" s="23" customFormat="1" ht="12.75" customHeight="1" x14ac:dyDescent="0.25">
      <c r="A74" s="19"/>
      <c r="B74" s="10">
        <v>61</v>
      </c>
      <c r="C74" s="226">
        <v>332</v>
      </c>
      <c r="D74" s="227" t="s">
        <v>1460</v>
      </c>
      <c r="E74" s="228" t="s">
        <v>36</v>
      </c>
      <c r="F74" s="219">
        <v>21179.124090999998</v>
      </c>
      <c r="G74" s="219">
        <v>0</v>
      </c>
      <c r="H74" s="230">
        <v>0</v>
      </c>
      <c r="I74" s="219">
        <v>0</v>
      </c>
      <c r="J74" s="219">
        <f t="shared" si="17"/>
        <v>0</v>
      </c>
      <c r="K74" s="219">
        <f t="shared" si="18"/>
        <v>0</v>
      </c>
      <c r="L74" s="219">
        <v>0</v>
      </c>
      <c r="M74" s="229">
        <v>0</v>
      </c>
      <c r="N74" s="219">
        <v>0</v>
      </c>
      <c r="O74" s="219">
        <v>0</v>
      </c>
      <c r="P74" s="21"/>
      <c r="Q74" s="22"/>
      <c r="R74" s="22"/>
      <c r="IU74" s="24"/>
    </row>
    <row r="75" spans="1:255" s="23" customFormat="1" ht="12.75" customHeight="1" x14ac:dyDescent="0.25">
      <c r="A75" s="19"/>
      <c r="B75" s="10">
        <v>63</v>
      </c>
      <c r="C75" s="226">
        <v>334</v>
      </c>
      <c r="D75" s="227" t="s">
        <v>70</v>
      </c>
      <c r="E75" s="228" t="s">
        <v>36</v>
      </c>
      <c r="F75" s="219">
        <v>100.42003819999999</v>
      </c>
      <c r="G75" s="219">
        <v>0</v>
      </c>
      <c r="H75" s="230">
        <v>7.1510299161999997</v>
      </c>
      <c r="I75" s="219">
        <v>0</v>
      </c>
      <c r="J75" s="219">
        <f t="shared" si="17"/>
        <v>0</v>
      </c>
      <c r="K75" s="219">
        <f t="shared" si="18"/>
        <v>0</v>
      </c>
      <c r="L75" s="219">
        <v>0</v>
      </c>
      <c r="M75" s="229">
        <v>7.12</v>
      </c>
      <c r="N75" s="219">
        <v>0</v>
      </c>
      <c r="O75" s="219">
        <v>0</v>
      </c>
      <c r="P75" s="21"/>
      <c r="Q75" s="22"/>
      <c r="R75" s="22"/>
      <c r="IU75" s="24"/>
    </row>
    <row r="76" spans="1:255" s="23" customFormat="1" ht="25.5" customHeight="1" x14ac:dyDescent="0.25">
      <c r="A76" s="19"/>
      <c r="B76" s="10">
        <v>64</v>
      </c>
      <c r="C76" s="226">
        <v>336</v>
      </c>
      <c r="D76" s="232" t="s">
        <v>71</v>
      </c>
      <c r="E76" s="228" t="s">
        <v>28</v>
      </c>
      <c r="F76" s="219">
        <v>2525.0710896000001</v>
      </c>
      <c r="G76" s="219">
        <v>1152.2196354024159</v>
      </c>
      <c r="H76" s="230">
        <v>105.57097350709999</v>
      </c>
      <c r="I76" s="219">
        <v>32.459709115749526</v>
      </c>
      <c r="J76" s="219">
        <f t="shared" si="17"/>
        <v>1184.6793445181654</v>
      </c>
      <c r="K76" s="219">
        <f t="shared" si="18"/>
        <v>46.9</v>
      </c>
      <c r="L76" s="219">
        <v>95.3</v>
      </c>
      <c r="M76" s="229">
        <v>0.6</v>
      </c>
      <c r="N76" s="219">
        <v>4.5999999999999908</v>
      </c>
      <c r="O76" s="219">
        <v>99.899999999999991</v>
      </c>
      <c r="P76" s="21"/>
      <c r="Q76" s="22"/>
      <c r="R76" s="22"/>
      <c r="IU76" s="24"/>
    </row>
    <row r="77" spans="1:255" s="23" customFormat="1" ht="27" x14ac:dyDescent="0.25">
      <c r="A77" s="19"/>
      <c r="B77" s="10">
        <v>65</v>
      </c>
      <c r="C77" s="226">
        <v>337</v>
      </c>
      <c r="D77" s="232" t="s">
        <v>72</v>
      </c>
      <c r="E77" s="228" t="s">
        <v>28</v>
      </c>
      <c r="F77" s="219">
        <v>2854.0969324000002</v>
      </c>
      <c r="G77" s="219">
        <v>1311.1157509999998</v>
      </c>
      <c r="H77" s="230">
        <v>60.839835560499999</v>
      </c>
      <c r="I77" s="219">
        <v>1.5660915430502007</v>
      </c>
      <c r="J77" s="219">
        <f t="shared" si="17"/>
        <v>1312.6818425430499</v>
      </c>
      <c r="K77" s="219">
        <f t="shared" si="18"/>
        <v>46</v>
      </c>
      <c r="L77" s="219">
        <v>97.6</v>
      </c>
      <c r="M77" s="229">
        <v>1.5</v>
      </c>
      <c r="N77" s="219">
        <v>2.2200000000000015</v>
      </c>
      <c r="O77" s="219">
        <v>99.82</v>
      </c>
      <c r="P77" s="21"/>
      <c r="Q77" s="22"/>
      <c r="R77" s="22"/>
      <c r="IU77" s="24"/>
    </row>
    <row r="78" spans="1:255" s="9" customFormat="1" ht="12.75" customHeight="1" x14ac:dyDescent="0.25">
      <c r="A78" s="19"/>
      <c r="B78" s="10">
        <v>66</v>
      </c>
      <c r="C78" s="226">
        <v>338</v>
      </c>
      <c r="D78" s="227" t="s">
        <v>73</v>
      </c>
      <c r="E78" s="228" t="s">
        <v>28</v>
      </c>
      <c r="F78" s="219">
        <v>3271.211217</v>
      </c>
      <c r="G78" s="219">
        <v>382.17514385088202</v>
      </c>
      <c r="H78" s="230">
        <v>347.34596088359996</v>
      </c>
      <c r="I78" s="219">
        <v>70.813736987941141</v>
      </c>
      <c r="J78" s="219">
        <f t="shared" si="17"/>
        <v>452.98888083882315</v>
      </c>
      <c r="K78" s="219">
        <f t="shared" si="18"/>
        <v>13.8</v>
      </c>
      <c r="L78" s="219">
        <v>11.674651429150341</v>
      </c>
      <c r="M78" s="229">
        <v>11</v>
      </c>
      <c r="N78" s="219">
        <v>2.2110332097902354</v>
      </c>
      <c r="O78" s="219">
        <v>13.885684638940576</v>
      </c>
      <c r="P78" s="21"/>
      <c r="Q78" s="22"/>
      <c r="R78" s="22"/>
      <c r="IU78" s="24"/>
    </row>
    <row r="79" spans="1:255" s="9" customFormat="1" ht="12.75" customHeight="1" x14ac:dyDescent="0.25">
      <c r="A79" s="17"/>
      <c r="B79" s="10">
        <v>68</v>
      </c>
      <c r="C79" s="225"/>
      <c r="D79" s="223" t="s">
        <v>74</v>
      </c>
      <c r="E79" s="228"/>
      <c r="F79" s="218">
        <f>SUM(F80:F90)</f>
        <v>70179.468565799994</v>
      </c>
      <c r="G79" s="218">
        <f>SUM(G80:G90)</f>
        <v>1582.1922723092241</v>
      </c>
      <c r="H79" s="218">
        <f>SUM(H80:H90)</f>
        <v>11551.729670626799</v>
      </c>
      <c r="I79" s="218">
        <f>SUM(I80:I90)</f>
        <v>62.639731707110961</v>
      </c>
      <c r="J79" s="218">
        <f>SUM(J80:J90)</f>
        <v>1644.8320040163348</v>
      </c>
      <c r="K79" s="218">
        <f>IF(J79&lt;&gt;0,(J79/F79))*100</f>
        <v>2.3437510109871331</v>
      </c>
      <c r="L79" s="218"/>
      <c r="M79" s="219"/>
      <c r="N79" s="218"/>
      <c r="O79" s="219"/>
      <c r="P79" s="21"/>
      <c r="Q79" s="22"/>
      <c r="R79" s="22"/>
    </row>
    <row r="80" spans="1:255" s="23" customFormat="1" ht="12.75" customHeight="1" x14ac:dyDescent="0.25">
      <c r="A80" s="19"/>
      <c r="B80" s="10">
        <v>69</v>
      </c>
      <c r="C80" s="226">
        <v>340</v>
      </c>
      <c r="D80" s="227" t="s">
        <v>75</v>
      </c>
      <c r="E80" s="228" t="s">
        <v>36</v>
      </c>
      <c r="F80" s="219">
        <v>4845.7675687999999</v>
      </c>
      <c r="G80" s="219">
        <v>0</v>
      </c>
      <c r="H80" s="230">
        <v>174.66153069269998</v>
      </c>
      <c r="I80" s="219">
        <v>0</v>
      </c>
      <c r="J80" s="219">
        <f t="shared" ref="J80:J90" si="19">+G80+I80</f>
        <v>0</v>
      </c>
      <c r="K80" s="219">
        <f t="shared" ref="K80:K90" si="20">ROUND(IF(J80&lt;&gt;0,(J80/F80))*100,1)</f>
        <v>0</v>
      </c>
      <c r="L80" s="219">
        <v>0</v>
      </c>
      <c r="M80" s="229">
        <v>3.6</v>
      </c>
      <c r="N80" s="219">
        <v>0</v>
      </c>
      <c r="O80" s="219">
        <v>0</v>
      </c>
      <c r="P80" s="21"/>
      <c r="Q80" s="22"/>
      <c r="R80" s="22"/>
      <c r="IU80" s="24"/>
    </row>
    <row r="81" spans="1:255" s="23" customFormat="1" ht="27" x14ac:dyDescent="0.25">
      <c r="A81" s="19"/>
      <c r="B81" s="10">
        <v>70</v>
      </c>
      <c r="C81" s="226">
        <v>341</v>
      </c>
      <c r="D81" s="232" t="s">
        <v>76</v>
      </c>
      <c r="E81" s="228" t="s">
        <v>36</v>
      </c>
      <c r="F81" s="219">
        <v>251.85518379999999</v>
      </c>
      <c r="G81" s="219">
        <v>0</v>
      </c>
      <c r="H81" s="230">
        <v>5.6045927459999998</v>
      </c>
      <c r="I81" s="219">
        <v>0</v>
      </c>
      <c r="J81" s="219">
        <f t="shared" si="19"/>
        <v>0</v>
      </c>
      <c r="K81" s="219">
        <f t="shared" si="20"/>
        <v>0</v>
      </c>
      <c r="L81" s="219">
        <v>0</v>
      </c>
      <c r="M81" s="229">
        <v>49</v>
      </c>
      <c r="N81" s="219">
        <v>0</v>
      </c>
      <c r="O81" s="219">
        <v>0</v>
      </c>
      <c r="P81" s="21"/>
      <c r="Q81" s="22"/>
      <c r="R81" s="22"/>
      <c r="IU81" s="24"/>
    </row>
    <row r="82" spans="1:255" s="23" customFormat="1" ht="12.75" customHeight="1" x14ac:dyDescent="0.25">
      <c r="A82" s="19"/>
      <c r="B82" s="10">
        <v>71</v>
      </c>
      <c r="C82" s="226">
        <v>342</v>
      </c>
      <c r="D82" s="227" t="s">
        <v>77</v>
      </c>
      <c r="E82" s="228" t="s">
        <v>36</v>
      </c>
      <c r="F82" s="219">
        <v>17591.807716599997</v>
      </c>
      <c r="G82" s="219">
        <v>0</v>
      </c>
      <c r="H82" s="230">
        <v>4047.5461418188993</v>
      </c>
      <c r="I82" s="219">
        <v>0</v>
      </c>
      <c r="J82" s="219">
        <f t="shared" si="19"/>
        <v>0</v>
      </c>
      <c r="K82" s="219">
        <f t="shared" si="20"/>
        <v>0</v>
      </c>
      <c r="L82" s="219">
        <v>0</v>
      </c>
      <c r="M82" s="229">
        <v>33</v>
      </c>
      <c r="N82" s="219">
        <v>0</v>
      </c>
      <c r="O82" s="219">
        <v>0</v>
      </c>
      <c r="P82" s="21"/>
      <c r="Q82" s="22"/>
      <c r="R82" s="22"/>
      <c r="IU82" s="24"/>
    </row>
    <row r="83" spans="1:255" s="23" customFormat="1" ht="12.75" customHeight="1" x14ac:dyDescent="0.25">
      <c r="A83" s="19"/>
      <c r="B83" s="10">
        <v>72</v>
      </c>
      <c r="C83" s="226">
        <v>343</v>
      </c>
      <c r="D83" s="227" t="s">
        <v>78</v>
      </c>
      <c r="E83" s="228" t="s">
        <v>36</v>
      </c>
      <c r="F83" s="219">
        <v>958.3692577999999</v>
      </c>
      <c r="G83" s="219">
        <v>0</v>
      </c>
      <c r="H83" s="230">
        <v>110.29067602989998</v>
      </c>
      <c r="I83" s="219">
        <v>0</v>
      </c>
      <c r="J83" s="219">
        <f t="shared" si="19"/>
        <v>0</v>
      </c>
      <c r="K83" s="219">
        <f t="shared" si="20"/>
        <v>0</v>
      </c>
      <c r="L83" s="219">
        <v>0</v>
      </c>
      <c r="M83" s="229">
        <v>11.51</v>
      </c>
      <c r="N83" s="219">
        <v>0</v>
      </c>
      <c r="O83" s="219">
        <v>0</v>
      </c>
      <c r="P83" s="21"/>
      <c r="Q83" s="22"/>
      <c r="R83" s="22"/>
      <c r="IU83" s="24"/>
    </row>
    <row r="84" spans="1:255" s="23" customFormat="1" ht="12.75" customHeight="1" x14ac:dyDescent="0.25">
      <c r="A84" s="19"/>
      <c r="B84" s="10">
        <v>73</v>
      </c>
      <c r="C84" s="226">
        <v>344</v>
      </c>
      <c r="D84" s="227" t="s">
        <v>79</v>
      </c>
      <c r="E84" s="228" t="s">
        <v>36</v>
      </c>
      <c r="F84" s="219">
        <v>13305.55688</v>
      </c>
      <c r="G84" s="219">
        <v>0</v>
      </c>
      <c r="H84" s="230">
        <v>4820.0679131770994</v>
      </c>
      <c r="I84" s="219">
        <v>0</v>
      </c>
      <c r="J84" s="219">
        <f t="shared" si="19"/>
        <v>0</v>
      </c>
      <c r="K84" s="219">
        <f t="shared" si="20"/>
        <v>0</v>
      </c>
      <c r="L84" s="219">
        <v>0</v>
      </c>
      <c r="M84" s="229">
        <v>10</v>
      </c>
      <c r="N84" s="219">
        <v>0</v>
      </c>
      <c r="O84" s="219">
        <v>0</v>
      </c>
      <c r="P84" s="21"/>
      <c r="Q84" s="22"/>
      <c r="R84" s="22"/>
      <c r="IU84" s="24"/>
    </row>
    <row r="85" spans="1:255" s="9" customFormat="1" ht="12.75" customHeight="1" x14ac:dyDescent="0.25">
      <c r="A85" s="19"/>
      <c r="B85" s="10">
        <v>74</v>
      </c>
      <c r="C85" s="226">
        <v>345</v>
      </c>
      <c r="D85" s="227" t="s">
        <v>1461</v>
      </c>
      <c r="E85" s="228" t="s">
        <v>36</v>
      </c>
      <c r="F85" s="219">
        <v>2619.7966007999999</v>
      </c>
      <c r="G85" s="219">
        <v>0</v>
      </c>
      <c r="H85" s="230">
        <v>0</v>
      </c>
      <c r="I85" s="219">
        <v>0</v>
      </c>
      <c r="J85" s="219">
        <f t="shared" si="19"/>
        <v>0</v>
      </c>
      <c r="K85" s="219">
        <f t="shared" si="20"/>
        <v>0</v>
      </c>
      <c r="L85" s="219">
        <v>0</v>
      </c>
      <c r="M85" s="229">
        <v>0</v>
      </c>
      <c r="N85" s="219">
        <v>0</v>
      </c>
      <c r="O85" s="219">
        <v>0</v>
      </c>
      <c r="P85" s="21"/>
      <c r="Q85" s="22"/>
      <c r="R85" s="22"/>
      <c r="IU85" s="24"/>
    </row>
    <row r="86" spans="1:255" s="23" customFormat="1" ht="12.75" customHeight="1" x14ac:dyDescent="0.25">
      <c r="A86" s="19"/>
      <c r="B86" s="10">
        <v>75</v>
      </c>
      <c r="C86" s="226">
        <v>346</v>
      </c>
      <c r="D86" s="227" t="s">
        <v>80</v>
      </c>
      <c r="E86" s="228" t="s">
        <v>36</v>
      </c>
      <c r="F86" s="219">
        <v>13199.1674066</v>
      </c>
      <c r="G86" s="219">
        <v>0</v>
      </c>
      <c r="H86" s="230">
        <v>1705.9547543340998</v>
      </c>
      <c r="I86" s="219">
        <v>0</v>
      </c>
      <c r="J86" s="219">
        <f t="shared" si="19"/>
        <v>0</v>
      </c>
      <c r="K86" s="219">
        <f t="shared" si="20"/>
        <v>0</v>
      </c>
      <c r="L86" s="219">
        <v>0</v>
      </c>
      <c r="M86" s="229">
        <v>0</v>
      </c>
      <c r="N86" s="219">
        <v>0</v>
      </c>
      <c r="O86" s="219">
        <v>0</v>
      </c>
      <c r="P86" s="21"/>
      <c r="Q86" s="22"/>
      <c r="R86" s="22"/>
      <c r="IU86" s="24"/>
    </row>
    <row r="87" spans="1:255" s="23" customFormat="1" ht="12.75" customHeight="1" x14ac:dyDescent="0.25">
      <c r="A87" s="19"/>
      <c r="B87" s="10">
        <v>76</v>
      </c>
      <c r="C87" s="226">
        <v>347</v>
      </c>
      <c r="D87" s="227" t="s">
        <v>81</v>
      </c>
      <c r="E87" s="228" t="s">
        <v>36</v>
      </c>
      <c r="F87" s="219">
        <v>12983.482287399998</v>
      </c>
      <c r="G87" s="219">
        <v>0</v>
      </c>
      <c r="H87" s="230">
        <v>148.73173763379998</v>
      </c>
      <c r="I87" s="219">
        <v>0</v>
      </c>
      <c r="J87" s="219">
        <f t="shared" si="19"/>
        <v>0</v>
      </c>
      <c r="K87" s="219">
        <f t="shared" si="20"/>
        <v>0</v>
      </c>
      <c r="L87" s="219">
        <v>0</v>
      </c>
      <c r="M87" s="229">
        <v>8.15</v>
      </c>
      <c r="N87" s="219">
        <v>0</v>
      </c>
      <c r="O87" s="219">
        <v>0</v>
      </c>
      <c r="P87" s="21"/>
      <c r="Q87" s="22"/>
      <c r="R87" s="22"/>
      <c r="IU87" s="24"/>
    </row>
    <row r="88" spans="1:255" s="23" customFormat="1" ht="12.75" customHeight="1" x14ac:dyDescent="0.25">
      <c r="A88" s="19"/>
      <c r="B88" s="10">
        <v>77</v>
      </c>
      <c r="C88" s="226">
        <v>348</v>
      </c>
      <c r="D88" s="227" t="s">
        <v>82</v>
      </c>
      <c r="E88" s="228" t="s">
        <v>37</v>
      </c>
      <c r="F88" s="219">
        <v>217.09893279999997</v>
      </c>
      <c r="G88" s="219">
        <v>0</v>
      </c>
      <c r="H88" s="230">
        <v>66.9315852732</v>
      </c>
      <c r="I88" s="219">
        <v>0.56552787314554886</v>
      </c>
      <c r="J88" s="219">
        <f t="shared" si="19"/>
        <v>0.56552787314554886</v>
      </c>
      <c r="K88" s="219">
        <f t="shared" si="20"/>
        <v>0.3</v>
      </c>
      <c r="L88" s="219">
        <v>0</v>
      </c>
      <c r="M88" s="229">
        <v>15</v>
      </c>
      <c r="N88" s="219">
        <v>0.51</v>
      </c>
      <c r="O88" s="219">
        <v>0.51</v>
      </c>
      <c r="P88" s="21"/>
      <c r="Q88" s="22"/>
      <c r="R88" s="22"/>
      <c r="IU88" s="24"/>
    </row>
    <row r="89" spans="1:255" s="23" customFormat="1" ht="12.75" customHeight="1" x14ac:dyDescent="0.25">
      <c r="A89" s="19"/>
      <c r="B89" s="10">
        <v>78</v>
      </c>
      <c r="C89" s="226">
        <v>349</v>
      </c>
      <c r="D89" s="227" t="s">
        <v>84</v>
      </c>
      <c r="E89" s="228" t="s">
        <v>28</v>
      </c>
      <c r="F89" s="219">
        <v>1629.8521725999997</v>
      </c>
      <c r="G89" s="219">
        <v>117.28752564575998</v>
      </c>
      <c r="H89" s="230">
        <v>463.08798797429995</v>
      </c>
      <c r="I89" s="219">
        <v>57.963283925879267</v>
      </c>
      <c r="J89" s="219">
        <f t="shared" si="19"/>
        <v>175.25080957163925</v>
      </c>
      <c r="K89" s="219">
        <f t="shared" si="20"/>
        <v>10.8</v>
      </c>
      <c r="L89" s="219">
        <v>7.1961200744717218</v>
      </c>
      <c r="M89" s="229">
        <v>28</v>
      </c>
      <c r="N89" s="219">
        <v>3.9087559035806443</v>
      </c>
      <c r="O89" s="219">
        <v>11.104875978052366</v>
      </c>
      <c r="P89" s="21"/>
      <c r="Q89" s="22"/>
      <c r="R89" s="22"/>
      <c r="IU89" s="24"/>
    </row>
    <row r="90" spans="1:255" s="23" customFormat="1" ht="27" x14ac:dyDescent="0.25">
      <c r="A90" s="19"/>
      <c r="B90" s="10">
        <v>79</v>
      </c>
      <c r="C90" s="226">
        <v>350</v>
      </c>
      <c r="D90" s="232" t="s">
        <v>85</v>
      </c>
      <c r="E90" s="228" t="s">
        <v>28</v>
      </c>
      <c r="F90" s="219">
        <v>2576.7145586000001</v>
      </c>
      <c r="G90" s="219">
        <v>1464.904746663464</v>
      </c>
      <c r="H90" s="230">
        <v>8.8527509467999987</v>
      </c>
      <c r="I90" s="219">
        <v>4.1109199080861467</v>
      </c>
      <c r="J90" s="219">
        <f t="shared" si="19"/>
        <v>1469.0156665715501</v>
      </c>
      <c r="K90" s="219">
        <f t="shared" si="20"/>
        <v>57</v>
      </c>
      <c r="L90" s="219">
        <v>97.581499575493609</v>
      </c>
      <c r="M90" s="229">
        <v>0.34</v>
      </c>
      <c r="N90" s="219">
        <v>0.28008056896310052</v>
      </c>
      <c r="O90" s="219">
        <v>97.86158014445671</v>
      </c>
      <c r="P90" s="21"/>
      <c r="Q90" s="22"/>
      <c r="R90" s="22"/>
      <c r="IU90" s="24"/>
    </row>
    <row r="91" spans="1:255" s="17" customFormat="1" ht="12.75" customHeight="1" x14ac:dyDescent="0.25">
      <c r="A91" s="25"/>
      <c r="B91" s="10">
        <v>81</v>
      </c>
      <c r="C91" s="225"/>
      <c r="D91" s="223" t="s">
        <v>86</v>
      </c>
      <c r="E91" s="228"/>
      <c r="F91" s="218">
        <f>+F92+F95+F98+F101</f>
        <v>138350.87446560845</v>
      </c>
      <c r="G91" s="218">
        <f>+G92+G95+G98+G101</f>
        <v>31016.874761261577</v>
      </c>
      <c r="H91" s="218">
        <f>+H92+H95+H98+H101</f>
        <v>9759.6494172221992</v>
      </c>
      <c r="I91" s="218">
        <f>+I92+I95+I98+I101</f>
        <v>2995.5288726574854</v>
      </c>
      <c r="J91" s="218">
        <f>+J92+J95+J98+J101</f>
        <v>34012.403633919064</v>
      </c>
      <c r="K91" s="218">
        <f>IF(J91&lt;&gt;0,(J91/F91))*100</f>
        <v>24.584162380826829</v>
      </c>
      <c r="L91" s="233"/>
      <c r="M91" s="229"/>
      <c r="N91" s="219"/>
      <c r="O91" s="219"/>
      <c r="P91" s="21"/>
      <c r="Q91" s="22"/>
      <c r="R91" s="22"/>
      <c r="IU91" s="24"/>
    </row>
    <row r="92" spans="1:255" s="9" customFormat="1" ht="12.75" customHeight="1" x14ac:dyDescent="0.25">
      <c r="A92" s="17"/>
      <c r="B92" s="10">
        <v>83</v>
      </c>
      <c r="C92" s="225"/>
      <c r="D92" s="223" t="s">
        <v>40</v>
      </c>
      <c r="E92" s="228"/>
      <c r="F92" s="218">
        <f>SUM(F93:F94)</f>
        <v>31254.771726527779</v>
      </c>
      <c r="G92" s="218">
        <f>SUM(G93:G94)</f>
        <v>12324.736606931538</v>
      </c>
      <c r="H92" s="218">
        <f>SUM(H93:H94)</f>
        <v>867.96960385369982</v>
      </c>
      <c r="I92" s="218">
        <f>SUM(I93:I94)</f>
        <v>1320.1680681314976</v>
      </c>
      <c r="J92" s="218">
        <f>SUM(J93:J94)</f>
        <v>13644.904675063035</v>
      </c>
      <c r="K92" s="218">
        <f>IF(J92&lt;&gt;0,(J92/F92))*100</f>
        <v>43.65702873933261</v>
      </c>
      <c r="L92" s="218"/>
      <c r="M92" s="219"/>
      <c r="N92" s="218"/>
      <c r="O92" s="219"/>
      <c r="P92" s="21"/>
      <c r="Q92" s="22"/>
      <c r="R92" s="22"/>
    </row>
    <row r="93" spans="1:255" s="9" customFormat="1" ht="12.75" customHeight="1" x14ac:dyDescent="0.25">
      <c r="A93" s="26"/>
      <c r="B93" s="10">
        <v>84</v>
      </c>
      <c r="C93" s="234">
        <v>38</v>
      </c>
      <c r="D93" s="235" t="s">
        <v>87</v>
      </c>
      <c r="E93" s="228" t="s">
        <v>37</v>
      </c>
      <c r="F93" s="219">
        <v>20202.385428198781</v>
      </c>
      <c r="G93" s="219">
        <v>9249.6920269315378</v>
      </c>
      <c r="H93" s="219">
        <v>867.96960385369982</v>
      </c>
      <c r="I93" s="219">
        <v>1320.1680681314976</v>
      </c>
      <c r="J93" s="219">
        <f t="shared" ref="J93:J94" si="21">+G93+I93</f>
        <v>10569.860095063035</v>
      </c>
      <c r="K93" s="219">
        <f t="shared" ref="K93:K94" si="22">ROUND(IF(J93&lt;&gt;0,(J93/F93))*100,1)</f>
        <v>52.3</v>
      </c>
      <c r="L93" s="219">
        <v>83.81</v>
      </c>
      <c r="M93" s="229">
        <v>7.9</v>
      </c>
      <c r="N93" s="219">
        <v>12.160000000000004</v>
      </c>
      <c r="O93" s="219">
        <v>95.97</v>
      </c>
      <c r="P93" s="21"/>
      <c r="Q93" s="22"/>
      <c r="R93" s="22"/>
      <c r="S93" s="27"/>
      <c r="T93" s="20"/>
    </row>
    <row r="94" spans="1:255" s="9" customFormat="1" ht="12.75" customHeight="1" x14ac:dyDescent="0.25">
      <c r="A94" s="26"/>
      <c r="B94" s="10">
        <v>85</v>
      </c>
      <c r="C94" s="234">
        <v>40</v>
      </c>
      <c r="D94" s="235" t="s">
        <v>1462</v>
      </c>
      <c r="E94" s="228" t="s">
        <v>28</v>
      </c>
      <c r="F94" s="219">
        <v>11052.386298328998</v>
      </c>
      <c r="G94" s="219">
        <v>3075.0445799999998</v>
      </c>
      <c r="H94" s="219">
        <v>0</v>
      </c>
      <c r="I94" s="219">
        <v>0</v>
      </c>
      <c r="J94" s="219">
        <f t="shared" si="21"/>
        <v>3075.0445799999998</v>
      </c>
      <c r="K94" s="219">
        <f t="shared" si="22"/>
        <v>27.8</v>
      </c>
      <c r="L94" s="219">
        <v>34.5</v>
      </c>
      <c r="M94" s="229">
        <v>0</v>
      </c>
      <c r="N94" s="219">
        <v>0</v>
      </c>
      <c r="O94" s="219">
        <v>34.5</v>
      </c>
      <c r="P94" s="21"/>
      <c r="Q94" s="22"/>
      <c r="R94" s="22"/>
      <c r="S94" s="27"/>
      <c r="T94" s="20"/>
    </row>
    <row r="95" spans="1:255" s="9" customFormat="1" ht="12.75" customHeight="1" x14ac:dyDescent="0.25">
      <c r="A95" s="17"/>
      <c r="B95" s="10">
        <v>86</v>
      </c>
      <c r="C95" s="225"/>
      <c r="D95" s="223" t="s">
        <v>46</v>
      </c>
      <c r="E95" s="228"/>
      <c r="F95" s="218">
        <f>SUM(F96:F97)</f>
        <v>41797.063307037664</v>
      </c>
      <c r="G95" s="218">
        <f>SUM(G96:G97)</f>
        <v>13163.857602806798</v>
      </c>
      <c r="H95" s="218">
        <f>SUM(H96:H97)</f>
        <v>74.403334877299997</v>
      </c>
      <c r="I95" s="218">
        <f>SUM(I96:I97)</f>
        <v>159.23003461654841</v>
      </c>
      <c r="J95" s="218">
        <f>SUM(J96:J97)</f>
        <v>13323.087637423348</v>
      </c>
      <c r="K95" s="218">
        <f>IF(J95&lt;&gt;0,(J95/F95))*100</f>
        <v>31.8756548505647</v>
      </c>
      <c r="L95" s="218"/>
      <c r="M95" s="219"/>
      <c r="N95" s="218"/>
      <c r="O95" s="219"/>
      <c r="P95" s="21"/>
      <c r="Q95" s="22"/>
      <c r="R95" s="22"/>
      <c r="S95" s="27"/>
      <c r="T95" s="20"/>
    </row>
    <row r="96" spans="1:255" s="9" customFormat="1" ht="12.75" customHeight="1" x14ac:dyDescent="0.25">
      <c r="A96" s="26"/>
      <c r="B96" s="10">
        <v>87</v>
      </c>
      <c r="C96" s="234">
        <v>42</v>
      </c>
      <c r="D96" s="235" t="s">
        <v>88</v>
      </c>
      <c r="E96" s="228" t="s">
        <v>37</v>
      </c>
      <c r="F96" s="219">
        <v>12873.88017757281</v>
      </c>
      <c r="G96" s="219">
        <v>6414.9826228634174</v>
      </c>
      <c r="H96" s="219">
        <v>6.5682245321999995</v>
      </c>
      <c r="I96" s="219">
        <v>124.6675146165484</v>
      </c>
      <c r="J96" s="219">
        <f t="shared" ref="J96:J97" si="23">+G96+I96</f>
        <v>6539.6501374799655</v>
      </c>
      <c r="K96" s="219">
        <f t="shared" ref="K96:K97" si="24">ROUND(IF(J96&lt;&gt;0,(J96/F96))*100,1)</f>
        <v>50.8</v>
      </c>
      <c r="L96" s="219">
        <v>96.54</v>
      </c>
      <c r="M96" s="229">
        <v>0.1</v>
      </c>
      <c r="N96" s="219">
        <v>3.069999999999991</v>
      </c>
      <c r="O96" s="219">
        <v>99.61</v>
      </c>
      <c r="P96" s="21"/>
      <c r="Q96" s="22"/>
      <c r="R96" s="22"/>
      <c r="S96" s="15"/>
      <c r="T96" s="14"/>
    </row>
    <row r="97" spans="1:21" s="9" customFormat="1" ht="12.75" customHeight="1" x14ac:dyDescent="0.25">
      <c r="A97" s="26"/>
      <c r="B97" s="10">
        <v>88</v>
      </c>
      <c r="C97" s="234">
        <v>43</v>
      </c>
      <c r="D97" s="235" t="s">
        <v>89</v>
      </c>
      <c r="E97" s="228" t="s">
        <v>455</v>
      </c>
      <c r="F97" s="219">
        <v>28923.183129464851</v>
      </c>
      <c r="G97" s="219">
        <v>6748.8749799433817</v>
      </c>
      <c r="H97" s="219">
        <v>67.835110345099991</v>
      </c>
      <c r="I97" s="219">
        <v>34.562519999999999</v>
      </c>
      <c r="J97" s="219">
        <f t="shared" si="23"/>
        <v>6783.4374999433821</v>
      </c>
      <c r="K97" s="219">
        <f t="shared" si="24"/>
        <v>23.5</v>
      </c>
      <c r="L97" s="219">
        <v>99.450000000000017</v>
      </c>
      <c r="M97" s="219">
        <v>1</v>
      </c>
      <c r="N97" s="219">
        <v>0.54999999999998295</v>
      </c>
      <c r="O97" s="219">
        <v>100</v>
      </c>
      <c r="P97" s="21"/>
      <c r="Q97" s="22"/>
      <c r="R97" s="22"/>
      <c r="S97" s="28"/>
      <c r="T97" s="20"/>
    </row>
    <row r="98" spans="1:21" s="9" customFormat="1" ht="12.75" customHeight="1" x14ac:dyDescent="0.25">
      <c r="A98" s="17"/>
      <c r="B98" s="10">
        <v>89</v>
      </c>
      <c r="C98" s="225"/>
      <c r="D98" s="223" t="s">
        <v>53</v>
      </c>
      <c r="E98" s="228"/>
      <c r="F98" s="218">
        <f>SUM(F99:F100)</f>
        <v>44402.033028126709</v>
      </c>
      <c r="G98" s="218">
        <f>SUM(G99:G100)</f>
        <v>5528.2805515232394</v>
      </c>
      <c r="H98" s="218">
        <f>SUM(H99:H100)</f>
        <v>6037.9746251534998</v>
      </c>
      <c r="I98" s="218">
        <f>SUM(I99:I100)</f>
        <v>1516.1307699094396</v>
      </c>
      <c r="J98" s="218">
        <f>SUM(J99:J100)</f>
        <v>7044.411321432679</v>
      </c>
      <c r="K98" s="218">
        <f>IF(J98&lt;&gt;0,(J98/F98))*100</f>
        <v>15.865064820276039</v>
      </c>
      <c r="L98" s="218"/>
      <c r="M98" s="219"/>
      <c r="N98" s="218"/>
      <c r="O98" s="219"/>
      <c r="P98" s="21"/>
      <c r="Q98" s="22"/>
      <c r="R98" s="22"/>
      <c r="S98" s="28"/>
      <c r="T98" s="20"/>
    </row>
    <row r="99" spans="1:21" s="9" customFormat="1" ht="12.75" customHeight="1" x14ac:dyDescent="0.25">
      <c r="A99" s="26"/>
      <c r="B99" s="10">
        <v>90</v>
      </c>
      <c r="C99" s="234">
        <v>45</v>
      </c>
      <c r="D99" s="235" t="s">
        <v>90</v>
      </c>
      <c r="E99" s="228" t="s">
        <v>37</v>
      </c>
      <c r="F99" s="219">
        <v>12388.021386204415</v>
      </c>
      <c r="G99" s="219">
        <v>5528.2805515232394</v>
      </c>
      <c r="H99" s="219">
        <v>1913.9114185801</v>
      </c>
      <c r="I99" s="219">
        <v>1516.1307699094396</v>
      </c>
      <c r="J99" s="219">
        <f t="shared" ref="J99:J100" si="25">+G99+I99</f>
        <v>7044.411321432679</v>
      </c>
      <c r="K99" s="219">
        <f t="shared" ref="K99:K100" si="26">ROUND(IF(J99&lt;&gt;0,(J99/F99))*100,1)</f>
        <v>56.9</v>
      </c>
      <c r="L99" s="219">
        <v>69.94</v>
      </c>
      <c r="M99" s="219">
        <v>26</v>
      </c>
      <c r="N99" s="219">
        <v>26.16</v>
      </c>
      <c r="O99" s="219">
        <v>96.1</v>
      </c>
      <c r="P99" s="21"/>
      <c r="Q99" s="22"/>
      <c r="R99" s="22"/>
      <c r="S99" s="29"/>
      <c r="T99" s="20"/>
    </row>
    <row r="100" spans="1:21" s="9" customFormat="1" ht="27" x14ac:dyDescent="0.25">
      <c r="A100" s="26"/>
      <c r="B100" s="10">
        <v>91</v>
      </c>
      <c r="C100" s="234">
        <v>303</v>
      </c>
      <c r="D100" s="236" t="s">
        <v>91</v>
      </c>
      <c r="E100" s="228" t="s">
        <v>83</v>
      </c>
      <c r="F100" s="219">
        <v>32014.011641922294</v>
      </c>
      <c r="G100" s="219">
        <v>0</v>
      </c>
      <c r="H100" s="219">
        <v>4124.0632065733998</v>
      </c>
      <c r="I100" s="219">
        <v>0</v>
      </c>
      <c r="J100" s="219">
        <f t="shared" si="25"/>
        <v>0</v>
      </c>
      <c r="K100" s="219">
        <f t="shared" si="26"/>
        <v>0</v>
      </c>
      <c r="L100" s="219">
        <v>0</v>
      </c>
      <c r="M100" s="229">
        <v>12.88</v>
      </c>
      <c r="N100" s="219">
        <v>0</v>
      </c>
      <c r="O100" s="219">
        <v>0</v>
      </c>
      <c r="P100" s="21"/>
      <c r="Q100" s="22"/>
      <c r="R100" s="22"/>
      <c r="S100" s="27"/>
      <c r="T100" s="20"/>
    </row>
    <row r="101" spans="1:21" s="9" customFormat="1" ht="12.75" customHeight="1" x14ac:dyDescent="0.25">
      <c r="A101" s="17"/>
      <c r="B101" s="10">
        <v>92</v>
      </c>
      <c r="C101" s="225"/>
      <c r="D101" s="223" t="s">
        <v>64</v>
      </c>
      <c r="E101" s="228"/>
      <c r="F101" s="218">
        <f>SUM(F102)</f>
        <v>20897.00640391629</v>
      </c>
      <c r="G101" s="218">
        <f>SUM(G102)</f>
        <v>0</v>
      </c>
      <c r="H101" s="218">
        <f>SUM(H102)</f>
        <v>2779.3018533376999</v>
      </c>
      <c r="I101" s="218">
        <f>SUM(I102)</f>
        <v>0</v>
      </c>
      <c r="J101" s="218">
        <f>SUM(J102)</f>
        <v>0</v>
      </c>
      <c r="K101" s="218">
        <f>IF(J101&lt;&gt;0,(J101/F101))*100</f>
        <v>0</v>
      </c>
      <c r="L101" s="218"/>
      <c r="M101" s="219"/>
      <c r="N101" s="218"/>
      <c r="O101" s="219"/>
      <c r="P101" s="21"/>
      <c r="Q101" s="22"/>
      <c r="R101" s="22"/>
      <c r="S101" s="29"/>
      <c r="T101" s="11"/>
    </row>
    <row r="102" spans="1:21" s="9" customFormat="1" ht="12.75" customHeight="1" thickBot="1" x14ac:dyDescent="0.3">
      <c r="A102" s="26"/>
      <c r="B102" s="10">
        <v>93</v>
      </c>
      <c r="C102" s="237">
        <v>49</v>
      </c>
      <c r="D102" s="238" t="s">
        <v>92</v>
      </c>
      <c r="E102" s="239" t="s">
        <v>36</v>
      </c>
      <c r="F102" s="240">
        <v>20897.00640391629</v>
      </c>
      <c r="G102" s="240">
        <v>0</v>
      </c>
      <c r="H102" s="240">
        <v>2779.3018533376999</v>
      </c>
      <c r="I102" s="240">
        <v>0</v>
      </c>
      <c r="J102" s="240">
        <f>+G102+I102</f>
        <v>0</v>
      </c>
      <c r="K102" s="240">
        <f>ROUND(IF(J102&lt;&gt;0,(J102/F102))*100,1)</f>
        <v>0</v>
      </c>
      <c r="L102" s="240">
        <v>0</v>
      </c>
      <c r="M102" s="240">
        <v>13.3</v>
      </c>
      <c r="N102" s="240">
        <v>0</v>
      </c>
      <c r="O102" s="240">
        <v>0</v>
      </c>
      <c r="P102" s="21"/>
      <c r="Q102" s="22"/>
      <c r="R102" s="22"/>
      <c r="S102" s="27"/>
      <c r="T102" s="20"/>
    </row>
    <row r="103" spans="1:21" s="506" customFormat="1" ht="17.25" customHeight="1" x14ac:dyDescent="0.25">
      <c r="A103" s="503" t="s">
        <v>1477</v>
      </c>
      <c r="B103" s="504"/>
      <c r="C103" s="504" t="s">
        <v>1477</v>
      </c>
      <c r="D103" s="504"/>
      <c r="E103" s="504"/>
      <c r="F103" s="504"/>
      <c r="G103" s="504"/>
      <c r="H103" s="504"/>
      <c r="I103" s="504"/>
      <c r="J103" s="504"/>
      <c r="K103" s="504"/>
      <c r="L103" s="504"/>
      <c r="M103" s="504"/>
      <c r="N103" s="504"/>
      <c r="O103" s="505"/>
      <c r="R103" s="507"/>
      <c r="S103" s="508"/>
      <c r="T103" s="509"/>
      <c r="U103" s="510"/>
    </row>
    <row r="104" spans="1:21" s="30" customFormat="1" ht="13.5" x14ac:dyDescent="0.25">
      <c r="A104" s="26"/>
      <c r="B104" s="10">
        <v>86</v>
      </c>
      <c r="C104" s="195" t="s">
        <v>94</v>
      </c>
      <c r="D104" s="195"/>
      <c r="E104" s="195"/>
      <c r="F104" s="195"/>
      <c r="G104" s="195"/>
      <c r="H104" s="195"/>
      <c r="I104" s="195"/>
      <c r="J104" s="195"/>
      <c r="K104" s="195"/>
      <c r="L104" s="195"/>
      <c r="M104" s="195"/>
      <c r="N104" s="195"/>
      <c r="O104" s="195"/>
      <c r="P104" s="31"/>
    </row>
    <row r="105" spans="1:21" ht="12.75" customHeight="1" x14ac:dyDescent="0.25">
      <c r="A105" s="17"/>
      <c r="B105" s="10">
        <v>87</v>
      </c>
      <c r="C105" s="195" t="s">
        <v>457</v>
      </c>
      <c r="D105" s="195"/>
      <c r="E105" s="195"/>
      <c r="F105" s="195"/>
      <c r="G105" s="195"/>
      <c r="H105" s="195"/>
      <c r="I105" s="195"/>
      <c r="J105" s="195"/>
      <c r="K105" s="195"/>
      <c r="L105" s="195"/>
      <c r="M105" s="195"/>
      <c r="N105" s="195"/>
      <c r="O105" s="195"/>
      <c r="R105" s="1"/>
    </row>
    <row r="106" spans="1:21" ht="25.5" customHeight="1" x14ac:dyDescent="0.25">
      <c r="A106" s="26"/>
      <c r="B106" s="10">
        <v>88</v>
      </c>
      <c r="C106" s="196" t="s">
        <v>1488</v>
      </c>
      <c r="D106" s="196"/>
      <c r="E106" s="196"/>
      <c r="F106" s="196"/>
      <c r="G106" s="196"/>
      <c r="H106" s="196"/>
      <c r="I106" s="196"/>
      <c r="J106" s="196"/>
      <c r="K106" s="196"/>
      <c r="L106" s="196"/>
      <c r="M106" s="196"/>
      <c r="N106" s="196"/>
      <c r="O106" s="196"/>
      <c r="R106" s="1"/>
    </row>
    <row r="107" spans="1:21" ht="12.75" customHeight="1" x14ac:dyDescent="0.25">
      <c r="A107" s="26"/>
      <c r="B107" s="10">
        <v>90</v>
      </c>
      <c r="C107" s="195" t="s">
        <v>93</v>
      </c>
      <c r="D107" s="195"/>
      <c r="E107" s="195"/>
      <c r="F107" s="195"/>
      <c r="G107" s="195"/>
      <c r="H107" s="195"/>
      <c r="I107" s="195"/>
      <c r="J107" s="195"/>
      <c r="K107" s="195"/>
      <c r="L107" s="195"/>
      <c r="M107" s="195"/>
      <c r="N107" s="195"/>
      <c r="O107" s="195"/>
      <c r="R107" s="1"/>
    </row>
    <row r="108" spans="1:21" s="30" customFormat="1" ht="13.5" x14ac:dyDescent="0.25">
      <c r="B108" s="10">
        <v>95</v>
      </c>
      <c r="C108" s="195"/>
      <c r="D108" s="195"/>
      <c r="E108" s="195"/>
      <c r="F108" s="195"/>
      <c r="G108" s="195"/>
      <c r="H108" s="195"/>
      <c r="I108" s="195"/>
      <c r="J108" s="195"/>
      <c r="K108" s="195"/>
      <c r="L108" s="195"/>
      <c r="M108" s="195"/>
      <c r="N108" s="195"/>
      <c r="O108" s="195"/>
      <c r="P108" s="31"/>
    </row>
    <row r="109" spans="1:21" s="30" customFormat="1" x14ac:dyDescent="0.2">
      <c r="B109" s="10">
        <v>96</v>
      </c>
      <c r="C109" s="117"/>
      <c r="D109" s="117"/>
      <c r="E109" s="117"/>
      <c r="F109" s="117"/>
      <c r="G109" s="117"/>
      <c r="H109" s="117"/>
      <c r="I109" s="117"/>
      <c r="J109" s="117"/>
      <c r="K109" s="117"/>
      <c r="L109" s="117"/>
      <c r="M109" s="117"/>
      <c r="N109" s="117"/>
      <c r="O109" s="117"/>
      <c r="P109" s="31"/>
    </row>
    <row r="110" spans="1:21" ht="12.75" customHeight="1" x14ac:dyDescent="0.2">
      <c r="C110" s="14"/>
      <c r="D110" s="15"/>
      <c r="E110" s="16"/>
      <c r="F110" s="12"/>
      <c r="G110" s="12"/>
      <c r="H110" s="12"/>
      <c r="I110" s="12"/>
      <c r="J110" s="12"/>
      <c r="K110" s="12"/>
      <c r="L110" s="12"/>
      <c r="M110" s="12"/>
      <c r="N110" s="12"/>
      <c r="O110" s="12"/>
      <c r="P110" s="13"/>
    </row>
  </sheetData>
  <sheetProtection sort="0"/>
  <mergeCells count="21">
    <mergeCell ref="A1:D1"/>
    <mergeCell ref="A2:M2"/>
    <mergeCell ref="A3:F3"/>
    <mergeCell ref="G3:L3"/>
    <mergeCell ref="M3:O3"/>
    <mergeCell ref="L9:L11"/>
    <mergeCell ref="M9:O9"/>
    <mergeCell ref="H10:K10"/>
    <mergeCell ref="M10:O10"/>
    <mergeCell ref="C9:C11"/>
    <mergeCell ref="D9:D11"/>
    <mergeCell ref="E9:E11"/>
    <mergeCell ref="F9:F11"/>
    <mergeCell ref="G9:G11"/>
    <mergeCell ref="H9:K9"/>
    <mergeCell ref="C108:O108"/>
    <mergeCell ref="C109:O109"/>
    <mergeCell ref="C104:O104"/>
    <mergeCell ref="C105:O105"/>
    <mergeCell ref="C106:O106"/>
    <mergeCell ref="C107:O107"/>
  </mergeCells>
  <conditionalFormatting sqref="K110 K14:K102 O17:O102 O104:O151 K104:K107">
    <cfRule type="cellIs" dxfId="27" priority="16" stopIfTrue="1" operator="greaterThan">
      <formula>100</formula>
    </cfRule>
  </conditionalFormatting>
  <conditionalFormatting sqref="K18:K102">
    <cfRule type="cellIs" dxfId="26" priority="14" stopIfTrue="1" operator="greaterThan">
      <formula>100</formula>
    </cfRule>
    <cfRule type="cellIs" dxfId="25" priority="15" stopIfTrue="1" operator="greaterThan">
      <formula>100</formula>
    </cfRule>
  </conditionalFormatting>
  <conditionalFormatting sqref="A93:A102">
    <cfRule type="duplicateValues" dxfId="24" priority="13"/>
  </conditionalFormatting>
  <conditionalFormatting sqref="C4:C6 C8:C12 C14:C102 C104:C1048576">
    <cfRule type="duplicateValues" dxfId="23" priority="11"/>
  </conditionalFormatting>
  <conditionalFormatting sqref="O18:O102 K17:K102">
    <cfRule type="cellIs" dxfId="22" priority="5" operator="greaterThan">
      <formula>100</formula>
    </cfRule>
  </conditionalFormatting>
  <conditionalFormatting sqref="A18:A102">
    <cfRule type="duplicateValues" dxfId="21" priority="72" stopIfTrue="1"/>
  </conditionalFormatting>
  <conditionalFormatting sqref="C13">
    <cfRule type="duplicateValues" dxfId="20" priority="3"/>
  </conditionalFormatting>
  <conditionalFormatting sqref="O103">
    <cfRule type="cellIs" dxfId="19" priority="2" stopIfTrue="1" operator="greaterThan">
      <formula>100</formula>
    </cfRule>
  </conditionalFormatting>
  <conditionalFormatting sqref="C103">
    <cfRule type="duplicateValues" dxfId="18" priority="1"/>
  </conditionalFormatting>
  <conditionalFormatting sqref="A104:A107">
    <cfRule type="duplicateValues" dxfId="17" priority="83"/>
  </conditionalFormatting>
  <printOptions horizontalCentered="1"/>
  <pageMargins left="0.31496062992125984" right="0.31496062992125984" top="0.35433070866141736" bottom="0.35433070866141736" header="0" footer="0"/>
  <pageSetup scale="70" fitToHeight="0" orientation="landscape" r:id="rId1"/>
  <headerFooter scaleWithDoc="0" alignWithMargins="0"/>
  <ignoredErrors>
    <ignoredError sqref="E14:K19 E20:I99 E12:K12 L12:O12" numberStoredAsText="1"/>
    <ignoredError sqref="J20:K99" numberStoredAsText="1" formula="1"/>
    <ignoredError sqref="J100:K10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341"/>
  <sheetViews>
    <sheetView zoomScaleNormal="100" zoomScaleSheetLayoutView="100" workbookViewId="0">
      <selection activeCell="D21" sqref="D21"/>
    </sheetView>
  </sheetViews>
  <sheetFormatPr baseColWidth="10" defaultColWidth="11.42578125" defaultRowHeight="15" customHeight="1" x14ac:dyDescent="0.2"/>
  <cols>
    <col min="1" max="1" width="5.42578125" style="38" customWidth="1"/>
    <col min="2" max="2" width="4.42578125" style="38" customWidth="1"/>
    <col min="3" max="3" width="39" style="38" customWidth="1"/>
    <col min="4" max="4" width="11.7109375" style="38" bestFit="1" customWidth="1"/>
    <col min="5" max="5" width="19.7109375" style="38" bestFit="1" customWidth="1"/>
    <col min="6" max="6" width="14.5703125" style="38" bestFit="1" customWidth="1"/>
    <col min="7" max="7" width="12.5703125" style="38" bestFit="1" customWidth="1"/>
    <col min="8" max="8" width="11.7109375" style="38" bestFit="1" customWidth="1"/>
    <col min="9" max="9" width="2.28515625" style="38" customWidth="1"/>
    <col min="10" max="10" width="12.5703125" style="38" bestFit="1" customWidth="1"/>
    <col min="11" max="11" width="19.7109375" style="38" bestFit="1" customWidth="1"/>
    <col min="12" max="12" width="14.5703125" style="38" bestFit="1" customWidth="1"/>
    <col min="13" max="13" width="12.5703125" style="38" bestFit="1" customWidth="1"/>
    <col min="14" max="14" width="12.85546875" style="39" bestFit="1" customWidth="1"/>
    <col min="15" max="15" width="12" style="38" bestFit="1" customWidth="1"/>
    <col min="16" max="16" width="13.42578125" style="39" hidden="1" customWidth="1"/>
    <col min="17" max="17" width="13.28515625" style="38" hidden="1" customWidth="1"/>
    <col min="18" max="18" width="11.5703125" style="38" hidden="1" customWidth="1"/>
    <col min="19" max="19" width="12" style="38" hidden="1" customWidth="1"/>
    <col min="20" max="20" width="12.85546875" style="38" hidden="1" customWidth="1"/>
    <col min="21" max="21" width="13.140625" style="38" hidden="1" customWidth="1"/>
    <col min="22" max="16384" width="11.42578125" style="38"/>
  </cols>
  <sheetData>
    <row r="1" spans="1:23" s="1" customFormat="1" ht="43.5" customHeight="1" x14ac:dyDescent="0.3">
      <c r="A1" s="168" t="s">
        <v>1437</v>
      </c>
      <c r="B1" s="168"/>
      <c r="C1" s="168"/>
      <c r="D1" s="168"/>
      <c r="E1" s="200" t="s">
        <v>1439</v>
      </c>
      <c r="F1" s="200"/>
      <c r="G1" s="200"/>
      <c r="H1" s="200"/>
      <c r="I1" s="200"/>
      <c r="J1" s="200"/>
      <c r="K1" s="200"/>
      <c r="L1" s="200"/>
      <c r="M1" s="200"/>
      <c r="N1" s="200"/>
      <c r="O1" s="200"/>
      <c r="P1" s="201"/>
      <c r="Q1" s="201"/>
      <c r="R1" s="201"/>
      <c r="S1" s="201"/>
      <c r="T1" s="201"/>
      <c r="U1" s="201"/>
      <c r="V1" s="201"/>
    </row>
    <row r="2" spans="1:23" s="1" customFormat="1" ht="36" customHeight="1" thickBot="1" x14ac:dyDescent="0.45">
      <c r="A2" s="202" t="s">
        <v>1438</v>
      </c>
      <c r="B2" s="202"/>
      <c r="C2" s="202"/>
      <c r="D2" s="202"/>
      <c r="E2" s="202"/>
      <c r="F2" s="202"/>
      <c r="G2" s="202"/>
      <c r="H2" s="202"/>
      <c r="I2" s="202"/>
      <c r="J2" s="202"/>
      <c r="K2" s="202"/>
      <c r="L2" s="202"/>
      <c r="M2" s="202"/>
      <c r="N2" s="202"/>
      <c r="O2" s="202"/>
      <c r="P2" s="201"/>
      <c r="Q2" s="201"/>
      <c r="R2" s="201"/>
      <c r="S2" s="201"/>
      <c r="T2" s="201"/>
      <c r="U2" s="201"/>
      <c r="V2" s="201"/>
    </row>
    <row r="3" spans="1:23" customFormat="1" ht="6" customHeight="1" x14ac:dyDescent="0.4">
      <c r="A3" s="174"/>
      <c r="B3" s="174"/>
      <c r="C3" s="174"/>
      <c r="D3" s="174"/>
      <c r="E3" s="174"/>
      <c r="F3" s="174"/>
      <c r="G3" s="174"/>
      <c r="H3" s="174"/>
      <c r="I3" s="174"/>
      <c r="J3" s="174"/>
      <c r="K3" s="174"/>
      <c r="L3" s="174"/>
      <c r="M3" s="174"/>
      <c r="N3" s="174"/>
      <c r="O3" s="174"/>
      <c r="P3" s="203"/>
      <c r="Q3" s="203"/>
      <c r="R3" s="203"/>
      <c r="S3" s="203"/>
      <c r="T3" s="203"/>
      <c r="U3" s="203"/>
      <c r="V3" s="203"/>
    </row>
    <row r="4" spans="1:23" ht="16.5" customHeight="1" x14ac:dyDescent="0.2">
      <c r="A4" s="204" t="s">
        <v>1463</v>
      </c>
      <c r="B4" s="204"/>
      <c r="C4" s="204"/>
      <c r="D4" s="204"/>
      <c r="E4" s="204"/>
      <c r="F4" s="204"/>
      <c r="G4" s="204"/>
      <c r="H4" s="204"/>
      <c r="I4" s="204"/>
      <c r="J4" s="204"/>
      <c r="K4" s="204"/>
      <c r="L4" s="204"/>
      <c r="M4" s="204"/>
      <c r="N4" s="205"/>
      <c r="O4" s="205"/>
      <c r="P4" s="37"/>
    </row>
    <row r="5" spans="1:23" ht="16.5" customHeight="1" x14ac:dyDescent="0.2">
      <c r="A5" s="204" t="s">
        <v>458</v>
      </c>
      <c r="B5" s="204"/>
      <c r="C5" s="204"/>
      <c r="D5" s="204"/>
      <c r="E5" s="204"/>
      <c r="F5" s="204"/>
      <c r="G5" s="204"/>
      <c r="H5" s="204"/>
      <c r="I5" s="204"/>
      <c r="J5" s="204"/>
      <c r="K5" s="204"/>
      <c r="L5" s="204"/>
      <c r="M5" s="204"/>
      <c r="N5" s="205"/>
      <c r="O5" s="205"/>
      <c r="P5" s="37"/>
      <c r="S5" s="40"/>
    </row>
    <row r="6" spans="1:23" ht="16.5" customHeight="1" x14ac:dyDescent="0.2">
      <c r="A6" s="204" t="s">
        <v>1</v>
      </c>
      <c r="B6" s="204"/>
      <c r="C6" s="204"/>
      <c r="D6" s="204"/>
      <c r="E6" s="204"/>
      <c r="F6" s="204"/>
      <c r="G6" s="204"/>
      <c r="H6" s="204"/>
      <c r="I6" s="204"/>
      <c r="J6" s="204"/>
      <c r="K6" s="204"/>
      <c r="L6" s="204"/>
      <c r="M6" s="204"/>
      <c r="N6" s="205"/>
      <c r="O6" s="205"/>
      <c r="Q6" s="41"/>
      <c r="S6" s="40"/>
    </row>
    <row r="7" spans="1:23" ht="16.5" customHeight="1" x14ac:dyDescent="0.2">
      <c r="A7" s="206" t="s">
        <v>459</v>
      </c>
      <c r="B7" s="204"/>
      <c r="C7" s="204"/>
      <c r="D7" s="204"/>
      <c r="E7" s="204"/>
      <c r="F7" s="204"/>
      <c r="G7" s="204"/>
      <c r="H7" s="204"/>
      <c r="I7" s="204"/>
      <c r="J7" s="204"/>
      <c r="K7" s="204"/>
      <c r="L7" s="204"/>
      <c r="M7" s="204"/>
      <c r="N7" s="205"/>
      <c r="O7" s="205"/>
      <c r="Q7" s="42"/>
    </row>
    <row r="8" spans="1:23" ht="16.5" customHeight="1" x14ac:dyDescent="0.2">
      <c r="A8" s="204" t="s">
        <v>1473</v>
      </c>
      <c r="B8" s="204"/>
      <c r="C8" s="204"/>
      <c r="D8" s="204"/>
      <c r="E8" s="204"/>
      <c r="F8" s="204"/>
      <c r="G8" s="204"/>
      <c r="H8" s="204"/>
      <c r="I8" s="204"/>
      <c r="J8" s="204"/>
      <c r="K8" s="204"/>
      <c r="L8" s="204"/>
      <c r="M8" s="204"/>
      <c r="N8" s="205"/>
      <c r="O8" s="205"/>
    </row>
    <row r="9" spans="1:23" s="44" customFormat="1" ht="15" customHeight="1" x14ac:dyDescent="0.25">
      <c r="A9" s="241" t="s">
        <v>3</v>
      </c>
      <c r="B9" s="241"/>
      <c r="C9" s="241"/>
      <c r="D9" s="242" t="s">
        <v>460</v>
      </c>
      <c r="E9" s="242"/>
      <c r="F9" s="242"/>
      <c r="G9" s="242"/>
      <c r="H9" s="242"/>
      <c r="I9" s="243"/>
      <c r="J9" s="242" t="s">
        <v>461</v>
      </c>
      <c r="K9" s="242"/>
      <c r="L9" s="242"/>
      <c r="M9" s="242"/>
      <c r="N9" s="242"/>
      <c r="O9" s="244"/>
      <c r="P9" s="43" t="s">
        <v>462</v>
      </c>
      <c r="Q9" s="43"/>
      <c r="R9" s="43"/>
      <c r="S9" s="43" t="s">
        <v>461</v>
      </c>
      <c r="T9" s="43"/>
      <c r="U9" s="43"/>
    </row>
    <row r="10" spans="1:23" s="44" customFormat="1" ht="15" customHeight="1" x14ac:dyDescent="0.25">
      <c r="A10" s="241"/>
      <c r="B10" s="241"/>
      <c r="C10" s="241"/>
      <c r="D10" s="244"/>
      <c r="E10" s="245" t="s">
        <v>463</v>
      </c>
      <c r="F10" s="245"/>
      <c r="G10" s="245"/>
      <c r="H10" s="244"/>
      <c r="I10" s="244"/>
      <c r="J10" s="244"/>
      <c r="K10" s="245" t="s">
        <v>464</v>
      </c>
      <c r="L10" s="245"/>
      <c r="M10" s="245"/>
      <c r="N10" s="244"/>
      <c r="O10" s="244"/>
      <c r="P10" s="121" t="s">
        <v>465</v>
      </c>
      <c r="Q10" s="121"/>
      <c r="R10" s="121"/>
      <c r="S10" s="120" t="s">
        <v>465</v>
      </c>
      <c r="T10" s="121"/>
      <c r="U10" s="121"/>
    </row>
    <row r="11" spans="1:23" s="44" customFormat="1" ht="15" customHeight="1" x14ac:dyDescent="0.25">
      <c r="A11" s="241"/>
      <c r="B11" s="241"/>
      <c r="C11" s="241"/>
      <c r="D11" s="246" t="s">
        <v>466</v>
      </c>
      <c r="E11" s="247" t="s">
        <v>467</v>
      </c>
      <c r="F11" s="248"/>
      <c r="G11" s="248"/>
      <c r="H11" s="246" t="s">
        <v>468</v>
      </c>
      <c r="I11" s="249"/>
      <c r="J11" s="241" t="s">
        <v>466</v>
      </c>
      <c r="K11" s="247" t="s">
        <v>467</v>
      </c>
      <c r="L11" s="248"/>
      <c r="M11" s="248"/>
      <c r="N11" s="246" t="s">
        <v>468</v>
      </c>
      <c r="O11" s="241" t="s">
        <v>469</v>
      </c>
      <c r="P11" s="122" t="s">
        <v>470</v>
      </c>
      <c r="Q11" s="118" t="s">
        <v>471</v>
      </c>
      <c r="R11" s="118" t="s">
        <v>472</v>
      </c>
      <c r="S11" s="124" t="s">
        <v>470</v>
      </c>
      <c r="T11" s="118" t="s">
        <v>471</v>
      </c>
      <c r="U11" s="118" t="s">
        <v>472</v>
      </c>
    </row>
    <row r="12" spans="1:23" s="44" customFormat="1" ht="15" customHeight="1" x14ac:dyDescent="0.25">
      <c r="A12" s="241"/>
      <c r="B12" s="241"/>
      <c r="C12" s="241"/>
      <c r="D12" s="246"/>
      <c r="E12" s="248" t="s">
        <v>473</v>
      </c>
      <c r="F12" s="250" t="s">
        <v>470</v>
      </c>
      <c r="G12" s="248" t="s">
        <v>474</v>
      </c>
      <c r="H12" s="246"/>
      <c r="I12" s="249"/>
      <c r="J12" s="241"/>
      <c r="K12" s="248" t="s">
        <v>473</v>
      </c>
      <c r="L12" s="250" t="s">
        <v>470</v>
      </c>
      <c r="M12" s="248" t="s">
        <v>474</v>
      </c>
      <c r="N12" s="246"/>
      <c r="O12" s="241"/>
      <c r="P12" s="123"/>
      <c r="Q12" s="119"/>
      <c r="R12" s="119"/>
      <c r="S12" s="125"/>
      <c r="T12" s="119"/>
      <c r="U12" s="119"/>
    </row>
    <row r="13" spans="1:23" s="44" customFormat="1" ht="15" customHeight="1" x14ac:dyDescent="0.25">
      <c r="A13" s="241"/>
      <c r="B13" s="241"/>
      <c r="C13" s="241"/>
      <c r="D13" s="246"/>
      <c r="E13" s="248" t="s">
        <v>475</v>
      </c>
      <c r="F13" s="250" t="s">
        <v>476</v>
      </c>
      <c r="G13" s="248" t="s">
        <v>467</v>
      </c>
      <c r="H13" s="246"/>
      <c r="I13" s="249"/>
      <c r="J13" s="241"/>
      <c r="K13" s="248" t="s">
        <v>475</v>
      </c>
      <c r="L13" s="250" t="s">
        <v>476</v>
      </c>
      <c r="M13" s="248" t="s">
        <v>467</v>
      </c>
      <c r="N13" s="246"/>
      <c r="O13" s="241"/>
      <c r="P13" s="123"/>
      <c r="Q13" s="119"/>
      <c r="R13" s="119"/>
      <c r="S13" s="125"/>
      <c r="T13" s="119"/>
      <c r="U13" s="119"/>
    </row>
    <row r="14" spans="1:23" s="44" customFormat="1" ht="15" customHeight="1" x14ac:dyDescent="0.25">
      <c r="A14" s="241"/>
      <c r="B14" s="241"/>
      <c r="C14" s="241"/>
      <c r="D14" s="246"/>
      <c r="E14" s="248" t="s">
        <v>477</v>
      </c>
      <c r="F14" s="250" t="s">
        <v>478</v>
      </c>
      <c r="G14" s="248"/>
      <c r="H14" s="246"/>
      <c r="I14" s="249"/>
      <c r="J14" s="241"/>
      <c r="K14" s="248" t="s">
        <v>477</v>
      </c>
      <c r="L14" s="250" t="s">
        <v>478</v>
      </c>
      <c r="M14" s="248"/>
      <c r="N14" s="246"/>
      <c r="O14" s="241"/>
      <c r="P14" s="123"/>
      <c r="Q14" s="119"/>
      <c r="R14" s="119"/>
      <c r="S14" s="125"/>
      <c r="T14" s="119"/>
      <c r="U14" s="119"/>
    </row>
    <row r="15" spans="1:23" s="44" customFormat="1" ht="15" customHeight="1" thickBot="1" x14ac:dyDescent="0.3">
      <c r="A15" s="241"/>
      <c r="B15" s="241"/>
      <c r="C15" s="241"/>
      <c r="D15" s="273" t="s">
        <v>479</v>
      </c>
      <c r="E15" s="273" t="s">
        <v>480</v>
      </c>
      <c r="F15" s="274" t="s">
        <v>481</v>
      </c>
      <c r="G15" s="273" t="s">
        <v>482</v>
      </c>
      <c r="H15" s="248" t="s">
        <v>483</v>
      </c>
      <c r="I15" s="248"/>
      <c r="J15" s="275" t="s">
        <v>484</v>
      </c>
      <c r="K15" s="275" t="s">
        <v>485</v>
      </c>
      <c r="L15" s="274" t="s">
        <v>481</v>
      </c>
      <c r="M15" s="275" t="s">
        <v>486</v>
      </c>
      <c r="N15" s="248" t="s">
        <v>487</v>
      </c>
      <c r="O15" s="248" t="s">
        <v>488</v>
      </c>
      <c r="P15" s="45" t="s">
        <v>489</v>
      </c>
      <c r="Q15" s="45" t="s">
        <v>490</v>
      </c>
      <c r="R15" s="45" t="s">
        <v>491</v>
      </c>
      <c r="S15" s="46" t="s">
        <v>492</v>
      </c>
      <c r="T15" s="45" t="s">
        <v>493</v>
      </c>
      <c r="U15" s="45" t="s">
        <v>494</v>
      </c>
      <c r="W15" s="44" t="s">
        <v>495</v>
      </c>
    </row>
    <row r="16" spans="1:23" s="215" customFormat="1" ht="6.75" customHeight="1" thickBot="1" x14ac:dyDescent="0.35">
      <c r="A16" s="207"/>
      <c r="B16" s="207"/>
      <c r="C16" s="207"/>
      <c r="D16" s="208"/>
      <c r="E16" s="208"/>
      <c r="F16" s="208"/>
      <c r="G16" s="208"/>
      <c r="H16" s="209"/>
      <c r="I16" s="209"/>
      <c r="J16" s="210"/>
      <c r="K16" s="210"/>
      <c r="L16" s="208"/>
      <c r="M16" s="210"/>
      <c r="N16" s="209"/>
      <c r="O16" s="209"/>
      <c r="P16" s="211"/>
      <c r="Q16" s="211"/>
      <c r="R16" s="212"/>
      <c r="S16" s="213"/>
      <c r="T16" s="211"/>
      <c r="U16" s="212"/>
      <c r="V16" s="214"/>
    </row>
    <row r="17" spans="1:23" ht="15" customHeight="1" x14ac:dyDescent="0.25">
      <c r="A17" s="276"/>
      <c r="B17" s="277"/>
      <c r="C17" s="278"/>
      <c r="D17" s="279">
        <f>SUM(D18:D277)</f>
        <v>111295.39864649999</v>
      </c>
      <c r="E17" s="279">
        <f t="shared" ref="E17:U17" si="0">SUM(E18:E277)</f>
        <v>46208.499046149976</v>
      </c>
      <c r="F17" s="279">
        <f t="shared" si="0"/>
        <v>0</v>
      </c>
      <c r="G17" s="279">
        <f t="shared" si="0"/>
        <v>6285.7603098099999</v>
      </c>
      <c r="H17" s="279">
        <f t="shared" si="0"/>
        <v>58801.139290540006</v>
      </c>
      <c r="I17" s="279"/>
      <c r="J17" s="279">
        <f t="shared" si="0"/>
        <v>105231.43705359388</v>
      </c>
      <c r="K17" s="279">
        <f t="shared" si="0"/>
        <v>20578.125982975715</v>
      </c>
      <c r="L17" s="279">
        <f t="shared" si="0"/>
        <v>0</v>
      </c>
      <c r="M17" s="279">
        <f t="shared" si="0"/>
        <v>6916.782605559998</v>
      </c>
      <c r="N17" s="279">
        <f>SUM(N18:N277)</f>
        <v>77736.528465058174</v>
      </c>
      <c r="O17" s="280">
        <f>IF(OR(H17=0,N17=0),"N.A.",IF((((N17-H17)/H17))*100&gt;=500,"500&lt;",IF((((N17-H17)/H17))*100&lt;=-500,"&lt;-500",(((N17-H17)/H17))*100)))</f>
        <v>32.202418869738658</v>
      </c>
      <c r="P17" s="47">
        <f t="shared" si="0"/>
        <v>10650.787626400001</v>
      </c>
      <c r="Q17" s="47">
        <f t="shared" si="0"/>
        <v>35557.71141974999</v>
      </c>
      <c r="R17" s="47">
        <f t="shared" si="0"/>
        <v>46208.499046149976</v>
      </c>
      <c r="S17" s="47">
        <f t="shared" si="0"/>
        <v>11093.056105730006</v>
      </c>
      <c r="T17" s="47">
        <f t="shared" si="0"/>
        <v>9485.0698772457054</v>
      </c>
      <c r="U17" s="47">
        <f t="shared" si="0"/>
        <v>20578.125982975715</v>
      </c>
      <c r="W17" s="48">
        <f>COUNTIF(N18:N277,"&lt;0")</f>
        <v>4</v>
      </c>
    </row>
    <row r="18" spans="1:23" s="39" customFormat="1" ht="20.100000000000001" customHeight="1" x14ac:dyDescent="0.25">
      <c r="A18" s="281">
        <v>1</v>
      </c>
      <c r="B18" s="281" t="s">
        <v>496</v>
      </c>
      <c r="C18" s="282" t="s">
        <v>497</v>
      </c>
      <c r="D18" s="283">
        <v>0</v>
      </c>
      <c r="E18" s="284">
        <v>0</v>
      </c>
      <c r="F18" s="284">
        <v>0</v>
      </c>
      <c r="G18" s="283">
        <v>0</v>
      </c>
      <c r="H18" s="280">
        <f>D18-E18-G18</f>
        <v>0</v>
      </c>
      <c r="I18" s="280"/>
      <c r="J18" s="283">
        <v>0</v>
      </c>
      <c r="K18" s="283">
        <v>0</v>
      </c>
      <c r="L18" s="283">
        <v>0</v>
      </c>
      <c r="M18" s="283">
        <v>0</v>
      </c>
      <c r="N18" s="283">
        <f>J18-K18-M18</f>
        <v>0</v>
      </c>
      <c r="O18" s="280" t="str">
        <f t="shared" ref="O18:O81" si="1">IF(OR(H18=0,N18=0),"N.A.",IF((((N18-H18)/H18))*100&gt;=500,"500&lt;",IF((((N18-H18)/H18))*100&lt;=-500,"&lt;-500",(((N18-H18)/H18))*100)))</f>
        <v>N.A.</v>
      </c>
      <c r="P18" s="49">
        <f>'[8]ENERO '!O16+[8]FEBRERO!O16+[8]MARZO!O16+[8]ABRIL!O16+[8]MAYO!O16+[8]JUNIO!O16+[8]JULIO!O16+[8]AGOSTO!O16+[8]SEPTIEMBRE!O16+[8]OCTUBRE!O16+[8]NOVIEMBRE!O16+[8]DICIEMBRE!O16</f>
        <v>0</v>
      </c>
      <c r="Q18" s="49">
        <f>'[8]ENERO '!P16+[8]FEBRERO!P16+[8]MARZO!P16+[8]ABRIL!P16+[8]MAYO!P16+[8]JUNIO!P16+[8]JULIO!P16+[8]AGOSTO!P16+[8]SEPTIEMBRE!P16+[8]OCTUBRE!P16+[8]NOVIEMBRE!P16+[8]DICIEMBRE!P16</f>
        <v>0</v>
      </c>
      <c r="R18" s="50">
        <f t="shared" ref="R18:R81" si="2">P18+Q18</f>
        <v>0</v>
      </c>
      <c r="S18" s="49">
        <f>'[8]ENERO '!R16+[8]FEBRERO!R16+[8]MARZO!R16+[8]ABRIL!R16+[8]MAYO!R16+[8]JUNIO!R16+[8]JULIO!R16+[8]AGOSTO!R16+[8]SEPTIEMBRE!R16+[8]OCTUBRE!R16+[8]NOVIEMBRE!R16+[8]DICIEMBRE!R16</f>
        <v>0</v>
      </c>
      <c r="T18" s="49">
        <f>'[8]ENERO '!S16+[8]FEBRERO!S16+[8]MARZO!S16+[8]ABRIL!S16+[8]MAYO!S16+[8]JUNIO!S16+[8]JULIO!S16+[8]AGOSTO!S16+[8]SEPTIEMBRE!S16+[8]OCTUBRE!S16+[8]NOVIEMBRE!S16+[8]DICIEMBRE!S16</f>
        <v>0</v>
      </c>
      <c r="U18" s="50">
        <f>S18+T18</f>
        <v>0</v>
      </c>
    </row>
    <row r="19" spans="1:23" s="39" customFormat="1" ht="20.100000000000001" customHeight="1" x14ac:dyDescent="0.25">
      <c r="A19" s="281">
        <v>2</v>
      </c>
      <c r="B19" s="281" t="s">
        <v>498</v>
      </c>
      <c r="C19" s="282" t="s">
        <v>499</v>
      </c>
      <c r="D19" s="283">
        <v>0</v>
      </c>
      <c r="E19" s="284">
        <v>0</v>
      </c>
      <c r="F19" s="284">
        <v>0</v>
      </c>
      <c r="G19" s="283">
        <v>0</v>
      </c>
      <c r="H19" s="280">
        <f t="shared" ref="H19:H82" si="3">D19-E19-G19</f>
        <v>0</v>
      </c>
      <c r="I19" s="280"/>
      <c r="J19" s="283">
        <v>0</v>
      </c>
      <c r="K19" s="283">
        <v>0</v>
      </c>
      <c r="L19" s="283">
        <v>0</v>
      </c>
      <c r="M19" s="283">
        <v>0</v>
      </c>
      <c r="N19" s="283">
        <f t="shared" ref="N19:N82" si="4">J19-K19-M19</f>
        <v>0</v>
      </c>
      <c r="O19" s="280" t="str">
        <f t="shared" si="1"/>
        <v>N.A.</v>
      </c>
      <c r="P19" s="49">
        <f>'[8]ENERO '!O17+[8]FEBRERO!O17+[8]MARZO!O17+[8]ABRIL!O17+[8]MAYO!O17+[8]JUNIO!O17+[8]JULIO!O17+[8]AGOSTO!O17+[8]SEPTIEMBRE!O17+[8]OCTUBRE!O17+[8]NOVIEMBRE!O17+[8]DICIEMBRE!O17</f>
        <v>0</v>
      </c>
      <c r="Q19" s="49">
        <f>'[8]ENERO '!P17+[8]FEBRERO!P17+[8]MARZO!P17+[8]ABRIL!P17+[8]MAYO!P17+[8]JUNIO!P17+[8]JULIO!P17+[8]AGOSTO!P17+[8]SEPTIEMBRE!P17+[8]OCTUBRE!P17+[8]NOVIEMBRE!P17+[8]DICIEMBRE!P17</f>
        <v>0</v>
      </c>
      <c r="R19" s="50">
        <f t="shared" si="2"/>
        <v>0</v>
      </c>
      <c r="S19" s="49">
        <f>'[8]ENERO '!R17+[8]FEBRERO!R17+[8]MARZO!R17+[8]ABRIL!R17+[8]MAYO!R17+[8]JUNIO!R17+[8]JULIO!R17+[8]AGOSTO!R17+[8]SEPTIEMBRE!R17+[8]OCTUBRE!R17+[8]NOVIEMBRE!R17+[8]DICIEMBRE!R17</f>
        <v>0</v>
      </c>
      <c r="T19" s="49">
        <f>'[8]ENERO '!S17+[8]FEBRERO!S17+[8]MARZO!S17+[8]ABRIL!S17+[8]MAYO!S17+[8]JUNIO!S17+[8]JULIO!S17+[8]AGOSTO!S17+[8]SEPTIEMBRE!S17+[8]OCTUBRE!S17+[8]NOVIEMBRE!S17+[8]DICIEMBRE!S17</f>
        <v>0</v>
      </c>
      <c r="U19" s="50">
        <f t="shared" ref="U19:U82" si="5">S19+T19</f>
        <v>0</v>
      </c>
    </row>
    <row r="20" spans="1:23" s="39" customFormat="1" ht="20.100000000000001" customHeight="1" x14ac:dyDescent="0.25">
      <c r="A20" s="281">
        <v>3</v>
      </c>
      <c r="B20" s="281" t="s">
        <v>500</v>
      </c>
      <c r="C20" s="282" t="s">
        <v>501</v>
      </c>
      <c r="D20" s="283">
        <v>0</v>
      </c>
      <c r="E20" s="284">
        <v>0</v>
      </c>
      <c r="F20" s="284">
        <v>0</v>
      </c>
      <c r="G20" s="283">
        <v>0</v>
      </c>
      <c r="H20" s="280">
        <f t="shared" si="3"/>
        <v>0</v>
      </c>
      <c r="I20" s="280"/>
      <c r="J20" s="283">
        <v>0</v>
      </c>
      <c r="K20" s="283">
        <v>0</v>
      </c>
      <c r="L20" s="283">
        <v>0</v>
      </c>
      <c r="M20" s="283">
        <v>0</v>
      </c>
      <c r="N20" s="283">
        <f t="shared" si="4"/>
        <v>0</v>
      </c>
      <c r="O20" s="280" t="str">
        <f t="shared" si="1"/>
        <v>N.A.</v>
      </c>
      <c r="P20" s="49">
        <f>'[8]ENERO '!O18+[8]FEBRERO!O18+[8]MARZO!O18+[8]ABRIL!O18+[8]MAYO!O18+[8]JUNIO!O18+[8]JULIO!O18+[8]AGOSTO!O18+[8]SEPTIEMBRE!O18+[8]OCTUBRE!O18+[8]NOVIEMBRE!O18+[8]DICIEMBRE!O18</f>
        <v>0</v>
      </c>
      <c r="Q20" s="49">
        <f>'[8]ENERO '!P18+[8]FEBRERO!P18+[8]MARZO!P18+[8]ABRIL!P18+[8]MAYO!P18+[8]JUNIO!P18+[8]JULIO!P18+[8]AGOSTO!P18+[8]SEPTIEMBRE!P18+[8]OCTUBRE!P18+[8]NOVIEMBRE!P18+[8]DICIEMBRE!P18</f>
        <v>0</v>
      </c>
      <c r="R20" s="50">
        <f t="shared" si="2"/>
        <v>0</v>
      </c>
      <c r="S20" s="49">
        <f>'[8]ENERO '!R18+[8]FEBRERO!R18+[8]MARZO!R18+[8]ABRIL!R18+[8]MAYO!R18+[8]JUNIO!R18+[8]JULIO!R18+[8]AGOSTO!R18+[8]SEPTIEMBRE!R18+[8]OCTUBRE!R18+[8]NOVIEMBRE!R18+[8]DICIEMBRE!R18</f>
        <v>0</v>
      </c>
      <c r="T20" s="49">
        <f>'[8]ENERO '!S18+[8]FEBRERO!S18+[8]MARZO!S18+[8]ABRIL!S18+[8]MAYO!S18+[8]JUNIO!S18+[8]JULIO!S18+[8]AGOSTO!S18+[8]SEPTIEMBRE!S18+[8]OCTUBRE!S18+[8]NOVIEMBRE!S18+[8]DICIEMBRE!S18</f>
        <v>0</v>
      </c>
      <c r="U20" s="50">
        <f t="shared" si="5"/>
        <v>0</v>
      </c>
    </row>
    <row r="21" spans="1:23" s="39" customFormat="1" ht="20.100000000000001" customHeight="1" x14ac:dyDescent="0.25">
      <c r="A21" s="281">
        <v>4</v>
      </c>
      <c r="B21" s="281" t="s">
        <v>498</v>
      </c>
      <c r="C21" s="282" t="s">
        <v>502</v>
      </c>
      <c r="D21" s="283">
        <v>0</v>
      </c>
      <c r="E21" s="284">
        <v>0</v>
      </c>
      <c r="F21" s="284">
        <v>0</v>
      </c>
      <c r="G21" s="283">
        <v>0</v>
      </c>
      <c r="H21" s="280">
        <f t="shared" si="3"/>
        <v>0</v>
      </c>
      <c r="I21" s="280"/>
      <c r="J21" s="283">
        <v>0</v>
      </c>
      <c r="K21" s="283">
        <v>0</v>
      </c>
      <c r="L21" s="283">
        <v>0</v>
      </c>
      <c r="M21" s="283">
        <v>0</v>
      </c>
      <c r="N21" s="283">
        <f t="shared" si="4"/>
        <v>0</v>
      </c>
      <c r="O21" s="280" t="str">
        <f t="shared" si="1"/>
        <v>N.A.</v>
      </c>
      <c r="P21" s="49">
        <f>'[8]ENERO '!O19+[8]FEBRERO!O19+[8]MARZO!O19+[8]ABRIL!O19+[8]MAYO!O19+[8]JUNIO!O19+[8]JULIO!O19+[8]AGOSTO!O19+[8]SEPTIEMBRE!O19+[8]OCTUBRE!O19+[8]NOVIEMBRE!O19+[8]DICIEMBRE!O19</f>
        <v>0</v>
      </c>
      <c r="Q21" s="49">
        <f>'[8]ENERO '!P19+[8]FEBRERO!P19+[8]MARZO!P19+[8]ABRIL!P19+[8]MAYO!P19+[8]JUNIO!P19+[8]JULIO!P19+[8]AGOSTO!P19+[8]SEPTIEMBRE!P19+[8]OCTUBRE!P19+[8]NOVIEMBRE!P19+[8]DICIEMBRE!P19</f>
        <v>0</v>
      </c>
      <c r="R21" s="50">
        <f t="shared" si="2"/>
        <v>0</v>
      </c>
      <c r="S21" s="49">
        <f>'[8]ENERO '!R19+[8]FEBRERO!R19+[8]MARZO!R19+[8]ABRIL!R19+[8]MAYO!R19+[8]JUNIO!R19+[8]JULIO!R19+[8]AGOSTO!R19+[8]SEPTIEMBRE!R19+[8]OCTUBRE!R19+[8]NOVIEMBRE!R19+[8]DICIEMBRE!R19</f>
        <v>0</v>
      </c>
      <c r="T21" s="49">
        <f>'[8]ENERO '!S19+[8]FEBRERO!S19+[8]MARZO!S19+[8]ABRIL!S19+[8]MAYO!S19+[8]JUNIO!S19+[8]JULIO!S19+[8]AGOSTO!S19+[8]SEPTIEMBRE!S19+[8]OCTUBRE!S19+[8]NOVIEMBRE!S19+[8]DICIEMBRE!S19</f>
        <v>0</v>
      </c>
      <c r="U21" s="50">
        <f t="shared" si="5"/>
        <v>0</v>
      </c>
    </row>
    <row r="22" spans="1:23" s="39" customFormat="1" ht="20.100000000000001" customHeight="1" x14ac:dyDescent="0.25">
      <c r="A22" s="281">
        <v>5</v>
      </c>
      <c r="B22" s="281" t="s">
        <v>503</v>
      </c>
      <c r="C22" s="282" t="s">
        <v>504</v>
      </c>
      <c r="D22" s="283">
        <v>0</v>
      </c>
      <c r="E22" s="284">
        <v>0</v>
      </c>
      <c r="F22" s="284">
        <v>0</v>
      </c>
      <c r="G22" s="283">
        <v>0</v>
      </c>
      <c r="H22" s="280">
        <f t="shared" si="3"/>
        <v>0</v>
      </c>
      <c r="I22" s="280"/>
      <c r="J22" s="283">
        <v>0</v>
      </c>
      <c r="K22" s="283">
        <v>0</v>
      </c>
      <c r="L22" s="283">
        <v>0</v>
      </c>
      <c r="M22" s="283">
        <v>0</v>
      </c>
      <c r="N22" s="283">
        <f t="shared" si="4"/>
        <v>0</v>
      </c>
      <c r="O22" s="280" t="str">
        <f t="shared" si="1"/>
        <v>N.A.</v>
      </c>
      <c r="P22" s="49">
        <f>'[8]ENERO '!O20+[8]FEBRERO!O20+[8]MARZO!O20+[8]ABRIL!O20+[8]MAYO!O20+[8]JUNIO!O20+[8]JULIO!O20+[8]AGOSTO!O20+[8]SEPTIEMBRE!O20+[8]OCTUBRE!O20+[8]NOVIEMBRE!O20+[8]DICIEMBRE!O20</f>
        <v>0</v>
      </c>
      <c r="Q22" s="49">
        <f>'[8]ENERO '!P20+[8]FEBRERO!P20+[8]MARZO!P20+[8]ABRIL!P20+[8]MAYO!P20+[8]JUNIO!P20+[8]JULIO!P20+[8]AGOSTO!P20+[8]SEPTIEMBRE!P20+[8]OCTUBRE!P20+[8]NOVIEMBRE!P20+[8]DICIEMBRE!P20</f>
        <v>0</v>
      </c>
      <c r="R22" s="50">
        <f t="shared" si="2"/>
        <v>0</v>
      </c>
      <c r="S22" s="49">
        <f>'[8]ENERO '!R20+[8]FEBRERO!R20+[8]MARZO!R20+[8]ABRIL!R20+[8]MAYO!R20+[8]JUNIO!R20+[8]JULIO!R20+[8]AGOSTO!R20+[8]SEPTIEMBRE!R20+[8]OCTUBRE!R20+[8]NOVIEMBRE!R20+[8]DICIEMBRE!R20</f>
        <v>0</v>
      </c>
      <c r="T22" s="49">
        <f>'[8]ENERO '!S20+[8]FEBRERO!S20+[8]MARZO!S20+[8]ABRIL!S20+[8]MAYO!S20+[8]JUNIO!S20+[8]JULIO!S20+[8]AGOSTO!S20+[8]SEPTIEMBRE!S20+[8]OCTUBRE!S20+[8]NOVIEMBRE!S20+[8]DICIEMBRE!S20</f>
        <v>0</v>
      </c>
      <c r="U22" s="50">
        <f t="shared" si="5"/>
        <v>0</v>
      </c>
    </row>
    <row r="23" spans="1:23" s="39" customFormat="1" ht="20.100000000000001" customHeight="1" x14ac:dyDescent="0.25">
      <c r="A23" s="281">
        <v>6</v>
      </c>
      <c r="B23" s="281" t="s">
        <v>498</v>
      </c>
      <c r="C23" s="282" t="s">
        <v>505</v>
      </c>
      <c r="D23" s="283">
        <v>0</v>
      </c>
      <c r="E23" s="284">
        <v>0</v>
      </c>
      <c r="F23" s="284">
        <v>0</v>
      </c>
      <c r="G23" s="283">
        <v>0</v>
      </c>
      <c r="H23" s="280">
        <f t="shared" si="3"/>
        <v>0</v>
      </c>
      <c r="I23" s="280"/>
      <c r="J23" s="283">
        <v>0</v>
      </c>
      <c r="K23" s="283">
        <v>0</v>
      </c>
      <c r="L23" s="283">
        <v>0</v>
      </c>
      <c r="M23" s="283">
        <v>0</v>
      </c>
      <c r="N23" s="283">
        <f t="shared" si="4"/>
        <v>0</v>
      </c>
      <c r="O23" s="280" t="str">
        <f t="shared" si="1"/>
        <v>N.A.</v>
      </c>
      <c r="P23" s="49">
        <f>'[8]ENERO '!O21+[8]FEBRERO!O21+[8]MARZO!O21+[8]ABRIL!O21+[8]MAYO!O21+[8]JUNIO!O21+[8]JULIO!O21+[8]AGOSTO!O21+[8]SEPTIEMBRE!O21+[8]OCTUBRE!O21+[8]NOVIEMBRE!O21+[8]DICIEMBRE!O21</f>
        <v>0</v>
      </c>
      <c r="Q23" s="49">
        <f>'[8]ENERO '!P21+[8]FEBRERO!P21+[8]MARZO!P21+[8]ABRIL!P21+[8]MAYO!P21+[8]JUNIO!P21+[8]JULIO!P21+[8]AGOSTO!P21+[8]SEPTIEMBRE!P21+[8]OCTUBRE!P21+[8]NOVIEMBRE!P21+[8]DICIEMBRE!P21</f>
        <v>0</v>
      </c>
      <c r="R23" s="50">
        <f t="shared" si="2"/>
        <v>0</v>
      </c>
      <c r="S23" s="49">
        <f>'[8]ENERO '!R21+[8]FEBRERO!R21+[8]MARZO!R21+[8]ABRIL!R21+[8]MAYO!R21+[8]JUNIO!R21+[8]JULIO!R21+[8]AGOSTO!R21+[8]SEPTIEMBRE!R21+[8]OCTUBRE!R21+[8]NOVIEMBRE!R21+[8]DICIEMBRE!R21</f>
        <v>0</v>
      </c>
      <c r="T23" s="49">
        <f>'[8]ENERO '!S21+[8]FEBRERO!S21+[8]MARZO!S21+[8]ABRIL!S21+[8]MAYO!S21+[8]JUNIO!S21+[8]JULIO!S21+[8]AGOSTO!S21+[8]SEPTIEMBRE!S21+[8]OCTUBRE!S21+[8]NOVIEMBRE!S21+[8]DICIEMBRE!S21</f>
        <v>0</v>
      </c>
      <c r="U23" s="50">
        <f t="shared" si="5"/>
        <v>0</v>
      </c>
    </row>
    <row r="24" spans="1:23" s="39" customFormat="1" ht="20.100000000000001" customHeight="1" x14ac:dyDescent="0.25">
      <c r="A24" s="281">
        <v>7</v>
      </c>
      <c r="B24" s="281" t="s">
        <v>506</v>
      </c>
      <c r="C24" s="282" t="s">
        <v>507</v>
      </c>
      <c r="D24" s="283">
        <v>1869.3000000000002</v>
      </c>
      <c r="E24" s="284">
        <v>1657.2136668799999</v>
      </c>
      <c r="F24" s="284">
        <v>0</v>
      </c>
      <c r="G24" s="283">
        <v>114.03279191</v>
      </c>
      <c r="H24" s="280">
        <f t="shared" si="3"/>
        <v>98.05354121000029</v>
      </c>
      <c r="I24" s="280"/>
      <c r="J24" s="283">
        <v>4990.2411638699996</v>
      </c>
      <c r="K24" s="283">
        <v>317.54673384</v>
      </c>
      <c r="L24" s="283">
        <v>0</v>
      </c>
      <c r="M24" s="283">
        <v>124.81584981</v>
      </c>
      <c r="N24" s="283">
        <f t="shared" si="4"/>
        <v>4547.8785802199991</v>
      </c>
      <c r="O24" s="280" t="str">
        <f t="shared" si="1"/>
        <v>500&lt;</v>
      </c>
      <c r="P24" s="49">
        <f>'[8]ENERO '!O22+[8]FEBRERO!O22+[8]MARZO!O22+[8]ABRIL!O22+[8]MAYO!O22+[8]JUNIO!O22+[8]JULIO!O22+[8]AGOSTO!O22+[8]SEPTIEMBRE!O22+[8]OCTUBRE!O22+[8]NOVIEMBRE!O22+[8]DICIEMBRE!O22</f>
        <v>526.58866688000001</v>
      </c>
      <c r="Q24" s="49">
        <f>'[8]ENERO '!P22+[8]FEBRERO!P22+[8]MARZO!P22+[8]ABRIL!P22+[8]MAYO!P22+[8]JUNIO!P22+[8]JULIO!P22+[8]AGOSTO!P22+[8]SEPTIEMBRE!P22+[8]OCTUBRE!P22+[8]NOVIEMBRE!P22+[8]DICIEMBRE!P22</f>
        <v>1130.625</v>
      </c>
      <c r="R24" s="50">
        <f t="shared" si="2"/>
        <v>1657.2136668799999</v>
      </c>
      <c r="S24" s="49">
        <f>'[8]ENERO '!R22+[8]FEBRERO!R22+[8]MARZO!R22+[8]ABRIL!R22+[8]MAYO!R22+[8]JUNIO!R22+[8]JULIO!R22+[8]AGOSTO!R22+[8]SEPTIEMBRE!R22+[8]OCTUBRE!R22+[8]NOVIEMBRE!R22+[8]DICIEMBRE!R22</f>
        <v>142.85126903</v>
      </c>
      <c r="T24" s="49">
        <f>'[8]ENERO '!S22+[8]FEBRERO!S22+[8]MARZO!S22+[8]ABRIL!S22+[8]MAYO!S22+[8]JUNIO!S22+[8]JULIO!S22+[8]AGOSTO!S22+[8]SEPTIEMBRE!S22+[8]OCTUBRE!S22+[8]NOVIEMBRE!S22+[8]DICIEMBRE!S22</f>
        <v>174.69546481000003</v>
      </c>
      <c r="U24" s="50">
        <f t="shared" si="5"/>
        <v>317.54673384</v>
      </c>
    </row>
    <row r="25" spans="1:23" s="39" customFormat="1" ht="20.100000000000001" customHeight="1" x14ac:dyDescent="0.25">
      <c r="A25" s="281">
        <v>9</v>
      </c>
      <c r="B25" s="281" t="s">
        <v>508</v>
      </c>
      <c r="C25" s="282" t="s">
        <v>509</v>
      </c>
      <c r="D25" s="283">
        <v>0</v>
      </c>
      <c r="E25" s="284">
        <v>0</v>
      </c>
      <c r="F25" s="284">
        <v>0</v>
      </c>
      <c r="G25" s="283">
        <v>0</v>
      </c>
      <c r="H25" s="280">
        <f t="shared" si="3"/>
        <v>0</v>
      </c>
      <c r="I25" s="280"/>
      <c r="J25" s="283">
        <v>0</v>
      </c>
      <c r="K25" s="283">
        <v>0</v>
      </c>
      <c r="L25" s="283">
        <v>0</v>
      </c>
      <c r="M25" s="283">
        <v>0</v>
      </c>
      <c r="N25" s="283">
        <f t="shared" si="4"/>
        <v>0</v>
      </c>
      <c r="O25" s="280" t="str">
        <f t="shared" si="1"/>
        <v>N.A.</v>
      </c>
      <c r="P25" s="49">
        <f>'[8]ENERO '!O23+[8]FEBRERO!O23+[8]MARZO!O23+[8]ABRIL!O23+[8]MAYO!O23+[8]JUNIO!O23+[8]JULIO!O23+[8]AGOSTO!O23+[8]SEPTIEMBRE!O23+[8]OCTUBRE!O23+[8]NOVIEMBRE!O23+[8]DICIEMBRE!O23</f>
        <v>0</v>
      </c>
      <c r="Q25" s="49">
        <f>'[8]ENERO '!P23+[8]FEBRERO!P23+[8]MARZO!P23+[8]ABRIL!P23+[8]MAYO!P23+[8]JUNIO!P23+[8]JULIO!P23+[8]AGOSTO!P23+[8]SEPTIEMBRE!P23+[8]OCTUBRE!P23+[8]NOVIEMBRE!P23+[8]DICIEMBRE!P23</f>
        <v>0</v>
      </c>
      <c r="R25" s="50">
        <f t="shared" si="2"/>
        <v>0</v>
      </c>
      <c r="S25" s="49">
        <f>'[8]ENERO '!R23+[8]FEBRERO!R23+[8]MARZO!R23+[8]ABRIL!R23+[8]MAYO!R23+[8]JUNIO!R23+[8]JULIO!R23+[8]AGOSTO!R23+[8]SEPTIEMBRE!R23+[8]OCTUBRE!R23+[8]NOVIEMBRE!R23+[8]DICIEMBRE!R23</f>
        <v>0</v>
      </c>
      <c r="T25" s="49">
        <f>'[8]ENERO '!S23+[8]FEBRERO!S23+[8]MARZO!S23+[8]ABRIL!S23+[8]MAYO!S23+[8]JUNIO!S23+[8]JULIO!S23+[8]AGOSTO!S23+[8]SEPTIEMBRE!S23+[8]OCTUBRE!S23+[8]NOVIEMBRE!S23+[8]DICIEMBRE!S23</f>
        <v>0</v>
      </c>
      <c r="U25" s="50">
        <f t="shared" si="5"/>
        <v>0</v>
      </c>
    </row>
    <row r="26" spans="1:23" s="39" customFormat="1" ht="20.100000000000001" customHeight="1" x14ac:dyDescent="0.25">
      <c r="A26" s="285">
        <v>10</v>
      </c>
      <c r="B26" s="281" t="s">
        <v>508</v>
      </c>
      <c r="C26" s="282" t="s">
        <v>510</v>
      </c>
      <c r="D26" s="283">
        <v>0</v>
      </c>
      <c r="E26" s="284">
        <v>0</v>
      </c>
      <c r="F26" s="284">
        <v>0</v>
      </c>
      <c r="G26" s="283">
        <v>0</v>
      </c>
      <c r="H26" s="280">
        <f t="shared" si="3"/>
        <v>0</v>
      </c>
      <c r="I26" s="280"/>
      <c r="J26" s="283">
        <v>0</v>
      </c>
      <c r="K26" s="283">
        <v>0</v>
      </c>
      <c r="L26" s="283">
        <v>0</v>
      </c>
      <c r="M26" s="283">
        <v>0</v>
      </c>
      <c r="N26" s="283">
        <f t="shared" si="4"/>
        <v>0</v>
      </c>
      <c r="O26" s="280" t="str">
        <f t="shared" si="1"/>
        <v>N.A.</v>
      </c>
      <c r="P26" s="49">
        <f>'[8]ENERO '!O24+[8]FEBRERO!O24+[8]MARZO!O24+[8]ABRIL!O24+[8]MAYO!O24+[8]JUNIO!O24+[8]JULIO!O24+[8]AGOSTO!O24+[8]SEPTIEMBRE!O24+[8]OCTUBRE!O24+[8]NOVIEMBRE!O24+[8]DICIEMBRE!O24</f>
        <v>0</v>
      </c>
      <c r="Q26" s="49">
        <f>'[8]ENERO '!P24+[8]FEBRERO!P24+[8]MARZO!P24+[8]ABRIL!P24+[8]MAYO!P24+[8]JUNIO!P24+[8]JULIO!P24+[8]AGOSTO!P24+[8]SEPTIEMBRE!P24+[8]OCTUBRE!P24+[8]NOVIEMBRE!P24+[8]DICIEMBRE!P24</f>
        <v>0</v>
      </c>
      <c r="R26" s="50">
        <f t="shared" si="2"/>
        <v>0</v>
      </c>
      <c r="S26" s="49">
        <f>'[8]ENERO '!R24+[8]FEBRERO!R24+[8]MARZO!R24+[8]ABRIL!R24+[8]MAYO!R24+[8]JUNIO!R24+[8]JULIO!R24+[8]AGOSTO!R24+[8]SEPTIEMBRE!R24+[8]OCTUBRE!R24+[8]NOVIEMBRE!R24+[8]DICIEMBRE!R24</f>
        <v>0</v>
      </c>
      <c r="T26" s="49">
        <f>'[8]ENERO '!S24+[8]FEBRERO!S24+[8]MARZO!S24+[8]ABRIL!S24+[8]MAYO!S24+[8]JUNIO!S24+[8]JULIO!S24+[8]AGOSTO!S24+[8]SEPTIEMBRE!S24+[8]OCTUBRE!S24+[8]NOVIEMBRE!S24+[8]DICIEMBRE!S24</f>
        <v>0</v>
      </c>
      <c r="U26" s="50">
        <f t="shared" si="5"/>
        <v>0</v>
      </c>
    </row>
    <row r="27" spans="1:23" s="39" customFormat="1" ht="20.100000000000001" customHeight="1" x14ac:dyDescent="0.25">
      <c r="A27" s="285">
        <v>11</v>
      </c>
      <c r="B27" s="281" t="s">
        <v>508</v>
      </c>
      <c r="C27" s="282" t="s">
        <v>511</v>
      </c>
      <c r="D27" s="283">
        <v>0</v>
      </c>
      <c r="E27" s="284">
        <v>0</v>
      </c>
      <c r="F27" s="284">
        <v>0</v>
      </c>
      <c r="G27" s="283">
        <v>0</v>
      </c>
      <c r="H27" s="280">
        <f t="shared" si="3"/>
        <v>0</v>
      </c>
      <c r="I27" s="280"/>
      <c r="J27" s="283">
        <v>0</v>
      </c>
      <c r="K27" s="283">
        <v>0</v>
      </c>
      <c r="L27" s="283">
        <v>0</v>
      </c>
      <c r="M27" s="283">
        <v>0</v>
      </c>
      <c r="N27" s="283">
        <f t="shared" si="4"/>
        <v>0</v>
      </c>
      <c r="O27" s="280" t="str">
        <f t="shared" si="1"/>
        <v>N.A.</v>
      </c>
      <c r="P27" s="49">
        <f>'[8]ENERO '!O25+[8]FEBRERO!O25+[8]MARZO!O25+[8]ABRIL!O25+[8]MAYO!O25+[8]JUNIO!O25+[8]JULIO!O25+[8]AGOSTO!O25+[8]SEPTIEMBRE!O25+[8]OCTUBRE!O25+[8]NOVIEMBRE!O25+[8]DICIEMBRE!O25</f>
        <v>0</v>
      </c>
      <c r="Q27" s="49">
        <f>'[8]ENERO '!P25+[8]FEBRERO!P25+[8]MARZO!P25+[8]ABRIL!P25+[8]MAYO!P25+[8]JUNIO!P25+[8]JULIO!P25+[8]AGOSTO!P25+[8]SEPTIEMBRE!P25+[8]OCTUBRE!P25+[8]NOVIEMBRE!P25+[8]DICIEMBRE!P25</f>
        <v>0</v>
      </c>
      <c r="R27" s="50">
        <f t="shared" si="2"/>
        <v>0</v>
      </c>
      <c r="S27" s="49">
        <f>'[8]ENERO '!R25+[8]FEBRERO!R25+[8]MARZO!R25+[8]ABRIL!R25+[8]MAYO!R25+[8]JUNIO!R25+[8]JULIO!R25+[8]AGOSTO!R25+[8]SEPTIEMBRE!R25+[8]OCTUBRE!R25+[8]NOVIEMBRE!R25+[8]DICIEMBRE!R25</f>
        <v>0</v>
      </c>
      <c r="T27" s="49">
        <f>'[8]ENERO '!S25+[8]FEBRERO!S25+[8]MARZO!S25+[8]ABRIL!S25+[8]MAYO!S25+[8]JUNIO!S25+[8]JULIO!S25+[8]AGOSTO!S25+[8]SEPTIEMBRE!S25+[8]OCTUBRE!S25+[8]NOVIEMBRE!S25+[8]DICIEMBRE!S25</f>
        <v>0</v>
      </c>
      <c r="U27" s="50">
        <f t="shared" si="5"/>
        <v>0</v>
      </c>
    </row>
    <row r="28" spans="1:23" s="39" customFormat="1" ht="20.100000000000001" customHeight="1" x14ac:dyDescent="0.25">
      <c r="A28" s="285">
        <v>12</v>
      </c>
      <c r="B28" s="281" t="s">
        <v>512</v>
      </c>
      <c r="C28" s="282" t="s">
        <v>513</v>
      </c>
      <c r="D28" s="283">
        <v>0</v>
      </c>
      <c r="E28" s="284">
        <v>0</v>
      </c>
      <c r="F28" s="284">
        <v>0</v>
      </c>
      <c r="G28" s="283">
        <v>0</v>
      </c>
      <c r="H28" s="280">
        <f t="shared" si="3"/>
        <v>0</v>
      </c>
      <c r="I28" s="280"/>
      <c r="J28" s="283">
        <v>0</v>
      </c>
      <c r="K28" s="283">
        <v>0</v>
      </c>
      <c r="L28" s="283">
        <v>0</v>
      </c>
      <c r="M28" s="283">
        <v>0</v>
      </c>
      <c r="N28" s="283">
        <f t="shared" si="4"/>
        <v>0</v>
      </c>
      <c r="O28" s="280" t="str">
        <f t="shared" si="1"/>
        <v>N.A.</v>
      </c>
      <c r="P28" s="49">
        <f>'[8]ENERO '!O26+[8]FEBRERO!O26+[8]MARZO!O26+[8]ABRIL!O26+[8]MAYO!O26+[8]JUNIO!O26+[8]JULIO!O26+[8]AGOSTO!O26+[8]SEPTIEMBRE!O26+[8]OCTUBRE!O26+[8]NOVIEMBRE!O26+[8]DICIEMBRE!O26</f>
        <v>0</v>
      </c>
      <c r="Q28" s="49">
        <f>'[8]ENERO '!P26+[8]FEBRERO!P26+[8]MARZO!P26+[8]ABRIL!P26+[8]MAYO!P26+[8]JUNIO!P26+[8]JULIO!P26+[8]AGOSTO!P26+[8]SEPTIEMBRE!P26+[8]OCTUBRE!P26+[8]NOVIEMBRE!P26+[8]DICIEMBRE!P26</f>
        <v>0</v>
      </c>
      <c r="R28" s="50">
        <f t="shared" si="2"/>
        <v>0</v>
      </c>
      <c r="S28" s="49">
        <f>'[8]ENERO '!R26+[8]FEBRERO!R26+[8]MARZO!R26+[8]ABRIL!R26+[8]MAYO!R26+[8]JUNIO!R26+[8]JULIO!R26+[8]AGOSTO!R26+[8]SEPTIEMBRE!R26+[8]OCTUBRE!R26+[8]NOVIEMBRE!R26+[8]DICIEMBRE!R26</f>
        <v>0</v>
      </c>
      <c r="T28" s="49">
        <f>'[8]ENERO '!S26+[8]FEBRERO!S26+[8]MARZO!S26+[8]ABRIL!S26+[8]MAYO!S26+[8]JUNIO!S26+[8]JULIO!S26+[8]AGOSTO!S26+[8]SEPTIEMBRE!S26+[8]OCTUBRE!S26+[8]NOVIEMBRE!S26+[8]DICIEMBRE!S26</f>
        <v>0</v>
      </c>
      <c r="U28" s="50">
        <f t="shared" si="5"/>
        <v>0</v>
      </c>
    </row>
    <row r="29" spans="1:23" s="39" customFormat="1" ht="20.100000000000001" customHeight="1" x14ac:dyDescent="0.25">
      <c r="A29" s="285">
        <v>13</v>
      </c>
      <c r="B29" s="281" t="s">
        <v>512</v>
      </c>
      <c r="C29" s="282" t="s">
        <v>514</v>
      </c>
      <c r="D29" s="283">
        <v>0</v>
      </c>
      <c r="E29" s="284">
        <v>0</v>
      </c>
      <c r="F29" s="284">
        <v>0</v>
      </c>
      <c r="G29" s="283">
        <v>0</v>
      </c>
      <c r="H29" s="280">
        <f t="shared" si="3"/>
        <v>0</v>
      </c>
      <c r="I29" s="280"/>
      <c r="J29" s="283">
        <v>0</v>
      </c>
      <c r="K29" s="283">
        <v>0</v>
      </c>
      <c r="L29" s="283">
        <v>0</v>
      </c>
      <c r="M29" s="283">
        <v>0</v>
      </c>
      <c r="N29" s="283">
        <f t="shared" si="4"/>
        <v>0</v>
      </c>
      <c r="O29" s="280" t="str">
        <f t="shared" si="1"/>
        <v>N.A.</v>
      </c>
      <c r="P29" s="49">
        <f>'[8]ENERO '!O27+[8]FEBRERO!O27+[8]MARZO!O27+[8]ABRIL!O27+[8]MAYO!O27+[8]JUNIO!O27+[8]JULIO!O27+[8]AGOSTO!O27+[8]SEPTIEMBRE!O27+[8]OCTUBRE!O27+[8]NOVIEMBRE!O27+[8]DICIEMBRE!O27</f>
        <v>0</v>
      </c>
      <c r="Q29" s="49">
        <f>'[8]ENERO '!P27+[8]FEBRERO!P27+[8]MARZO!P27+[8]ABRIL!P27+[8]MAYO!P27+[8]JUNIO!P27+[8]JULIO!P27+[8]AGOSTO!P27+[8]SEPTIEMBRE!P27+[8]OCTUBRE!P27+[8]NOVIEMBRE!P27+[8]DICIEMBRE!P27</f>
        <v>0</v>
      </c>
      <c r="R29" s="50">
        <f t="shared" si="2"/>
        <v>0</v>
      </c>
      <c r="S29" s="49">
        <f>'[8]ENERO '!R27+[8]FEBRERO!R27+[8]MARZO!R27+[8]ABRIL!R27+[8]MAYO!R27+[8]JUNIO!R27+[8]JULIO!R27+[8]AGOSTO!R27+[8]SEPTIEMBRE!R27+[8]OCTUBRE!R27+[8]NOVIEMBRE!R27+[8]DICIEMBRE!R27</f>
        <v>0</v>
      </c>
      <c r="T29" s="49">
        <f>'[8]ENERO '!S27+[8]FEBRERO!S27+[8]MARZO!S27+[8]ABRIL!S27+[8]MAYO!S27+[8]JUNIO!S27+[8]JULIO!S27+[8]AGOSTO!S27+[8]SEPTIEMBRE!S27+[8]OCTUBRE!S27+[8]NOVIEMBRE!S27+[8]DICIEMBRE!S27</f>
        <v>0</v>
      </c>
      <c r="U29" s="50">
        <f t="shared" si="5"/>
        <v>0</v>
      </c>
    </row>
    <row r="30" spans="1:23" s="39" customFormat="1" ht="20.100000000000001" customHeight="1" x14ac:dyDescent="0.25">
      <c r="A30" s="285">
        <v>14</v>
      </c>
      <c r="B30" s="281" t="s">
        <v>512</v>
      </c>
      <c r="C30" s="282" t="s">
        <v>515</v>
      </c>
      <c r="D30" s="283">
        <v>0</v>
      </c>
      <c r="E30" s="284">
        <v>0</v>
      </c>
      <c r="F30" s="284">
        <v>0</v>
      </c>
      <c r="G30" s="283">
        <v>0</v>
      </c>
      <c r="H30" s="280">
        <f t="shared" si="3"/>
        <v>0</v>
      </c>
      <c r="I30" s="280"/>
      <c r="J30" s="283">
        <v>0</v>
      </c>
      <c r="K30" s="283">
        <v>0</v>
      </c>
      <c r="L30" s="283">
        <v>0</v>
      </c>
      <c r="M30" s="283">
        <v>0</v>
      </c>
      <c r="N30" s="283">
        <f t="shared" si="4"/>
        <v>0</v>
      </c>
      <c r="O30" s="280" t="str">
        <f t="shared" si="1"/>
        <v>N.A.</v>
      </c>
      <c r="P30" s="49">
        <f>'[8]ENERO '!O28+[8]FEBRERO!O28+[8]MARZO!O28+[8]ABRIL!O28+[8]MAYO!O28+[8]JUNIO!O28+[8]JULIO!O28+[8]AGOSTO!O28+[8]SEPTIEMBRE!O28+[8]OCTUBRE!O28+[8]NOVIEMBRE!O28+[8]DICIEMBRE!O28</f>
        <v>0</v>
      </c>
      <c r="Q30" s="49">
        <f>'[8]ENERO '!P28+[8]FEBRERO!P28+[8]MARZO!P28+[8]ABRIL!P28+[8]MAYO!P28+[8]JUNIO!P28+[8]JULIO!P28+[8]AGOSTO!P28+[8]SEPTIEMBRE!P28+[8]OCTUBRE!P28+[8]NOVIEMBRE!P28+[8]DICIEMBRE!P28</f>
        <v>0</v>
      </c>
      <c r="R30" s="50">
        <f t="shared" si="2"/>
        <v>0</v>
      </c>
      <c r="S30" s="49">
        <f>'[8]ENERO '!R28+[8]FEBRERO!R28+[8]MARZO!R28+[8]ABRIL!R28+[8]MAYO!R28+[8]JUNIO!R28+[8]JULIO!R28+[8]AGOSTO!R28+[8]SEPTIEMBRE!R28+[8]OCTUBRE!R28+[8]NOVIEMBRE!R28+[8]DICIEMBRE!R28</f>
        <v>0</v>
      </c>
      <c r="T30" s="49">
        <f>'[8]ENERO '!S28+[8]FEBRERO!S28+[8]MARZO!S28+[8]ABRIL!S28+[8]MAYO!S28+[8]JUNIO!S28+[8]JULIO!S28+[8]AGOSTO!S28+[8]SEPTIEMBRE!S28+[8]OCTUBRE!S28+[8]NOVIEMBRE!S28+[8]DICIEMBRE!S28</f>
        <v>0</v>
      </c>
      <c r="U30" s="50">
        <f t="shared" si="5"/>
        <v>0</v>
      </c>
    </row>
    <row r="31" spans="1:23" s="39" customFormat="1" ht="20.100000000000001" customHeight="1" x14ac:dyDescent="0.25">
      <c r="A31" s="285">
        <v>15</v>
      </c>
      <c r="B31" s="281" t="s">
        <v>512</v>
      </c>
      <c r="C31" s="282" t="s">
        <v>516</v>
      </c>
      <c r="D31" s="283">
        <v>0</v>
      </c>
      <c r="E31" s="284">
        <v>0</v>
      </c>
      <c r="F31" s="284">
        <v>0</v>
      </c>
      <c r="G31" s="283">
        <v>0</v>
      </c>
      <c r="H31" s="280">
        <f t="shared" si="3"/>
        <v>0</v>
      </c>
      <c r="I31" s="280"/>
      <c r="J31" s="283">
        <v>0</v>
      </c>
      <c r="K31" s="283">
        <v>0</v>
      </c>
      <c r="L31" s="283">
        <v>0</v>
      </c>
      <c r="M31" s="283">
        <v>0</v>
      </c>
      <c r="N31" s="283">
        <f t="shared" si="4"/>
        <v>0</v>
      </c>
      <c r="O31" s="280" t="str">
        <f t="shared" si="1"/>
        <v>N.A.</v>
      </c>
      <c r="P31" s="49">
        <f>'[8]ENERO '!O29+[8]FEBRERO!O29+[8]MARZO!O29+[8]ABRIL!O29+[8]MAYO!O29+[8]JUNIO!O29+[8]JULIO!O29+[8]AGOSTO!O29+[8]SEPTIEMBRE!O29+[8]OCTUBRE!O29+[8]NOVIEMBRE!O29+[8]DICIEMBRE!O29</f>
        <v>0</v>
      </c>
      <c r="Q31" s="49">
        <f>'[8]ENERO '!P29+[8]FEBRERO!P29+[8]MARZO!P29+[8]ABRIL!P29+[8]MAYO!P29+[8]JUNIO!P29+[8]JULIO!P29+[8]AGOSTO!P29+[8]SEPTIEMBRE!P29+[8]OCTUBRE!P29+[8]NOVIEMBRE!P29+[8]DICIEMBRE!P29</f>
        <v>0</v>
      </c>
      <c r="R31" s="50">
        <f t="shared" si="2"/>
        <v>0</v>
      </c>
      <c r="S31" s="49">
        <f>'[8]ENERO '!R29+[8]FEBRERO!R29+[8]MARZO!R29+[8]ABRIL!R29+[8]MAYO!R29+[8]JUNIO!R29+[8]JULIO!R29+[8]AGOSTO!R29+[8]SEPTIEMBRE!R29+[8]OCTUBRE!R29+[8]NOVIEMBRE!R29+[8]DICIEMBRE!R29</f>
        <v>0</v>
      </c>
      <c r="T31" s="49">
        <f>'[8]ENERO '!S29+[8]FEBRERO!S29+[8]MARZO!S29+[8]ABRIL!S29+[8]MAYO!S29+[8]JUNIO!S29+[8]JULIO!S29+[8]AGOSTO!S29+[8]SEPTIEMBRE!S29+[8]OCTUBRE!S29+[8]NOVIEMBRE!S29+[8]DICIEMBRE!S29</f>
        <v>0</v>
      </c>
      <c r="U31" s="50">
        <f t="shared" si="5"/>
        <v>0</v>
      </c>
    </row>
    <row r="32" spans="1:23" s="39" customFormat="1" ht="20.100000000000001" customHeight="1" x14ac:dyDescent="0.25">
      <c r="A32" s="285">
        <v>16</v>
      </c>
      <c r="B32" s="281" t="s">
        <v>512</v>
      </c>
      <c r="C32" s="282" t="s">
        <v>517</v>
      </c>
      <c r="D32" s="283">
        <v>0</v>
      </c>
      <c r="E32" s="284">
        <v>0</v>
      </c>
      <c r="F32" s="284">
        <v>0</v>
      </c>
      <c r="G32" s="283">
        <v>0</v>
      </c>
      <c r="H32" s="280">
        <f t="shared" si="3"/>
        <v>0</v>
      </c>
      <c r="I32" s="280"/>
      <c r="J32" s="283">
        <v>0</v>
      </c>
      <c r="K32" s="283">
        <v>0</v>
      </c>
      <c r="L32" s="283">
        <v>0</v>
      </c>
      <c r="M32" s="283">
        <v>0</v>
      </c>
      <c r="N32" s="283">
        <f t="shared" si="4"/>
        <v>0</v>
      </c>
      <c r="O32" s="280" t="str">
        <f t="shared" si="1"/>
        <v>N.A.</v>
      </c>
      <c r="P32" s="49">
        <f>'[8]ENERO '!O30+[8]FEBRERO!O30+[8]MARZO!O30+[8]ABRIL!O30+[8]MAYO!O30+[8]JUNIO!O30+[8]JULIO!O30+[8]AGOSTO!O30+[8]SEPTIEMBRE!O30+[8]OCTUBRE!O30+[8]NOVIEMBRE!O30+[8]DICIEMBRE!O30</f>
        <v>0</v>
      </c>
      <c r="Q32" s="49">
        <f>'[8]ENERO '!P30+[8]FEBRERO!P30+[8]MARZO!P30+[8]ABRIL!P30+[8]MAYO!P30+[8]JUNIO!P30+[8]JULIO!P30+[8]AGOSTO!P30+[8]SEPTIEMBRE!P30+[8]OCTUBRE!P30+[8]NOVIEMBRE!P30+[8]DICIEMBRE!P30</f>
        <v>0</v>
      </c>
      <c r="R32" s="50">
        <f t="shared" si="2"/>
        <v>0</v>
      </c>
      <c r="S32" s="49">
        <f>'[8]ENERO '!R30+[8]FEBRERO!R30+[8]MARZO!R30+[8]ABRIL!R30+[8]MAYO!R30+[8]JUNIO!R30+[8]JULIO!R30+[8]AGOSTO!R30+[8]SEPTIEMBRE!R30+[8]OCTUBRE!R30+[8]NOVIEMBRE!R30+[8]DICIEMBRE!R30</f>
        <v>0</v>
      </c>
      <c r="T32" s="49">
        <f>'[8]ENERO '!S30+[8]FEBRERO!S30+[8]MARZO!S30+[8]ABRIL!S30+[8]MAYO!S30+[8]JUNIO!S30+[8]JULIO!S30+[8]AGOSTO!S30+[8]SEPTIEMBRE!S30+[8]OCTUBRE!S30+[8]NOVIEMBRE!S30+[8]DICIEMBRE!S30</f>
        <v>0</v>
      </c>
      <c r="U32" s="50">
        <f t="shared" si="5"/>
        <v>0</v>
      </c>
    </row>
    <row r="33" spans="1:21" s="39" customFormat="1" ht="20.100000000000001" customHeight="1" x14ac:dyDescent="0.25">
      <c r="A33" s="285">
        <v>17</v>
      </c>
      <c r="B33" s="281" t="s">
        <v>508</v>
      </c>
      <c r="C33" s="282" t="s">
        <v>518</v>
      </c>
      <c r="D33" s="283">
        <v>0</v>
      </c>
      <c r="E33" s="284">
        <v>0</v>
      </c>
      <c r="F33" s="284">
        <v>0</v>
      </c>
      <c r="G33" s="283">
        <v>0</v>
      </c>
      <c r="H33" s="280">
        <f t="shared" si="3"/>
        <v>0</v>
      </c>
      <c r="I33" s="280"/>
      <c r="J33" s="283">
        <v>0</v>
      </c>
      <c r="K33" s="283">
        <v>0</v>
      </c>
      <c r="L33" s="283">
        <v>0</v>
      </c>
      <c r="M33" s="283">
        <v>0</v>
      </c>
      <c r="N33" s="283">
        <f t="shared" si="4"/>
        <v>0</v>
      </c>
      <c r="O33" s="280" t="str">
        <f t="shared" si="1"/>
        <v>N.A.</v>
      </c>
      <c r="P33" s="49">
        <f>'[8]ENERO '!O31+[8]FEBRERO!O31+[8]MARZO!O31+[8]ABRIL!O31+[8]MAYO!O31+[8]JUNIO!O31+[8]JULIO!O31+[8]AGOSTO!O31+[8]SEPTIEMBRE!O31+[8]OCTUBRE!O31+[8]NOVIEMBRE!O31+[8]DICIEMBRE!O31</f>
        <v>0</v>
      </c>
      <c r="Q33" s="49">
        <f>'[8]ENERO '!P31+[8]FEBRERO!P31+[8]MARZO!P31+[8]ABRIL!P31+[8]MAYO!P31+[8]JUNIO!P31+[8]JULIO!P31+[8]AGOSTO!P31+[8]SEPTIEMBRE!P31+[8]OCTUBRE!P31+[8]NOVIEMBRE!P31+[8]DICIEMBRE!P31</f>
        <v>0</v>
      </c>
      <c r="R33" s="50">
        <f t="shared" si="2"/>
        <v>0</v>
      </c>
      <c r="S33" s="49">
        <f>'[8]ENERO '!R31+[8]FEBRERO!R31+[8]MARZO!R31+[8]ABRIL!R31+[8]MAYO!R31+[8]JUNIO!R31+[8]JULIO!R31+[8]AGOSTO!R31+[8]SEPTIEMBRE!R31+[8]OCTUBRE!R31+[8]NOVIEMBRE!R31+[8]DICIEMBRE!R31</f>
        <v>0</v>
      </c>
      <c r="T33" s="49">
        <f>'[8]ENERO '!S31+[8]FEBRERO!S31+[8]MARZO!S31+[8]ABRIL!S31+[8]MAYO!S31+[8]JUNIO!S31+[8]JULIO!S31+[8]AGOSTO!S31+[8]SEPTIEMBRE!S31+[8]OCTUBRE!S31+[8]NOVIEMBRE!S31+[8]DICIEMBRE!S31</f>
        <v>0</v>
      </c>
      <c r="U33" s="50">
        <f t="shared" si="5"/>
        <v>0</v>
      </c>
    </row>
    <row r="34" spans="1:21" s="39" customFormat="1" ht="20.100000000000001" customHeight="1" x14ac:dyDescent="0.25">
      <c r="A34" s="285">
        <v>18</v>
      </c>
      <c r="B34" s="281" t="s">
        <v>508</v>
      </c>
      <c r="C34" s="282" t="s">
        <v>519</v>
      </c>
      <c r="D34" s="283">
        <v>0</v>
      </c>
      <c r="E34" s="284">
        <v>0</v>
      </c>
      <c r="F34" s="284">
        <v>0</v>
      </c>
      <c r="G34" s="283">
        <v>0</v>
      </c>
      <c r="H34" s="280">
        <f t="shared" si="3"/>
        <v>0</v>
      </c>
      <c r="I34" s="280"/>
      <c r="J34" s="283">
        <v>0</v>
      </c>
      <c r="K34" s="283">
        <v>0</v>
      </c>
      <c r="L34" s="283">
        <v>0</v>
      </c>
      <c r="M34" s="283">
        <v>0</v>
      </c>
      <c r="N34" s="283">
        <f t="shared" si="4"/>
        <v>0</v>
      </c>
      <c r="O34" s="280" t="str">
        <f t="shared" si="1"/>
        <v>N.A.</v>
      </c>
      <c r="P34" s="49">
        <f>'[8]ENERO '!O32+[8]FEBRERO!O32+[8]MARZO!O32+[8]ABRIL!O32+[8]MAYO!O32+[8]JUNIO!O32+[8]JULIO!O32+[8]AGOSTO!O32+[8]SEPTIEMBRE!O32+[8]OCTUBRE!O32+[8]NOVIEMBRE!O32+[8]DICIEMBRE!O32</f>
        <v>0</v>
      </c>
      <c r="Q34" s="49">
        <f>'[8]ENERO '!P32+[8]FEBRERO!P32+[8]MARZO!P32+[8]ABRIL!P32+[8]MAYO!P32+[8]JUNIO!P32+[8]JULIO!P32+[8]AGOSTO!P32+[8]SEPTIEMBRE!P32+[8]OCTUBRE!P32+[8]NOVIEMBRE!P32+[8]DICIEMBRE!P32</f>
        <v>0</v>
      </c>
      <c r="R34" s="50">
        <f t="shared" si="2"/>
        <v>0</v>
      </c>
      <c r="S34" s="49">
        <f>'[8]ENERO '!R32+[8]FEBRERO!R32+[8]MARZO!R32+[8]ABRIL!R32+[8]MAYO!R32+[8]JUNIO!R32+[8]JULIO!R32+[8]AGOSTO!R32+[8]SEPTIEMBRE!R32+[8]OCTUBRE!R32+[8]NOVIEMBRE!R32+[8]DICIEMBRE!R32</f>
        <v>0</v>
      </c>
      <c r="T34" s="49">
        <f>'[8]ENERO '!S32+[8]FEBRERO!S32+[8]MARZO!S32+[8]ABRIL!S32+[8]MAYO!S32+[8]JUNIO!S32+[8]JULIO!S32+[8]AGOSTO!S32+[8]SEPTIEMBRE!S32+[8]OCTUBRE!S32+[8]NOVIEMBRE!S32+[8]DICIEMBRE!S32</f>
        <v>0</v>
      </c>
      <c r="U34" s="50">
        <f t="shared" si="5"/>
        <v>0</v>
      </c>
    </row>
    <row r="35" spans="1:21" s="39" customFormat="1" ht="20.100000000000001" customHeight="1" x14ac:dyDescent="0.25">
      <c r="A35" s="285">
        <v>19</v>
      </c>
      <c r="B35" s="281" t="s">
        <v>508</v>
      </c>
      <c r="C35" s="282" t="s">
        <v>520</v>
      </c>
      <c r="D35" s="283">
        <v>0</v>
      </c>
      <c r="E35" s="284">
        <v>0</v>
      </c>
      <c r="F35" s="284">
        <v>0</v>
      </c>
      <c r="G35" s="283">
        <v>0</v>
      </c>
      <c r="H35" s="280">
        <f t="shared" si="3"/>
        <v>0</v>
      </c>
      <c r="I35" s="280"/>
      <c r="J35" s="283">
        <v>0</v>
      </c>
      <c r="K35" s="283">
        <v>0</v>
      </c>
      <c r="L35" s="283">
        <v>0</v>
      </c>
      <c r="M35" s="283">
        <v>0</v>
      </c>
      <c r="N35" s="283">
        <f t="shared" si="4"/>
        <v>0</v>
      </c>
      <c r="O35" s="280" t="str">
        <f t="shared" si="1"/>
        <v>N.A.</v>
      </c>
      <c r="P35" s="49">
        <f>'[8]ENERO '!O33+[8]FEBRERO!O33+[8]MARZO!O33+[8]ABRIL!O33+[8]MAYO!O33+[8]JUNIO!O33+[8]JULIO!O33+[8]AGOSTO!O33+[8]SEPTIEMBRE!O33+[8]OCTUBRE!O33+[8]NOVIEMBRE!O33+[8]DICIEMBRE!O33</f>
        <v>0</v>
      </c>
      <c r="Q35" s="49">
        <f>'[8]ENERO '!P33+[8]FEBRERO!P33+[8]MARZO!P33+[8]ABRIL!P33+[8]MAYO!P33+[8]JUNIO!P33+[8]JULIO!P33+[8]AGOSTO!P33+[8]SEPTIEMBRE!P33+[8]OCTUBRE!P33+[8]NOVIEMBRE!P33+[8]DICIEMBRE!P33</f>
        <v>0</v>
      </c>
      <c r="R35" s="50">
        <f t="shared" si="2"/>
        <v>0</v>
      </c>
      <c r="S35" s="49">
        <f>'[8]ENERO '!R33+[8]FEBRERO!R33+[8]MARZO!R33+[8]ABRIL!R33+[8]MAYO!R33+[8]JUNIO!R33+[8]JULIO!R33+[8]AGOSTO!R33+[8]SEPTIEMBRE!R33+[8]OCTUBRE!R33+[8]NOVIEMBRE!R33+[8]DICIEMBRE!R33</f>
        <v>0</v>
      </c>
      <c r="T35" s="49">
        <f>'[8]ENERO '!S33+[8]FEBRERO!S33+[8]MARZO!S33+[8]ABRIL!S33+[8]MAYO!S33+[8]JUNIO!S33+[8]JULIO!S33+[8]AGOSTO!S33+[8]SEPTIEMBRE!S33+[8]OCTUBRE!S33+[8]NOVIEMBRE!S33+[8]DICIEMBRE!S33</f>
        <v>0</v>
      </c>
      <c r="U35" s="50">
        <f t="shared" si="5"/>
        <v>0</v>
      </c>
    </row>
    <row r="36" spans="1:21" s="39" customFormat="1" ht="20.100000000000001" customHeight="1" x14ac:dyDescent="0.25">
      <c r="A36" s="285">
        <v>20</v>
      </c>
      <c r="B36" s="281" t="s">
        <v>508</v>
      </c>
      <c r="C36" s="282" t="s">
        <v>521</v>
      </c>
      <c r="D36" s="283">
        <v>0</v>
      </c>
      <c r="E36" s="284">
        <v>0</v>
      </c>
      <c r="F36" s="284">
        <v>0</v>
      </c>
      <c r="G36" s="283">
        <v>0</v>
      </c>
      <c r="H36" s="280">
        <f t="shared" si="3"/>
        <v>0</v>
      </c>
      <c r="I36" s="280"/>
      <c r="J36" s="283">
        <v>0</v>
      </c>
      <c r="K36" s="283">
        <v>0</v>
      </c>
      <c r="L36" s="283">
        <v>0</v>
      </c>
      <c r="M36" s="283">
        <v>0</v>
      </c>
      <c r="N36" s="283">
        <f t="shared" si="4"/>
        <v>0</v>
      </c>
      <c r="O36" s="280" t="str">
        <f t="shared" si="1"/>
        <v>N.A.</v>
      </c>
      <c r="P36" s="49">
        <f>'[8]ENERO '!O34+[8]FEBRERO!O34+[8]MARZO!O34+[8]ABRIL!O34+[8]MAYO!O34+[8]JUNIO!O34+[8]JULIO!O34+[8]AGOSTO!O34+[8]SEPTIEMBRE!O34+[8]OCTUBRE!O34+[8]NOVIEMBRE!O34+[8]DICIEMBRE!O34</f>
        <v>0</v>
      </c>
      <c r="Q36" s="49">
        <f>'[8]ENERO '!P34+[8]FEBRERO!P34+[8]MARZO!P34+[8]ABRIL!P34+[8]MAYO!P34+[8]JUNIO!P34+[8]JULIO!P34+[8]AGOSTO!P34+[8]SEPTIEMBRE!P34+[8]OCTUBRE!P34+[8]NOVIEMBRE!P34+[8]DICIEMBRE!P34</f>
        <v>0</v>
      </c>
      <c r="R36" s="50">
        <f t="shared" si="2"/>
        <v>0</v>
      </c>
      <c r="S36" s="49">
        <f>'[8]ENERO '!R34+[8]FEBRERO!R34+[8]MARZO!R34+[8]ABRIL!R34+[8]MAYO!R34+[8]JUNIO!R34+[8]JULIO!R34+[8]AGOSTO!R34+[8]SEPTIEMBRE!R34+[8]OCTUBRE!R34+[8]NOVIEMBRE!R34+[8]DICIEMBRE!R34</f>
        <v>0</v>
      </c>
      <c r="T36" s="49">
        <f>'[8]ENERO '!S34+[8]FEBRERO!S34+[8]MARZO!S34+[8]ABRIL!S34+[8]MAYO!S34+[8]JUNIO!S34+[8]JULIO!S34+[8]AGOSTO!S34+[8]SEPTIEMBRE!S34+[8]OCTUBRE!S34+[8]NOVIEMBRE!S34+[8]DICIEMBRE!S34</f>
        <v>0</v>
      </c>
      <c r="U36" s="50">
        <f t="shared" si="5"/>
        <v>0</v>
      </c>
    </row>
    <row r="37" spans="1:21" s="39" customFormat="1" ht="20.100000000000001" customHeight="1" x14ac:dyDescent="0.25">
      <c r="A37" s="285">
        <v>21</v>
      </c>
      <c r="B37" s="281" t="s">
        <v>512</v>
      </c>
      <c r="C37" s="282" t="s">
        <v>522</v>
      </c>
      <c r="D37" s="283">
        <v>0</v>
      </c>
      <c r="E37" s="284">
        <v>0</v>
      </c>
      <c r="F37" s="284">
        <v>0</v>
      </c>
      <c r="G37" s="283">
        <v>0</v>
      </c>
      <c r="H37" s="280">
        <f t="shared" si="3"/>
        <v>0</v>
      </c>
      <c r="I37" s="280"/>
      <c r="J37" s="283">
        <v>0</v>
      </c>
      <c r="K37" s="283">
        <v>0</v>
      </c>
      <c r="L37" s="283">
        <v>0</v>
      </c>
      <c r="M37" s="283">
        <v>0</v>
      </c>
      <c r="N37" s="283">
        <f t="shared" si="4"/>
        <v>0</v>
      </c>
      <c r="O37" s="280" t="str">
        <f t="shared" si="1"/>
        <v>N.A.</v>
      </c>
      <c r="P37" s="49">
        <f>'[8]ENERO '!O35+[8]FEBRERO!O35+[8]MARZO!O35+[8]ABRIL!O35+[8]MAYO!O35+[8]JUNIO!O35+[8]JULIO!O35+[8]AGOSTO!O35+[8]SEPTIEMBRE!O35+[8]OCTUBRE!O35+[8]NOVIEMBRE!O35+[8]DICIEMBRE!O35</f>
        <v>0</v>
      </c>
      <c r="Q37" s="49">
        <f>'[8]ENERO '!P35+[8]FEBRERO!P35+[8]MARZO!P35+[8]ABRIL!P35+[8]MAYO!P35+[8]JUNIO!P35+[8]JULIO!P35+[8]AGOSTO!P35+[8]SEPTIEMBRE!P35+[8]OCTUBRE!P35+[8]NOVIEMBRE!P35+[8]DICIEMBRE!P35</f>
        <v>0</v>
      </c>
      <c r="R37" s="50">
        <f t="shared" si="2"/>
        <v>0</v>
      </c>
      <c r="S37" s="49">
        <f>'[8]ENERO '!R35+[8]FEBRERO!R35+[8]MARZO!R35+[8]ABRIL!R35+[8]MAYO!R35+[8]JUNIO!R35+[8]JULIO!R35+[8]AGOSTO!R35+[8]SEPTIEMBRE!R35+[8]OCTUBRE!R35+[8]NOVIEMBRE!R35+[8]DICIEMBRE!R35</f>
        <v>0</v>
      </c>
      <c r="T37" s="49">
        <f>'[8]ENERO '!S35+[8]FEBRERO!S35+[8]MARZO!S35+[8]ABRIL!S35+[8]MAYO!S35+[8]JUNIO!S35+[8]JULIO!S35+[8]AGOSTO!S35+[8]SEPTIEMBRE!S35+[8]OCTUBRE!S35+[8]NOVIEMBRE!S35+[8]DICIEMBRE!S35</f>
        <v>0</v>
      </c>
      <c r="U37" s="50">
        <f t="shared" si="5"/>
        <v>0</v>
      </c>
    </row>
    <row r="38" spans="1:21" s="39" customFormat="1" ht="20.100000000000001" customHeight="1" x14ac:dyDescent="0.25">
      <c r="A38" s="285">
        <v>22</v>
      </c>
      <c r="B38" s="281" t="s">
        <v>512</v>
      </c>
      <c r="C38" s="282" t="s">
        <v>523</v>
      </c>
      <c r="D38" s="283">
        <v>0</v>
      </c>
      <c r="E38" s="284">
        <v>0</v>
      </c>
      <c r="F38" s="284">
        <v>0</v>
      </c>
      <c r="G38" s="283">
        <v>0</v>
      </c>
      <c r="H38" s="280">
        <f t="shared" si="3"/>
        <v>0</v>
      </c>
      <c r="I38" s="280"/>
      <c r="J38" s="283">
        <v>0</v>
      </c>
      <c r="K38" s="283">
        <v>0</v>
      </c>
      <c r="L38" s="283">
        <v>0</v>
      </c>
      <c r="M38" s="283">
        <v>0</v>
      </c>
      <c r="N38" s="283">
        <f t="shared" si="4"/>
        <v>0</v>
      </c>
      <c r="O38" s="280" t="str">
        <f t="shared" si="1"/>
        <v>N.A.</v>
      </c>
      <c r="P38" s="49">
        <f>'[8]ENERO '!O36+[8]FEBRERO!O36+[8]MARZO!O36+[8]ABRIL!O36+[8]MAYO!O36+[8]JUNIO!O36+[8]JULIO!O36+[8]AGOSTO!O36+[8]SEPTIEMBRE!O36+[8]OCTUBRE!O36+[8]NOVIEMBRE!O36+[8]DICIEMBRE!O36</f>
        <v>0</v>
      </c>
      <c r="Q38" s="49">
        <f>'[8]ENERO '!P36+[8]FEBRERO!P36+[8]MARZO!P36+[8]ABRIL!P36+[8]MAYO!P36+[8]JUNIO!P36+[8]JULIO!P36+[8]AGOSTO!P36+[8]SEPTIEMBRE!P36+[8]OCTUBRE!P36+[8]NOVIEMBRE!P36+[8]DICIEMBRE!P36</f>
        <v>0</v>
      </c>
      <c r="R38" s="50">
        <f t="shared" si="2"/>
        <v>0</v>
      </c>
      <c r="S38" s="49">
        <f>'[8]ENERO '!R36+[8]FEBRERO!R36+[8]MARZO!R36+[8]ABRIL!R36+[8]MAYO!R36+[8]JUNIO!R36+[8]JULIO!R36+[8]AGOSTO!R36+[8]SEPTIEMBRE!R36+[8]OCTUBRE!R36+[8]NOVIEMBRE!R36+[8]DICIEMBRE!R36</f>
        <v>0</v>
      </c>
      <c r="T38" s="49">
        <f>'[8]ENERO '!S36+[8]FEBRERO!S36+[8]MARZO!S36+[8]ABRIL!S36+[8]MAYO!S36+[8]JUNIO!S36+[8]JULIO!S36+[8]AGOSTO!S36+[8]SEPTIEMBRE!S36+[8]OCTUBRE!S36+[8]NOVIEMBRE!S36+[8]DICIEMBRE!S36</f>
        <v>0</v>
      </c>
      <c r="U38" s="50">
        <f t="shared" si="5"/>
        <v>0</v>
      </c>
    </row>
    <row r="39" spans="1:21" s="39" customFormat="1" ht="20.100000000000001" customHeight="1" x14ac:dyDescent="0.25">
      <c r="A39" s="285">
        <v>23</v>
      </c>
      <c r="B39" s="281" t="s">
        <v>512</v>
      </c>
      <c r="C39" s="282" t="s">
        <v>524</v>
      </c>
      <c r="D39" s="283">
        <v>0</v>
      </c>
      <c r="E39" s="284">
        <v>0</v>
      </c>
      <c r="F39" s="284">
        <v>0</v>
      </c>
      <c r="G39" s="283">
        <v>0</v>
      </c>
      <c r="H39" s="280">
        <f t="shared" si="3"/>
        <v>0</v>
      </c>
      <c r="I39" s="280"/>
      <c r="J39" s="283">
        <v>0</v>
      </c>
      <c r="K39" s="283">
        <v>0</v>
      </c>
      <c r="L39" s="283">
        <v>0</v>
      </c>
      <c r="M39" s="283">
        <v>0</v>
      </c>
      <c r="N39" s="283">
        <f t="shared" si="4"/>
        <v>0</v>
      </c>
      <c r="O39" s="280" t="str">
        <f t="shared" si="1"/>
        <v>N.A.</v>
      </c>
      <c r="P39" s="49">
        <f>'[8]ENERO '!O37+[8]FEBRERO!O37+[8]MARZO!O37+[8]ABRIL!O37+[8]MAYO!O37+[8]JUNIO!O37+[8]JULIO!O37+[8]AGOSTO!O37+[8]SEPTIEMBRE!O37+[8]OCTUBRE!O37+[8]NOVIEMBRE!O37+[8]DICIEMBRE!O37</f>
        <v>0</v>
      </c>
      <c r="Q39" s="49">
        <f>'[8]ENERO '!P37+[8]FEBRERO!P37+[8]MARZO!P37+[8]ABRIL!P37+[8]MAYO!P37+[8]JUNIO!P37+[8]JULIO!P37+[8]AGOSTO!P37+[8]SEPTIEMBRE!P37+[8]OCTUBRE!P37+[8]NOVIEMBRE!P37+[8]DICIEMBRE!P37</f>
        <v>0</v>
      </c>
      <c r="R39" s="50">
        <f t="shared" si="2"/>
        <v>0</v>
      </c>
      <c r="S39" s="49">
        <f>'[8]ENERO '!R37+[8]FEBRERO!R37+[8]MARZO!R37+[8]ABRIL!R37+[8]MAYO!R37+[8]JUNIO!R37+[8]JULIO!R37+[8]AGOSTO!R37+[8]SEPTIEMBRE!R37+[8]OCTUBRE!R37+[8]NOVIEMBRE!R37+[8]DICIEMBRE!R37</f>
        <v>0</v>
      </c>
      <c r="T39" s="49">
        <f>'[8]ENERO '!S37+[8]FEBRERO!S37+[8]MARZO!S37+[8]ABRIL!S37+[8]MAYO!S37+[8]JUNIO!S37+[8]JULIO!S37+[8]AGOSTO!S37+[8]SEPTIEMBRE!S37+[8]OCTUBRE!S37+[8]NOVIEMBRE!S37+[8]DICIEMBRE!S37</f>
        <v>0</v>
      </c>
      <c r="U39" s="50">
        <f t="shared" si="5"/>
        <v>0</v>
      </c>
    </row>
    <row r="40" spans="1:21" s="39" customFormat="1" ht="20.100000000000001" customHeight="1" x14ac:dyDescent="0.25">
      <c r="A40" s="285">
        <v>24</v>
      </c>
      <c r="B40" s="281" t="s">
        <v>512</v>
      </c>
      <c r="C40" s="286" t="s">
        <v>525</v>
      </c>
      <c r="D40" s="283">
        <v>0</v>
      </c>
      <c r="E40" s="284">
        <v>0</v>
      </c>
      <c r="F40" s="284">
        <v>0</v>
      </c>
      <c r="G40" s="283">
        <v>0</v>
      </c>
      <c r="H40" s="280">
        <f t="shared" si="3"/>
        <v>0</v>
      </c>
      <c r="I40" s="280"/>
      <c r="J40" s="283">
        <v>0</v>
      </c>
      <c r="K40" s="283">
        <v>0</v>
      </c>
      <c r="L40" s="283">
        <v>0</v>
      </c>
      <c r="M40" s="283">
        <v>0</v>
      </c>
      <c r="N40" s="283">
        <f t="shared" si="4"/>
        <v>0</v>
      </c>
      <c r="O40" s="280" t="str">
        <f t="shared" si="1"/>
        <v>N.A.</v>
      </c>
      <c r="P40" s="49">
        <f>'[8]ENERO '!O38+[8]FEBRERO!O38+[8]MARZO!O38+[8]ABRIL!O38+[8]MAYO!O38+[8]JUNIO!O38+[8]JULIO!O38+[8]AGOSTO!O38+[8]SEPTIEMBRE!O38+[8]OCTUBRE!O38+[8]NOVIEMBRE!O38+[8]DICIEMBRE!O38</f>
        <v>0</v>
      </c>
      <c r="Q40" s="49">
        <f>'[8]ENERO '!P38+[8]FEBRERO!P38+[8]MARZO!P38+[8]ABRIL!P38+[8]MAYO!P38+[8]JUNIO!P38+[8]JULIO!P38+[8]AGOSTO!P38+[8]SEPTIEMBRE!P38+[8]OCTUBRE!P38+[8]NOVIEMBRE!P38+[8]DICIEMBRE!P38</f>
        <v>0</v>
      </c>
      <c r="R40" s="50">
        <f t="shared" si="2"/>
        <v>0</v>
      </c>
      <c r="S40" s="49">
        <f>'[8]ENERO '!R38+[8]FEBRERO!R38+[8]MARZO!R38+[8]ABRIL!R38+[8]MAYO!R38+[8]JUNIO!R38+[8]JULIO!R38+[8]AGOSTO!R38+[8]SEPTIEMBRE!R38+[8]OCTUBRE!R38+[8]NOVIEMBRE!R38+[8]DICIEMBRE!R38</f>
        <v>0</v>
      </c>
      <c r="T40" s="49">
        <f>'[8]ENERO '!S38+[8]FEBRERO!S38+[8]MARZO!S38+[8]ABRIL!S38+[8]MAYO!S38+[8]JUNIO!S38+[8]JULIO!S38+[8]AGOSTO!S38+[8]SEPTIEMBRE!S38+[8]OCTUBRE!S38+[8]NOVIEMBRE!S38+[8]DICIEMBRE!S38</f>
        <v>0</v>
      </c>
      <c r="U40" s="50">
        <f t="shared" si="5"/>
        <v>0</v>
      </c>
    </row>
    <row r="41" spans="1:21" s="39" customFormat="1" ht="20.100000000000001" customHeight="1" x14ac:dyDescent="0.25">
      <c r="A41" s="285">
        <v>25</v>
      </c>
      <c r="B41" s="281" t="s">
        <v>496</v>
      </c>
      <c r="C41" s="282" t="s">
        <v>526</v>
      </c>
      <c r="D41" s="283">
        <v>0</v>
      </c>
      <c r="E41" s="284">
        <v>0</v>
      </c>
      <c r="F41" s="284">
        <v>0</v>
      </c>
      <c r="G41" s="283">
        <v>0</v>
      </c>
      <c r="H41" s="280">
        <f t="shared" si="3"/>
        <v>0</v>
      </c>
      <c r="I41" s="280"/>
      <c r="J41" s="283">
        <v>0</v>
      </c>
      <c r="K41" s="283">
        <v>0</v>
      </c>
      <c r="L41" s="283">
        <v>0</v>
      </c>
      <c r="M41" s="283">
        <v>0</v>
      </c>
      <c r="N41" s="283">
        <f t="shared" si="4"/>
        <v>0</v>
      </c>
      <c r="O41" s="280" t="str">
        <f t="shared" si="1"/>
        <v>N.A.</v>
      </c>
      <c r="P41" s="49">
        <f>'[8]ENERO '!O39+[8]FEBRERO!O39+[8]MARZO!O39+[8]ABRIL!O39+[8]MAYO!O39+[8]JUNIO!O39+[8]JULIO!O39+[8]AGOSTO!O39+[8]SEPTIEMBRE!O39+[8]OCTUBRE!O39+[8]NOVIEMBRE!O39+[8]DICIEMBRE!O39</f>
        <v>0</v>
      </c>
      <c r="Q41" s="49">
        <f>'[8]ENERO '!P39+[8]FEBRERO!P39+[8]MARZO!P39+[8]ABRIL!P39+[8]MAYO!P39+[8]JUNIO!P39+[8]JULIO!P39+[8]AGOSTO!P39+[8]SEPTIEMBRE!P39+[8]OCTUBRE!P39+[8]NOVIEMBRE!P39+[8]DICIEMBRE!P39</f>
        <v>0</v>
      </c>
      <c r="R41" s="50">
        <f t="shared" si="2"/>
        <v>0</v>
      </c>
      <c r="S41" s="49">
        <f>'[8]ENERO '!R39+[8]FEBRERO!R39+[8]MARZO!R39+[8]ABRIL!R39+[8]MAYO!R39+[8]JUNIO!R39+[8]JULIO!R39+[8]AGOSTO!R39+[8]SEPTIEMBRE!R39+[8]OCTUBRE!R39+[8]NOVIEMBRE!R39+[8]DICIEMBRE!R39</f>
        <v>0</v>
      </c>
      <c r="T41" s="49">
        <f>'[8]ENERO '!S39+[8]FEBRERO!S39+[8]MARZO!S39+[8]ABRIL!S39+[8]MAYO!S39+[8]JUNIO!S39+[8]JULIO!S39+[8]AGOSTO!S39+[8]SEPTIEMBRE!S39+[8]OCTUBRE!S39+[8]NOVIEMBRE!S39+[8]DICIEMBRE!S39</f>
        <v>0</v>
      </c>
      <c r="U41" s="50">
        <f t="shared" si="5"/>
        <v>0</v>
      </c>
    </row>
    <row r="42" spans="1:21" s="39" customFormat="1" ht="20.100000000000001" customHeight="1" x14ac:dyDescent="0.25">
      <c r="A42" s="285">
        <v>26</v>
      </c>
      <c r="B42" s="281" t="s">
        <v>527</v>
      </c>
      <c r="C42" s="282" t="s">
        <v>528</v>
      </c>
      <c r="D42" s="283">
        <v>0</v>
      </c>
      <c r="E42" s="284">
        <v>0</v>
      </c>
      <c r="F42" s="284">
        <v>0</v>
      </c>
      <c r="G42" s="283">
        <v>0</v>
      </c>
      <c r="H42" s="280">
        <f t="shared" si="3"/>
        <v>0</v>
      </c>
      <c r="I42" s="280"/>
      <c r="J42" s="283">
        <v>0</v>
      </c>
      <c r="K42" s="283">
        <v>0</v>
      </c>
      <c r="L42" s="283">
        <v>0</v>
      </c>
      <c r="M42" s="283">
        <v>0</v>
      </c>
      <c r="N42" s="283">
        <f t="shared" si="4"/>
        <v>0</v>
      </c>
      <c r="O42" s="280" t="str">
        <f t="shared" si="1"/>
        <v>N.A.</v>
      </c>
      <c r="P42" s="49">
        <f>'[8]ENERO '!O40+[8]FEBRERO!O40+[8]MARZO!O40+[8]ABRIL!O40+[8]MAYO!O40+[8]JUNIO!O40+[8]JULIO!O40+[8]AGOSTO!O40+[8]SEPTIEMBRE!O40+[8]OCTUBRE!O40+[8]NOVIEMBRE!O40+[8]DICIEMBRE!O40</f>
        <v>0</v>
      </c>
      <c r="Q42" s="49">
        <f>'[8]ENERO '!P40+[8]FEBRERO!P40+[8]MARZO!P40+[8]ABRIL!P40+[8]MAYO!P40+[8]JUNIO!P40+[8]JULIO!P40+[8]AGOSTO!P40+[8]SEPTIEMBRE!P40+[8]OCTUBRE!P40+[8]NOVIEMBRE!P40+[8]DICIEMBRE!P40</f>
        <v>0</v>
      </c>
      <c r="R42" s="50">
        <f t="shared" si="2"/>
        <v>0</v>
      </c>
      <c r="S42" s="49">
        <f>'[8]ENERO '!R40+[8]FEBRERO!R40+[8]MARZO!R40+[8]ABRIL!R40+[8]MAYO!R40+[8]JUNIO!R40+[8]JULIO!R40+[8]AGOSTO!R40+[8]SEPTIEMBRE!R40+[8]OCTUBRE!R40+[8]NOVIEMBRE!R40+[8]DICIEMBRE!R40</f>
        <v>0</v>
      </c>
      <c r="T42" s="49">
        <f>'[8]ENERO '!S40+[8]FEBRERO!S40+[8]MARZO!S40+[8]ABRIL!S40+[8]MAYO!S40+[8]JUNIO!S40+[8]JULIO!S40+[8]AGOSTO!S40+[8]SEPTIEMBRE!S40+[8]OCTUBRE!S40+[8]NOVIEMBRE!S40+[8]DICIEMBRE!S40</f>
        <v>0</v>
      </c>
      <c r="U42" s="50">
        <f t="shared" si="5"/>
        <v>0</v>
      </c>
    </row>
    <row r="43" spans="1:21" s="39" customFormat="1" ht="20.100000000000001" customHeight="1" x14ac:dyDescent="0.25">
      <c r="A43" s="285">
        <v>27</v>
      </c>
      <c r="B43" s="281" t="s">
        <v>508</v>
      </c>
      <c r="C43" s="282" t="s">
        <v>529</v>
      </c>
      <c r="D43" s="283">
        <v>0</v>
      </c>
      <c r="E43" s="284">
        <v>0</v>
      </c>
      <c r="F43" s="284">
        <v>0</v>
      </c>
      <c r="G43" s="283">
        <v>0</v>
      </c>
      <c r="H43" s="280">
        <f t="shared" si="3"/>
        <v>0</v>
      </c>
      <c r="I43" s="280"/>
      <c r="J43" s="283">
        <v>0</v>
      </c>
      <c r="K43" s="283">
        <v>0</v>
      </c>
      <c r="L43" s="283">
        <v>0</v>
      </c>
      <c r="M43" s="283">
        <v>0</v>
      </c>
      <c r="N43" s="283">
        <f t="shared" si="4"/>
        <v>0</v>
      </c>
      <c r="O43" s="280" t="str">
        <f t="shared" si="1"/>
        <v>N.A.</v>
      </c>
      <c r="P43" s="49">
        <f>'[8]ENERO '!O41+[8]FEBRERO!O41+[8]MARZO!O41+[8]ABRIL!O41+[8]MAYO!O41+[8]JUNIO!O41+[8]JULIO!O41+[8]AGOSTO!O41+[8]SEPTIEMBRE!O41+[8]OCTUBRE!O41+[8]NOVIEMBRE!O41+[8]DICIEMBRE!O41</f>
        <v>0</v>
      </c>
      <c r="Q43" s="49">
        <f>'[8]ENERO '!P41+[8]FEBRERO!P41+[8]MARZO!P41+[8]ABRIL!P41+[8]MAYO!P41+[8]JUNIO!P41+[8]JULIO!P41+[8]AGOSTO!P41+[8]SEPTIEMBRE!P41+[8]OCTUBRE!P41+[8]NOVIEMBRE!P41+[8]DICIEMBRE!P41</f>
        <v>0</v>
      </c>
      <c r="R43" s="50">
        <f t="shared" si="2"/>
        <v>0</v>
      </c>
      <c r="S43" s="49">
        <f>'[8]ENERO '!R41+[8]FEBRERO!R41+[8]MARZO!R41+[8]ABRIL!R41+[8]MAYO!R41+[8]JUNIO!R41+[8]JULIO!R41+[8]AGOSTO!R41+[8]SEPTIEMBRE!R41+[8]OCTUBRE!R41+[8]NOVIEMBRE!R41+[8]DICIEMBRE!R41</f>
        <v>0</v>
      </c>
      <c r="T43" s="49">
        <f>'[8]ENERO '!S41+[8]FEBRERO!S41+[8]MARZO!S41+[8]ABRIL!S41+[8]MAYO!S41+[8]JUNIO!S41+[8]JULIO!S41+[8]AGOSTO!S41+[8]SEPTIEMBRE!S41+[8]OCTUBRE!S41+[8]NOVIEMBRE!S41+[8]DICIEMBRE!S41</f>
        <v>0</v>
      </c>
      <c r="U43" s="50">
        <f t="shared" si="5"/>
        <v>0</v>
      </c>
    </row>
    <row r="44" spans="1:21" s="39" customFormat="1" ht="20.100000000000001" customHeight="1" x14ac:dyDescent="0.25">
      <c r="A44" s="285">
        <v>28</v>
      </c>
      <c r="B44" s="281" t="s">
        <v>508</v>
      </c>
      <c r="C44" s="282" t="s">
        <v>530</v>
      </c>
      <c r="D44" s="283">
        <v>0</v>
      </c>
      <c r="E44" s="284">
        <v>0</v>
      </c>
      <c r="F44" s="284">
        <v>0</v>
      </c>
      <c r="G44" s="283">
        <v>0</v>
      </c>
      <c r="H44" s="280">
        <f t="shared" si="3"/>
        <v>0</v>
      </c>
      <c r="I44" s="280"/>
      <c r="J44" s="283">
        <v>0</v>
      </c>
      <c r="K44" s="283">
        <v>0</v>
      </c>
      <c r="L44" s="283">
        <v>0</v>
      </c>
      <c r="M44" s="283">
        <v>0</v>
      </c>
      <c r="N44" s="283">
        <f t="shared" si="4"/>
        <v>0</v>
      </c>
      <c r="O44" s="280" t="str">
        <f t="shared" si="1"/>
        <v>N.A.</v>
      </c>
      <c r="P44" s="49">
        <f>'[8]ENERO '!O42+[8]FEBRERO!O42+[8]MARZO!O42+[8]ABRIL!O42+[8]MAYO!O42+[8]JUNIO!O42+[8]JULIO!O42+[8]AGOSTO!O42+[8]SEPTIEMBRE!O42+[8]OCTUBRE!O42+[8]NOVIEMBRE!O42+[8]DICIEMBRE!O42</f>
        <v>0</v>
      </c>
      <c r="Q44" s="49">
        <f>'[8]ENERO '!P42+[8]FEBRERO!P42+[8]MARZO!P42+[8]ABRIL!P42+[8]MAYO!P42+[8]JUNIO!P42+[8]JULIO!P42+[8]AGOSTO!P42+[8]SEPTIEMBRE!P42+[8]OCTUBRE!P42+[8]NOVIEMBRE!P42+[8]DICIEMBRE!P42</f>
        <v>0</v>
      </c>
      <c r="R44" s="50">
        <f t="shared" si="2"/>
        <v>0</v>
      </c>
      <c r="S44" s="49">
        <f>'[8]ENERO '!R42+[8]FEBRERO!R42+[8]MARZO!R42+[8]ABRIL!R42+[8]MAYO!R42+[8]JUNIO!R42+[8]JULIO!R42+[8]AGOSTO!R42+[8]SEPTIEMBRE!R42+[8]OCTUBRE!R42+[8]NOVIEMBRE!R42+[8]DICIEMBRE!R42</f>
        <v>0</v>
      </c>
      <c r="T44" s="49">
        <f>'[8]ENERO '!S42+[8]FEBRERO!S42+[8]MARZO!S42+[8]ABRIL!S42+[8]MAYO!S42+[8]JUNIO!S42+[8]JULIO!S42+[8]AGOSTO!S42+[8]SEPTIEMBRE!S42+[8]OCTUBRE!S42+[8]NOVIEMBRE!S42+[8]DICIEMBRE!S42</f>
        <v>0</v>
      </c>
      <c r="U44" s="50">
        <f t="shared" si="5"/>
        <v>0</v>
      </c>
    </row>
    <row r="45" spans="1:21" s="39" customFormat="1" ht="20.100000000000001" customHeight="1" x14ac:dyDescent="0.25">
      <c r="A45" s="285">
        <v>29</v>
      </c>
      <c r="B45" s="281" t="s">
        <v>508</v>
      </c>
      <c r="C45" s="282" t="s">
        <v>531</v>
      </c>
      <c r="D45" s="283">
        <v>0</v>
      </c>
      <c r="E45" s="284">
        <v>0</v>
      </c>
      <c r="F45" s="284">
        <v>0</v>
      </c>
      <c r="G45" s="283">
        <v>0</v>
      </c>
      <c r="H45" s="280">
        <f t="shared" si="3"/>
        <v>0</v>
      </c>
      <c r="I45" s="280"/>
      <c r="J45" s="283">
        <v>0</v>
      </c>
      <c r="K45" s="283">
        <v>0</v>
      </c>
      <c r="L45" s="283">
        <v>0</v>
      </c>
      <c r="M45" s="283">
        <v>0</v>
      </c>
      <c r="N45" s="283">
        <f t="shared" si="4"/>
        <v>0</v>
      </c>
      <c r="O45" s="280" t="str">
        <f t="shared" si="1"/>
        <v>N.A.</v>
      </c>
      <c r="P45" s="49">
        <f>'[8]ENERO '!O43+[8]FEBRERO!O43+[8]MARZO!O43+[8]ABRIL!O43+[8]MAYO!O43+[8]JUNIO!O43+[8]JULIO!O43+[8]AGOSTO!O43+[8]SEPTIEMBRE!O43+[8]OCTUBRE!O43+[8]NOVIEMBRE!O43+[8]DICIEMBRE!O43</f>
        <v>0</v>
      </c>
      <c r="Q45" s="49">
        <f>'[8]ENERO '!P43+[8]FEBRERO!P43+[8]MARZO!P43+[8]ABRIL!P43+[8]MAYO!P43+[8]JUNIO!P43+[8]JULIO!P43+[8]AGOSTO!P43+[8]SEPTIEMBRE!P43+[8]OCTUBRE!P43+[8]NOVIEMBRE!P43+[8]DICIEMBRE!P43</f>
        <v>0</v>
      </c>
      <c r="R45" s="50">
        <f t="shared" si="2"/>
        <v>0</v>
      </c>
      <c r="S45" s="49">
        <f>'[8]ENERO '!R43+[8]FEBRERO!R43+[8]MARZO!R43+[8]ABRIL!R43+[8]MAYO!R43+[8]JUNIO!R43+[8]JULIO!R43+[8]AGOSTO!R43+[8]SEPTIEMBRE!R43+[8]OCTUBRE!R43+[8]NOVIEMBRE!R43+[8]DICIEMBRE!R43</f>
        <v>0</v>
      </c>
      <c r="T45" s="49">
        <f>'[8]ENERO '!S43+[8]FEBRERO!S43+[8]MARZO!S43+[8]ABRIL!S43+[8]MAYO!S43+[8]JUNIO!S43+[8]JULIO!S43+[8]AGOSTO!S43+[8]SEPTIEMBRE!S43+[8]OCTUBRE!S43+[8]NOVIEMBRE!S43+[8]DICIEMBRE!S43</f>
        <v>0</v>
      </c>
      <c r="U45" s="50">
        <f t="shared" si="5"/>
        <v>0</v>
      </c>
    </row>
    <row r="46" spans="1:21" s="39" customFormat="1" ht="20.100000000000001" customHeight="1" x14ac:dyDescent="0.25">
      <c r="A46" s="285">
        <v>30</v>
      </c>
      <c r="B46" s="281" t="s">
        <v>508</v>
      </c>
      <c r="C46" s="286" t="s">
        <v>532</v>
      </c>
      <c r="D46" s="283">
        <v>0</v>
      </c>
      <c r="E46" s="284">
        <v>0</v>
      </c>
      <c r="F46" s="284">
        <v>0</v>
      </c>
      <c r="G46" s="283">
        <v>0</v>
      </c>
      <c r="H46" s="280">
        <f t="shared" si="3"/>
        <v>0</v>
      </c>
      <c r="I46" s="280"/>
      <c r="J46" s="283">
        <v>0</v>
      </c>
      <c r="K46" s="283">
        <v>0</v>
      </c>
      <c r="L46" s="283">
        <v>0</v>
      </c>
      <c r="M46" s="283">
        <v>0</v>
      </c>
      <c r="N46" s="283">
        <f t="shared" si="4"/>
        <v>0</v>
      </c>
      <c r="O46" s="280" t="str">
        <f t="shared" si="1"/>
        <v>N.A.</v>
      </c>
      <c r="P46" s="49">
        <f>'[8]ENERO '!O44+[8]FEBRERO!O44+[8]MARZO!O44+[8]ABRIL!O44+[8]MAYO!O44+[8]JUNIO!O44+[8]JULIO!O44+[8]AGOSTO!O44+[8]SEPTIEMBRE!O44+[8]OCTUBRE!O44+[8]NOVIEMBRE!O44+[8]DICIEMBRE!O44</f>
        <v>0</v>
      </c>
      <c r="Q46" s="49">
        <f>'[8]ENERO '!P44+[8]FEBRERO!P44+[8]MARZO!P44+[8]ABRIL!P44+[8]MAYO!P44+[8]JUNIO!P44+[8]JULIO!P44+[8]AGOSTO!P44+[8]SEPTIEMBRE!P44+[8]OCTUBRE!P44+[8]NOVIEMBRE!P44+[8]DICIEMBRE!P44</f>
        <v>0</v>
      </c>
      <c r="R46" s="50">
        <f t="shared" si="2"/>
        <v>0</v>
      </c>
      <c r="S46" s="49">
        <f>'[8]ENERO '!R44+[8]FEBRERO!R44+[8]MARZO!R44+[8]ABRIL!R44+[8]MAYO!R44+[8]JUNIO!R44+[8]JULIO!R44+[8]AGOSTO!R44+[8]SEPTIEMBRE!R44+[8]OCTUBRE!R44+[8]NOVIEMBRE!R44+[8]DICIEMBRE!R44</f>
        <v>0</v>
      </c>
      <c r="T46" s="49">
        <f>'[8]ENERO '!S44+[8]FEBRERO!S44+[8]MARZO!S44+[8]ABRIL!S44+[8]MAYO!S44+[8]JUNIO!S44+[8]JULIO!S44+[8]AGOSTO!S44+[8]SEPTIEMBRE!S44+[8]OCTUBRE!S44+[8]NOVIEMBRE!S44+[8]DICIEMBRE!S44</f>
        <v>0</v>
      </c>
      <c r="U46" s="50">
        <f t="shared" si="5"/>
        <v>0</v>
      </c>
    </row>
    <row r="47" spans="1:21" s="39" customFormat="1" ht="24.75" customHeight="1" x14ac:dyDescent="0.25">
      <c r="A47" s="285">
        <v>31</v>
      </c>
      <c r="B47" s="281" t="s">
        <v>508</v>
      </c>
      <c r="C47" s="282" t="s">
        <v>533</v>
      </c>
      <c r="D47" s="283">
        <v>0</v>
      </c>
      <c r="E47" s="284">
        <v>0</v>
      </c>
      <c r="F47" s="284">
        <v>0</v>
      </c>
      <c r="G47" s="283">
        <v>0</v>
      </c>
      <c r="H47" s="280">
        <f t="shared" si="3"/>
        <v>0</v>
      </c>
      <c r="I47" s="280"/>
      <c r="J47" s="283">
        <v>0</v>
      </c>
      <c r="K47" s="283">
        <v>0</v>
      </c>
      <c r="L47" s="283">
        <v>0</v>
      </c>
      <c r="M47" s="283">
        <v>0</v>
      </c>
      <c r="N47" s="283">
        <f t="shared" si="4"/>
        <v>0</v>
      </c>
      <c r="O47" s="280" t="str">
        <f t="shared" si="1"/>
        <v>N.A.</v>
      </c>
      <c r="P47" s="49">
        <f>'[8]ENERO '!O45+[8]FEBRERO!O45+[8]MARZO!O45+[8]ABRIL!O45+[8]MAYO!O45+[8]JUNIO!O45+[8]JULIO!O45+[8]AGOSTO!O45+[8]SEPTIEMBRE!O45+[8]OCTUBRE!O45+[8]NOVIEMBRE!O45+[8]DICIEMBRE!O45</f>
        <v>0</v>
      </c>
      <c r="Q47" s="49">
        <f>'[8]ENERO '!P45+[8]FEBRERO!P45+[8]MARZO!P45+[8]ABRIL!P45+[8]MAYO!P45+[8]JUNIO!P45+[8]JULIO!P45+[8]AGOSTO!P45+[8]SEPTIEMBRE!P45+[8]OCTUBRE!P45+[8]NOVIEMBRE!P45+[8]DICIEMBRE!P45</f>
        <v>0</v>
      </c>
      <c r="R47" s="50">
        <f t="shared" si="2"/>
        <v>0</v>
      </c>
      <c r="S47" s="49">
        <f>'[8]ENERO '!R45+[8]FEBRERO!R45+[8]MARZO!R45+[8]ABRIL!R45+[8]MAYO!R45+[8]JUNIO!R45+[8]JULIO!R45+[8]AGOSTO!R45+[8]SEPTIEMBRE!R45+[8]OCTUBRE!R45+[8]NOVIEMBRE!R45+[8]DICIEMBRE!R45</f>
        <v>0</v>
      </c>
      <c r="T47" s="49">
        <f>'[8]ENERO '!S45+[8]FEBRERO!S45+[8]MARZO!S45+[8]ABRIL!S45+[8]MAYO!S45+[8]JUNIO!S45+[8]JULIO!S45+[8]AGOSTO!S45+[8]SEPTIEMBRE!S45+[8]OCTUBRE!S45+[8]NOVIEMBRE!S45+[8]DICIEMBRE!S45</f>
        <v>0</v>
      </c>
      <c r="U47" s="50">
        <f t="shared" si="5"/>
        <v>0</v>
      </c>
    </row>
    <row r="48" spans="1:21" s="39" customFormat="1" ht="20.100000000000001" customHeight="1" x14ac:dyDescent="0.25">
      <c r="A48" s="285">
        <v>32</v>
      </c>
      <c r="B48" s="281" t="s">
        <v>512</v>
      </c>
      <c r="C48" s="286" t="s">
        <v>534</v>
      </c>
      <c r="D48" s="283">
        <v>0</v>
      </c>
      <c r="E48" s="284">
        <v>0</v>
      </c>
      <c r="F48" s="284">
        <v>0</v>
      </c>
      <c r="G48" s="283">
        <v>0</v>
      </c>
      <c r="H48" s="280">
        <f t="shared" si="3"/>
        <v>0</v>
      </c>
      <c r="I48" s="280"/>
      <c r="J48" s="283">
        <v>0</v>
      </c>
      <c r="K48" s="283">
        <v>0</v>
      </c>
      <c r="L48" s="283">
        <v>0</v>
      </c>
      <c r="M48" s="283">
        <v>0</v>
      </c>
      <c r="N48" s="283">
        <f t="shared" si="4"/>
        <v>0</v>
      </c>
      <c r="O48" s="280" t="str">
        <f t="shared" si="1"/>
        <v>N.A.</v>
      </c>
      <c r="P48" s="49">
        <f>'[8]ENERO '!O46+[8]FEBRERO!O46+[8]MARZO!O46+[8]ABRIL!O46+[8]MAYO!O46+[8]JUNIO!O46+[8]JULIO!O46+[8]AGOSTO!O46+[8]SEPTIEMBRE!O46+[8]OCTUBRE!O46+[8]NOVIEMBRE!O46+[8]DICIEMBRE!O46</f>
        <v>0</v>
      </c>
      <c r="Q48" s="49">
        <f>'[8]ENERO '!P46+[8]FEBRERO!P46+[8]MARZO!P46+[8]ABRIL!P46+[8]MAYO!P46+[8]JUNIO!P46+[8]JULIO!P46+[8]AGOSTO!P46+[8]SEPTIEMBRE!P46+[8]OCTUBRE!P46+[8]NOVIEMBRE!P46+[8]DICIEMBRE!P46</f>
        <v>0</v>
      </c>
      <c r="R48" s="50">
        <f t="shared" si="2"/>
        <v>0</v>
      </c>
      <c r="S48" s="49">
        <f>'[8]ENERO '!R46+[8]FEBRERO!R46+[8]MARZO!R46+[8]ABRIL!R46+[8]MAYO!R46+[8]JUNIO!R46+[8]JULIO!R46+[8]AGOSTO!R46+[8]SEPTIEMBRE!R46+[8]OCTUBRE!R46+[8]NOVIEMBRE!R46+[8]DICIEMBRE!R46</f>
        <v>0</v>
      </c>
      <c r="T48" s="49">
        <f>'[8]ENERO '!S46+[8]FEBRERO!S46+[8]MARZO!S46+[8]ABRIL!S46+[8]MAYO!S46+[8]JUNIO!S46+[8]JULIO!S46+[8]AGOSTO!S46+[8]SEPTIEMBRE!S46+[8]OCTUBRE!S46+[8]NOVIEMBRE!S46+[8]DICIEMBRE!S46</f>
        <v>0</v>
      </c>
      <c r="U48" s="50">
        <f t="shared" si="5"/>
        <v>0</v>
      </c>
    </row>
    <row r="49" spans="1:21" s="39" customFormat="1" ht="20.100000000000001" customHeight="1" x14ac:dyDescent="0.25">
      <c r="A49" s="285">
        <v>33</v>
      </c>
      <c r="B49" s="281" t="s">
        <v>512</v>
      </c>
      <c r="C49" s="286" t="s">
        <v>535</v>
      </c>
      <c r="D49" s="283">
        <v>0</v>
      </c>
      <c r="E49" s="284">
        <v>0</v>
      </c>
      <c r="F49" s="284">
        <v>0</v>
      </c>
      <c r="G49" s="283">
        <v>0</v>
      </c>
      <c r="H49" s="280">
        <f t="shared" si="3"/>
        <v>0</v>
      </c>
      <c r="I49" s="280"/>
      <c r="J49" s="283">
        <v>0</v>
      </c>
      <c r="K49" s="283">
        <v>0</v>
      </c>
      <c r="L49" s="283">
        <v>0</v>
      </c>
      <c r="M49" s="283">
        <v>0</v>
      </c>
      <c r="N49" s="283">
        <f t="shared" si="4"/>
        <v>0</v>
      </c>
      <c r="O49" s="280" t="str">
        <f t="shared" si="1"/>
        <v>N.A.</v>
      </c>
      <c r="P49" s="49">
        <f>'[8]ENERO '!O47+[8]FEBRERO!O47+[8]MARZO!O47+[8]ABRIL!O47+[8]MAYO!O47+[8]JUNIO!O47+[8]JULIO!O47+[8]AGOSTO!O47+[8]SEPTIEMBRE!O47+[8]OCTUBRE!O47+[8]NOVIEMBRE!O47+[8]DICIEMBRE!O47</f>
        <v>0</v>
      </c>
      <c r="Q49" s="49">
        <f>'[8]ENERO '!P47+[8]FEBRERO!P47+[8]MARZO!P47+[8]ABRIL!P47+[8]MAYO!P47+[8]JUNIO!P47+[8]JULIO!P47+[8]AGOSTO!P47+[8]SEPTIEMBRE!P47+[8]OCTUBRE!P47+[8]NOVIEMBRE!P47+[8]DICIEMBRE!P47</f>
        <v>0</v>
      </c>
      <c r="R49" s="50">
        <f t="shared" si="2"/>
        <v>0</v>
      </c>
      <c r="S49" s="49">
        <f>'[8]ENERO '!R47+[8]FEBRERO!R47+[8]MARZO!R47+[8]ABRIL!R47+[8]MAYO!R47+[8]JUNIO!R47+[8]JULIO!R47+[8]AGOSTO!R47+[8]SEPTIEMBRE!R47+[8]OCTUBRE!R47+[8]NOVIEMBRE!R47+[8]DICIEMBRE!R47</f>
        <v>0</v>
      </c>
      <c r="T49" s="49">
        <f>'[8]ENERO '!S47+[8]FEBRERO!S47+[8]MARZO!S47+[8]ABRIL!S47+[8]MAYO!S47+[8]JUNIO!S47+[8]JULIO!S47+[8]AGOSTO!S47+[8]SEPTIEMBRE!S47+[8]OCTUBRE!S47+[8]NOVIEMBRE!S47+[8]DICIEMBRE!S47</f>
        <v>0</v>
      </c>
      <c r="U49" s="50">
        <f t="shared" si="5"/>
        <v>0</v>
      </c>
    </row>
    <row r="50" spans="1:21" s="39" customFormat="1" ht="20.100000000000001" customHeight="1" x14ac:dyDescent="0.25">
      <c r="A50" s="285">
        <v>34</v>
      </c>
      <c r="B50" s="281" t="s">
        <v>512</v>
      </c>
      <c r="C50" s="286" t="s">
        <v>536</v>
      </c>
      <c r="D50" s="283">
        <v>0</v>
      </c>
      <c r="E50" s="284">
        <v>0</v>
      </c>
      <c r="F50" s="284">
        <v>0</v>
      </c>
      <c r="G50" s="283">
        <v>0</v>
      </c>
      <c r="H50" s="280">
        <f t="shared" si="3"/>
        <v>0</v>
      </c>
      <c r="I50" s="280"/>
      <c r="J50" s="283">
        <v>0</v>
      </c>
      <c r="K50" s="283">
        <v>0</v>
      </c>
      <c r="L50" s="283">
        <v>0</v>
      </c>
      <c r="M50" s="283">
        <v>0</v>
      </c>
      <c r="N50" s="283">
        <f t="shared" si="4"/>
        <v>0</v>
      </c>
      <c r="O50" s="280" t="str">
        <f t="shared" si="1"/>
        <v>N.A.</v>
      </c>
      <c r="P50" s="49">
        <f>'[8]ENERO '!O48+[8]FEBRERO!O48+[8]MARZO!O48+[8]ABRIL!O48+[8]MAYO!O48+[8]JUNIO!O48+[8]JULIO!O48+[8]AGOSTO!O48+[8]SEPTIEMBRE!O48+[8]OCTUBRE!O48+[8]NOVIEMBRE!O48+[8]DICIEMBRE!O48</f>
        <v>0</v>
      </c>
      <c r="Q50" s="49">
        <f>'[8]ENERO '!P48+[8]FEBRERO!P48+[8]MARZO!P48+[8]ABRIL!P48+[8]MAYO!P48+[8]JUNIO!P48+[8]JULIO!P48+[8]AGOSTO!P48+[8]SEPTIEMBRE!P48+[8]OCTUBRE!P48+[8]NOVIEMBRE!P48+[8]DICIEMBRE!P48</f>
        <v>0</v>
      </c>
      <c r="R50" s="50">
        <f t="shared" si="2"/>
        <v>0</v>
      </c>
      <c r="S50" s="49">
        <f>'[8]ENERO '!R48+[8]FEBRERO!R48+[8]MARZO!R48+[8]ABRIL!R48+[8]MAYO!R48+[8]JUNIO!R48+[8]JULIO!R48+[8]AGOSTO!R48+[8]SEPTIEMBRE!R48+[8]OCTUBRE!R48+[8]NOVIEMBRE!R48+[8]DICIEMBRE!R48</f>
        <v>0</v>
      </c>
      <c r="T50" s="49">
        <f>'[8]ENERO '!S48+[8]FEBRERO!S48+[8]MARZO!S48+[8]ABRIL!S48+[8]MAYO!S48+[8]JUNIO!S48+[8]JULIO!S48+[8]AGOSTO!S48+[8]SEPTIEMBRE!S48+[8]OCTUBRE!S48+[8]NOVIEMBRE!S48+[8]DICIEMBRE!S48</f>
        <v>0</v>
      </c>
      <c r="U50" s="50">
        <f t="shared" si="5"/>
        <v>0</v>
      </c>
    </row>
    <row r="51" spans="1:21" s="39" customFormat="1" ht="20.100000000000001" customHeight="1" x14ac:dyDescent="0.25">
      <c r="A51" s="287">
        <v>35</v>
      </c>
      <c r="B51" s="288" t="s">
        <v>512</v>
      </c>
      <c r="C51" s="289" t="s">
        <v>537</v>
      </c>
      <c r="D51" s="283">
        <v>0</v>
      </c>
      <c r="E51" s="284">
        <v>0</v>
      </c>
      <c r="F51" s="284">
        <v>0</v>
      </c>
      <c r="G51" s="283">
        <v>0</v>
      </c>
      <c r="H51" s="280">
        <f t="shared" si="3"/>
        <v>0</v>
      </c>
      <c r="I51" s="280"/>
      <c r="J51" s="283">
        <v>0</v>
      </c>
      <c r="K51" s="283">
        <v>0</v>
      </c>
      <c r="L51" s="283">
        <v>0</v>
      </c>
      <c r="M51" s="283">
        <v>0</v>
      </c>
      <c r="N51" s="283">
        <f t="shared" si="4"/>
        <v>0</v>
      </c>
      <c r="O51" s="280" t="str">
        <f t="shared" si="1"/>
        <v>N.A.</v>
      </c>
      <c r="P51" s="49">
        <f>'[8]ENERO '!O49+[8]FEBRERO!O49+[8]MARZO!O49+[8]ABRIL!O49+[8]MAYO!O49+[8]JUNIO!O49+[8]JULIO!O49+[8]AGOSTO!O49+[8]SEPTIEMBRE!O49+[8]OCTUBRE!O49+[8]NOVIEMBRE!O49+[8]DICIEMBRE!O49</f>
        <v>0</v>
      </c>
      <c r="Q51" s="49">
        <f>'[8]ENERO '!P49+[8]FEBRERO!P49+[8]MARZO!P49+[8]ABRIL!P49+[8]MAYO!P49+[8]JUNIO!P49+[8]JULIO!P49+[8]AGOSTO!P49+[8]SEPTIEMBRE!P49+[8]OCTUBRE!P49+[8]NOVIEMBRE!P49+[8]DICIEMBRE!P49</f>
        <v>0</v>
      </c>
      <c r="R51" s="50">
        <f t="shared" si="2"/>
        <v>0</v>
      </c>
      <c r="S51" s="49">
        <f>'[8]ENERO '!R49+[8]FEBRERO!R49+[8]MARZO!R49+[8]ABRIL!R49+[8]MAYO!R49+[8]JUNIO!R49+[8]JULIO!R49+[8]AGOSTO!R49+[8]SEPTIEMBRE!R49+[8]OCTUBRE!R49+[8]NOVIEMBRE!R49+[8]DICIEMBRE!R49</f>
        <v>0</v>
      </c>
      <c r="T51" s="49">
        <f>'[8]ENERO '!S49+[8]FEBRERO!S49+[8]MARZO!S49+[8]ABRIL!S49+[8]MAYO!S49+[8]JUNIO!S49+[8]JULIO!S49+[8]AGOSTO!S49+[8]SEPTIEMBRE!S49+[8]OCTUBRE!S49+[8]NOVIEMBRE!S49+[8]DICIEMBRE!S49</f>
        <v>0</v>
      </c>
      <c r="U51" s="50">
        <f t="shared" si="5"/>
        <v>0</v>
      </c>
    </row>
    <row r="52" spans="1:21" s="39" customFormat="1" ht="20.100000000000001" customHeight="1" x14ac:dyDescent="0.25">
      <c r="A52" s="287">
        <v>36</v>
      </c>
      <c r="B52" s="288" t="s">
        <v>512</v>
      </c>
      <c r="C52" s="290" t="s">
        <v>538</v>
      </c>
      <c r="D52" s="283">
        <v>0</v>
      </c>
      <c r="E52" s="284">
        <v>0</v>
      </c>
      <c r="F52" s="284">
        <v>0</v>
      </c>
      <c r="G52" s="283">
        <v>0</v>
      </c>
      <c r="H52" s="280">
        <f t="shared" si="3"/>
        <v>0</v>
      </c>
      <c r="I52" s="280"/>
      <c r="J52" s="283">
        <v>0</v>
      </c>
      <c r="K52" s="283">
        <v>0</v>
      </c>
      <c r="L52" s="283">
        <v>0</v>
      </c>
      <c r="M52" s="283">
        <v>0</v>
      </c>
      <c r="N52" s="283">
        <f t="shared" si="4"/>
        <v>0</v>
      </c>
      <c r="O52" s="280" t="str">
        <f t="shared" si="1"/>
        <v>N.A.</v>
      </c>
      <c r="P52" s="49">
        <f>'[8]ENERO '!O50+[8]FEBRERO!O50+[8]MARZO!O50+[8]ABRIL!O50+[8]MAYO!O50+[8]JUNIO!O50+[8]JULIO!O50+[8]AGOSTO!O50+[8]SEPTIEMBRE!O50+[8]OCTUBRE!O50+[8]NOVIEMBRE!O50+[8]DICIEMBRE!O50</f>
        <v>0</v>
      </c>
      <c r="Q52" s="49">
        <f>'[8]ENERO '!P50+[8]FEBRERO!P50+[8]MARZO!P50+[8]ABRIL!P50+[8]MAYO!P50+[8]JUNIO!P50+[8]JULIO!P50+[8]AGOSTO!P50+[8]SEPTIEMBRE!P50+[8]OCTUBRE!P50+[8]NOVIEMBRE!P50+[8]DICIEMBRE!P50</f>
        <v>0</v>
      </c>
      <c r="R52" s="50">
        <f t="shared" si="2"/>
        <v>0</v>
      </c>
      <c r="S52" s="49">
        <f>'[8]ENERO '!R50+[8]FEBRERO!R50+[8]MARZO!R50+[8]ABRIL!R50+[8]MAYO!R50+[8]JUNIO!R50+[8]JULIO!R50+[8]AGOSTO!R50+[8]SEPTIEMBRE!R50+[8]OCTUBRE!R50+[8]NOVIEMBRE!R50+[8]DICIEMBRE!R50</f>
        <v>0</v>
      </c>
      <c r="T52" s="49">
        <f>'[8]ENERO '!S50+[8]FEBRERO!S50+[8]MARZO!S50+[8]ABRIL!S50+[8]MAYO!S50+[8]JUNIO!S50+[8]JULIO!S50+[8]AGOSTO!S50+[8]SEPTIEMBRE!S50+[8]OCTUBRE!S50+[8]NOVIEMBRE!S50+[8]DICIEMBRE!S50</f>
        <v>0</v>
      </c>
      <c r="U52" s="50">
        <f t="shared" si="5"/>
        <v>0</v>
      </c>
    </row>
    <row r="53" spans="1:21" s="39" customFormat="1" ht="20.100000000000001" customHeight="1" x14ac:dyDescent="0.25">
      <c r="A53" s="285">
        <v>37</v>
      </c>
      <c r="B53" s="281" t="s">
        <v>512</v>
      </c>
      <c r="C53" s="286" t="s">
        <v>539</v>
      </c>
      <c r="D53" s="283">
        <v>0</v>
      </c>
      <c r="E53" s="284">
        <v>0</v>
      </c>
      <c r="F53" s="284">
        <v>0</v>
      </c>
      <c r="G53" s="283">
        <v>0</v>
      </c>
      <c r="H53" s="280">
        <f t="shared" si="3"/>
        <v>0</v>
      </c>
      <c r="I53" s="280"/>
      <c r="J53" s="283">
        <v>0</v>
      </c>
      <c r="K53" s="283">
        <v>0</v>
      </c>
      <c r="L53" s="283">
        <v>0</v>
      </c>
      <c r="M53" s="283">
        <v>0</v>
      </c>
      <c r="N53" s="283">
        <f t="shared" si="4"/>
        <v>0</v>
      </c>
      <c r="O53" s="280" t="str">
        <f t="shared" si="1"/>
        <v>N.A.</v>
      </c>
      <c r="P53" s="49">
        <f>'[8]ENERO '!O51+[8]FEBRERO!O51+[8]MARZO!O51+[8]ABRIL!O51+[8]MAYO!O51+[8]JUNIO!O51+[8]JULIO!O51+[8]AGOSTO!O51+[8]SEPTIEMBRE!O51+[8]OCTUBRE!O51+[8]NOVIEMBRE!O51+[8]DICIEMBRE!O51</f>
        <v>0</v>
      </c>
      <c r="Q53" s="49">
        <f>'[8]ENERO '!P51+[8]FEBRERO!P51+[8]MARZO!P51+[8]ABRIL!P51+[8]MAYO!P51+[8]JUNIO!P51+[8]JULIO!P51+[8]AGOSTO!P51+[8]SEPTIEMBRE!P51+[8]OCTUBRE!P51+[8]NOVIEMBRE!P51+[8]DICIEMBRE!P51</f>
        <v>0</v>
      </c>
      <c r="R53" s="50">
        <f t="shared" si="2"/>
        <v>0</v>
      </c>
      <c r="S53" s="49">
        <f>'[8]ENERO '!R51+[8]FEBRERO!R51+[8]MARZO!R51+[8]ABRIL!R51+[8]MAYO!R51+[8]JUNIO!R51+[8]JULIO!R51+[8]AGOSTO!R51+[8]SEPTIEMBRE!R51+[8]OCTUBRE!R51+[8]NOVIEMBRE!R51+[8]DICIEMBRE!R51</f>
        <v>0</v>
      </c>
      <c r="T53" s="49">
        <f>'[8]ENERO '!S51+[8]FEBRERO!S51+[8]MARZO!S51+[8]ABRIL!S51+[8]MAYO!S51+[8]JUNIO!S51+[8]JULIO!S51+[8]AGOSTO!S51+[8]SEPTIEMBRE!S51+[8]OCTUBRE!S51+[8]NOVIEMBRE!S51+[8]DICIEMBRE!S51</f>
        <v>0</v>
      </c>
      <c r="U53" s="50">
        <f t="shared" si="5"/>
        <v>0</v>
      </c>
    </row>
    <row r="54" spans="1:21" s="39" customFormat="1" ht="20.100000000000001" customHeight="1" x14ac:dyDescent="0.25">
      <c r="A54" s="285">
        <v>38</v>
      </c>
      <c r="B54" s="281" t="s">
        <v>498</v>
      </c>
      <c r="C54" s="282" t="s">
        <v>540</v>
      </c>
      <c r="D54" s="283">
        <v>0</v>
      </c>
      <c r="E54" s="284">
        <v>0</v>
      </c>
      <c r="F54" s="284">
        <v>0</v>
      </c>
      <c r="G54" s="283">
        <v>0</v>
      </c>
      <c r="H54" s="280">
        <f t="shared" si="3"/>
        <v>0</v>
      </c>
      <c r="I54" s="280"/>
      <c r="J54" s="283">
        <v>0</v>
      </c>
      <c r="K54" s="283">
        <v>0</v>
      </c>
      <c r="L54" s="283">
        <v>0</v>
      </c>
      <c r="M54" s="283">
        <v>0</v>
      </c>
      <c r="N54" s="283">
        <f t="shared" si="4"/>
        <v>0</v>
      </c>
      <c r="O54" s="280" t="str">
        <f t="shared" si="1"/>
        <v>N.A.</v>
      </c>
      <c r="P54" s="49">
        <f>'[8]ENERO '!O52+[8]FEBRERO!O52+[8]MARZO!O52+[8]ABRIL!O52+[8]MAYO!O52+[8]JUNIO!O52+[8]JULIO!O52+[8]AGOSTO!O52+[8]SEPTIEMBRE!O52+[8]OCTUBRE!O52+[8]NOVIEMBRE!O52+[8]DICIEMBRE!O52</f>
        <v>0</v>
      </c>
      <c r="Q54" s="49">
        <f>'[8]ENERO '!P52+[8]FEBRERO!P52+[8]MARZO!P52+[8]ABRIL!P52+[8]MAYO!P52+[8]JUNIO!P52+[8]JULIO!P52+[8]AGOSTO!P52+[8]SEPTIEMBRE!P52+[8]OCTUBRE!P52+[8]NOVIEMBRE!P52+[8]DICIEMBRE!P52</f>
        <v>0</v>
      </c>
      <c r="R54" s="50">
        <f t="shared" si="2"/>
        <v>0</v>
      </c>
      <c r="S54" s="49">
        <f>'[8]ENERO '!R52+[8]FEBRERO!R52+[8]MARZO!R52+[8]ABRIL!R52+[8]MAYO!R52+[8]JUNIO!R52+[8]JULIO!R52+[8]AGOSTO!R52+[8]SEPTIEMBRE!R52+[8]OCTUBRE!R52+[8]NOVIEMBRE!R52+[8]DICIEMBRE!R52</f>
        <v>0</v>
      </c>
      <c r="T54" s="49">
        <f>'[8]ENERO '!S52+[8]FEBRERO!S52+[8]MARZO!S52+[8]ABRIL!S52+[8]MAYO!S52+[8]JUNIO!S52+[8]JULIO!S52+[8]AGOSTO!S52+[8]SEPTIEMBRE!S52+[8]OCTUBRE!S52+[8]NOVIEMBRE!S52+[8]DICIEMBRE!S52</f>
        <v>0</v>
      </c>
      <c r="U54" s="50">
        <f t="shared" si="5"/>
        <v>0</v>
      </c>
    </row>
    <row r="55" spans="1:21" s="39" customFormat="1" ht="20.100000000000001" customHeight="1" x14ac:dyDescent="0.25">
      <c r="A55" s="285">
        <v>39</v>
      </c>
      <c r="B55" s="281" t="s">
        <v>508</v>
      </c>
      <c r="C55" s="286" t="s">
        <v>541</v>
      </c>
      <c r="D55" s="283">
        <v>0</v>
      </c>
      <c r="E55" s="284">
        <v>0</v>
      </c>
      <c r="F55" s="284">
        <v>0</v>
      </c>
      <c r="G55" s="283">
        <v>0</v>
      </c>
      <c r="H55" s="280">
        <f t="shared" si="3"/>
        <v>0</v>
      </c>
      <c r="I55" s="280"/>
      <c r="J55" s="283">
        <v>0</v>
      </c>
      <c r="K55" s="283">
        <v>0</v>
      </c>
      <c r="L55" s="283">
        <v>0</v>
      </c>
      <c r="M55" s="283">
        <v>0</v>
      </c>
      <c r="N55" s="283">
        <f t="shared" si="4"/>
        <v>0</v>
      </c>
      <c r="O55" s="280" t="str">
        <f t="shared" si="1"/>
        <v>N.A.</v>
      </c>
      <c r="P55" s="49">
        <f>'[8]ENERO '!O53+[8]FEBRERO!O53+[8]MARZO!O53+[8]ABRIL!O53+[8]MAYO!O53+[8]JUNIO!O53+[8]JULIO!O53+[8]AGOSTO!O53+[8]SEPTIEMBRE!O53+[8]OCTUBRE!O53+[8]NOVIEMBRE!O53+[8]DICIEMBRE!O53</f>
        <v>0</v>
      </c>
      <c r="Q55" s="49">
        <f>'[8]ENERO '!P53+[8]FEBRERO!P53+[8]MARZO!P53+[8]ABRIL!P53+[8]MAYO!P53+[8]JUNIO!P53+[8]JULIO!P53+[8]AGOSTO!P53+[8]SEPTIEMBRE!P53+[8]OCTUBRE!P53+[8]NOVIEMBRE!P53+[8]DICIEMBRE!P53</f>
        <v>0</v>
      </c>
      <c r="R55" s="50">
        <f t="shared" si="2"/>
        <v>0</v>
      </c>
      <c r="S55" s="49">
        <f>'[8]ENERO '!R53+[8]FEBRERO!R53+[8]MARZO!R53+[8]ABRIL!R53+[8]MAYO!R53+[8]JUNIO!R53+[8]JULIO!R53+[8]AGOSTO!R53+[8]SEPTIEMBRE!R53+[8]OCTUBRE!R53+[8]NOVIEMBRE!R53+[8]DICIEMBRE!R53</f>
        <v>0</v>
      </c>
      <c r="T55" s="49">
        <f>'[8]ENERO '!S53+[8]FEBRERO!S53+[8]MARZO!S53+[8]ABRIL!S53+[8]MAYO!S53+[8]JUNIO!S53+[8]JULIO!S53+[8]AGOSTO!S53+[8]SEPTIEMBRE!S53+[8]OCTUBRE!S53+[8]NOVIEMBRE!S53+[8]DICIEMBRE!S53</f>
        <v>0</v>
      </c>
      <c r="U55" s="50">
        <f t="shared" si="5"/>
        <v>0</v>
      </c>
    </row>
    <row r="56" spans="1:21" s="39" customFormat="1" ht="20.100000000000001" customHeight="1" x14ac:dyDescent="0.25">
      <c r="A56" s="285">
        <v>40</v>
      </c>
      <c r="B56" s="281" t="s">
        <v>508</v>
      </c>
      <c r="C56" s="286" t="s">
        <v>542</v>
      </c>
      <c r="D56" s="283">
        <v>0</v>
      </c>
      <c r="E56" s="284">
        <v>0</v>
      </c>
      <c r="F56" s="284">
        <v>0</v>
      </c>
      <c r="G56" s="283">
        <v>0</v>
      </c>
      <c r="H56" s="280">
        <f t="shared" si="3"/>
        <v>0</v>
      </c>
      <c r="I56" s="280"/>
      <c r="J56" s="283">
        <v>0</v>
      </c>
      <c r="K56" s="283">
        <v>0</v>
      </c>
      <c r="L56" s="283">
        <v>0</v>
      </c>
      <c r="M56" s="283">
        <v>0</v>
      </c>
      <c r="N56" s="283">
        <f t="shared" si="4"/>
        <v>0</v>
      </c>
      <c r="O56" s="280" t="str">
        <f t="shared" si="1"/>
        <v>N.A.</v>
      </c>
      <c r="P56" s="49">
        <f>'[8]ENERO '!O54+[8]FEBRERO!O54+[8]MARZO!O54+[8]ABRIL!O54+[8]MAYO!O54+[8]JUNIO!O54+[8]JULIO!O54+[8]AGOSTO!O54+[8]SEPTIEMBRE!O54+[8]OCTUBRE!O54+[8]NOVIEMBRE!O54+[8]DICIEMBRE!O54</f>
        <v>0</v>
      </c>
      <c r="Q56" s="49">
        <f>'[8]ENERO '!P54+[8]FEBRERO!P54+[8]MARZO!P54+[8]ABRIL!P54+[8]MAYO!P54+[8]JUNIO!P54+[8]JULIO!P54+[8]AGOSTO!P54+[8]SEPTIEMBRE!P54+[8]OCTUBRE!P54+[8]NOVIEMBRE!P54+[8]DICIEMBRE!P54</f>
        <v>0</v>
      </c>
      <c r="R56" s="50">
        <f t="shared" si="2"/>
        <v>0</v>
      </c>
      <c r="S56" s="49">
        <f>'[8]ENERO '!R54+[8]FEBRERO!R54+[8]MARZO!R54+[8]ABRIL!R54+[8]MAYO!R54+[8]JUNIO!R54+[8]JULIO!R54+[8]AGOSTO!R54+[8]SEPTIEMBRE!R54+[8]OCTUBRE!R54+[8]NOVIEMBRE!R54+[8]DICIEMBRE!R54</f>
        <v>0</v>
      </c>
      <c r="T56" s="49">
        <f>'[8]ENERO '!S54+[8]FEBRERO!S54+[8]MARZO!S54+[8]ABRIL!S54+[8]MAYO!S54+[8]JUNIO!S54+[8]JULIO!S54+[8]AGOSTO!S54+[8]SEPTIEMBRE!S54+[8]OCTUBRE!S54+[8]NOVIEMBRE!S54+[8]DICIEMBRE!S54</f>
        <v>0</v>
      </c>
      <c r="U56" s="50">
        <f t="shared" si="5"/>
        <v>0</v>
      </c>
    </row>
    <row r="57" spans="1:21" s="39" customFormat="1" ht="20.100000000000001" customHeight="1" x14ac:dyDescent="0.25">
      <c r="A57" s="285">
        <v>41</v>
      </c>
      <c r="B57" s="281" t="s">
        <v>508</v>
      </c>
      <c r="C57" s="286" t="s">
        <v>543</v>
      </c>
      <c r="D57" s="283">
        <v>0</v>
      </c>
      <c r="E57" s="284">
        <v>0</v>
      </c>
      <c r="F57" s="284">
        <v>0</v>
      </c>
      <c r="G57" s="283">
        <v>0</v>
      </c>
      <c r="H57" s="280">
        <f t="shared" si="3"/>
        <v>0</v>
      </c>
      <c r="I57" s="280"/>
      <c r="J57" s="283">
        <v>0</v>
      </c>
      <c r="K57" s="283">
        <v>0</v>
      </c>
      <c r="L57" s="283">
        <v>0</v>
      </c>
      <c r="M57" s="283">
        <v>0</v>
      </c>
      <c r="N57" s="283">
        <f t="shared" si="4"/>
        <v>0</v>
      </c>
      <c r="O57" s="280" t="str">
        <f t="shared" si="1"/>
        <v>N.A.</v>
      </c>
      <c r="P57" s="49">
        <f>'[8]ENERO '!O55+[8]FEBRERO!O55+[8]MARZO!O55+[8]ABRIL!O55+[8]MAYO!O55+[8]JUNIO!O55+[8]JULIO!O55+[8]AGOSTO!O55+[8]SEPTIEMBRE!O55+[8]OCTUBRE!O55+[8]NOVIEMBRE!O55+[8]DICIEMBRE!O55</f>
        <v>0</v>
      </c>
      <c r="Q57" s="49">
        <f>'[8]ENERO '!P55+[8]FEBRERO!P55+[8]MARZO!P55+[8]ABRIL!P55+[8]MAYO!P55+[8]JUNIO!P55+[8]JULIO!P55+[8]AGOSTO!P55+[8]SEPTIEMBRE!P55+[8]OCTUBRE!P55+[8]NOVIEMBRE!P55+[8]DICIEMBRE!P55</f>
        <v>0</v>
      </c>
      <c r="R57" s="50">
        <f t="shared" si="2"/>
        <v>0</v>
      </c>
      <c r="S57" s="49">
        <f>'[8]ENERO '!R55+[8]FEBRERO!R55+[8]MARZO!R55+[8]ABRIL!R55+[8]MAYO!R55+[8]JUNIO!R55+[8]JULIO!R55+[8]AGOSTO!R55+[8]SEPTIEMBRE!R55+[8]OCTUBRE!R55+[8]NOVIEMBRE!R55+[8]DICIEMBRE!R55</f>
        <v>0</v>
      </c>
      <c r="T57" s="49">
        <f>'[8]ENERO '!S55+[8]FEBRERO!S55+[8]MARZO!S55+[8]ABRIL!S55+[8]MAYO!S55+[8]JUNIO!S55+[8]JULIO!S55+[8]AGOSTO!S55+[8]SEPTIEMBRE!S55+[8]OCTUBRE!S55+[8]NOVIEMBRE!S55+[8]DICIEMBRE!S55</f>
        <v>0</v>
      </c>
      <c r="U57" s="50">
        <f t="shared" si="5"/>
        <v>0</v>
      </c>
    </row>
    <row r="58" spans="1:21" s="39" customFormat="1" ht="20.100000000000001" customHeight="1" x14ac:dyDescent="0.25">
      <c r="A58" s="285">
        <v>42</v>
      </c>
      <c r="B58" s="281" t="s">
        <v>508</v>
      </c>
      <c r="C58" s="286" t="s">
        <v>544</v>
      </c>
      <c r="D58" s="283">
        <v>0</v>
      </c>
      <c r="E58" s="284">
        <v>0</v>
      </c>
      <c r="F58" s="284">
        <v>0</v>
      </c>
      <c r="G58" s="283">
        <v>0</v>
      </c>
      <c r="H58" s="280">
        <f t="shared" si="3"/>
        <v>0</v>
      </c>
      <c r="I58" s="280"/>
      <c r="J58" s="283">
        <v>0</v>
      </c>
      <c r="K58" s="283">
        <v>0</v>
      </c>
      <c r="L58" s="283">
        <v>0</v>
      </c>
      <c r="M58" s="283">
        <v>0</v>
      </c>
      <c r="N58" s="283">
        <f t="shared" si="4"/>
        <v>0</v>
      </c>
      <c r="O58" s="280" t="str">
        <f t="shared" si="1"/>
        <v>N.A.</v>
      </c>
      <c r="P58" s="49">
        <f>'[8]ENERO '!O56+[8]FEBRERO!O56+[8]MARZO!O56+[8]ABRIL!O56+[8]MAYO!O56+[8]JUNIO!O56+[8]JULIO!O56+[8]AGOSTO!O56+[8]SEPTIEMBRE!O56+[8]OCTUBRE!O56+[8]NOVIEMBRE!O56+[8]DICIEMBRE!O56</f>
        <v>0</v>
      </c>
      <c r="Q58" s="49">
        <f>'[8]ENERO '!P56+[8]FEBRERO!P56+[8]MARZO!P56+[8]ABRIL!P56+[8]MAYO!P56+[8]JUNIO!P56+[8]JULIO!P56+[8]AGOSTO!P56+[8]SEPTIEMBRE!P56+[8]OCTUBRE!P56+[8]NOVIEMBRE!P56+[8]DICIEMBRE!P56</f>
        <v>0</v>
      </c>
      <c r="R58" s="50">
        <f t="shared" si="2"/>
        <v>0</v>
      </c>
      <c r="S58" s="49">
        <f>'[8]ENERO '!R56+[8]FEBRERO!R56+[8]MARZO!R56+[8]ABRIL!R56+[8]MAYO!R56+[8]JUNIO!R56+[8]JULIO!R56+[8]AGOSTO!R56+[8]SEPTIEMBRE!R56+[8]OCTUBRE!R56+[8]NOVIEMBRE!R56+[8]DICIEMBRE!R56</f>
        <v>0</v>
      </c>
      <c r="T58" s="49">
        <f>'[8]ENERO '!S56+[8]FEBRERO!S56+[8]MARZO!S56+[8]ABRIL!S56+[8]MAYO!S56+[8]JUNIO!S56+[8]JULIO!S56+[8]AGOSTO!S56+[8]SEPTIEMBRE!S56+[8]OCTUBRE!S56+[8]NOVIEMBRE!S56+[8]DICIEMBRE!S56</f>
        <v>0</v>
      </c>
      <c r="U58" s="50">
        <f t="shared" si="5"/>
        <v>0</v>
      </c>
    </row>
    <row r="59" spans="1:21" s="39" customFormat="1" ht="20.100000000000001" customHeight="1" x14ac:dyDescent="0.25">
      <c r="A59" s="287">
        <v>43</v>
      </c>
      <c r="B59" s="288" t="s">
        <v>508</v>
      </c>
      <c r="C59" s="290" t="s">
        <v>545</v>
      </c>
      <c r="D59" s="283">
        <v>0</v>
      </c>
      <c r="E59" s="284">
        <v>0</v>
      </c>
      <c r="F59" s="284">
        <v>0</v>
      </c>
      <c r="G59" s="283">
        <v>0</v>
      </c>
      <c r="H59" s="280">
        <f t="shared" si="3"/>
        <v>0</v>
      </c>
      <c r="I59" s="280"/>
      <c r="J59" s="283">
        <v>0</v>
      </c>
      <c r="K59" s="283">
        <v>0</v>
      </c>
      <c r="L59" s="283">
        <v>0</v>
      </c>
      <c r="M59" s="283">
        <v>0</v>
      </c>
      <c r="N59" s="283">
        <f t="shared" si="4"/>
        <v>0</v>
      </c>
      <c r="O59" s="280" t="str">
        <f t="shared" si="1"/>
        <v>N.A.</v>
      </c>
      <c r="P59" s="49">
        <f>'[8]ENERO '!O57+[8]FEBRERO!O57+[8]MARZO!O57+[8]ABRIL!O57+[8]MAYO!O57+[8]JUNIO!O57+[8]JULIO!O57+[8]AGOSTO!O57+[8]SEPTIEMBRE!O57+[8]OCTUBRE!O57+[8]NOVIEMBRE!O57+[8]DICIEMBRE!O57</f>
        <v>0</v>
      </c>
      <c r="Q59" s="49">
        <f>'[8]ENERO '!P57+[8]FEBRERO!P57+[8]MARZO!P57+[8]ABRIL!P57+[8]MAYO!P57+[8]JUNIO!P57+[8]JULIO!P57+[8]AGOSTO!P57+[8]SEPTIEMBRE!P57+[8]OCTUBRE!P57+[8]NOVIEMBRE!P57+[8]DICIEMBRE!P57</f>
        <v>0</v>
      </c>
      <c r="R59" s="50">
        <f t="shared" si="2"/>
        <v>0</v>
      </c>
      <c r="S59" s="49">
        <f>'[8]ENERO '!R57+[8]FEBRERO!R57+[8]MARZO!R57+[8]ABRIL!R57+[8]MAYO!R57+[8]JUNIO!R57+[8]JULIO!R57+[8]AGOSTO!R57+[8]SEPTIEMBRE!R57+[8]OCTUBRE!R57+[8]NOVIEMBRE!R57+[8]DICIEMBRE!R57</f>
        <v>0</v>
      </c>
      <c r="T59" s="49">
        <f>'[8]ENERO '!S57+[8]FEBRERO!S57+[8]MARZO!S57+[8]ABRIL!S57+[8]MAYO!S57+[8]JUNIO!S57+[8]JULIO!S57+[8]AGOSTO!S57+[8]SEPTIEMBRE!S57+[8]OCTUBRE!S57+[8]NOVIEMBRE!S57+[8]DICIEMBRE!S57</f>
        <v>0</v>
      </c>
      <c r="U59" s="50">
        <f t="shared" si="5"/>
        <v>0</v>
      </c>
    </row>
    <row r="60" spans="1:21" s="51" customFormat="1" ht="20.100000000000001" customHeight="1" x14ac:dyDescent="0.25">
      <c r="A60" s="287">
        <v>44</v>
      </c>
      <c r="B60" s="288" t="s">
        <v>512</v>
      </c>
      <c r="C60" s="289" t="s">
        <v>546</v>
      </c>
      <c r="D60" s="283">
        <v>0</v>
      </c>
      <c r="E60" s="284">
        <v>0</v>
      </c>
      <c r="F60" s="284">
        <v>0</v>
      </c>
      <c r="G60" s="283">
        <v>0</v>
      </c>
      <c r="H60" s="280">
        <f t="shared" si="3"/>
        <v>0</v>
      </c>
      <c r="I60" s="280"/>
      <c r="J60" s="283">
        <v>0</v>
      </c>
      <c r="K60" s="283">
        <v>0</v>
      </c>
      <c r="L60" s="283">
        <v>0</v>
      </c>
      <c r="M60" s="283">
        <v>0</v>
      </c>
      <c r="N60" s="283">
        <f t="shared" si="4"/>
        <v>0</v>
      </c>
      <c r="O60" s="280" t="str">
        <f t="shared" si="1"/>
        <v>N.A.</v>
      </c>
      <c r="P60" s="49">
        <f>'[8]ENERO '!O58+[8]FEBRERO!O58+[8]MARZO!O58+[8]ABRIL!O58+[8]MAYO!O58+[8]JUNIO!O58+[8]JULIO!O58+[8]AGOSTO!O58+[8]SEPTIEMBRE!O58+[8]OCTUBRE!O58+[8]NOVIEMBRE!O58+[8]DICIEMBRE!O58</f>
        <v>0</v>
      </c>
      <c r="Q60" s="49">
        <f>'[8]ENERO '!P58+[8]FEBRERO!P58+[8]MARZO!P58+[8]ABRIL!P58+[8]MAYO!P58+[8]JUNIO!P58+[8]JULIO!P58+[8]AGOSTO!P58+[8]SEPTIEMBRE!P58+[8]OCTUBRE!P58+[8]NOVIEMBRE!P58+[8]DICIEMBRE!P58</f>
        <v>0</v>
      </c>
      <c r="R60" s="50">
        <f t="shared" si="2"/>
        <v>0</v>
      </c>
      <c r="S60" s="49">
        <f>'[8]ENERO '!R58+[8]FEBRERO!R58+[8]MARZO!R58+[8]ABRIL!R58+[8]MAYO!R58+[8]JUNIO!R58+[8]JULIO!R58+[8]AGOSTO!R58+[8]SEPTIEMBRE!R58+[8]OCTUBRE!R58+[8]NOVIEMBRE!R58+[8]DICIEMBRE!R58</f>
        <v>0</v>
      </c>
      <c r="T60" s="49">
        <f>'[8]ENERO '!S58+[8]FEBRERO!S58+[8]MARZO!S58+[8]ABRIL!S58+[8]MAYO!S58+[8]JUNIO!S58+[8]JULIO!S58+[8]AGOSTO!S58+[8]SEPTIEMBRE!S58+[8]OCTUBRE!S58+[8]NOVIEMBRE!S58+[8]DICIEMBRE!S58</f>
        <v>0</v>
      </c>
      <c r="U60" s="50">
        <f t="shared" si="5"/>
        <v>0</v>
      </c>
    </row>
    <row r="61" spans="1:21" s="39" customFormat="1" ht="20.100000000000001" customHeight="1" x14ac:dyDescent="0.25">
      <c r="A61" s="285">
        <v>45</v>
      </c>
      <c r="B61" s="281" t="s">
        <v>512</v>
      </c>
      <c r="C61" s="286" t="s">
        <v>547</v>
      </c>
      <c r="D61" s="283">
        <v>0</v>
      </c>
      <c r="E61" s="284">
        <v>0</v>
      </c>
      <c r="F61" s="284">
        <v>0</v>
      </c>
      <c r="G61" s="283">
        <v>0</v>
      </c>
      <c r="H61" s="280">
        <f t="shared" si="3"/>
        <v>0</v>
      </c>
      <c r="I61" s="280"/>
      <c r="J61" s="283">
        <v>0</v>
      </c>
      <c r="K61" s="283">
        <v>0</v>
      </c>
      <c r="L61" s="283">
        <v>0</v>
      </c>
      <c r="M61" s="283">
        <v>0</v>
      </c>
      <c r="N61" s="283">
        <f t="shared" si="4"/>
        <v>0</v>
      </c>
      <c r="O61" s="280" t="str">
        <f t="shared" si="1"/>
        <v>N.A.</v>
      </c>
      <c r="P61" s="49">
        <f>'[8]ENERO '!O59+[8]FEBRERO!O59+[8]MARZO!O59+[8]ABRIL!O59+[8]MAYO!O59+[8]JUNIO!O59+[8]JULIO!O59+[8]AGOSTO!O59+[8]SEPTIEMBRE!O59+[8]OCTUBRE!O59+[8]NOVIEMBRE!O59+[8]DICIEMBRE!O59</f>
        <v>0</v>
      </c>
      <c r="Q61" s="49">
        <f>'[8]ENERO '!P59+[8]FEBRERO!P59+[8]MARZO!P59+[8]ABRIL!P59+[8]MAYO!P59+[8]JUNIO!P59+[8]JULIO!P59+[8]AGOSTO!P59+[8]SEPTIEMBRE!P59+[8]OCTUBRE!P59+[8]NOVIEMBRE!P59+[8]DICIEMBRE!P59</f>
        <v>0</v>
      </c>
      <c r="R61" s="50">
        <f t="shared" si="2"/>
        <v>0</v>
      </c>
      <c r="S61" s="49">
        <f>'[8]ENERO '!R59+[8]FEBRERO!R59+[8]MARZO!R59+[8]ABRIL!R59+[8]MAYO!R59+[8]JUNIO!R59+[8]JULIO!R59+[8]AGOSTO!R59+[8]SEPTIEMBRE!R59+[8]OCTUBRE!R59+[8]NOVIEMBRE!R59+[8]DICIEMBRE!R59</f>
        <v>0</v>
      </c>
      <c r="T61" s="49">
        <f>'[8]ENERO '!S59+[8]FEBRERO!S59+[8]MARZO!S59+[8]ABRIL!S59+[8]MAYO!S59+[8]JUNIO!S59+[8]JULIO!S59+[8]AGOSTO!S59+[8]SEPTIEMBRE!S59+[8]OCTUBRE!S59+[8]NOVIEMBRE!S59+[8]DICIEMBRE!S59</f>
        <v>0</v>
      </c>
      <c r="U61" s="50">
        <f t="shared" si="5"/>
        <v>0</v>
      </c>
    </row>
    <row r="62" spans="1:21" s="39" customFormat="1" ht="20.100000000000001" customHeight="1" x14ac:dyDescent="0.25">
      <c r="A62" s="285">
        <v>46</v>
      </c>
      <c r="B62" s="281" t="s">
        <v>512</v>
      </c>
      <c r="C62" s="286" t="s">
        <v>548</v>
      </c>
      <c r="D62" s="283">
        <v>0</v>
      </c>
      <c r="E62" s="284">
        <v>0</v>
      </c>
      <c r="F62" s="284">
        <v>0</v>
      </c>
      <c r="G62" s="283">
        <v>0</v>
      </c>
      <c r="H62" s="280">
        <f t="shared" si="3"/>
        <v>0</v>
      </c>
      <c r="I62" s="280"/>
      <c r="J62" s="283">
        <v>0</v>
      </c>
      <c r="K62" s="283">
        <v>0</v>
      </c>
      <c r="L62" s="283">
        <v>0</v>
      </c>
      <c r="M62" s="283">
        <v>0</v>
      </c>
      <c r="N62" s="283">
        <f t="shared" si="4"/>
        <v>0</v>
      </c>
      <c r="O62" s="280" t="str">
        <f t="shared" si="1"/>
        <v>N.A.</v>
      </c>
      <c r="P62" s="49">
        <f>'[8]ENERO '!O60+[8]FEBRERO!O60+[8]MARZO!O60+[8]ABRIL!O60+[8]MAYO!O60+[8]JUNIO!O60+[8]JULIO!O60+[8]AGOSTO!O60+[8]SEPTIEMBRE!O60+[8]OCTUBRE!O60+[8]NOVIEMBRE!O60+[8]DICIEMBRE!O60</f>
        <v>0</v>
      </c>
      <c r="Q62" s="49">
        <f>'[8]ENERO '!P60+[8]FEBRERO!P60+[8]MARZO!P60+[8]ABRIL!P60+[8]MAYO!P60+[8]JUNIO!P60+[8]JULIO!P60+[8]AGOSTO!P60+[8]SEPTIEMBRE!P60+[8]OCTUBRE!P60+[8]NOVIEMBRE!P60+[8]DICIEMBRE!P60</f>
        <v>0</v>
      </c>
      <c r="R62" s="50">
        <f t="shared" si="2"/>
        <v>0</v>
      </c>
      <c r="S62" s="49">
        <f>'[8]ENERO '!R60+[8]FEBRERO!R60+[8]MARZO!R60+[8]ABRIL!R60+[8]MAYO!R60+[8]JUNIO!R60+[8]JULIO!R60+[8]AGOSTO!R60+[8]SEPTIEMBRE!R60+[8]OCTUBRE!R60+[8]NOVIEMBRE!R60+[8]DICIEMBRE!R60</f>
        <v>0</v>
      </c>
      <c r="T62" s="49">
        <f>'[8]ENERO '!S60+[8]FEBRERO!S60+[8]MARZO!S60+[8]ABRIL!S60+[8]MAYO!S60+[8]JUNIO!S60+[8]JULIO!S60+[8]AGOSTO!S60+[8]SEPTIEMBRE!S60+[8]OCTUBRE!S60+[8]NOVIEMBRE!S60+[8]DICIEMBRE!S60</f>
        <v>0</v>
      </c>
      <c r="U62" s="50">
        <f t="shared" si="5"/>
        <v>0</v>
      </c>
    </row>
    <row r="63" spans="1:21" s="39" customFormat="1" ht="20.100000000000001" customHeight="1" x14ac:dyDescent="0.25">
      <c r="A63" s="285">
        <v>47</v>
      </c>
      <c r="B63" s="281" t="s">
        <v>512</v>
      </c>
      <c r="C63" s="286" t="s">
        <v>549</v>
      </c>
      <c r="D63" s="283">
        <v>0</v>
      </c>
      <c r="E63" s="284">
        <v>0</v>
      </c>
      <c r="F63" s="284">
        <v>0</v>
      </c>
      <c r="G63" s="283">
        <v>0</v>
      </c>
      <c r="H63" s="280">
        <f t="shared" si="3"/>
        <v>0</v>
      </c>
      <c r="I63" s="280"/>
      <c r="J63" s="283">
        <v>0</v>
      </c>
      <c r="K63" s="283">
        <v>0</v>
      </c>
      <c r="L63" s="283">
        <v>0</v>
      </c>
      <c r="M63" s="283">
        <v>0</v>
      </c>
      <c r="N63" s="283">
        <f t="shared" si="4"/>
        <v>0</v>
      </c>
      <c r="O63" s="280" t="str">
        <f t="shared" si="1"/>
        <v>N.A.</v>
      </c>
      <c r="P63" s="49">
        <f>'[8]ENERO '!O61+[8]FEBRERO!O61+[8]MARZO!O61+[8]ABRIL!O61+[8]MAYO!O61+[8]JUNIO!O61+[8]JULIO!O61+[8]AGOSTO!O61+[8]SEPTIEMBRE!O61+[8]OCTUBRE!O61+[8]NOVIEMBRE!O61+[8]DICIEMBRE!O61</f>
        <v>0</v>
      </c>
      <c r="Q63" s="49">
        <f>'[8]ENERO '!P61+[8]FEBRERO!P61+[8]MARZO!P61+[8]ABRIL!P61+[8]MAYO!P61+[8]JUNIO!P61+[8]JULIO!P61+[8]AGOSTO!P61+[8]SEPTIEMBRE!P61+[8]OCTUBRE!P61+[8]NOVIEMBRE!P61+[8]DICIEMBRE!P61</f>
        <v>0</v>
      </c>
      <c r="R63" s="50">
        <f t="shared" si="2"/>
        <v>0</v>
      </c>
      <c r="S63" s="49">
        <f>'[8]ENERO '!R61+[8]FEBRERO!R61+[8]MARZO!R61+[8]ABRIL!R61+[8]MAYO!R61+[8]JUNIO!R61+[8]JULIO!R61+[8]AGOSTO!R61+[8]SEPTIEMBRE!R61+[8]OCTUBRE!R61+[8]NOVIEMBRE!R61+[8]DICIEMBRE!R61</f>
        <v>0</v>
      </c>
      <c r="T63" s="49">
        <f>'[8]ENERO '!S61+[8]FEBRERO!S61+[8]MARZO!S61+[8]ABRIL!S61+[8]MAYO!S61+[8]JUNIO!S61+[8]JULIO!S61+[8]AGOSTO!S61+[8]SEPTIEMBRE!S61+[8]OCTUBRE!S61+[8]NOVIEMBRE!S61+[8]DICIEMBRE!S61</f>
        <v>0</v>
      </c>
      <c r="U63" s="50">
        <f t="shared" si="5"/>
        <v>0</v>
      </c>
    </row>
    <row r="64" spans="1:21" s="39" customFormat="1" ht="20.100000000000001" customHeight="1" x14ac:dyDescent="0.25">
      <c r="A64" s="285">
        <v>48</v>
      </c>
      <c r="B64" s="281" t="s">
        <v>500</v>
      </c>
      <c r="C64" s="286" t="s">
        <v>550</v>
      </c>
      <c r="D64" s="283">
        <v>0</v>
      </c>
      <c r="E64" s="284">
        <v>0</v>
      </c>
      <c r="F64" s="284">
        <v>0</v>
      </c>
      <c r="G64" s="283">
        <v>0</v>
      </c>
      <c r="H64" s="280">
        <f t="shared" si="3"/>
        <v>0</v>
      </c>
      <c r="I64" s="280"/>
      <c r="J64" s="283">
        <v>0</v>
      </c>
      <c r="K64" s="283">
        <v>0</v>
      </c>
      <c r="L64" s="283">
        <v>0</v>
      </c>
      <c r="M64" s="283">
        <v>0</v>
      </c>
      <c r="N64" s="283">
        <f t="shared" si="4"/>
        <v>0</v>
      </c>
      <c r="O64" s="280" t="str">
        <f t="shared" si="1"/>
        <v>N.A.</v>
      </c>
      <c r="P64" s="49">
        <f>'[8]ENERO '!O62+[8]FEBRERO!O62+[8]MARZO!O62+[8]ABRIL!O62+[8]MAYO!O62+[8]JUNIO!O62+[8]JULIO!O62+[8]AGOSTO!O62+[8]SEPTIEMBRE!O62+[8]OCTUBRE!O62+[8]NOVIEMBRE!O62+[8]DICIEMBRE!O62</f>
        <v>0</v>
      </c>
      <c r="Q64" s="49">
        <f>'[8]ENERO '!P62+[8]FEBRERO!P62+[8]MARZO!P62+[8]ABRIL!P62+[8]MAYO!P62+[8]JUNIO!P62+[8]JULIO!P62+[8]AGOSTO!P62+[8]SEPTIEMBRE!P62+[8]OCTUBRE!P62+[8]NOVIEMBRE!P62+[8]DICIEMBRE!P62</f>
        <v>0</v>
      </c>
      <c r="R64" s="50">
        <f t="shared" si="2"/>
        <v>0</v>
      </c>
      <c r="S64" s="49">
        <f>'[8]ENERO '!R62+[8]FEBRERO!R62+[8]MARZO!R62+[8]ABRIL!R62+[8]MAYO!R62+[8]JUNIO!R62+[8]JULIO!R62+[8]AGOSTO!R62+[8]SEPTIEMBRE!R62+[8]OCTUBRE!R62+[8]NOVIEMBRE!R62+[8]DICIEMBRE!R62</f>
        <v>0</v>
      </c>
      <c r="T64" s="49">
        <f>'[8]ENERO '!S62+[8]FEBRERO!S62+[8]MARZO!S62+[8]ABRIL!S62+[8]MAYO!S62+[8]JUNIO!S62+[8]JULIO!S62+[8]AGOSTO!S62+[8]SEPTIEMBRE!S62+[8]OCTUBRE!S62+[8]NOVIEMBRE!S62+[8]DICIEMBRE!S62</f>
        <v>0</v>
      </c>
      <c r="U64" s="50">
        <f t="shared" si="5"/>
        <v>0</v>
      </c>
    </row>
    <row r="65" spans="1:21" s="39" customFormat="1" ht="20.100000000000001" customHeight="1" x14ac:dyDescent="0.25">
      <c r="A65" s="285">
        <v>49</v>
      </c>
      <c r="B65" s="281" t="s">
        <v>508</v>
      </c>
      <c r="C65" s="282" t="s">
        <v>551</v>
      </c>
      <c r="D65" s="283">
        <v>0</v>
      </c>
      <c r="E65" s="284">
        <v>0</v>
      </c>
      <c r="F65" s="284">
        <v>0</v>
      </c>
      <c r="G65" s="283">
        <v>0</v>
      </c>
      <c r="H65" s="280">
        <f t="shared" si="3"/>
        <v>0</v>
      </c>
      <c r="I65" s="280"/>
      <c r="J65" s="283">
        <v>0</v>
      </c>
      <c r="K65" s="283">
        <v>0</v>
      </c>
      <c r="L65" s="283">
        <v>0</v>
      </c>
      <c r="M65" s="283">
        <v>0</v>
      </c>
      <c r="N65" s="283">
        <f t="shared" si="4"/>
        <v>0</v>
      </c>
      <c r="O65" s="280" t="str">
        <f t="shared" si="1"/>
        <v>N.A.</v>
      </c>
      <c r="P65" s="49">
        <f>'[8]ENERO '!O63+[8]FEBRERO!O63+[8]MARZO!O63+[8]ABRIL!O63+[8]MAYO!O63+[8]JUNIO!O63+[8]JULIO!O63+[8]AGOSTO!O63+[8]SEPTIEMBRE!O63+[8]OCTUBRE!O63+[8]NOVIEMBRE!O63+[8]DICIEMBRE!O63</f>
        <v>0</v>
      </c>
      <c r="Q65" s="49">
        <f>'[8]ENERO '!P63+[8]FEBRERO!P63+[8]MARZO!P63+[8]ABRIL!P63+[8]MAYO!P63+[8]JUNIO!P63+[8]JULIO!P63+[8]AGOSTO!P63+[8]SEPTIEMBRE!P63+[8]OCTUBRE!P63+[8]NOVIEMBRE!P63+[8]DICIEMBRE!P63</f>
        <v>0</v>
      </c>
      <c r="R65" s="50">
        <f t="shared" si="2"/>
        <v>0</v>
      </c>
      <c r="S65" s="49">
        <f>'[8]ENERO '!R63+[8]FEBRERO!R63+[8]MARZO!R63+[8]ABRIL!R63+[8]MAYO!R63+[8]JUNIO!R63+[8]JULIO!R63+[8]AGOSTO!R63+[8]SEPTIEMBRE!R63+[8]OCTUBRE!R63+[8]NOVIEMBRE!R63+[8]DICIEMBRE!R63</f>
        <v>0</v>
      </c>
      <c r="T65" s="49">
        <f>'[8]ENERO '!S63+[8]FEBRERO!S63+[8]MARZO!S63+[8]ABRIL!S63+[8]MAYO!S63+[8]JUNIO!S63+[8]JULIO!S63+[8]AGOSTO!S63+[8]SEPTIEMBRE!S63+[8]OCTUBRE!S63+[8]NOVIEMBRE!S63+[8]DICIEMBRE!S63</f>
        <v>0</v>
      </c>
      <c r="U65" s="50">
        <f t="shared" si="5"/>
        <v>0</v>
      </c>
    </row>
    <row r="66" spans="1:21" s="39" customFormat="1" ht="20.100000000000001" customHeight="1" x14ac:dyDescent="0.25">
      <c r="A66" s="287">
        <v>50</v>
      </c>
      <c r="B66" s="288" t="s">
        <v>508</v>
      </c>
      <c r="C66" s="290" t="s">
        <v>552</v>
      </c>
      <c r="D66" s="283">
        <v>0</v>
      </c>
      <c r="E66" s="284">
        <v>0</v>
      </c>
      <c r="F66" s="284">
        <v>0</v>
      </c>
      <c r="G66" s="283">
        <v>0</v>
      </c>
      <c r="H66" s="280">
        <f t="shared" si="3"/>
        <v>0</v>
      </c>
      <c r="I66" s="280"/>
      <c r="J66" s="283">
        <v>0</v>
      </c>
      <c r="K66" s="283">
        <v>0</v>
      </c>
      <c r="L66" s="283">
        <v>0</v>
      </c>
      <c r="M66" s="283">
        <v>0</v>
      </c>
      <c r="N66" s="283">
        <f t="shared" si="4"/>
        <v>0</v>
      </c>
      <c r="O66" s="280" t="str">
        <f t="shared" si="1"/>
        <v>N.A.</v>
      </c>
      <c r="P66" s="49">
        <f>'[8]ENERO '!O64+[8]FEBRERO!O64+[8]MARZO!O64+[8]ABRIL!O64+[8]MAYO!O64+[8]JUNIO!O64+[8]JULIO!O64+[8]AGOSTO!O64+[8]SEPTIEMBRE!O64+[8]OCTUBRE!O64+[8]NOVIEMBRE!O64+[8]DICIEMBRE!O64</f>
        <v>0</v>
      </c>
      <c r="Q66" s="49">
        <f>'[8]ENERO '!P64+[8]FEBRERO!P64+[8]MARZO!P64+[8]ABRIL!P64+[8]MAYO!P64+[8]JUNIO!P64+[8]JULIO!P64+[8]AGOSTO!P64+[8]SEPTIEMBRE!P64+[8]OCTUBRE!P64+[8]NOVIEMBRE!P64+[8]DICIEMBRE!P64</f>
        <v>0</v>
      </c>
      <c r="R66" s="50">
        <f t="shared" si="2"/>
        <v>0</v>
      </c>
      <c r="S66" s="49">
        <f>'[8]ENERO '!R64+[8]FEBRERO!R64+[8]MARZO!R64+[8]ABRIL!R64+[8]MAYO!R64+[8]JUNIO!R64+[8]JULIO!R64+[8]AGOSTO!R64+[8]SEPTIEMBRE!R64+[8]OCTUBRE!R64+[8]NOVIEMBRE!R64+[8]DICIEMBRE!R64</f>
        <v>0</v>
      </c>
      <c r="T66" s="49">
        <f>'[8]ENERO '!S64+[8]FEBRERO!S64+[8]MARZO!S64+[8]ABRIL!S64+[8]MAYO!S64+[8]JUNIO!S64+[8]JULIO!S64+[8]AGOSTO!S64+[8]SEPTIEMBRE!S64+[8]OCTUBRE!S64+[8]NOVIEMBRE!S64+[8]DICIEMBRE!S64</f>
        <v>0</v>
      </c>
      <c r="U66" s="50">
        <f t="shared" si="5"/>
        <v>0</v>
      </c>
    </row>
    <row r="67" spans="1:21" s="39" customFormat="1" ht="20.100000000000001" customHeight="1" x14ac:dyDescent="0.25">
      <c r="A67" s="285">
        <v>51</v>
      </c>
      <c r="B67" s="281" t="s">
        <v>508</v>
      </c>
      <c r="C67" s="282" t="s">
        <v>553</v>
      </c>
      <c r="D67" s="283">
        <v>0</v>
      </c>
      <c r="E67" s="284">
        <v>0</v>
      </c>
      <c r="F67" s="284">
        <v>0</v>
      </c>
      <c r="G67" s="283">
        <v>0</v>
      </c>
      <c r="H67" s="280">
        <f t="shared" si="3"/>
        <v>0</v>
      </c>
      <c r="I67" s="280"/>
      <c r="J67" s="283">
        <v>0</v>
      </c>
      <c r="K67" s="283">
        <v>0</v>
      </c>
      <c r="L67" s="283">
        <v>0</v>
      </c>
      <c r="M67" s="283">
        <v>0</v>
      </c>
      <c r="N67" s="283">
        <f t="shared" si="4"/>
        <v>0</v>
      </c>
      <c r="O67" s="280" t="str">
        <f t="shared" si="1"/>
        <v>N.A.</v>
      </c>
      <c r="P67" s="49">
        <f>'[8]ENERO '!O65+[8]FEBRERO!O65+[8]MARZO!O65+[8]ABRIL!O65+[8]MAYO!O65+[8]JUNIO!O65+[8]JULIO!O65+[8]AGOSTO!O65+[8]SEPTIEMBRE!O65+[8]OCTUBRE!O65+[8]NOVIEMBRE!O65+[8]DICIEMBRE!O65</f>
        <v>0</v>
      </c>
      <c r="Q67" s="49">
        <f>'[8]ENERO '!P65+[8]FEBRERO!P65+[8]MARZO!P65+[8]ABRIL!P65+[8]MAYO!P65+[8]JUNIO!P65+[8]JULIO!P65+[8]AGOSTO!P65+[8]SEPTIEMBRE!P65+[8]OCTUBRE!P65+[8]NOVIEMBRE!P65+[8]DICIEMBRE!P65</f>
        <v>0</v>
      </c>
      <c r="R67" s="50">
        <f t="shared" si="2"/>
        <v>0</v>
      </c>
      <c r="S67" s="49">
        <f>'[8]ENERO '!R65+[8]FEBRERO!R65+[8]MARZO!R65+[8]ABRIL!R65+[8]MAYO!R65+[8]JUNIO!R65+[8]JULIO!R65+[8]AGOSTO!R65+[8]SEPTIEMBRE!R65+[8]OCTUBRE!R65+[8]NOVIEMBRE!R65+[8]DICIEMBRE!R65</f>
        <v>0</v>
      </c>
      <c r="T67" s="49">
        <f>'[8]ENERO '!S65+[8]FEBRERO!S65+[8]MARZO!S65+[8]ABRIL!S65+[8]MAYO!S65+[8]JUNIO!S65+[8]JULIO!S65+[8]AGOSTO!S65+[8]SEPTIEMBRE!S65+[8]OCTUBRE!S65+[8]NOVIEMBRE!S65+[8]DICIEMBRE!S65</f>
        <v>0</v>
      </c>
      <c r="U67" s="50">
        <f t="shared" si="5"/>
        <v>0</v>
      </c>
    </row>
    <row r="68" spans="1:21" s="39" customFormat="1" ht="20.100000000000001" customHeight="1" x14ac:dyDescent="0.25">
      <c r="A68" s="285">
        <v>52</v>
      </c>
      <c r="B68" s="281" t="s">
        <v>508</v>
      </c>
      <c r="C68" s="282" t="s">
        <v>554</v>
      </c>
      <c r="D68" s="283">
        <v>0</v>
      </c>
      <c r="E68" s="284">
        <v>0</v>
      </c>
      <c r="F68" s="284">
        <v>0</v>
      </c>
      <c r="G68" s="283">
        <v>0</v>
      </c>
      <c r="H68" s="280">
        <f t="shared" si="3"/>
        <v>0</v>
      </c>
      <c r="I68" s="280"/>
      <c r="J68" s="283">
        <v>0</v>
      </c>
      <c r="K68" s="283">
        <v>0</v>
      </c>
      <c r="L68" s="283">
        <v>0</v>
      </c>
      <c r="M68" s="283">
        <v>0</v>
      </c>
      <c r="N68" s="283">
        <f t="shared" si="4"/>
        <v>0</v>
      </c>
      <c r="O68" s="280" t="str">
        <f t="shared" si="1"/>
        <v>N.A.</v>
      </c>
      <c r="P68" s="49">
        <f>'[8]ENERO '!O66+[8]FEBRERO!O66+[8]MARZO!O66+[8]ABRIL!O66+[8]MAYO!O66+[8]JUNIO!O66+[8]JULIO!O66+[8]AGOSTO!O66+[8]SEPTIEMBRE!O66+[8]OCTUBRE!O66+[8]NOVIEMBRE!O66+[8]DICIEMBRE!O66</f>
        <v>0</v>
      </c>
      <c r="Q68" s="49">
        <f>'[8]ENERO '!P66+[8]FEBRERO!P66+[8]MARZO!P66+[8]ABRIL!P66+[8]MAYO!P66+[8]JUNIO!P66+[8]JULIO!P66+[8]AGOSTO!P66+[8]SEPTIEMBRE!P66+[8]OCTUBRE!P66+[8]NOVIEMBRE!P66+[8]DICIEMBRE!P66</f>
        <v>0</v>
      </c>
      <c r="R68" s="50">
        <f t="shared" si="2"/>
        <v>0</v>
      </c>
      <c r="S68" s="49">
        <f>'[8]ENERO '!R66+[8]FEBRERO!R66+[8]MARZO!R66+[8]ABRIL!R66+[8]MAYO!R66+[8]JUNIO!R66+[8]JULIO!R66+[8]AGOSTO!R66+[8]SEPTIEMBRE!R66+[8]OCTUBRE!R66+[8]NOVIEMBRE!R66+[8]DICIEMBRE!R66</f>
        <v>0</v>
      </c>
      <c r="T68" s="49">
        <f>'[8]ENERO '!S66+[8]FEBRERO!S66+[8]MARZO!S66+[8]ABRIL!S66+[8]MAYO!S66+[8]JUNIO!S66+[8]JULIO!S66+[8]AGOSTO!S66+[8]SEPTIEMBRE!S66+[8]OCTUBRE!S66+[8]NOVIEMBRE!S66+[8]DICIEMBRE!S66</f>
        <v>0</v>
      </c>
      <c r="U68" s="50">
        <f t="shared" si="5"/>
        <v>0</v>
      </c>
    </row>
    <row r="69" spans="1:21" s="39" customFormat="1" ht="20.100000000000001" customHeight="1" x14ac:dyDescent="0.25">
      <c r="A69" s="285">
        <v>53</v>
      </c>
      <c r="B69" s="281" t="s">
        <v>508</v>
      </c>
      <c r="C69" s="282" t="s">
        <v>555</v>
      </c>
      <c r="D69" s="283">
        <v>0</v>
      </c>
      <c r="E69" s="284">
        <v>0</v>
      </c>
      <c r="F69" s="284">
        <v>0</v>
      </c>
      <c r="G69" s="283">
        <v>0</v>
      </c>
      <c r="H69" s="280">
        <f t="shared" si="3"/>
        <v>0</v>
      </c>
      <c r="I69" s="280"/>
      <c r="J69" s="283">
        <v>0</v>
      </c>
      <c r="K69" s="283">
        <v>0</v>
      </c>
      <c r="L69" s="283">
        <v>0</v>
      </c>
      <c r="M69" s="283">
        <v>0</v>
      </c>
      <c r="N69" s="283">
        <f t="shared" si="4"/>
        <v>0</v>
      </c>
      <c r="O69" s="280" t="str">
        <f t="shared" si="1"/>
        <v>N.A.</v>
      </c>
      <c r="P69" s="49">
        <f>'[8]ENERO '!O67+[8]FEBRERO!O67+[8]MARZO!O67+[8]ABRIL!O67+[8]MAYO!O67+[8]JUNIO!O67+[8]JULIO!O67+[8]AGOSTO!O67+[8]SEPTIEMBRE!O67+[8]OCTUBRE!O67+[8]NOVIEMBRE!O67+[8]DICIEMBRE!O67</f>
        <v>0</v>
      </c>
      <c r="Q69" s="49">
        <f>'[8]ENERO '!P67+[8]FEBRERO!P67+[8]MARZO!P67+[8]ABRIL!P67+[8]MAYO!P67+[8]JUNIO!P67+[8]JULIO!P67+[8]AGOSTO!P67+[8]SEPTIEMBRE!P67+[8]OCTUBRE!P67+[8]NOVIEMBRE!P67+[8]DICIEMBRE!P67</f>
        <v>0</v>
      </c>
      <c r="R69" s="50">
        <f t="shared" si="2"/>
        <v>0</v>
      </c>
      <c r="S69" s="49">
        <f>'[8]ENERO '!R67+[8]FEBRERO!R67+[8]MARZO!R67+[8]ABRIL!R67+[8]MAYO!R67+[8]JUNIO!R67+[8]JULIO!R67+[8]AGOSTO!R67+[8]SEPTIEMBRE!R67+[8]OCTUBRE!R67+[8]NOVIEMBRE!R67+[8]DICIEMBRE!R67</f>
        <v>0</v>
      </c>
      <c r="T69" s="49">
        <f>'[8]ENERO '!S67+[8]FEBRERO!S67+[8]MARZO!S67+[8]ABRIL!S67+[8]MAYO!S67+[8]JUNIO!S67+[8]JULIO!S67+[8]AGOSTO!S67+[8]SEPTIEMBRE!S67+[8]OCTUBRE!S67+[8]NOVIEMBRE!S67+[8]DICIEMBRE!S67</f>
        <v>0</v>
      </c>
      <c r="U69" s="50">
        <f t="shared" si="5"/>
        <v>0</v>
      </c>
    </row>
    <row r="70" spans="1:21" s="39" customFormat="1" ht="20.100000000000001" customHeight="1" x14ac:dyDescent="0.25">
      <c r="A70" s="285">
        <v>54</v>
      </c>
      <c r="B70" s="281" t="s">
        <v>508</v>
      </c>
      <c r="C70" s="282" t="s">
        <v>556</v>
      </c>
      <c r="D70" s="283">
        <v>0</v>
      </c>
      <c r="E70" s="284">
        <v>0</v>
      </c>
      <c r="F70" s="284">
        <v>0</v>
      </c>
      <c r="G70" s="283">
        <v>0</v>
      </c>
      <c r="H70" s="280">
        <f t="shared" si="3"/>
        <v>0</v>
      </c>
      <c r="I70" s="280"/>
      <c r="J70" s="283">
        <v>0</v>
      </c>
      <c r="K70" s="283">
        <v>0</v>
      </c>
      <c r="L70" s="283">
        <v>0</v>
      </c>
      <c r="M70" s="283">
        <v>0</v>
      </c>
      <c r="N70" s="283">
        <f t="shared" si="4"/>
        <v>0</v>
      </c>
      <c r="O70" s="280" t="str">
        <f t="shared" si="1"/>
        <v>N.A.</v>
      </c>
      <c r="P70" s="49">
        <f>'[8]ENERO '!O68+[8]FEBRERO!O68+[8]MARZO!O68+[8]ABRIL!O68+[8]MAYO!O68+[8]JUNIO!O68+[8]JULIO!O68+[8]AGOSTO!O68+[8]SEPTIEMBRE!O68+[8]OCTUBRE!O68+[8]NOVIEMBRE!O68+[8]DICIEMBRE!O68</f>
        <v>0</v>
      </c>
      <c r="Q70" s="49">
        <f>'[8]ENERO '!P68+[8]FEBRERO!P68+[8]MARZO!P68+[8]ABRIL!P68+[8]MAYO!P68+[8]JUNIO!P68+[8]JULIO!P68+[8]AGOSTO!P68+[8]SEPTIEMBRE!P68+[8]OCTUBRE!P68+[8]NOVIEMBRE!P68+[8]DICIEMBRE!P68</f>
        <v>0</v>
      </c>
      <c r="R70" s="50">
        <f t="shared" si="2"/>
        <v>0</v>
      </c>
      <c r="S70" s="49">
        <f>'[8]ENERO '!R68+[8]FEBRERO!R68+[8]MARZO!R68+[8]ABRIL!R68+[8]MAYO!R68+[8]JUNIO!R68+[8]JULIO!R68+[8]AGOSTO!R68+[8]SEPTIEMBRE!R68+[8]OCTUBRE!R68+[8]NOVIEMBRE!R68+[8]DICIEMBRE!R68</f>
        <v>0</v>
      </c>
      <c r="T70" s="49">
        <f>'[8]ENERO '!S68+[8]FEBRERO!S68+[8]MARZO!S68+[8]ABRIL!S68+[8]MAYO!S68+[8]JUNIO!S68+[8]JULIO!S68+[8]AGOSTO!S68+[8]SEPTIEMBRE!S68+[8]OCTUBRE!S68+[8]NOVIEMBRE!S68+[8]DICIEMBRE!S68</f>
        <v>0</v>
      </c>
      <c r="U70" s="50">
        <f t="shared" si="5"/>
        <v>0</v>
      </c>
    </row>
    <row r="71" spans="1:21" s="39" customFormat="1" ht="27" x14ac:dyDescent="0.25">
      <c r="A71" s="285">
        <v>55</v>
      </c>
      <c r="B71" s="281" t="s">
        <v>508</v>
      </c>
      <c r="C71" s="282" t="s">
        <v>557</v>
      </c>
      <c r="D71" s="283">
        <v>0</v>
      </c>
      <c r="E71" s="284">
        <v>0</v>
      </c>
      <c r="F71" s="284">
        <v>0</v>
      </c>
      <c r="G71" s="283">
        <v>0</v>
      </c>
      <c r="H71" s="280">
        <f t="shared" si="3"/>
        <v>0</v>
      </c>
      <c r="I71" s="280"/>
      <c r="J71" s="283">
        <v>0</v>
      </c>
      <c r="K71" s="283">
        <v>0</v>
      </c>
      <c r="L71" s="283">
        <v>0</v>
      </c>
      <c r="M71" s="283">
        <v>0</v>
      </c>
      <c r="N71" s="283">
        <f t="shared" si="4"/>
        <v>0</v>
      </c>
      <c r="O71" s="280" t="str">
        <f t="shared" si="1"/>
        <v>N.A.</v>
      </c>
      <c r="P71" s="49">
        <f>'[8]ENERO '!O69+[8]FEBRERO!O69+[8]MARZO!O69+[8]ABRIL!O69+[8]MAYO!O69+[8]JUNIO!O69+[8]JULIO!O69+[8]AGOSTO!O69+[8]SEPTIEMBRE!O69+[8]OCTUBRE!O69+[8]NOVIEMBRE!O69+[8]DICIEMBRE!O69</f>
        <v>0</v>
      </c>
      <c r="Q71" s="49">
        <f>'[8]ENERO '!P69+[8]FEBRERO!P69+[8]MARZO!P69+[8]ABRIL!P69+[8]MAYO!P69+[8]JUNIO!P69+[8]JULIO!P69+[8]AGOSTO!P69+[8]SEPTIEMBRE!P69+[8]OCTUBRE!P69+[8]NOVIEMBRE!P69+[8]DICIEMBRE!P69</f>
        <v>0</v>
      </c>
      <c r="R71" s="50">
        <f t="shared" si="2"/>
        <v>0</v>
      </c>
      <c r="S71" s="49">
        <f>'[8]ENERO '!R69+[8]FEBRERO!R69+[8]MARZO!R69+[8]ABRIL!R69+[8]MAYO!R69+[8]JUNIO!R69+[8]JULIO!R69+[8]AGOSTO!R69+[8]SEPTIEMBRE!R69+[8]OCTUBRE!R69+[8]NOVIEMBRE!R69+[8]DICIEMBRE!R69</f>
        <v>0</v>
      </c>
      <c r="T71" s="49">
        <f>'[8]ENERO '!S69+[8]FEBRERO!S69+[8]MARZO!S69+[8]ABRIL!S69+[8]MAYO!S69+[8]JUNIO!S69+[8]JULIO!S69+[8]AGOSTO!S69+[8]SEPTIEMBRE!S69+[8]OCTUBRE!S69+[8]NOVIEMBRE!S69+[8]DICIEMBRE!S69</f>
        <v>0</v>
      </c>
      <c r="U71" s="50">
        <f t="shared" si="5"/>
        <v>0</v>
      </c>
    </row>
    <row r="72" spans="1:21" s="39" customFormat="1" ht="27" x14ac:dyDescent="0.25">
      <c r="A72" s="285">
        <v>57</v>
      </c>
      <c r="B72" s="281" t="s">
        <v>508</v>
      </c>
      <c r="C72" s="282" t="s">
        <v>558</v>
      </c>
      <c r="D72" s="283">
        <v>0</v>
      </c>
      <c r="E72" s="284">
        <v>0</v>
      </c>
      <c r="F72" s="284">
        <v>0</v>
      </c>
      <c r="G72" s="283">
        <v>0</v>
      </c>
      <c r="H72" s="280">
        <f t="shared" si="3"/>
        <v>0</v>
      </c>
      <c r="I72" s="280"/>
      <c r="J72" s="283">
        <v>0</v>
      </c>
      <c r="K72" s="283">
        <v>0</v>
      </c>
      <c r="L72" s="283">
        <v>0</v>
      </c>
      <c r="M72" s="283">
        <v>0</v>
      </c>
      <c r="N72" s="283">
        <f t="shared" si="4"/>
        <v>0</v>
      </c>
      <c r="O72" s="280" t="str">
        <f t="shared" si="1"/>
        <v>N.A.</v>
      </c>
      <c r="P72" s="49">
        <f>'[8]ENERO '!O70+[8]FEBRERO!O70+[8]MARZO!O70+[8]ABRIL!O70+[8]MAYO!O70+[8]JUNIO!O70+[8]JULIO!O70+[8]AGOSTO!O70+[8]SEPTIEMBRE!O70+[8]OCTUBRE!O70+[8]NOVIEMBRE!O70+[8]DICIEMBRE!O70</f>
        <v>0</v>
      </c>
      <c r="Q72" s="49">
        <f>'[8]ENERO '!P70+[8]FEBRERO!P70+[8]MARZO!P70+[8]ABRIL!P70+[8]MAYO!P70+[8]JUNIO!P70+[8]JULIO!P70+[8]AGOSTO!P70+[8]SEPTIEMBRE!P70+[8]OCTUBRE!P70+[8]NOVIEMBRE!P70+[8]DICIEMBRE!P70</f>
        <v>0</v>
      </c>
      <c r="R72" s="50">
        <f t="shared" si="2"/>
        <v>0</v>
      </c>
      <c r="S72" s="49">
        <f>'[8]ENERO '!R70+[8]FEBRERO!R70+[8]MARZO!R70+[8]ABRIL!R70+[8]MAYO!R70+[8]JUNIO!R70+[8]JULIO!R70+[8]AGOSTO!R70+[8]SEPTIEMBRE!R70+[8]OCTUBRE!R70+[8]NOVIEMBRE!R70+[8]DICIEMBRE!R70</f>
        <v>0</v>
      </c>
      <c r="T72" s="49">
        <f>'[8]ENERO '!S70+[8]FEBRERO!S70+[8]MARZO!S70+[8]ABRIL!S70+[8]MAYO!S70+[8]JUNIO!S70+[8]JULIO!S70+[8]AGOSTO!S70+[8]SEPTIEMBRE!S70+[8]OCTUBRE!S70+[8]NOVIEMBRE!S70+[8]DICIEMBRE!S70</f>
        <v>0</v>
      </c>
      <c r="U72" s="50">
        <f t="shared" si="5"/>
        <v>0</v>
      </c>
    </row>
    <row r="73" spans="1:21" s="39" customFormat="1" x14ac:dyDescent="0.25">
      <c r="A73" s="285">
        <v>58</v>
      </c>
      <c r="B73" s="281" t="s">
        <v>512</v>
      </c>
      <c r="C73" s="282" t="s">
        <v>559</v>
      </c>
      <c r="D73" s="283">
        <v>0</v>
      </c>
      <c r="E73" s="284">
        <v>0</v>
      </c>
      <c r="F73" s="284">
        <v>0</v>
      </c>
      <c r="G73" s="283">
        <v>0</v>
      </c>
      <c r="H73" s="280">
        <f t="shared" si="3"/>
        <v>0</v>
      </c>
      <c r="I73" s="280"/>
      <c r="J73" s="283">
        <v>0</v>
      </c>
      <c r="K73" s="283">
        <v>0</v>
      </c>
      <c r="L73" s="283">
        <v>0</v>
      </c>
      <c r="M73" s="283">
        <v>0</v>
      </c>
      <c r="N73" s="283">
        <f t="shared" si="4"/>
        <v>0</v>
      </c>
      <c r="O73" s="280" t="str">
        <f t="shared" si="1"/>
        <v>N.A.</v>
      </c>
      <c r="P73" s="49">
        <f>'[8]ENERO '!O71+[8]FEBRERO!O71+[8]MARZO!O71+[8]ABRIL!O71+[8]MAYO!O71+[8]JUNIO!O71+[8]JULIO!O71+[8]AGOSTO!O71+[8]SEPTIEMBRE!O71+[8]OCTUBRE!O71+[8]NOVIEMBRE!O71+[8]DICIEMBRE!O71</f>
        <v>0</v>
      </c>
      <c r="Q73" s="49">
        <f>'[8]ENERO '!P71+[8]FEBRERO!P71+[8]MARZO!P71+[8]ABRIL!P71+[8]MAYO!P71+[8]JUNIO!P71+[8]JULIO!P71+[8]AGOSTO!P71+[8]SEPTIEMBRE!P71+[8]OCTUBRE!P71+[8]NOVIEMBRE!P71+[8]DICIEMBRE!P71</f>
        <v>0</v>
      </c>
      <c r="R73" s="50">
        <f t="shared" si="2"/>
        <v>0</v>
      </c>
      <c r="S73" s="49">
        <f>'[8]ENERO '!R71+[8]FEBRERO!R71+[8]MARZO!R71+[8]ABRIL!R71+[8]MAYO!R71+[8]JUNIO!R71+[8]JULIO!R71+[8]AGOSTO!R71+[8]SEPTIEMBRE!R71+[8]OCTUBRE!R71+[8]NOVIEMBRE!R71+[8]DICIEMBRE!R71</f>
        <v>0</v>
      </c>
      <c r="T73" s="49">
        <f>'[8]ENERO '!S71+[8]FEBRERO!S71+[8]MARZO!S71+[8]ABRIL!S71+[8]MAYO!S71+[8]JUNIO!S71+[8]JULIO!S71+[8]AGOSTO!S71+[8]SEPTIEMBRE!S71+[8]OCTUBRE!S71+[8]NOVIEMBRE!S71+[8]DICIEMBRE!S71</f>
        <v>0</v>
      </c>
      <c r="U73" s="50">
        <f t="shared" si="5"/>
        <v>0</v>
      </c>
    </row>
    <row r="74" spans="1:21" s="39" customFormat="1" ht="27" x14ac:dyDescent="0.25">
      <c r="A74" s="285">
        <v>59</v>
      </c>
      <c r="B74" s="281" t="s">
        <v>512</v>
      </c>
      <c r="C74" s="282" t="s">
        <v>560</v>
      </c>
      <c r="D74" s="283">
        <v>0</v>
      </c>
      <c r="E74" s="284">
        <v>0</v>
      </c>
      <c r="F74" s="284">
        <v>0</v>
      </c>
      <c r="G74" s="283">
        <v>0</v>
      </c>
      <c r="H74" s="280">
        <f t="shared" si="3"/>
        <v>0</v>
      </c>
      <c r="I74" s="280"/>
      <c r="J74" s="283">
        <v>0</v>
      </c>
      <c r="K74" s="283">
        <v>0</v>
      </c>
      <c r="L74" s="283">
        <v>0</v>
      </c>
      <c r="M74" s="283">
        <v>0</v>
      </c>
      <c r="N74" s="283">
        <f t="shared" si="4"/>
        <v>0</v>
      </c>
      <c r="O74" s="280" t="str">
        <f t="shared" si="1"/>
        <v>N.A.</v>
      </c>
      <c r="P74" s="49">
        <f>'[8]ENERO '!O72+[8]FEBRERO!O72+[8]MARZO!O72+[8]ABRIL!O72+[8]MAYO!O72+[8]JUNIO!O72+[8]JULIO!O72+[8]AGOSTO!O72+[8]SEPTIEMBRE!O72+[8]OCTUBRE!O72+[8]NOVIEMBRE!O72+[8]DICIEMBRE!O72</f>
        <v>0</v>
      </c>
      <c r="Q74" s="49">
        <f>'[8]ENERO '!P72+[8]FEBRERO!P72+[8]MARZO!P72+[8]ABRIL!P72+[8]MAYO!P72+[8]JUNIO!P72+[8]JULIO!P72+[8]AGOSTO!P72+[8]SEPTIEMBRE!P72+[8]OCTUBRE!P72+[8]NOVIEMBRE!P72+[8]DICIEMBRE!P72</f>
        <v>0</v>
      </c>
      <c r="R74" s="50">
        <f t="shared" si="2"/>
        <v>0</v>
      </c>
      <c r="S74" s="49">
        <f>'[8]ENERO '!R72+[8]FEBRERO!R72+[8]MARZO!R72+[8]ABRIL!R72+[8]MAYO!R72+[8]JUNIO!R72+[8]JULIO!R72+[8]AGOSTO!R72+[8]SEPTIEMBRE!R72+[8]OCTUBRE!R72+[8]NOVIEMBRE!R72+[8]DICIEMBRE!R72</f>
        <v>0</v>
      </c>
      <c r="T74" s="49">
        <f>'[8]ENERO '!S72+[8]FEBRERO!S72+[8]MARZO!S72+[8]ABRIL!S72+[8]MAYO!S72+[8]JUNIO!S72+[8]JULIO!S72+[8]AGOSTO!S72+[8]SEPTIEMBRE!S72+[8]OCTUBRE!S72+[8]NOVIEMBRE!S72+[8]DICIEMBRE!S72</f>
        <v>0</v>
      </c>
      <c r="U74" s="50">
        <f t="shared" si="5"/>
        <v>0</v>
      </c>
    </row>
    <row r="75" spans="1:21" s="39" customFormat="1" ht="27" x14ac:dyDescent="0.25">
      <c r="A75" s="285">
        <v>60</v>
      </c>
      <c r="B75" s="281" t="s">
        <v>561</v>
      </c>
      <c r="C75" s="282" t="s">
        <v>562</v>
      </c>
      <c r="D75" s="283">
        <v>0</v>
      </c>
      <c r="E75" s="284">
        <v>0</v>
      </c>
      <c r="F75" s="284">
        <v>0</v>
      </c>
      <c r="G75" s="283">
        <v>0</v>
      </c>
      <c r="H75" s="280">
        <f t="shared" si="3"/>
        <v>0</v>
      </c>
      <c r="I75" s="280"/>
      <c r="J75" s="283">
        <v>0</v>
      </c>
      <c r="K75" s="283">
        <v>0</v>
      </c>
      <c r="L75" s="283">
        <v>0</v>
      </c>
      <c r="M75" s="283">
        <v>0</v>
      </c>
      <c r="N75" s="283">
        <f t="shared" si="4"/>
        <v>0</v>
      </c>
      <c r="O75" s="280" t="str">
        <f t="shared" si="1"/>
        <v>N.A.</v>
      </c>
      <c r="P75" s="49">
        <f>'[8]ENERO '!O73+[8]FEBRERO!O73+[8]MARZO!O73+[8]ABRIL!O73+[8]MAYO!O73+[8]JUNIO!O73+[8]JULIO!O73+[8]AGOSTO!O73+[8]SEPTIEMBRE!O73+[8]OCTUBRE!O73+[8]NOVIEMBRE!O73+[8]DICIEMBRE!O73</f>
        <v>0</v>
      </c>
      <c r="Q75" s="49">
        <f>'[8]ENERO '!P73+[8]FEBRERO!P73+[8]MARZO!P73+[8]ABRIL!P73+[8]MAYO!P73+[8]JUNIO!P73+[8]JULIO!P73+[8]AGOSTO!P73+[8]SEPTIEMBRE!P73+[8]OCTUBRE!P73+[8]NOVIEMBRE!P73+[8]DICIEMBRE!P73</f>
        <v>0</v>
      </c>
      <c r="R75" s="50">
        <f t="shared" si="2"/>
        <v>0</v>
      </c>
      <c r="S75" s="49">
        <f>'[8]ENERO '!R73+[8]FEBRERO!R73+[8]MARZO!R73+[8]ABRIL!R73+[8]MAYO!R73+[8]JUNIO!R73+[8]JULIO!R73+[8]AGOSTO!R73+[8]SEPTIEMBRE!R73+[8]OCTUBRE!R73+[8]NOVIEMBRE!R73+[8]DICIEMBRE!R73</f>
        <v>0</v>
      </c>
      <c r="T75" s="49">
        <f>'[8]ENERO '!S73+[8]FEBRERO!S73+[8]MARZO!S73+[8]ABRIL!S73+[8]MAYO!S73+[8]JUNIO!S73+[8]JULIO!S73+[8]AGOSTO!S73+[8]SEPTIEMBRE!S73+[8]OCTUBRE!S73+[8]NOVIEMBRE!S73+[8]DICIEMBRE!S73</f>
        <v>0</v>
      </c>
      <c r="U75" s="50">
        <f t="shared" si="5"/>
        <v>0</v>
      </c>
    </row>
    <row r="76" spans="1:21" s="39" customFormat="1" x14ac:dyDescent="0.25">
      <c r="A76" s="285">
        <v>61</v>
      </c>
      <c r="B76" s="281" t="s">
        <v>498</v>
      </c>
      <c r="C76" s="282" t="s">
        <v>563</v>
      </c>
      <c r="D76" s="283">
        <v>0</v>
      </c>
      <c r="E76" s="284">
        <v>0</v>
      </c>
      <c r="F76" s="284">
        <v>0</v>
      </c>
      <c r="G76" s="283">
        <v>0</v>
      </c>
      <c r="H76" s="280">
        <f t="shared" si="3"/>
        <v>0</v>
      </c>
      <c r="I76" s="280"/>
      <c r="J76" s="283">
        <v>0</v>
      </c>
      <c r="K76" s="283">
        <v>0</v>
      </c>
      <c r="L76" s="283">
        <v>0</v>
      </c>
      <c r="M76" s="283">
        <v>0</v>
      </c>
      <c r="N76" s="283">
        <f t="shared" si="4"/>
        <v>0</v>
      </c>
      <c r="O76" s="280" t="str">
        <f t="shared" si="1"/>
        <v>N.A.</v>
      </c>
      <c r="P76" s="49">
        <f>'[8]ENERO '!O74+[8]FEBRERO!O74+[8]MARZO!O74+[8]ABRIL!O74+[8]MAYO!O74+[8]JUNIO!O74+[8]JULIO!O74+[8]AGOSTO!O74+[8]SEPTIEMBRE!O74+[8]OCTUBRE!O74+[8]NOVIEMBRE!O74+[8]DICIEMBRE!O74</f>
        <v>0</v>
      </c>
      <c r="Q76" s="49">
        <f>'[8]ENERO '!P74+[8]FEBRERO!P74+[8]MARZO!P74+[8]ABRIL!P74+[8]MAYO!P74+[8]JUNIO!P74+[8]JULIO!P74+[8]AGOSTO!P74+[8]SEPTIEMBRE!P74+[8]OCTUBRE!P74+[8]NOVIEMBRE!P74+[8]DICIEMBRE!P74</f>
        <v>0</v>
      </c>
      <c r="R76" s="50">
        <f t="shared" si="2"/>
        <v>0</v>
      </c>
      <c r="S76" s="49">
        <f>'[8]ENERO '!R74+[8]FEBRERO!R74+[8]MARZO!R74+[8]ABRIL!R74+[8]MAYO!R74+[8]JUNIO!R74+[8]JULIO!R74+[8]AGOSTO!R74+[8]SEPTIEMBRE!R74+[8]OCTUBRE!R74+[8]NOVIEMBRE!R74+[8]DICIEMBRE!R74</f>
        <v>0</v>
      </c>
      <c r="T76" s="49">
        <f>'[8]ENERO '!S74+[8]FEBRERO!S74+[8]MARZO!S74+[8]ABRIL!S74+[8]MAYO!S74+[8]JUNIO!S74+[8]JULIO!S74+[8]AGOSTO!S74+[8]SEPTIEMBRE!S74+[8]OCTUBRE!S74+[8]NOVIEMBRE!S74+[8]DICIEMBRE!S74</f>
        <v>0</v>
      </c>
      <c r="U76" s="50">
        <f t="shared" si="5"/>
        <v>0</v>
      </c>
    </row>
    <row r="77" spans="1:21" s="39" customFormat="1" x14ac:dyDescent="0.25">
      <c r="A77" s="285">
        <v>62</v>
      </c>
      <c r="B77" s="281" t="s">
        <v>564</v>
      </c>
      <c r="C77" s="282" t="s">
        <v>565</v>
      </c>
      <c r="D77" s="283">
        <v>4869.2249999999995</v>
      </c>
      <c r="E77" s="284">
        <v>2607.11748846</v>
      </c>
      <c r="F77" s="284">
        <v>0</v>
      </c>
      <c r="G77" s="283">
        <v>54.980997990000006</v>
      </c>
      <c r="H77" s="280">
        <f t="shared" si="3"/>
        <v>2207.1265135499993</v>
      </c>
      <c r="I77" s="280"/>
      <c r="J77" s="283">
        <v>6265.2315719399994</v>
      </c>
      <c r="K77" s="283">
        <v>2896.6339870292268</v>
      </c>
      <c r="L77" s="283">
        <v>0</v>
      </c>
      <c r="M77" s="283">
        <v>53.657957710000005</v>
      </c>
      <c r="N77" s="283">
        <f t="shared" si="4"/>
        <v>3314.9396272007725</v>
      </c>
      <c r="O77" s="280">
        <f t="shared" si="1"/>
        <v>50.192551575529663</v>
      </c>
      <c r="P77" s="49">
        <f>'[8]ENERO '!O75+[8]FEBRERO!O75+[8]MARZO!O75+[8]ABRIL!O75+[8]MAYO!O75+[8]JUNIO!O75+[8]JULIO!O75+[8]AGOSTO!O75+[8]SEPTIEMBRE!O75+[8]OCTUBRE!O75+[8]NOVIEMBRE!O75+[8]DICIEMBRE!O75</f>
        <v>360.94248845999999</v>
      </c>
      <c r="Q77" s="49">
        <f>'[8]ENERO '!P75+[8]FEBRERO!P75+[8]MARZO!P75+[8]ABRIL!P75+[8]MAYO!P75+[8]JUNIO!P75+[8]JULIO!P75+[8]AGOSTO!P75+[8]SEPTIEMBRE!P75+[8]OCTUBRE!P75+[8]NOVIEMBRE!P75+[8]DICIEMBRE!P75</f>
        <v>2246.1750000000002</v>
      </c>
      <c r="R77" s="50">
        <f t="shared" si="2"/>
        <v>2607.11748846</v>
      </c>
      <c r="S77" s="49">
        <f>'[8]ENERO '!R75+[8]FEBRERO!R75+[8]MARZO!R75+[8]ABRIL!R75+[8]MAYO!R75+[8]JUNIO!R75+[8]JULIO!R75+[8]AGOSTO!R75+[8]SEPTIEMBRE!R75+[8]OCTUBRE!R75+[8]NOVIEMBRE!R75+[8]DICIEMBRE!R75</f>
        <v>719.78923952000002</v>
      </c>
      <c r="T77" s="49">
        <f>'[8]ENERO '!S75+[8]FEBRERO!S75+[8]MARZO!S75+[8]ABRIL!S75+[8]MAYO!S75+[8]JUNIO!S75+[8]JULIO!S75+[8]AGOSTO!S75+[8]SEPTIEMBRE!S75+[8]OCTUBRE!S75+[8]NOVIEMBRE!S75+[8]DICIEMBRE!S75</f>
        <v>2176.8447475092266</v>
      </c>
      <c r="U77" s="50">
        <f t="shared" si="5"/>
        <v>2896.6339870292268</v>
      </c>
    </row>
    <row r="78" spans="1:21" s="39" customFormat="1" x14ac:dyDescent="0.25">
      <c r="A78" s="285">
        <v>63</v>
      </c>
      <c r="B78" s="281" t="s">
        <v>566</v>
      </c>
      <c r="C78" s="282" t="s">
        <v>567</v>
      </c>
      <c r="D78" s="283">
        <v>1885.7492219999995</v>
      </c>
      <c r="E78" s="284">
        <v>335.91757421</v>
      </c>
      <c r="F78" s="284">
        <v>0</v>
      </c>
      <c r="G78" s="283">
        <v>170.00619487</v>
      </c>
      <c r="H78" s="280">
        <f t="shared" si="3"/>
        <v>1379.8254529199994</v>
      </c>
      <c r="I78" s="280"/>
      <c r="J78" s="283">
        <v>1818.4847889381781</v>
      </c>
      <c r="K78" s="283">
        <v>276.02913319333334</v>
      </c>
      <c r="L78" s="283">
        <v>0</v>
      </c>
      <c r="M78" s="283">
        <v>206.75371759000001</v>
      </c>
      <c r="N78" s="283">
        <f t="shared" si="4"/>
        <v>1335.7019381548448</v>
      </c>
      <c r="O78" s="280">
        <f t="shared" si="1"/>
        <v>-3.197760606008536</v>
      </c>
      <c r="P78" s="49">
        <f>'[8]ENERO '!O76+[8]FEBRERO!O76+[8]MARZO!O76+[8]ABRIL!O76+[8]MAYO!O76+[8]JUNIO!O76+[8]JULIO!O76+[8]AGOSTO!O76+[8]SEPTIEMBRE!O76+[8]OCTUBRE!O76+[8]NOVIEMBRE!O76+[8]DICIEMBRE!O76</f>
        <v>246.48368920999999</v>
      </c>
      <c r="Q78" s="49">
        <f>'[8]ENERO '!P76+[8]FEBRERO!P76+[8]MARZO!P76+[8]ABRIL!P76+[8]MAYO!P76+[8]JUNIO!P76+[8]JULIO!P76+[8]AGOSTO!P76+[8]SEPTIEMBRE!P76+[8]OCTUBRE!P76+[8]NOVIEMBRE!P76+[8]DICIEMBRE!P76</f>
        <v>89.433885000000004</v>
      </c>
      <c r="R78" s="50">
        <f t="shared" si="2"/>
        <v>335.91757421</v>
      </c>
      <c r="S78" s="49">
        <f>'[8]ENERO '!R76+[8]FEBRERO!R76+[8]MARZO!R76+[8]ABRIL!R76+[8]MAYO!R76+[8]JUNIO!R76+[8]JULIO!R76+[8]AGOSTO!R76+[8]SEPTIEMBRE!R76+[8]OCTUBRE!R76+[8]NOVIEMBRE!R76+[8]DICIEMBRE!R76</f>
        <v>236.69198037000001</v>
      </c>
      <c r="T78" s="49">
        <f>'[8]ENERO '!S76+[8]FEBRERO!S76+[8]MARZO!S76+[8]ABRIL!S76+[8]MAYO!S76+[8]JUNIO!S76+[8]JULIO!S76+[8]AGOSTO!S76+[8]SEPTIEMBRE!S76+[8]OCTUBRE!S76+[8]NOVIEMBRE!S76+[8]DICIEMBRE!S76</f>
        <v>39.337152823333334</v>
      </c>
      <c r="U78" s="50">
        <f t="shared" si="5"/>
        <v>276.02913319333334</v>
      </c>
    </row>
    <row r="79" spans="1:21" s="52" customFormat="1" x14ac:dyDescent="0.25">
      <c r="A79" s="285">
        <v>64</v>
      </c>
      <c r="B79" s="281" t="s">
        <v>508</v>
      </c>
      <c r="C79" s="282" t="s">
        <v>568</v>
      </c>
      <c r="D79" s="283">
        <v>0</v>
      </c>
      <c r="E79" s="284">
        <v>0</v>
      </c>
      <c r="F79" s="284">
        <v>0</v>
      </c>
      <c r="G79" s="283">
        <v>0</v>
      </c>
      <c r="H79" s="280">
        <f t="shared" si="3"/>
        <v>0</v>
      </c>
      <c r="I79" s="280"/>
      <c r="J79" s="283">
        <v>0</v>
      </c>
      <c r="K79" s="283">
        <v>0</v>
      </c>
      <c r="L79" s="283">
        <v>0</v>
      </c>
      <c r="M79" s="283">
        <v>0</v>
      </c>
      <c r="N79" s="283">
        <f t="shared" si="4"/>
        <v>0</v>
      </c>
      <c r="O79" s="280" t="str">
        <f t="shared" si="1"/>
        <v>N.A.</v>
      </c>
      <c r="P79" s="49">
        <f>'[8]ENERO '!O77+[8]FEBRERO!O77+[8]MARZO!O77+[8]ABRIL!O77+[8]MAYO!O77+[8]JUNIO!O77+[8]JULIO!O77+[8]AGOSTO!O77+[8]SEPTIEMBRE!O77+[8]OCTUBRE!O77+[8]NOVIEMBRE!O77+[8]DICIEMBRE!O77</f>
        <v>0</v>
      </c>
      <c r="Q79" s="49">
        <f>'[8]ENERO '!P77+[8]FEBRERO!P77+[8]MARZO!P77+[8]ABRIL!P77+[8]MAYO!P77+[8]JUNIO!P77+[8]JULIO!P77+[8]AGOSTO!P77+[8]SEPTIEMBRE!P77+[8]OCTUBRE!P77+[8]NOVIEMBRE!P77+[8]DICIEMBRE!P77</f>
        <v>0</v>
      </c>
      <c r="R79" s="50">
        <f t="shared" si="2"/>
        <v>0</v>
      </c>
      <c r="S79" s="49">
        <f>'[8]ENERO '!R77+[8]FEBRERO!R77+[8]MARZO!R77+[8]ABRIL!R77+[8]MAYO!R77+[8]JUNIO!R77+[8]JULIO!R77+[8]AGOSTO!R77+[8]SEPTIEMBRE!R77+[8]OCTUBRE!R77+[8]NOVIEMBRE!R77+[8]DICIEMBRE!R77</f>
        <v>0</v>
      </c>
      <c r="T79" s="49">
        <f>'[8]ENERO '!S77+[8]FEBRERO!S77+[8]MARZO!S77+[8]ABRIL!S77+[8]MAYO!S77+[8]JUNIO!S77+[8]JULIO!S77+[8]AGOSTO!S77+[8]SEPTIEMBRE!S77+[8]OCTUBRE!S77+[8]NOVIEMBRE!S77+[8]DICIEMBRE!S77</f>
        <v>0</v>
      </c>
      <c r="U79" s="50">
        <f t="shared" si="5"/>
        <v>0</v>
      </c>
    </row>
    <row r="80" spans="1:21" s="52" customFormat="1" ht="27" x14ac:dyDescent="0.25">
      <c r="A80" s="285">
        <v>65</v>
      </c>
      <c r="B80" s="281" t="s">
        <v>508</v>
      </c>
      <c r="C80" s="282" t="s">
        <v>569</v>
      </c>
      <c r="D80" s="283">
        <v>0</v>
      </c>
      <c r="E80" s="284">
        <v>0</v>
      </c>
      <c r="F80" s="284">
        <v>0</v>
      </c>
      <c r="G80" s="283">
        <v>0</v>
      </c>
      <c r="H80" s="280">
        <f t="shared" si="3"/>
        <v>0</v>
      </c>
      <c r="I80" s="280"/>
      <c r="J80" s="283">
        <v>0</v>
      </c>
      <c r="K80" s="283">
        <v>0</v>
      </c>
      <c r="L80" s="283">
        <v>0</v>
      </c>
      <c r="M80" s="283">
        <v>0</v>
      </c>
      <c r="N80" s="283">
        <f t="shared" si="4"/>
        <v>0</v>
      </c>
      <c r="O80" s="280" t="str">
        <f t="shared" si="1"/>
        <v>N.A.</v>
      </c>
      <c r="P80" s="49">
        <f>'[8]ENERO '!O78+[8]FEBRERO!O78+[8]MARZO!O78+[8]ABRIL!O78+[8]MAYO!O78+[8]JUNIO!O78+[8]JULIO!O78+[8]AGOSTO!O78+[8]SEPTIEMBRE!O78+[8]OCTUBRE!O78+[8]NOVIEMBRE!O78+[8]DICIEMBRE!O78</f>
        <v>0</v>
      </c>
      <c r="Q80" s="49">
        <f>'[8]ENERO '!P78+[8]FEBRERO!P78+[8]MARZO!P78+[8]ABRIL!P78+[8]MAYO!P78+[8]JUNIO!P78+[8]JULIO!P78+[8]AGOSTO!P78+[8]SEPTIEMBRE!P78+[8]OCTUBRE!P78+[8]NOVIEMBRE!P78+[8]DICIEMBRE!P78</f>
        <v>0</v>
      </c>
      <c r="R80" s="50">
        <f t="shared" si="2"/>
        <v>0</v>
      </c>
      <c r="S80" s="49">
        <f>'[8]ENERO '!R78+[8]FEBRERO!R78+[8]MARZO!R78+[8]ABRIL!R78+[8]MAYO!R78+[8]JUNIO!R78+[8]JULIO!R78+[8]AGOSTO!R78+[8]SEPTIEMBRE!R78+[8]OCTUBRE!R78+[8]NOVIEMBRE!R78+[8]DICIEMBRE!R78</f>
        <v>0</v>
      </c>
      <c r="T80" s="49">
        <f>'[8]ENERO '!S78+[8]FEBRERO!S78+[8]MARZO!S78+[8]ABRIL!S78+[8]MAYO!S78+[8]JUNIO!S78+[8]JULIO!S78+[8]AGOSTO!S78+[8]SEPTIEMBRE!S78+[8]OCTUBRE!S78+[8]NOVIEMBRE!S78+[8]DICIEMBRE!S78</f>
        <v>0</v>
      </c>
      <c r="U80" s="50">
        <f t="shared" si="5"/>
        <v>0</v>
      </c>
    </row>
    <row r="81" spans="1:21" s="39" customFormat="1" x14ac:dyDescent="0.25">
      <c r="A81" s="285">
        <v>66</v>
      </c>
      <c r="B81" s="281" t="s">
        <v>508</v>
      </c>
      <c r="C81" s="282" t="s">
        <v>570</v>
      </c>
      <c r="D81" s="283">
        <v>0</v>
      </c>
      <c r="E81" s="284">
        <v>0</v>
      </c>
      <c r="F81" s="284">
        <v>0</v>
      </c>
      <c r="G81" s="283">
        <v>0</v>
      </c>
      <c r="H81" s="280">
        <f t="shared" si="3"/>
        <v>0</v>
      </c>
      <c r="I81" s="280"/>
      <c r="J81" s="283">
        <v>0</v>
      </c>
      <c r="K81" s="283">
        <v>0</v>
      </c>
      <c r="L81" s="283">
        <v>0</v>
      </c>
      <c r="M81" s="283">
        <v>0</v>
      </c>
      <c r="N81" s="283">
        <f t="shared" si="4"/>
        <v>0</v>
      </c>
      <c r="O81" s="280" t="str">
        <f t="shared" si="1"/>
        <v>N.A.</v>
      </c>
      <c r="P81" s="49">
        <f>'[8]ENERO '!O79+[8]FEBRERO!O79+[8]MARZO!O79+[8]ABRIL!O79+[8]MAYO!O79+[8]JUNIO!O79+[8]JULIO!O79+[8]AGOSTO!O79+[8]SEPTIEMBRE!O79+[8]OCTUBRE!O79+[8]NOVIEMBRE!O79+[8]DICIEMBRE!O79</f>
        <v>0</v>
      </c>
      <c r="Q81" s="49">
        <f>'[8]ENERO '!P79+[8]FEBRERO!P79+[8]MARZO!P79+[8]ABRIL!P79+[8]MAYO!P79+[8]JUNIO!P79+[8]JULIO!P79+[8]AGOSTO!P79+[8]SEPTIEMBRE!P79+[8]OCTUBRE!P79+[8]NOVIEMBRE!P79+[8]DICIEMBRE!P79</f>
        <v>0</v>
      </c>
      <c r="R81" s="50">
        <f t="shared" si="2"/>
        <v>0</v>
      </c>
      <c r="S81" s="49">
        <f>'[8]ENERO '!R79+[8]FEBRERO!R79+[8]MARZO!R79+[8]ABRIL!R79+[8]MAYO!R79+[8]JUNIO!R79+[8]JULIO!R79+[8]AGOSTO!R79+[8]SEPTIEMBRE!R79+[8]OCTUBRE!R79+[8]NOVIEMBRE!R79+[8]DICIEMBRE!R79</f>
        <v>0</v>
      </c>
      <c r="T81" s="49">
        <f>'[8]ENERO '!S79+[8]FEBRERO!S79+[8]MARZO!S79+[8]ABRIL!S79+[8]MAYO!S79+[8]JUNIO!S79+[8]JULIO!S79+[8]AGOSTO!S79+[8]SEPTIEMBRE!S79+[8]OCTUBRE!S79+[8]NOVIEMBRE!S79+[8]DICIEMBRE!S79</f>
        <v>0</v>
      </c>
      <c r="U81" s="50">
        <f t="shared" si="5"/>
        <v>0</v>
      </c>
    </row>
    <row r="82" spans="1:21" s="39" customFormat="1" x14ac:dyDescent="0.25">
      <c r="A82" s="285">
        <v>67</v>
      </c>
      <c r="B82" s="281" t="s">
        <v>508</v>
      </c>
      <c r="C82" s="282" t="s">
        <v>571</v>
      </c>
      <c r="D82" s="283">
        <v>0</v>
      </c>
      <c r="E82" s="284">
        <v>0</v>
      </c>
      <c r="F82" s="284">
        <v>0</v>
      </c>
      <c r="G82" s="283">
        <v>0</v>
      </c>
      <c r="H82" s="280">
        <f t="shared" si="3"/>
        <v>0</v>
      </c>
      <c r="I82" s="280"/>
      <c r="J82" s="283">
        <v>0</v>
      </c>
      <c r="K82" s="283">
        <v>0</v>
      </c>
      <c r="L82" s="283">
        <v>0</v>
      </c>
      <c r="M82" s="283">
        <v>0</v>
      </c>
      <c r="N82" s="283">
        <f t="shared" si="4"/>
        <v>0</v>
      </c>
      <c r="O82" s="280" t="str">
        <f t="shared" ref="O82:O145" si="6">IF(OR(H82=0,N82=0),"N.A.",IF((((N82-H82)/H82))*100&gt;=500,"500&lt;",IF((((N82-H82)/H82))*100&lt;=-500,"&lt;-500",(((N82-H82)/H82))*100)))</f>
        <v>N.A.</v>
      </c>
      <c r="P82" s="49">
        <f>'[8]ENERO '!O80+[8]FEBRERO!O80+[8]MARZO!O80+[8]ABRIL!O80+[8]MAYO!O80+[8]JUNIO!O80+[8]JULIO!O80+[8]AGOSTO!O80+[8]SEPTIEMBRE!O80+[8]OCTUBRE!O80+[8]NOVIEMBRE!O80+[8]DICIEMBRE!O80</f>
        <v>0</v>
      </c>
      <c r="Q82" s="49">
        <f>'[8]ENERO '!P80+[8]FEBRERO!P80+[8]MARZO!P80+[8]ABRIL!P80+[8]MAYO!P80+[8]JUNIO!P80+[8]JULIO!P80+[8]AGOSTO!P80+[8]SEPTIEMBRE!P80+[8]OCTUBRE!P80+[8]NOVIEMBRE!P80+[8]DICIEMBRE!P80</f>
        <v>0</v>
      </c>
      <c r="R82" s="50">
        <f t="shared" ref="R82:R145" si="7">P82+Q82</f>
        <v>0</v>
      </c>
      <c r="S82" s="49">
        <f>'[8]ENERO '!R80+[8]FEBRERO!R80+[8]MARZO!R80+[8]ABRIL!R80+[8]MAYO!R80+[8]JUNIO!R80+[8]JULIO!R80+[8]AGOSTO!R80+[8]SEPTIEMBRE!R80+[8]OCTUBRE!R80+[8]NOVIEMBRE!R80+[8]DICIEMBRE!R80</f>
        <v>0</v>
      </c>
      <c r="T82" s="49">
        <f>'[8]ENERO '!S80+[8]FEBRERO!S80+[8]MARZO!S80+[8]ABRIL!S80+[8]MAYO!S80+[8]JUNIO!S80+[8]JULIO!S80+[8]AGOSTO!S80+[8]SEPTIEMBRE!S80+[8]OCTUBRE!S80+[8]NOVIEMBRE!S80+[8]DICIEMBRE!S80</f>
        <v>0</v>
      </c>
      <c r="U82" s="50">
        <f t="shared" si="5"/>
        <v>0</v>
      </c>
    </row>
    <row r="83" spans="1:21" s="39" customFormat="1" x14ac:dyDescent="0.25">
      <c r="A83" s="285">
        <v>68</v>
      </c>
      <c r="B83" s="281" t="s">
        <v>508</v>
      </c>
      <c r="C83" s="282" t="s">
        <v>572</v>
      </c>
      <c r="D83" s="283">
        <v>387.00470625000003</v>
      </c>
      <c r="E83" s="284">
        <v>142.44908164999998</v>
      </c>
      <c r="F83" s="284">
        <v>0</v>
      </c>
      <c r="G83" s="283">
        <v>15.933941840000001</v>
      </c>
      <c r="H83" s="280">
        <f t="shared" ref="H83:H146" si="8">D83-E83-G83</f>
        <v>228.62168276000006</v>
      </c>
      <c r="I83" s="280"/>
      <c r="J83" s="283">
        <v>325.97344334334883</v>
      </c>
      <c r="K83" s="283">
        <v>142.60700420673703</v>
      </c>
      <c r="L83" s="283">
        <v>0</v>
      </c>
      <c r="M83" s="283">
        <v>16.605052859999997</v>
      </c>
      <c r="N83" s="283">
        <f t="shared" ref="N83:N146" si="9">J83-K83-M83</f>
        <v>166.7613862766118</v>
      </c>
      <c r="O83" s="280">
        <f t="shared" si="6"/>
        <v>-27.057930698693731</v>
      </c>
      <c r="P83" s="49">
        <f>'[8]ENERO '!O81+[8]FEBRERO!O81+[8]MARZO!O81+[8]ABRIL!O81+[8]MAYO!O81+[8]JUNIO!O81+[8]JULIO!O81+[8]AGOSTO!O81+[8]SEPTIEMBRE!O81+[8]OCTUBRE!O81+[8]NOVIEMBRE!O81+[8]DICIEMBRE!O81</f>
        <v>97.557179149999996</v>
      </c>
      <c r="Q83" s="49">
        <f>'[8]ENERO '!P81+[8]FEBRERO!P81+[8]MARZO!P81+[8]ABRIL!P81+[8]MAYO!P81+[8]JUNIO!P81+[8]JULIO!P81+[8]AGOSTO!P81+[8]SEPTIEMBRE!P81+[8]OCTUBRE!P81+[8]NOVIEMBRE!P81+[8]DICIEMBRE!P81</f>
        <v>44.891902499999993</v>
      </c>
      <c r="R83" s="50">
        <f t="shared" si="7"/>
        <v>142.44908164999998</v>
      </c>
      <c r="S83" s="49">
        <f>'[8]ENERO '!R81+[8]FEBRERO!R81+[8]MARZO!R81+[8]ABRIL!R81+[8]MAYO!R81+[8]JUNIO!R81+[8]JULIO!R81+[8]AGOSTO!R81+[8]SEPTIEMBRE!R81+[8]OCTUBRE!R81+[8]NOVIEMBRE!R81+[8]DICIEMBRE!R81</f>
        <v>97.557179149999996</v>
      </c>
      <c r="T83" s="49">
        <f>'[8]ENERO '!S81+[8]FEBRERO!S81+[8]MARZO!S81+[8]ABRIL!S81+[8]MAYO!S81+[8]JUNIO!S81+[8]JULIO!S81+[8]AGOSTO!S81+[8]SEPTIEMBRE!S81+[8]OCTUBRE!S81+[8]NOVIEMBRE!S81+[8]DICIEMBRE!S81</f>
        <v>45.049825056737028</v>
      </c>
      <c r="U83" s="50">
        <f t="shared" ref="U83:U146" si="10">S83+T83</f>
        <v>142.60700420673703</v>
      </c>
    </row>
    <row r="84" spans="1:21" s="39" customFormat="1" x14ac:dyDescent="0.25">
      <c r="A84" s="285">
        <v>69</v>
      </c>
      <c r="B84" s="281" t="s">
        <v>508</v>
      </c>
      <c r="C84" s="282" t="s">
        <v>573</v>
      </c>
      <c r="D84" s="283">
        <v>0</v>
      </c>
      <c r="E84" s="284">
        <v>0</v>
      </c>
      <c r="F84" s="284">
        <v>0</v>
      </c>
      <c r="G84" s="283">
        <v>0</v>
      </c>
      <c r="H84" s="280">
        <f t="shared" si="8"/>
        <v>0</v>
      </c>
      <c r="I84" s="280"/>
      <c r="J84" s="283">
        <v>0</v>
      </c>
      <c r="K84" s="283">
        <v>0</v>
      </c>
      <c r="L84" s="283">
        <v>0</v>
      </c>
      <c r="M84" s="283">
        <v>0</v>
      </c>
      <c r="N84" s="283">
        <f t="shared" si="9"/>
        <v>0</v>
      </c>
      <c r="O84" s="280" t="str">
        <f t="shared" si="6"/>
        <v>N.A.</v>
      </c>
      <c r="P84" s="49">
        <f>'[8]ENERO '!O82+[8]FEBRERO!O82+[8]MARZO!O82+[8]ABRIL!O82+[8]MAYO!O82+[8]JUNIO!O82+[8]JULIO!O82+[8]AGOSTO!O82+[8]SEPTIEMBRE!O82+[8]OCTUBRE!O82+[8]NOVIEMBRE!O82+[8]DICIEMBRE!O82</f>
        <v>0</v>
      </c>
      <c r="Q84" s="49">
        <f>'[8]ENERO '!P82+[8]FEBRERO!P82+[8]MARZO!P82+[8]ABRIL!P82+[8]MAYO!P82+[8]JUNIO!P82+[8]JULIO!P82+[8]AGOSTO!P82+[8]SEPTIEMBRE!P82+[8]OCTUBRE!P82+[8]NOVIEMBRE!P82+[8]DICIEMBRE!P82</f>
        <v>0</v>
      </c>
      <c r="R84" s="50">
        <f t="shared" si="7"/>
        <v>0</v>
      </c>
      <c r="S84" s="49">
        <f>'[8]ENERO '!R82+[8]FEBRERO!R82+[8]MARZO!R82+[8]ABRIL!R82+[8]MAYO!R82+[8]JUNIO!R82+[8]JULIO!R82+[8]AGOSTO!R82+[8]SEPTIEMBRE!R82+[8]OCTUBRE!R82+[8]NOVIEMBRE!R82+[8]DICIEMBRE!R82</f>
        <v>0</v>
      </c>
      <c r="T84" s="49">
        <f>'[8]ENERO '!S82+[8]FEBRERO!S82+[8]MARZO!S82+[8]ABRIL!S82+[8]MAYO!S82+[8]JUNIO!S82+[8]JULIO!S82+[8]AGOSTO!S82+[8]SEPTIEMBRE!S82+[8]OCTUBRE!S82+[8]NOVIEMBRE!S82+[8]DICIEMBRE!S82</f>
        <v>0</v>
      </c>
      <c r="U84" s="50">
        <f t="shared" si="10"/>
        <v>0</v>
      </c>
    </row>
    <row r="85" spans="1:21" s="39" customFormat="1" x14ac:dyDescent="0.25">
      <c r="A85" s="285">
        <v>70</v>
      </c>
      <c r="B85" s="281" t="s">
        <v>508</v>
      </c>
      <c r="C85" s="282" t="s">
        <v>574</v>
      </c>
      <c r="D85" s="283">
        <v>0</v>
      </c>
      <c r="E85" s="284">
        <v>0</v>
      </c>
      <c r="F85" s="284">
        <v>0</v>
      </c>
      <c r="G85" s="283">
        <v>0</v>
      </c>
      <c r="H85" s="280">
        <f t="shared" si="8"/>
        <v>0</v>
      </c>
      <c r="I85" s="280"/>
      <c r="J85" s="283">
        <v>0</v>
      </c>
      <c r="K85" s="283">
        <v>0</v>
      </c>
      <c r="L85" s="283">
        <v>0</v>
      </c>
      <c r="M85" s="283">
        <v>0</v>
      </c>
      <c r="N85" s="283">
        <f t="shared" si="9"/>
        <v>0</v>
      </c>
      <c r="O85" s="280" t="str">
        <f t="shared" si="6"/>
        <v>N.A.</v>
      </c>
      <c r="P85" s="49">
        <f>'[8]ENERO '!O83+[8]FEBRERO!O83+[8]MARZO!O83+[8]ABRIL!O83+[8]MAYO!O83+[8]JUNIO!O83+[8]JULIO!O83+[8]AGOSTO!O83+[8]SEPTIEMBRE!O83+[8]OCTUBRE!O83+[8]NOVIEMBRE!O83+[8]DICIEMBRE!O83</f>
        <v>0</v>
      </c>
      <c r="Q85" s="49">
        <f>'[8]ENERO '!P83+[8]FEBRERO!P83+[8]MARZO!P83+[8]ABRIL!P83+[8]MAYO!P83+[8]JUNIO!P83+[8]JULIO!P83+[8]AGOSTO!P83+[8]SEPTIEMBRE!P83+[8]OCTUBRE!P83+[8]NOVIEMBRE!P83+[8]DICIEMBRE!P83</f>
        <v>0</v>
      </c>
      <c r="R85" s="50">
        <f t="shared" si="7"/>
        <v>0</v>
      </c>
      <c r="S85" s="49">
        <f>'[8]ENERO '!R83+[8]FEBRERO!R83+[8]MARZO!R83+[8]ABRIL!R83+[8]MAYO!R83+[8]JUNIO!R83+[8]JULIO!R83+[8]AGOSTO!R83+[8]SEPTIEMBRE!R83+[8]OCTUBRE!R83+[8]NOVIEMBRE!R83+[8]DICIEMBRE!R83</f>
        <v>0</v>
      </c>
      <c r="T85" s="49">
        <f>'[8]ENERO '!S83+[8]FEBRERO!S83+[8]MARZO!S83+[8]ABRIL!S83+[8]MAYO!S83+[8]JUNIO!S83+[8]JULIO!S83+[8]AGOSTO!S83+[8]SEPTIEMBRE!S83+[8]OCTUBRE!S83+[8]NOVIEMBRE!S83+[8]DICIEMBRE!S83</f>
        <v>0</v>
      </c>
      <c r="U85" s="50">
        <f t="shared" si="10"/>
        <v>0</v>
      </c>
    </row>
    <row r="86" spans="1:21" s="39" customFormat="1" x14ac:dyDescent="0.25">
      <c r="A86" s="285">
        <v>71</v>
      </c>
      <c r="B86" s="281" t="s">
        <v>575</v>
      </c>
      <c r="C86" s="282" t="s">
        <v>576</v>
      </c>
      <c r="D86" s="283">
        <v>0</v>
      </c>
      <c r="E86" s="284">
        <v>0</v>
      </c>
      <c r="F86" s="284">
        <v>0</v>
      </c>
      <c r="G86" s="283">
        <v>0</v>
      </c>
      <c r="H86" s="280">
        <f t="shared" si="8"/>
        <v>0</v>
      </c>
      <c r="I86" s="280"/>
      <c r="J86" s="283">
        <v>0</v>
      </c>
      <c r="K86" s="283">
        <v>0</v>
      </c>
      <c r="L86" s="283">
        <v>0</v>
      </c>
      <c r="M86" s="283">
        <v>0</v>
      </c>
      <c r="N86" s="283">
        <f t="shared" si="9"/>
        <v>0</v>
      </c>
      <c r="O86" s="280" t="str">
        <f t="shared" si="6"/>
        <v>N.A.</v>
      </c>
      <c r="P86" s="49">
        <f>'[8]ENERO '!O84+[8]FEBRERO!O84+[8]MARZO!O84+[8]ABRIL!O84+[8]MAYO!O84+[8]JUNIO!O84+[8]JULIO!O84+[8]AGOSTO!O84+[8]SEPTIEMBRE!O84+[8]OCTUBRE!O84+[8]NOVIEMBRE!O84+[8]DICIEMBRE!O84</f>
        <v>0</v>
      </c>
      <c r="Q86" s="49">
        <f>'[8]ENERO '!P84+[8]FEBRERO!P84+[8]MARZO!P84+[8]ABRIL!P84+[8]MAYO!P84+[8]JUNIO!P84+[8]JULIO!P84+[8]AGOSTO!P84+[8]SEPTIEMBRE!P84+[8]OCTUBRE!P84+[8]NOVIEMBRE!P84+[8]DICIEMBRE!P84</f>
        <v>0</v>
      </c>
      <c r="R86" s="50">
        <f t="shared" si="7"/>
        <v>0</v>
      </c>
      <c r="S86" s="49">
        <f>'[8]ENERO '!R84+[8]FEBRERO!R84+[8]MARZO!R84+[8]ABRIL!R84+[8]MAYO!R84+[8]JUNIO!R84+[8]JULIO!R84+[8]AGOSTO!R84+[8]SEPTIEMBRE!R84+[8]OCTUBRE!R84+[8]NOVIEMBRE!R84+[8]DICIEMBRE!R84</f>
        <v>0</v>
      </c>
      <c r="T86" s="49">
        <f>'[8]ENERO '!S84+[8]FEBRERO!S84+[8]MARZO!S84+[8]ABRIL!S84+[8]MAYO!S84+[8]JUNIO!S84+[8]JULIO!S84+[8]AGOSTO!S84+[8]SEPTIEMBRE!S84+[8]OCTUBRE!S84+[8]NOVIEMBRE!S84+[8]DICIEMBRE!S84</f>
        <v>0</v>
      </c>
      <c r="U86" s="50">
        <f t="shared" si="10"/>
        <v>0</v>
      </c>
    </row>
    <row r="87" spans="1:21" s="39" customFormat="1" x14ac:dyDescent="0.25">
      <c r="A87" s="285">
        <v>72</v>
      </c>
      <c r="B87" s="281" t="s">
        <v>577</v>
      </c>
      <c r="C87" s="282" t="s">
        <v>578</v>
      </c>
      <c r="D87" s="283">
        <v>0</v>
      </c>
      <c r="E87" s="284">
        <v>0</v>
      </c>
      <c r="F87" s="284">
        <v>0</v>
      </c>
      <c r="G87" s="283">
        <v>0</v>
      </c>
      <c r="H87" s="280">
        <f t="shared" si="8"/>
        <v>0</v>
      </c>
      <c r="I87" s="280"/>
      <c r="J87" s="283">
        <v>0</v>
      </c>
      <c r="K87" s="283">
        <v>0</v>
      </c>
      <c r="L87" s="283">
        <v>0</v>
      </c>
      <c r="M87" s="283">
        <v>0</v>
      </c>
      <c r="N87" s="283">
        <f t="shared" si="9"/>
        <v>0</v>
      </c>
      <c r="O87" s="280" t="str">
        <f t="shared" si="6"/>
        <v>N.A.</v>
      </c>
      <c r="P87" s="49">
        <f>'[8]ENERO '!O85+[8]FEBRERO!O85+[8]MARZO!O85+[8]ABRIL!O85+[8]MAYO!O85+[8]JUNIO!O85+[8]JULIO!O85+[8]AGOSTO!O85+[8]SEPTIEMBRE!O85+[8]OCTUBRE!O85+[8]NOVIEMBRE!O85+[8]DICIEMBRE!O85</f>
        <v>0</v>
      </c>
      <c r="Q87" s="49">
        <f>'[8]ENERO '!P85+[8]FEBRERO!P85+[8]MARZO!P85+[8]ABRIL!P85+[8]MAYO!P85+[8]JUNIO!P85+[8]JULIO!P85+[8]AGOSTO!P85+[8]SEPTIEMBRE!P85+[8]OCTUBRE!P85+[8]NOVIEMBRE!P85+[8]DICIEMBRE!P85</f>
        <v>0</v>
      </c>
      <c r="R87" s="50">
        <f t="shared" si="7"/>
        <v>0</v>
      </c>
      <c r="S87" s="49">
        <f>'[8]ENERO '!R85+[8]FEBRERO!R85+[8]MARZO!R85+[8]ABRIL!R85+[8]MAYO!R85+[8]JUNIO!R85+[8]JULIO!R85+[8]AGOSTO!R85+[8]SEPTIEMBRE!R85+[8]OCTUBRE!R85+[8]NOVIEMBRE!R85+[8]DICIEMBRE!R85</f>
        <v>0</v>
      </c>
      <c r="T87" s="49">
        <f>'[8]ENERO '!S85+[8]FEBRERO!S85+[8]MARZO!S85+[8]ABRIL!S85+[8]MAYO!S85+[8]JUNIO!S85+[8]JULIO!S85+[8]AGOSTO!S85+[8]SEPTIEMBRE!S85+[8]OCTUBRE!S85+[8]NOVIEMBRE!S85+[8]DICIEMBRE!S85</f>
        <v>0</v>
      </c>
      <c r="U87" s="50">
        <f t="shared" si="10"/>
        <v>0</v>
      </c>
    </row>
    <row r="88" spans="1:21" s="39" customFormat="1" x14ac:dyDescent="0.25">
      <c r="A88" s="285">
        <v>73</v>
      </c>
      <c r="B88" s="281" t="s">
        <v>577</v>
      </c>
      <c r="C88" s="291" t="s">
        <v>579</v>
      </c>
      <c r="D88" s="283">
        <v>795.31988550000005</v>
      </c>
      <c r="E88" s="284">
        <v>78.034059600000006</v>
      </c>
      <c r="F88" s="284">
        <v>0</v>
      </c>
      <c r="G88" s="283">
        <v>2.7220880799999998</v>
      </c>
      <c r="H88" s="280">
        <f t="shared" si="8"/>
        <v>714.56373782000003</v>
      </c>
      <c r="I88" s="280"/>
      <c r="J88" s="283">
        <v>88.368876166666553</v>
      </c>
      <c r="K88" s="283">
        <v>77.39644967000001</v>
      </c>
      <c r="L88" s="283">
        <v>0</v>
      </c>
      <c r="M88" s="283">
        <v>2.6975312599999999</v>
      </c>
      <c r="N88" s="283">
        <f t="shared" si="9"/>
        <v>8.2748952366665431</v>
      </c>
      <c r="O88" s="280">
        <f t="shared" si="6"/>
        <v>-98.841965412083226</v>
      </c>
      <c r="P88" s="49">
        <f>'[8]ENERO '!O86+[8]FEBRERO!O86+[8]MARZO!O86+[8]ABRIL!O86+[8]MAYO!O86+[8]JUNIO!O86+[8]JULIO!O86+[8]AGOSTO!O86+[8]SEPTIEMBRE!O86+[8]OCTUBRE!O86+[8]NOVIEMBRE!O86+[8]DICIEMBRE!O86</f>
        <v>78.034059600000006</v>
      </c>
      <c r="Q88" s="49">
        <f>'[8]ENERO '!P86+[8]FEBRERO!P86+[8]MARZO!P86+[8]ABRIL!P86+[8]MAYO!P86+[8]JUNIO!P86+[8]JULIO!P86+[8]AGOSTO!P86+[8]SEPTIEMBRE!P86+[8]OCTUBRE!P86+[8]NOVIEMBRE!P86+[8]DICIEMBRE!P86</f>
        <v>0</v>
      </c>
      <c r="R88" s="50">
        <f t="shared" si="7"/>
        <v>78.034059600000006</v>
      </c>
      <c r="S88" s="49">
        <f>'[8]ENERO '!R86+[8]FEBRERO!R86+[8]MARZO!R86+[8]ABRIL!R86+[8]MAYO!R86+[8]JUNIO!R86+[8]JULIO!R86+[8]AGOSTO!R86+[8]SEPTIEMBRE!R86+[8]OCTUBRE!R86+[8]NOVIEMBRE!R86+[8]DICIEMBRE!R86</f>
        <v>77.39644967000001</v>
      </c>
      <c r="T88" s="49">
        <f>'[8]ENERO '!S86+[8]FEBRERO!S86+[8]MARZO!S86+[8]ABRIL!S86+[8]MAYO!S86+[8]JUNIO!S86+[8]JULIO!S86+[8]AGOSTO!S86+[8]SEPTIEMBRE!S86+[8]OCTUBRE!S86+[8]NOVIEMBRE!S86+[8]DICIEMBRE!S86</f>
        <v>0</v>
      </c>
      <c r="U88" s="50">
        <f t="shared" si="10"/>
        <v>77.39644967000001</v>
      </c>
    </row>
    <row r="89" spans="1:21" s="39" customFormat="1" x14ac:dyDescent="0.25">
      <c r="A89" s="285">
        <v>74</v>
      </c>
      <c r="B89" s="281" t="s">
        <v>577</v>
      </c>
      <c r="C89" s="282" t="s">
        <v>580</v>
      </c>
      <c r="D89" s="283">
        <v>0</v>
      </c>
      <c r="E89" s="284">
        <v>0</v>
      </c>
      <c r="F89" s="284">
        <v>0</v>
      </c>
      <c r="G89" s="283">
        <v>0</v>
      </c>
      <c r="H89" s="280">
        <f t="shared" si="8"/>
        <v>0</v>
      </c>
      <c r="I89" s="280"/>
      <c r="J89" s="283">
        <v>0</v>
      </c>
      <c r="K89" s="283">
        <v>0</v>
      </c>
      <c r="L89" s="283">
        <v>0</v>
      </c>
      <c r="M89" s="283">
        <v>0</v>
      </c>
      <c r="N89" s="283">
        <f t="shared" si="9"/>
        <v>0</v>
      </c>
      <c r="O89" s="280" t="str">
        <f t="shared" si="6"/>
        <v>N.A.</v>
      </c>
      <c r="P89" s="49">
        <f>'[8]ENERO '!O87+[8]FEBRERO!O87+[8]MARZO!O87+[8]ABRIL!O87+[8]MAYO!O87+[8]JUNIO!O87+[8]JULIO!O87+[8]AGOSTO!O87+[8]SEPTIEMBRE!O87+[8]OCTUBRE!O87+[8]NOVIEMBRE!O87+[8]DICIEMBRE!O87</f>
        <v>0</v>
      </c>
      <c r="Q89" s="49">
        <f>'[8]ENERO '!P87+[8]FEBRERO!P87+[8]MARZO!P87+[8]ABRIL!P87+[8]MAYO!P87+[8]JUNIO!P87+[8]JULIO!P87+[8]AGOSTO!P87+[8]SEPTIEMBRE!P87+[8]OCTUBRE!P87+[8]NOVIEMBRE!P87+[8]DICIEMBRE!P87</f>
        <v>0</v>
      </c>
      <c r="R89" s="50">
        <f t="shared" si="7"/>
        <v>0</v>
      </c>
      <c r="S89" s="49">
        <f>'[8]ENERO '!R87+[8]FEBRERO!R87+[8]MARZO!R87+[8]ABRIL!R87+[8]MAYO!R87+[8]JUNIO!R87+[8]JULIO!R87+[8]AGOSTO!R87+[8]SEPTIEMBRE!R87+[8]OCTUBRE!R87+[8]NOVIEMBRE!R87+[8]DICIEMBRE!R87</f>
        <v>0</v>
      </c>
      <c r="T89" s="49">
        <f>'[8]ENERO '!S87+[8]FEBRERO!S87+[8]MARZO!S87+[8]ABRIL!S87+[8]MAYO!S87+[8]JUNIO!S87+[8]JULIO!S87+[8]AGOSTO!S87+[8]SEPTIEMBRE!S87+[8]OCTUBRE!S87+[8]NOVIEMBRE!S87+[8]DICIEMBRE!S87</f>
        <v>0</v>
      </c>
      <c r="U89" s="50">
        <f t="shared" si="10"/>
        <v>0</v>
      </c>
    </row>
    <row r="90" spans="1:21" s="39" customFormat="1" x14ac:dyDescent="0.25">
      <c r="A90" s="285">
        <v>75</v>
      </c>
      <c r="B90" s="281" t="s">
        <v>577</v>
      </c>
      <c r="C90" s="282" t="s">
        <v>581</v>
      </c>
      <c r="D90" s="283">
        <v>0</v>
      </c>
      <c r="E90" s="284">
        <v>0</v>
      </c>
      <c r="F90" s="284">
        <v>0</v>
      </c>
      <c r="G90" s="283">
        <v>0</v>
      </c>
      <c r="H90" s="280">
        <f t="shared" si="8"/>
        <v>0</v>
      </c>
      <c r="I90" s="280"/>
      <c r="J90" s="283">
        <v>0</v>
      </c>
      <c r="K90" s="283">
        <v>0</v>
      </c>
      <c r="L90" s="283">
        <v>0</v>
      </c>
      <c r="M90" s="283">
        <v>0</v>
      </c>
      <c r="N90" s="283">
        <f t="shared" si="9"/>
        <v>0</v>
      </c>
      <c r="O90" s="280" t="str">
        <f t="shared" si="6"/>
        <v>N.A.</v>
      </c>
      <c r="P90" s="49">
        <f>'[8]ENERO '!O88+[8]FEBRERO!O88+[8]MARZO!O88+[8]ABRIL!O88+[8]MAYO!O88+[8]JUNIO!O88+[8]JULIO!O88+[8]AGOSTO!O88+[8]SEPTIEMBRE!O88+[8]OCTUBRE!O88+[8]NOVIEMBRE!O88+[8]DICIEMBRE!O88</f>
        <v>0</v>
      </c>
      <c r="Q90" s="49">
        <f>'[8]ENERO '!P88+[8]FEBRERO!P88+[8]MARZO!P88+[8]ABRIL!P88+[8]MAYO!P88+[8]JUNIO!P88+[8]JULIO!P88+[8]AGOSTO!P88+[8]SEPTIEMBRE!P88+[8]OCTUBRE!P88+[8]NOVIEMBRE!P88+[8]DICIEMBRE!P88</f>
        <v>0</v>
      </c>
      <c r="R90" s="50">
        <f t="shared" si="7"/>
        <v>0</v>
      </c>
      <c r="S90" s="49">
        <f>'[8]ENERO '!R88+[8]FEBRERO!R88+[8]MARZO!R88+[8]ABRIL!R88+[8]MAYO!R88+[8]JUNIO!R88+[8]JULIO!R88+[8]AGOSTO!R88+[8]SEPTIEMBRE!R88+[8]OCTUBRE!R88+[8]NOVIEMBRE!R88+[8]DICIEMBRE!R88</f>
        <v>0</v>
      </c>
      <c r="T90" s="49">
        <f>'[8]ENERO '!S88+[8]FEBRERO!S88+[8]MARZO!S88+[8]ABRIL!S88+[8]MAYO!S88+[8]JUNIO!S88+[8]JULIO!S88+[8]AGOSTO!S88+[8]SEPTIEMBRE!S88+[8]OCTUBRE!S88+[8]NOVIEMBRE!S88+[8]DICIEMBRE!S88</f>
        <v>0</v>
      </c>
      <c r="U90" s="50">
        <f t="shared" si="10"/>
        <v>0</v>
      </c>
    </row>
    <row r="91" spans="1:21" s="52" customFormat="1" x14ac:dyDescent="0.25">
      <c r="A91" s="285">
        <v>76</v>
      </c>
      <c r="B91" s="281" t="s">
        <v>577</v>
      </c>
      <c r="C91" s="282" t="s">
        <v>582</v>
      </c>
      <c r="D91" s="283">
        <v>0</v>
      </c>
      <c r="E91" s="284">
        <v>0</v>
      </c>
      <c r="F91" s="284">
        <v>0</v>
      </c>
      <c r="G91" s="283">
        <v>0</v>
      </c>
      <c r="H91" s="280">
        <f t="shared" si="8"/>
        <v>0</v>
      </c>
      <c r="I91" s="280"/>
      <c r="J91" s="283">
        <v>0</v>
      </c>
      <c r="K91" s="283">
        <v>0</v>
      </c>
      <c r="L91" s="283">
        <v>0</v>
      </c>
      <c r="M91" s="283">
        <v>0</v>
      </c>
      <c r="N91" s="283">
        <f t="shared" si="9"/>
        <v>0</v>
      </c>
      <c r="O91" s="280" t="str">
        <f t="shared" si="6"/>
        <v>N.A.</v>
      </c>
      <c r="P91" s="49">
        <f>'[8]ENERO '!O89+[8]FEBRERO!O89+[8]MARZO!O89+[8]ABRIL!O89+[8]MAYO!O89+[8]JUNIO!O89+[8]JULIO!O89+[8]AGOSTO!O89+[8]SEPTIEMBRE!O89+[8]OCTUBRE!O89+[8]NOVIEMBRE!O89+[8]DICIEMBRE!O89</f>
        <v>0</v>
      </c>
      <c r="Q91" s="49">
        <f>'[8]ENERO '!P89+[8]FEBRERO!P89+[8]MARZO!P89+[8]ABRIL!P89+[8]MAYO!P89+[8]JUNIO!P89+[8]JULIO!P89+[8]AGOSTO!P89+[8]SEPTIEMBRE!P89+[8]OCTUBRE!P89+[8]NOVIEMBRE!P89+[8]DICIEMBRE!P89</f>
        <v>0</v>
      </c>
      <c r="R91" s="50">
        <f t="shared" si="7"/>
        <v>0</v>
      </c>
      <c r="S91" s="49">
        <f>'[8]ENERO '!R89+[8]FEBRERO!R89+[8]MARZO!R89+[8]ABRIL!R89+[8]MAYO!R89+[8]JUNIO!R89+[8]JULIO!R89+[8]AGOSTO!R89+[8]SEPTIEMBRE!R89+[8]OCTUBRE!R89+[8]NOVIEMBRE!R89+[8]DICIEMBRE!R89</f>
        <v>0</v>
      </c>
      <c r="T91" s="49">
        <f>'[8]ENERO '!S89+[8]FEBRERO!S89+[8]MARZO!S89+[8]ABRIL!S89+[8]MAYO!S89+[8]JUNIO!S89+[8]JULIO!S89+[8]AGOSTO!S89+[8]SEPTIEMBRE!S89+[8]OCTUBRE!S89+[8]NOVIEMBRE!S89+[8]DICIEMBRE!S89</f>
        <v>0</v>
      </c>
      <c r="U91" s="50">
        <f t="shared" si="10"/>
        <v>0</v>
      </c>
    </row>
    <row r="92" spans="1:21" s="39" customFormat="1" x14ac:dyDescent="0.25">
      <c r="A92" s="285">
        <v>77</v>
      </c>
      <c r="B92" s="281" t="s">
        <v>577</v>
      </c>
      <c r="C92" s="282" t="s">
        <v>583</v>
      </c>
      <c r="D92" s="283">
        <v>0</v>
      </c>
      <c r="E92" s="284">
        <v>0</v>
      </c>
      <c r="F92" s="284">
        <v>0</v>
      </c>
      <c r="G92" s="283">
        <v>0</v>
      </c>
      <c r="H92" s="280">
        <f t="shared" si="8"/>
        <v>0</v>
      </c>
      <c r="I92" s="280"/>
      <c r="J92" s="283">
        <v>0</v>
      </c>
      <c r="K92" s="283">
        <v>0</v>
      </c>
      <c r="L92" s="283">
        <v>0</v>
      </c>
      <c r="M92" s="283">
        <v>0</v>
      </c>
      <c r="N92" s="283">
        <f t="shared" si="9"/>
        <v>0</v>
      </c>
      <c r="O92" s="280" t="str">
        <f t="shared" si="6"/>
        <v>N.A.</v>
      </c>
      <c r="P92" s="49">
        <f>'[8]ENERO '!O90+[8]FEBRERO!O90+[8]MARZO!O90+[8]ABRIL!O90+[8]MAYO!O90+[8]JUNIO!O90+[8]JULIO!O90+[8]AGOSTO!O90+[8]SEPTIEMBRE!O90+[8]OCTUBRE!O90+[8]NOVIEMBRE!O90+[8]DICIEMBRE!O90</f>
        <v>0</v>
      </c>
      <c r="Q92" s="49">
        <f>'[8]ENERO '!P90+[8]FEBRERO!P90+[8]MARZO!P90+[8]ABRIL!P90+[8]MAYO!P90+[8]JUNIO!P90+[8]JULIO!P90+[8]AGOSTO!P90+[8]SEPTIEMBRE!P90+[8]OCTUBRE!P90+[8]NOVIEMBRE!P90+[8]DICIEMBRE!P90</f>
        <v>0</v>
      </c>
      <c r="R92" s="50">
        <f t="shared" si="7"/>
        <v>0</v>
      </c>
      <c r="S92" s="49">
        <f>'[8]ENERO '!R90+[8]FEBRERO!R90+[8]MARZO!R90+[8]ABRIL!R90+[8]MAYO!R90+[8]JUNIO!R90+[8]JULIO!R90+[8]AGOSTO!R90+[8]SEPTIEMBRE!R90+[8]OCTUBRE!R90+[8]NOVIEMBRE!R90+[8]DICIEMBRE!R90</f>
        <v>0</v>
      </c>
      <c r="T92" s="49">
        <f>'[8]ENERO '!S90+[8]FEBRERO!S90+[8]MARZO!S90+[8]ABRIL!S90+[8]MAYO!S90+[8]JUNIO!S90+[8]JULIO!S90+[8]AGOSTO!S90+[8]SEPTIEMBRE!S90+[8]OCTUBRE!S90+[8]NOVIEMBRE!S90+[8]DICIEMBRE!S90</f>
        <v>0</v>
      </c>
      <c r="U92" s="50">
        <f t="shared" si="10"/>
        <v>0</v>
      </c>
    </row>
    <row r="93" spans="1:21" s="39" customFormat="1" x14ac:dyDescent="0.25">
      <c r="A93" s="287">
        <v>78</v>
      </c>
      <c r="B93" s="288" t="s">
        <v>577</v>
      </c>
      <c r="C93" s="290" t="s">
        <v>584</v>
      </c>
      <c r="D93" s="283">
        <v>0</v>
      </c>
      <c r="E93" s="284">
        <v>0</v>
      </c>
      <c r="F93" s="284">
        <v>0</v>
      </c>
      <c r="G93" s="283">
        <v>0</v>
      </c>
      <c r="H93" s="280">
        <f t="shared" si="8"/>
        <v>0</v>
      </c>
      <c r="I93" s="280"/>
      <c r="J93" s="283">
        <v>0</v>
      </c>
      <c r="K93" s="283">
        <v>0</v>
      </c>
      <c r="L93" s="283">
        <v>0</v>
      </c>
      <c r="M93" s="283">
        <v>0</v>
      </c>
      <c r="N93" s="283">
        <f t="shared" si="9"/>
        <v>0</v>
      </c>
      <c r="O93" s="280" t="str">
        <f t="shared" si="6"/>
        <v>N.A.</v>
      </c>
      <c r="P93" s="49">
        <f>'[8]ENERO '!O91+[8]FEBRERO!O91+[8]MARZO!O91+[8]ABRIL!O91+[8]MAYO!O91+[8]JUNIO!O91+[8]JULIO!O91+[8]AGOSTO!O91+[8]SEPTIEMBRE!O91+[8]OCTUBRE!O91+[8]NOVIEMBRE!O91+[8]DICIEMBRE!O91</f>
        <v>0</v>
      </c>
      <c r="Q93" s="49">
        <f>'[8]ENERO '!P91+[8]FEBRERO!P91+[8]MARZO!P91+[8]ABRIL!P91+[8]MAYO!P91+[8]JUNIO!P91+[8]JULIO!P91+[8]AGOSTO!P91+[8]SEPTIEMBRE!P91+[8]OCTUBRE!P91+[8]NOVIEMBRE!P91+[8]DICIEMBRE!P91</f>
        <v>0</v>
      </c>
      <c r="R93" s="50">
        <f t="shared" si="7"/>
        <v>0</v>
      </c>
      <c r="S93" s="49">
        <f>'[8]ENERO '!R91+[8]FEBRERO!R91+[8]MARZO!R91+[8]ABRIL!R91+[8]MAYO!R91+[8]JUNIO!R91+[8]JULIO!R91+[8]AGOSTO!R91+[8]SEPTIEMBRE!R91+[8]OCTUBRE!R91+[8]NOVIEMBRE!R91+[8]DICIEMBRE!R91</f>
        <v>0</v>
      </c>
      <c r="T93" s="49">
        <f>'[8]ENERO '!S91+[8]FEBRERO!S91+[8]MARZO!S91+[8]ABRIL!S91+[8]MAYO!S91+[8]JUNIO!S91+[8]JULIO!S91+[8]AGOSTO!S91+[8]SEPTIEMBRE!S91+[8]OCTUBRE!S91+[8]NOVIEMBRE!S91+[8]DICIEMBRE!S91</f>
        <v>0</v>
      </c>
      <c r="U93" s="50">
        <f t="shared" si="10"/>
        <v>0</v>
      </c>
    </row>
    <row r="94" spans="1:21" s="39" customFormat="1" x14ac:dyDescent="0.25">
      <c r="A94" s="287">
        <v>79</v>
      </c>
      <c r="B94" s="288" t="s">
        <v>585</v>
      </c>
      <c r="C94" s="290" t="s">
        <v>586</v>
      </c>
      <c r="D94" s="283">
        <v>0</v>
      </c>
      <c r="E94" s="284">
        <v>0</v>
      </c>
      <c r="F94" s="284">
        <v>0</v>
      </c>
      <c r="G94" s="283">
        <v>0</v>
      </c>
      <c r="H94" s="280">
        <f t="shared" si="8"/>
        <v>0</v>
      </c>
      <c r="I94" s="280"/>
      <c r="J94" s="283">
        <v>0</v>
      </c>
      <c r="K94" s="283">
        <v>0</v>
      </c>
      <c r="L94" s="283">
        <v>0</v>
      </c>
      <c r="M94" s="283">
        <v>0</v>
      </c>
      <c r="N94" s="283">
        <f t="shared" si="9"/>
        <v>0</v>
      </c>
      <c r="O94" s="280" t="str">
        <f t="shared" si="6"/>
        <v>N.A.</v>
      </c>
      <c r="P94" s="49">
        <f>'[8]ENERO '!O92+[8]FEBRERO!O92+[8]MARZO!O92+[8]ABRIL!O92+[8]MAYO!O92+[8]JUNIO!O92+[8]JULIO!O92+[8]AGOSTO!O92+[8]SEPTIEMBRE!O92+[8]OCTUBRE!O92+[8]NOVIEMBRE!O92+[8]DICIEMBRE!O92</f>
        <v>0</v>
      </c>
      <c r="Q94" s="49">
        <f>'[8]ENERO '!P92+[8]FEBRERO!P92+[8]MARZO!P92+[8]ABRIL!P92+[8]MAYO!P92+[8]JUNIO!P92+[8]JULIO!P92+[8]AGOSTO!P92+[8]SEPTIEMBRE!P92+[8]OCTUBRE!P92+[8]NOVIEMBRE!P92+[8]DICIEMBRE!P92</f>
        <v>0</v>
      </c>
      <c r="R94" s="50">
        <f t="shared" si="7"/>
        <v>0</v>
      </c>
      <c r="S94" s="49">
        <f>'[8]ENERO '!R92+[8]FEBRERO!R92+[8]MARZO!R92+[8]ABRIL!R92+[8]MAYO!R92+[8]JUNIO!R92+[8]JULIO!R92+[8]AGOSTO!R92+[8]SEPTIEMBRE!R92+[8]OCTUBRE!R92+[8]NOVIEMBRE!R92+[8]DICIEMBRE!R92</f>
        <v>0</v>
      </c>
      <c r="T94" s="49">
        <f>'[8]ENERO '!S92+[8]FEBRERO!S92+[8]MARZO!S92+[8]ABRIL!S92+[8]MAYO!S92+[8]JUNIO!S92+[8]JULIO!S92+[8]AGOSTO!S92+[8]SEPTIEMBRE!S92+[8]OCTUBRE!S92+[8]NOVIEMBRE!S92+[8]DICIEMBRE!S92</f>
        <v>0</v>
      </c>
      <c r="U94" s="50">
        <f t="shared" si="10"/>
        <v>0</v>
      </c>
    </row>
    <row r="95" spans="1:21" s="39" customFormat="1" x14ac:dyDescent="0.25">
      <c r="A95" s="287">
        <v>80</v>
      </c>
      <c r="B95" s="288" t="s">
        <v>577</v>
      </c>
      <c r="C95" s="290" t="s">
        <v>587</v>
      </c>
      <c r="D95" s="283">
        <v>0</v>
      </c>
      <c r="E95" s="284">
        <v>0</v>
      </c>
      <c r="F95" s="284">
        <v>0</v>
      </c>
      <c r="G95" s="283">
        <v>0</v>
      </c>
      <c r="H95" s="280">
        <f t="shared" si="8"/>
        <v>0</v>
      </c>
      <c r="I95" s="280"/>
      <c r="J95" s="283">
        <v>0</v>
      </c>
      <c r="K95" s="283">
        <v>0</v>
      </c>
      <c r="L95" s="283">
        <v>0</v>
      </c>
      <c r="M95" s="283">
        <v>0</v>
      </c>
      <c r="N95" s="283">
        <f t="shared" si="9"/>
        <v>0</v>
      </c>
      <c r="O95" s="280" t="str">
        <f t="shared" si="6"/>
        <v>N.A.</v>
      </c>
      <c r="P95" s="49">
        <f>'[8]ENERO '!O93+[8]FEBRERO!O93+[8]MARZO!O93+[8]ABRIL!O93+[8]MAYO!O93+[8]JUNIO!O93+[8]JULIO!O93+[8]AGOSTO!O93+[8]SEPTIEMBRE!O93+[8]OCTUBRE!O93+[8]NOVIEMBRE!O93+[8]DICIEMBRE!O93</f>
        <v>0</v>
      </c>
      <c r="Q95" s="49">
        <f>'[8]ENERO '!P93+[8]FEBRERO!P93+[8]MARZO!P93+[8]ABRIL!P93+[8]MAYO!P93+[8]JUNIO!P93+[8]JULIO!P93+[8]AGOSTO!P93+[8]SEPTIEMBRE!P93+[8]OCTUBRE!P93+[8]NOVIEMBRE!P93+[8]DICIEMBRE!P93</f>
        <v>0</v>
      </c>
      <c r="R95" s="50">
        <f t="shared" si="7"/>
        <v>0</v>
      </c>
      <c r="S95" s="49">
        <f>'[8]ENERO '!R93+[8]FEBRERO!R93+[8]MARZO!R93+[8]ABRIL!R93+[8]MAYO!R93+[8]JUNIO!R93+[8]JULIO!R93+[8]AGOSTO!R93+[8]SEPTIEMBRE!R93+[8]OCTUBRE!R93+[8]NOVIEMBRE!R93+[8]DICIEMBRE!R93</f>
        <v>0</v>
      </c>
      <c r="T95" s="49">
        <f>'[8]ENERO '!S93+[8]FEBRERO!S93+[8]MARZO!S93+[8]ABRIL!S93+[8]MAYO!S93+[8]JUNIO!S93+[8]JULIO!S93+[8]AGOSTO!S93+[8]SEPTIEMBRE!S93+[8]OCTUBRE!S93+[8]NOVIEMBRE!S93+[8]DICIEMBRE!S93</f>
        <v>0</v>
      </c>
      <c r="U95" s="50">
        <f t="shared" si="10"/>
        <v>0</v>
      </c>
    </row>
    <row r="96" spans="1:21" s="52" customFormat="1" x14ac:dyDescent="0.25">
      <c r="A96" s="285">
        <v>82</v>
      </c>
      <c r="B96" s="281" t="s">
        <v>585</v>
      </c>
      <c r="C96" s="282" t="s">
        <v>588</v>
      </c>
      <c r="D96" s="283">
        <v>0</v>
      </c>
      <c r="E96" s="284">
        <v>0</v>
      </c>
      <c r="F96" s="284">
        <v>0</v>
      </c>
      <c r="G96" s="283">
        <v>0</v>
      </c>
      <c r="H96" s="280">
        <f t="shared" si="8"/>
        <v>0</v>
      </c>
      <c r="I96" s="280"/>
      <c r="J96" s="283">
        <v>0</v>
      </c>
      <c r="K96" s="283">
        <v>0</v>
      </c>
      <c r="L96" s="283">
        <v>0</v>
      </c>
      <c r="M96" s="283">
        <v>0</v>
      </c>
      <c r="N96" s="283">
        <f t="shared" si="9"/>
        <v>0</v>
      </c>
      <c r="O96" s="280" t="str">
        <f t="shared" si="6"/>
        <v>N.A.</v>
      </c>
      <c r="P96" s="49">
        <f>'[8]ENERO '!O94+[8]FEBRERO!O94+[8]MARZO!O94+[8]ABRIL!O94+[8]MAYO!O94+[8]JUNIO!O94+[8]JULIO!O94+[8]AGOSTO!O94+[8]SEPTIEMBRE!O94+[8]OCTUBRE!O94+[8]NOVIEMBRE!O94+[8]DICIEMBRE!O94</f>
        <v>0</v>
      </c>
      <c r="Q96" s="49">
        <f>'[8]ENERO '!P94+[8]FEBRERO!P94+[8]MARZO!P94+[8]ABRIL!P94+[8]MAYO!P94+[8]JUNIO!P94+[8]JULIO!P94+[8]AGOSTO!P94+[8]SEPTIEMBRE!P94+[8]OCTUBRE!P94+[8]NOVIEMBRE!P94+[8]DICIEMBRE!P94</f>
        <v>0</v>
      </c>
      <c r="R96" s="50">
        <f t="shared" si="7"/>
        <v>0</v>
      </c>
      <c r="S96" s="49">
        <f>'[8]ENERO '!R94+[8]FEBRERO!R94+[8]MARZO!R94+[8]ABRIL!R94+[8]MAYO!R94+[8]JUNIO!R94+[8]JULIO!R94+[8]AGOSTO!R94+[8]SEPTIEMBRE!R94+[8]OCTUBRE!R94+[8]NOVIEMBRE!R94+[8]DICIEMBRE!R94</f>
        <v>0</v>
      </c>
      <c r="T96" s="49">
        <f>'[8]ENERO '!S94+[8]FEBRERO!S94+[8]MARZO!S94+[8]ABRIL!S94+[8]MAYO!S94+[8]JUNIO!S94+[8]JULIO!S94+[8]AGOSTO!S94+[8]SEPTIEMBRE!S94+[8]OCTUBRE!S94+[8]NOVIEMBRE!S94+[8]DICIEMBRE!S94</f>
        <v>0</v>
      </c>
      <c r="U96" s="50">
        <f t="shared" si="10"/>
        <v>0</v>
      </c>
    </row>
    <row r="97" spans="1:21" s="39" customFormat="1" x14ac:dyDescent="0.25">
      <c r="A97" s="287">
        <v>83</v>
      </c>
      <c r="B97" s="288" t="s">
        <v>577</v>
      </c>
      <c r="C97" s="290" t="s">
        <v>589</v>
      </c>
      <c r="D97" s="283">
        <v>0</v>
      </c>
      <c r="E97" s="284">
        <v>0</v>
      </c>
      <c r="F97" s="284">
        <v>0</v>
      </c>
      <c r="G97" s="283">
        <v>0</v>
      </c>
      <c r="H97" s="280">
        <f t="shared" si="8"/>
        <v>0</v>
      </c>
      <c r="I97" s="280"/>
      <c r="J97" s="283">
        <v>0</v>
      </c>
      <c r="K97" s="283">
        <v>0</v>
      </c>
      <c r="L97" s="283">
        <v>0</v>
      </c>
      <c r="M97" s="283">
        <v>0</v>
      </c>
      <c r="N97" s="283">
        <f t="shared" si="9"/>
        <v>0</v>
      </c>
      <c r="O97" s="280" t="str">
        <f t="shared" si="6"/>
        <v>N.A.</v>
      </c>
      <c r="P97" s="49">
        <f>'[8]ENERO '!O95+[8]FEBRERO!O95+[8]MARZO!O95+[8]ABRIL!O95+[8]MAYO!O95+[8]JUNIO!O95+[8]JULIO!O95+[8]AGOSTO!O95+[8]SEPTIEMBRE!O95+[8]OCTUBRE!O95+[8]NOVIEMBRE!O95+[8]DICIEMBRE!O95</f>
        <v>0</v>
      </c>
      <c r="Q97" s="49">
        <f>'[8]ENERO '!P95+[8]FEBRERO!P95+[8]MARZO!P95+[8]ABRIL!P95+[8]MAYO!P95+[8]JUNIO!P95+[8]JULIO!P95+[8]AGOSTO!P95+[8]SEPTIEMBRE!P95+[8]OCTUBRE!P95+[8]NOVIEMBRE!P95+[8]DICIEMBRE!P95</f>
        <v>0</v>
      </c>
      <c r="R97" s="50">
        <f t="shared" si="7"/>
        <v>0</v>
      </c>
      <c r="S97" s="49">
        <f>'[8]ENERO '!R95+[8]FEBRERO!R95+[8]MARZO!R95+[8]ABRIL!R95+[8]MAYO!R95+[8]JUNIO!R95+[8]JULIO!R95+[8]AGOSTO!R95+[8]SEPTIEMBRE!R95+[8]OCTUBRE!R95+[8]NOVIEMBRE!R95+[8]DICIEMBRE!R95</f>
        <v>0</v>
      </c>
      <c r="T97" s="49">
        <f>'[8]ENERO '!S95+[8]FEBRERO!S95+[8]MARZO!S95+[8]ABRIL!S95+[8]MAYO!S95+[8]JUNIO!S95+[8]JULIO!S95+[8]AGOSTO!S95+[8]SEPTIEMBRE!S95+[8]OCTUBRE!S95+[8]NOVIEMBRE!S95+[8]DICIEMBRE!S95</f>
        <v>0</v>
      </c>
      <c r="U97" s="50">
        <f t="shared" si="10"/>
        <v>0</v>
      </c>
    </row>
    <row r="98" spans="1:21" s="39" customFormat="1" x14ac:dyDescent="0.25">
      <c r="A98" s="287">
        <v>84</v>
      </c>
      <c r="B98" s="288" t="s">
        <v>585</v>
      </c>
      <c r="C98" s="290" t="s">
        <v>590</v>
      </c>
      <c r="D98" s="283">
        <v>0</v>
      </c>
      <c r="E98" s="284">
        <v>0</v>
      </c>
      <c r="F98" s="284">
        <v>0</v>
      </c>
      <c r="G98" s="283">
        <v>0</v>
      </c>
      <c r="H98" s="280">
        <f t="shared" si="8"/>
        <v>0</v>
      </c>
      <c r="I98" s="280"/>
      <c r="J98" s="283">
        <v>0</v>
      </c>
      <c r="K98" s="283">
        <v>0</v>
      </c>
      <c r="L98" s="283">
        <v>0</v>
      </c>
      <c r="M98" s="283">
        <v>0</v>
      </c>
      <c r="N98" s="283">
        <f t="shared" si="9"/>
        <v>0</v>
      </c>
      <c r="O98" s="280" t="str">
        <f t="shared" si="6"/>
        <v>N.A.</v>
      </c>
      <c r="P98" s="49">
        <f>'[8]ENERO '!O96+[8]FEBRERO!O96+[8]MARZO!O96+[8]ABRIL!O96+[8]MAYO!O96+[8]JUNIO!O96+[8]JULIO!O96+[8]AGOSTO!O96+[8]SEPTIEMBRE!O96+[8]OCTUBRE!O96+[8]NOVIEMBRE!O96+[8]DICIEMBRE!O96</f>
        <v>0</v>
      </c>
      <c r="Q98" s="49">
        <f>'[8]ENERO '!P96+[8]FEBRERO!P96+[8]MARZO!P96+[8]ABRIL!P96+[8]MAYO!P96+[8]JUNIO!P96+[8]JULIO!P96+[8]AGOSTO!P96+[8]SEPTIEMBRE!P96+[8]OCTUBRE!P96+[8]NOVIEMBRE!P96+[8]DICIEMBRE!P96</f>
        <v>0</v>
      </c>
      <c r="R98" s="50">
        <f t="shared" si="7"/>
        <v>0</v>
      </c>
      <c r="S98" s="49">
        <f>'[8]ENERO '!R96+[8]FEBRERO!R96+[8]MARZO!R96+[8]ABRIL!R96+[8]MAYO!R96+[8]JUNIO!R96+[8]JULIO!R96+[8]AGOSTO!R96+[8]SEPTIEMBRE!R96+[8]OCTUBRE!R96+[8]NOVIEMBRE!R96+[8]DICIEMBRE!R96</f>
        <v>0</v>
      </c>
      <c r="T98" s="49">
        <f>'[8]ENERO '!S96+[8]FEBRERO!S96+[8]MARZO!S96+[8]ABRIL!S96+[8]MAYO!S96+[8]JUNIO!S96+[8]JULIO!S96+[8]AGOSTO!S96+[8]SEPTIEMBRE!S96+[8]OCTUBRE!S96+[8]NOVIEMBRE!S96+[8]DICIEMBRE!S96</f>
        <v>0</v>
      </c>
      <c r="U98" s="50">
        <f t="shared" si="10"/>
        <v>0</v>
      </c>
    </row>
    <row r="99" spans="1:21" s="39" customFormat="1" x14ac:dyDescent="0.25">
      <c r="A99" s="287">
        <v>87</v>
      </c>
      <c r="B99" s="288" t="s">
        <v>577</v>
      </c>
      <c r="C99" s="290" t="s">
        <v>591</v>
      </c>
      <c r="D99" s="283">
        <v>0</v>
      </c>
      <c r="E99" s="284">
        <v>0</v>
      </c>
      <c r="F99" s="284">
        <v>0</v>
      </c>
      <c r="G99" s="283">
        <v>0</v>
      </c>
      <c r="H99" s="280">
        <f t="shared" si="8"/>
        <v>0</v>
      </c>
      <c r="I99" s="280"/>
      <c r="J99" s="283">
        <v>0</v>
      </c>
      <c r="K99" s="283">
        <v>0</v>
      </c>
      <c r="L99" s="283">
        <v>0</v>
      </c>
      <c r="M99" s="283">
        <v>0</v>
      </c>
      <c r="N99" s="283">
        <f t="shared" si="9"/>
        <v>0</v>
      </c>
      <c r="O99" s="280" t="str">
        <f t="shared" si="6"/>
        <v>N.A.</v>
      </c>
      <c r="P99" s="49">
        <f>'[8]ENERO '!O97+[8]FEBRERO!O97+[8]MARZO!O97+[8]ABRIL!O97+[8]MAYO!O97+[8]JUNIO!O97+[8]JULIO!O97+[8]AGOSTO!O97+[8]SEPTIEMBRE!O97+[8]OCTUBRE!O97+[8]NOVIEMBRE!O97+[8]DICIEMBRE!O97</f>
        <v>0</v>
      </c>
      <c r="Q99" s="49">
        <f>'[8]ENERO '!P97+[8]FEBRERO!P97+[8]MARZO!P97+[8]ABRIL!P97+[8]MAYO!P97+[8]JUNIO!P97+[8]JULIO!P97+[8]AGOSTO!P97+[8]SEPTIEMBRE!P97+[8]OCTUBRE!P97+[8]NOVIEMBRE!P97+[8]DICIEMBRE!P97</f>
        <v>0</v>
      </c>
      <c r="R99" s="50">
        <f t="shared" si="7"/>
        <v>0</v>
      </c>
      <c r="S99" s="49">
        <f>'[8]ENERO '!R97+[8]FEBRERO!R97+[8]MARZO!R97+[8]ABRIL!R97+[8]MAYO!R97+[8]JUNIO!R97+[8]JULIO!R97+[8]AGOSTO!R97+[8]SEPTIEMBRE!R97+[8]OCTUBRE!R97+[8]NOVIEMBRE!R97+[8]DICIEMBRE!R97</f>
        <v>0</v>
      </c>
      <c r="T99" s="49">
        <f>'[8]ENERO '!S97+[8]FEBRERO!S97+[8]MARZO!S97+[8]ABRIL!S97+[8]MAYO!S97+[8]JUNIO!S97+[8]JULIO!S97+[8]AGOSTO!S97+[8]SEPTIEMBRE!S97+[8]OCTUBRE!S97+[8]NOVIEMBRE!S97+[8]DICIEMBRE!S97</f>
        <v>0</v>
      </c>
      <c r="U99" s="50">
        <f t="shared" si="10"/>
        <v>0</v>
      </c>
    </row>
    <row r="100" spans="1:21" s="39" customFormat="1" x14ac:dyDescent="0.25">
      <c r="A100" s="287">
        <v>90</v>
      </c>
      <c r="B100" s="288" t="s">
        <v>577</v>
      </c>
      <c r="C100" s="290" t="s">
        <v>592</v>
      </c>
      <c r="D100" s="283">
        <v>0</v>
      </c>
      <c r="E100" s="284">
        <v>0</v>
      </c>
      <c r="F100" s="284">
        <v>0</v>
      </c>
      <c r="G100" s="283">
        <v>0</v>
      </c>
      <c r="H100" s="280">
        <f t="shared" si="8"/>
        <v>0</v>
      </c>
      <c r="I100" s="280"/>
      <c r="J100" s="283">
        <v>0</v>
      </c>
      <c r="K100" s="283">
        <v>0</v>
      </c>
      <c r="L100" s="283">
        <v>0</v>
      </c>
      <c r="M100" s="283">
        <v>0</v>
      </c>
      <c r="N100" s="283">
        <f t="shared" si="9"/>
        <v>0</v>
      </c>
      <c r="O100" s="280" t="str">
        <f t="shared" si="6"/>
        <v>N.A.</v>
      </c>
      <c r="P100" s="49">
        <f>'[8]ENERO '!O98+[8]FEBRERO!O98+[8]MARZO!O98+[8]ABRIL!O98+[8]MAYO!O98+[8]JUNIO!O98+[8]JULIO!O98+[8]AGOSTO!O98+[8]SEPTIEMBRE!O98+[8]OCTUBRE!O98+[8]NOVIEMBRE!O98+[8]DICIEMBRE!O98</f>
        <v>0</v>
      </c>
      <c r="Q100" s="49">
        <f>'[8]ENERO '!P98+[8]FEBRERO!P98+[8]MARZO!P98+[8]ABRIL!P98+[8]MAYO!P98+[8]JUNIO!P98+[8]JULIO!P98+[8]AGOSTO!P98+[8]SEPTIEMBRE!P98+[8]OCTUBRE!P98+[8]NOVIEMBRE!P98+[8]DICIEMBRE!P98</f>
        <v>0</v>
      </c>
      <c r="R100" s="50">
        <f t="shared" si="7"/>
        <v>0</v>
      </c>
      <c r="S100" s="49">
        <f>'[8]ENERO '!R98+[8]FEBRERO!R98+[8]MARZO!R98+[8]ABRIL!R98+[8]MAYO!R98+[8]JUNIO!R98+[8]JULIO!R98+[8]AGOSTO!R98+[8]SEPTIEMBRE!R98+[8]OCTUBRE!R98+[8]NOVIEMBRE!R98+[8]DICIEMBRE!R98</f>
        <v>0</v>
      </c>
      <c r="T100" s="49">
        <f>'[8]ENERO '!S98+[8]FEBRERO!S98+[8]MARZO!S98+[8]ABRIL!S98+[8]MAYO!S98+[8]JUNIO!S98+[8]JULIO!S98+[8]AGOSTO!S98+[8]SEPTIEMBRE!S98+[8]OCTUBRE!S98+[8]NOVIEMBRE!S98+[8]DICIEMBRE!S98</f>
        <v>0</v>
      </c>
      <c r="U100" s="50">
        <f t="shared" si="10"/>
        <v>0</v>
      </c>
    </row>
    <row r="101" spans="1:21" s="52" customFormat="1" x14ac:dyDescent="0.25">
      <c r="A101" s="285">
        <v>91</v>
      </c>
      <c r="B101" s="281" t="s">
        <v>577</v>
      </c>
      <c r="C101" s="282" t="s">
        <v>593</v>
      </c>
      <c r="D101" s="283">
        <v>0</v>
      </c>
      <c r="E101" s="284">
        <v>0</v>
      </c>
      <c r="F101" s="284">
        <v>0</v>
      </c>
      <c r="G101" s="283">
        <v>0</v>
      </c>
      <c r="H101" s="280">
        <f t="shared" si="8"/>
        <v>0</v>
      </c>
      <c r="I101" s="280"/>
      <c r="J101" s="283">
        <v>0</v>
      </c>
      <c r="K101" s="283">
        <v>0</v>
      </c>
      <c r="L101" s="283">
        <v>0</v>
      </c>
      <c r="M101" s="283">
        <v>0</v>
      </c>
      <c r="N101" s="283">
        <f t="shared" si="9"/>
        <v>0</v>
      </c>
      <c r="O101" s="280" t="str">
        <f t="shared" si="6"/>
        <v>N.A.</v>
      </c>
      <c r="P101" s="49">
        <f>'[8]ENERO '!O99+[8]FEBRERO!O99+[8]MARZO!O99+[8]ABRIL!O99+[8]MAYO!O99+[8]JUNIO!O99+[8]JULIO!O99+[8]AGOSTO!O99+[8]SEPTIEMBRE!O99+[8]OCTUBRE!O99+[8]NOVIEMBRE!O99+[8]DICIEMBRE!O99</f>
        <v>0</v>
      </c>
      <c r="Q101" s="49">
        <f>'[8]ENERO '!P99+[8]FEBRERO!P99+[8]MARZO!P99+[8]ABRIL!P99+[8]MAYO!P99+[8]JUNIO!P99+[8]JULIO!P99+[8]AGOSTO!P99+[8]SEPTIEMBRE!P99+[8]OCTUBRE!P99+[8]NOVIEMBRE!P99+[8]DICIEMBRE!P99</f>
        <v>0</v>
      </c>
      <c r="R101" s="50">
        <f t="shared" si="7"/>
        <v>0</v>
      </c>
      <c r="S101" s="49">
        <f>'[8]ENERO '!R99+[8]FEBRERO!R99+[8]MARZO!R99+[8]ABRIL!R99+[8]MAYO!R99+[8]JUNIO!R99+[8]JULIO!R99+[8]AGOSTO!R99+[8]SEPTIEMBRE!R99+[8]OCTUBRE!R99+[8]NOVIEMBRE!R99+[8]DICIEMBRE!R99</f>
        <v>0</v>
      </c>
      <c r="T101" s="49">
        <f>'[8]ENERO '!S99+[8]FEBRERO!S99+[8]MARZO!S99+[8]ABRIL!S99+[8]MAYO!S99+[8]JUNIO!S99+[8]JULIO!S99+[8]AGOSTO!S99+[8]SEPTIEMBRE!S99+[8]OCTUBRE!S99+[8]NOVIEMBRE!S99+[8]DICIEMBRE!S99</f>
        <v>0</v>
      </c>
      <c r="U101" s="50">
        <f t="shared" si="10"/>
        <v>0</v>
      </c>
    </row>
    <row r="102" spans="1:21" s="39" customFormat="1" x14ac:dyDescent="0.25">
      <c r="A102" s="287">
        <v>92</v>
      </c>
      <c r="B102" s="288" t="s">
        <v>577</v>
      </c>
      <c r="C102" s="290" t="s">
        <v>594</v>
      </c>
      <c r="D102" s="283">
        <v>0</v>
      </c>
      <c r="E102" s="284">
        <v>0</v>
      </c>
      <c r="F102" s="284">
        <v>0</v>
      </c>
      <c r="G102" s="283">
        <v>0</v>
      </c>
      <c r="H102" s="280">
        <f t="shared" si="8"/>
        <v>0</v>
      </c>
      <c r="I102" s="280"/>
      <c r="J102" s="283">
        <v>0</v>
      </c>
      <c r="K102" s="283">
        <v>0</v>
      </c>
      <c r="L102" s="283">
        <v>0</v>
      </c>
      <c r="M102" s="283">
        <v>0</v>
      </c>
      <c r="N102" s="283">
        <f t="shared" si="9"/>
        <v>0</v>
      </c>
      <c r="O102" s="280" t="str">
        <f t="shared" si="6"/>
        <v>N.A.</v>
      </c>
      <c r="P102" s="49">
        <f>'[8]ENERO '!O100+[8]FEBRERO!O100+[8]MARZO!O100+[8]ABRIL!O100+[8]MAYO!O100+[8]JUNIO!O100+[8]JULIO!O100+[8]AGOSTO!O100+[8]SEPTIEMBRE!O100+[8]OCTUBRE!O100+[8]NOVIEMBRE!O100+[8]DICIEMBRE!O100</f>
        <v>0</v>
      </c>
      <c r="Q102" s="49">
        <f>'[8]ENERO '!P100+[8]FEBRERO!P100+[8]MARZO!P100+[8]ABRIL!P100+[8]MAYO!P100+[8]JUNIO!P100+[8]JULIO!P100+[8]AGOSTO!P100+[8]SEPTIEMBRE!P100+[8]OCTUBRE!P100+[8]NOVIEMBRE!P100+[8]DICIEMBRE!P100</f>
        <v>0</v>
      </c>
      <c r="R102" s="50">
        <f t="shared" si="7"/>
        <v>0</v>
      </c>
      <c r="S102" s="49">
        <f>'[8]ENERO '!R100+[8]FEBRERO!R100+[8]MARZO!R100+[8]ABRIL!R100+[8]MAYO!R100+[8]JUNIO!R100+[8]JULIO!R100+[8]AGOSTO!R100+[8]SEPTIEMBRE!R100+[8]OCTUBRE!R100+[8]NOVIEMBRE!R100+[8]DICIEMBRE!R100</f>
        <v>0</v>
      </c>
      <c r="T102" s="49">
        <f>'[8]ENERO '!S100+[8]FEBRERO!S100+[8]MARZO!S100+[8]ABRIL!S100+[8]MAYO!S100+[8]JUNIO!S100+[8]JULIO!S100+[8]AGOSTO!S100+[8]SEPTIEMBRE!S100+[8]OCTUBRE!S100+[8]NOVIEMBRE!S100+[8]DICIEMBRE!S100</f>
        <v>0</v>
      </c>
      <c r="U102" s="50">
        <f t="shared" si="10"/>
        <v>0</v>
      </c>
    </row>
    <row r="103" spans="1:21" s="39" customFormat="1" x14ac:dyDescent="0.25">
      <c r="A103" s="287">
        <v>93</v>
      </c>
      <c r="B103" s="288" t="s">
        <v>577</v>
      </c>
      <c r="C103" s="290" t="s">
        <v>595</v>
      </c>
      <c r="D103" s="283">
        <v>0</v>
      </c>
      <c r="E103" s="284">
        <v>0</v>
      </c>
      <c r="F103" s="284">
        <v>0</v>
      </c>
      <c r="G103" s="283">
        <v>0</v>
      </c>
      <c r="H103" s="280">
        <f t="shared" si="8"/>
        <v>0</v>
      </c>
      <c r="I103" s="280"/>
      <c r="J103" s="283">
        <v>0</v>
      </c>
      <c r="K103" s="283">
        <v>0</v>
      </c>
      <c r="L103" s="283">
        <v>0</v>
      </c>
      <c r="M103" s="283">
        <v>0</v>
      </c>
      <c r="N103" s="283">
        <f t="shared" si="9"/>
        <v>0</v>
      </c>
      <c r="O103" s="280" t="str">
        <f t="shared" si="6"/>
        <v>N.A.</v>
      </c>
      <c r="P103" s="49">
        <f>'[8]ENERO '!O101+[8]FEBRERO!O101+[8]MARZO!O101+[8]ABRIL!O101+[8]MAYO!O101+[8]JUNIO!O101+[8]JULIO!O101+[8]AGOSTO!O101+[8]SEPTIEMBRE!O101+[8]OCTUBRE!O101+[8]NOVIEMBRE!O101+[8]DICIEMBRE!O101</f>
        <v>0</v>
      </c>
      <c r="Q103" s="49">
        <f>'[8]ENERO '!P101+[8]FEBRERO!P101+[8]MARZO!P101+[8]ABRIL!P101+[8]MAYO!P101+[8]JUNIO!P101+[8]JULIO!P101+[8]AGOSTO!P101+[8]SEPTIEMBRE!P101+[8]OCTUBRE!P101+[8]NOVIEMBRE!P101+[8]DICIEMBRE!P101</f>
        <v>0</v>
      </c>
      <c r="R103" s="50">
        <f t="shared" si="7"/>
        <v>0</v>
      </c>
      <c r="S103" s="49">
        <f>'[8]ENERO '!R101+[8]FEBRERO!R101+[8]MARZO!R101+[8]ABRIL!R101+[8]MAYO!R101+[8]JUNIO!R101+[8]JULIO!R101+[8]AGOSTO!R101+[8]SEPTIEMBRE!R101+[8]OCTUBRE!R101+[8]NOVIEMBRE!R101+[8]DICIEMBRE!R101</f>
        <v>0</v>
      </c>
      <c r="T103" s="49">
        <f>'[8]ENERO '!S101+[8]FEBRERO!S101+[8]MARZO!S101+[8]ABRIL!S101+[8]MAYO!S101+[8]JUNIO!S101+[8]JULIO!S101+[8]AGOSTO!S101+[8]SEPTIEMBRE!S101+[8]OCTUBRE!S101+[8]NOVIEMBRE!S101+[8]DICIEMBRE!S101</f>
        <v>0</v>
      </c>
      <c r="U103" s="50">
        <f t="shared" si="10"/>
        <v>0</v>
      </c>
    </row>
    <row r="104" spans="1:21" s="39" customFormat="1" x14ac:dyDescent="0.25">
      <c r="A104" s="285">
        <v>94</v>
      </c>
      <c r="B104" s="281" t="s">
        <v>577</v>
      </c>
      <c r="C104" s="282" t="s">
        <v>596</v>
      </c>
      <c r="D104" s="283">
        <v>0</v>
      </c>
      <c r="E104" s="284">
        <v>0</v>
      </c>
      <c r="F104" s="284">
        <v>0</v>
      </c>
      <c r="G104" s="283">
        <v>0</v>
      </c>
      <c r="H104" s="280">
        <f t="shared" si="8"/>
        <v>0</v>
      </c>
      <c r="I104" s="280"/>
      <c r="J104" s="283">
        <v>0</v>
      </c>
      <c r="K104" s="283">
        <v>0</v>
      </c>
      <c r="L104" s="283">
        <v>0</v>
      </c>
      <c r="M104" s="283">
        <v>0</v>
      </c>
      <c r="N104" s="283">
        <f t="shared" si="9"/>
        <v>0</v>
      </c>
      <c r="O104" s="280" t="str">
        <f t="shared" si="6"/>
        <v>N.A.</v>
      </c>
      <c r="P104" s="49">
        <f>'[8]ENERO '!O102+[8]FEBRERO!O102+[8]MARZO!O102+[8]ABRIL!O102+[8]MAYO!O102+[8]JUNIO!O102+[8]JULIO!O102+[8]AGOSTO!O102+[8]SEPTIEMBRE!O102+[8]OCTUBRE!O102+[8]NOVIEMBRE!O102+[8]DICIEMBRE!O102</f>
        <v>0</v>
      </c>
      <c r="Q104" s="49">
        <f>'[8]ENERO '!P102+[8]FEBRERO!P102+[8]MARZO!P102+[8]ABRIL!P102+[8]MAYO!P102+[8]JUNIO!P102+[8]JULIO!P102+[8]AGOSTO!P102+[8]SEPTIEMBRE!P102+[8]OCTUBRE!P102+[8]NOVIEMBRE!P102+[8]DICIEMBRE!P102</f>
        <v>0</v>
      </c>
      <c r="R104" s="50">
        <f t="shared" si="7"/>
        <v>0</v>
      </c>
      <c r="S104" s="49">
        <f>'[8]ENERO '!R102+[8]FEBRERO!R102+[8]MARZO!R102+[8]ABRIL!R102+[8]MAYO!R102+[8]JUNIO!R102+[8]JULIO!R102+[8]AGOSTO!R102+[8]SEPTIEMBRE!R102+[8]OCTUBRE!R102+[8]NOVIEMBRE!R102+[8]DICIEMBRE!R102</f>
        <v>0</v>
      </c>
      <c r="T104" s="49">
        <f>'[8]ENERO '!S102+[8]FEBRERO!S102+[8]MARZO!S102+[8]ABRIL!S102+[8]MAYO!S102+[8]JUNIO!S102+[8]JULIO!S102+[8]AGOSTO!S102+[8]SEPTIEMBRE!S102+[8]OCTUBRE!S102+[8]NOVIEMBRE!S102+[8]DICIEMBRE!S102</f>
        <v>0</v>
      </c>
      <c r="U104" s="50">
        <f t="shared" si="10"/>
        <v>0</v>
      </c>
    </row>
    <row r="105" spans="1:21" s="39" customFormat="1" x14ac:dyDescent="0.25">
      <c r="A105" s="285">
        <v>95</v>
      </c>
      <c r="B105" s="281" t="s">
        <v>512</v>
      </c>
      <c r="C105" s="282" t="s">
        <v>597</v>
      </c>
      <c r="D105" s="283">
        <v>0</v>
      </c>
      <c r="E105" s="284">
        <v>0</v>
      </c>
      <c r="F105" s="284">
        <v>0</v>
      </c>
      <c r="G105" s="283">
        <v>0</v>
      </c>
      <c r="H105" s="280">
        <f t="shared" si="8"/>
        <v>0</v>
      </c>
      <c r="I105" s="280"/>
      <c r="J105" s="283">
        <v>0</v>
      </c>
      <c r="K105" s="283">
        <v>0</v>
      </c>
      <c r="L105" s="283">
        <v>0</v>
      </c>
      <c r="M105" s="283">
        <v>0</v>
      </c>
      <c r="N105" s="283">
        <f t="shared" si="9"/>
        <v>0</v>
      </c>
      <c r="O105" s="280" t="str">
        <f t="shared" si="6"/>
        <v>N.A.</v>
      </c>
      <c r="P105" s="49">
        <f>'[8]ENERO '!O103+[8]FEBRERO!O103+[8]MARZO!O103+[8]ABRIL!O103+[8]MAYO!O103+[8]JUNIO!O103+[8]JULIO!O103+[8]AGOSTO!O103+[8]SEPTIEMBRE!O103+[8]OCTUBRE!O103+[8]NOVIEMBRE!O103+[8]DICIEMBRE!O103</f>
        <v>0</v>
      </c>
      <c r="Q105" s="49">
        <f>'[8]ENERO '!P103+[8]FEBRERO!P103+[8]MARZO!P103+[8]ABRIL!P103+[8]MAYO!P103+[8]JUNIO!P103+[8]JULIO!P103+[8]AGOSTO!P103+[8]SEPTIEMBRE!P103+[8]OCTUBRE!P103+[8]NOVIEMBRE!P103+[8]DICIEMBRE!P103</f>
        <v>0</v>
      </c>
      <c r="R105" s="50">
        <f t="shared" si="7"/>
        <v>0</v>
      </c>
      <c r="S105" s="49">
        <f>'[8]ENERO '!R103+[8]FEBRERO!R103+[8]MARZO!R103+[8]ABRIL!R103+[8]MAYO!R103+[8]JUNIO!R103+[8]JULIO!R103+[8]AGOSTO!R103+[8]SEPTIEMBRE!R103+[8]OCTUBRE!R103+[8]NOVIEMBRE!R103+[8]DICIEMBRE!R103</f>
        <v>0</v>
      </c>
      <c r="T105" s="49">
        <f>'[8]ENERO '!S103+[8]FEBRERO!S103+[8]MARZO!S103+[8]ABRIL!S103+[8]MAYO!S103+[8]JUNIO!S103+[8]JULIO!S103+[8]AGOSTO!S103+[8]SEPTIEMBRE!S103+[8]OCTUBRE!S103+[8]NOVIEMBRE!S103+[8]DICIEMBRE!S103</f>
        <v>0</v>
      </c>
      <c r="U105" s="50">
        <f t="shared" si="10"/>
        <v>0</v>
      </c>
    </row>
    <row r="106" spans="1:21" s="39" customFormat="1" x14ac:dyDescent="0.25">
      <c r="A106" s="285">
        <v>98</v>
      </c>
      <c r="B106" s="281" t="s">
        <v>512</v>
      </c>
      <c r="C106" s="282" t="s">
        <v>598</v>
      </c>
      <c r="D106" s="283">
        <v>0</v>
      </c>
      <c r="E106" s="284">
        <v>0</v>
      </c>
      <c r="F106" s="284">
        <v>0</v>
      </c>
      <c r="G106" s="283">
        <v>0</v>
      </c>
      <c r="H106" s="280">
        <f t="shared" si="8"/>
        <v>0</v>
      </c>
      <c r="I106" s="280"/>
      <c r="J106" s="283">
        <v>0</v>
      </c>
      <c r="K106" s="283">
        <v>0</v>
      </c>
      <c r="L106" s="283">
        <v>0</v>
      </c>
      <c r="M106" s="283">
        <v>0</v>
      </c>
      <c r="N106" s="283">
        <f t="shared" si="9"/>
        <v>0</v>
      </c>
      <c r="O106" s="280" t="str">
        <f t="shared" si="6"/>
        <v>N.A.</v>
      </c>
      <c r="P106" s="49">
        <f>'[8]ENERO '!O104+[8]FEBRERO!O104+[8]MARZO!O104+[8]ABRIL!O104+[8]MAYO!O104+[8]JUNIO!O104+[8]JULIO!O104+[8]AGOSTO!O104+[8]SEPTIEMBRE!O104+[8]OCTUBRE!O104+[8]NOVIEMBRE!O104+[8]DICIEMBRE!O104</f>
        <v>0</v>
      </c>
      <c r="Q106" s="49">
        <f>'[8]ENERO '!P104+[8]FEBRERO!P104+[8]MARZO!P104+[8]ABRIL!P104+[8]MAYO!P104+[8]JUNIO!P104+[8]JULIO!P104+[8]AGOSTO!P104+[8]SEPTIEMBRE!P104+[8]OCTUBRE!P104+[8]NOVIEMBRE!P104+[8]DICIEMBRE!P104</f>
        <v>0</v>
      </c>
      <c r="R106" s="50">
        <f t="shared" si="7"/>
        <v>0</v>
      </c>
      <c r="S106" s="49">
        <f>'[8]ENERO '!R104+[8]FEBRERO!R104+[8]MARZO!R104+[8]ABRIL!R104+[8]MAYO!R104+[8]JUNIO!R104+[8]JULIO!R104+[8]AGOSTO!R104+[8]SEPTIEMBRE!R104+[8]OCTUBRE!R104+[8]NOVIEMBRE!R104+[8]DICIEMBRE!R104</f>
        <v>0</v>
      </c>
      <c r="T106" s="49">
        <f>'[8]ENERO '!S104+[8]FEBRERO!S104+[8]MARZO!S104+[8]ABRIL!S104+[8]MAYO!S104+[8]JUNIO!S104+[8]JULIO!S104+[8]AGOSTO!S104+[8]SEPTIEMBRE!S104+[8]OCTUBRE!S104+[8]NOVIEMBRE!S104+[8]DICIEMBRE!S104</f>
        <v>0</v>
      </c>
      <c r="U106" s="50">
        <f t="shared" si="10"/>
        <v>0</v>
      </c>
    </row>
    <row r="107" spans="1:21" s="39" customFormat="1" ht="27" x14ac:dyDescent="0.25">
      <c r="A107" s="285">
        <v>99</v>
      </c>
      <c r="B107" s="281" t="s">
        <v>512</v>
      </c>
      <c r="C107" s="290" t="s">
        <v>599</v>
      </c>
      <c r="D107" s="283">
        <v>0</v>
      </c>
      <c r="E107" s="284">
        <v>0</v>
      </c>
      <c r="F107" s="284">
        <v>0</v>
      </c>
      <c r="G107" s="283">
        <v>0</v>
      </c>
      <c r="H107" s="280">
        <f t="shared" si="8"/>
        <v>0</v>
      </c>
      <c r="I107" s="280"/>
      <c r="J107" s="283">
        <v>0</v>
      </c>
      <c r="K107" s="283">
        <v>0</v>
      </c>
      <c r="L107" s="283">
        <v>0</v>
      </c>
      <c r="M107" s="283">
        <v>0</v>
      </c>
      <c r="N107" s="283">
        <f t="shared" si="9"/>
        <v>0</v>
      </c>
      <c r="O107" s="280" t="str">
        <f t="shared" si="6"/>
        <v>N.A.</v>
      </c>
      <c r="P107" s="49">
        <f>'[8]ENERO '!O105+[8]FEBRERO!O105+[8]MARZO!O105+[8]ABRIL!O105+[8]MAYO!O105+[8]JUNIO!O105+[8]JULIO!O105+[8]AGOSTO!O105+[8]SEPTIEMBRE!O105+[8]OCTUBRE!O105+[8]NOVIEMBRE!O105+[8]DICIEMBRE!O105</f>
        <v>0</v>
      </c>
      <c r="Q107" s="49">
        <f>'[8]ENERO '!P105+[8]FEBRERO!P105+[8]MARZO!P105+[8]ABRIL!P105+[8]MAYO!P105+[8]JUNIO!P105+[8]JULIO!P105+[8]AGOSTO!P105+[8]SEPTIEMBRE!P105+[8]OCTUBRE!P105+[8]NOVIEMBRE!P105+[8]DICIEMBRE!P105</f>
        <v>0</v>
      </c>
      <c r="R107" s="50">
        <f t="shared" si="7"/>
        <v>0</v>
      </c>
      <c r="S107" s="49">
        <f>'[8]ENERO '!R105+[8]FEBRERO!R105+[8]MARZO!R105+[8]ABRIL!R105+[8]MAYO!R105+[8]JUNIO!R105+[8]JULIO!R105+[8]AGOSTO!R105+[8]SEPTIEMBRE!R105+[8]OCTUBRE!R105+[8]NOVIEMBRE!R105+[8]DICIEMBRE!R105</f>
        <v>0</v>
      </c>
      <c r="T107" s="49">
        <f>'[8]ENERO '!S105+[8]FEBRERO!S105+[8]MARZO!S105+[8]ABRIL!S105+[8]MAYO!S105+[8]JUNIO!S105+[8]JULIO!S105+[8]AGOSTO!S105+[8]SEPTIEMBRE!S105+[8]OCTUBRE!S105+[8]NOVIEMBRE!S105+[8]DICIEMBRE!S105</f>
        <v>0</v>
      </c>
      <c r="U107" s="50">
        <f t="shared" si="10"/>
        <v>0</v>
      </c>
    </row>
    <row r="108" spans="1:21" s="39" customFormat="1" x14ac:dyDescent="0.25">
      <c r="A108" s="285">
        <v>100</v>
      </c>
      <c r="B108" s="281" t="s">
        <v>600</v>
      </c>
      <c r="C108" s="290" t="s">
        <v>601</v>
      </c>
      <c r="D108" s="283">
        <v>0</v>
      </c>
      <c r="E108" s="284">
        <v>0</v>
      </c>
      <c r="F108" s="284">
        <v>0</v>
      </c>
      <c r="G108" s="283">
        <v>0</v>
      </c>
      <c r="H108" s="280">
        <f t="shared" si="8"/>
        <v>0</v>
      </c>
      <c r="I108" s="280"/>
      <c r="J108" s="283">
        <v>0</v>
      </c>
      <c r="K108" s="283">
        <v>0</v>
      </c>
      <c r="L108" s="283">
        <v>0</v>
      </c>
      <c r="M108" s="283">
        <v>0</v>
      </c>
      <c r="N108" s="283">
        <f t="shared" si="9"/>
        <v>0</v>
      </c>
      <c r="O108" s="280" t="str">
        <f t="shared" si="6"/>
        <v>N.A.</v>
      </c>
      <c r="P108" s="49">
        <f>'[8]ENERO '!O106+[8]FEBRERO!O106+[8]MARZO!O106+[8]ABRIL!O106+[8]MAYO!O106+[8]JUNIO!O106+[8]JULIO!O106+[8]AGOSTO!O106+[8]SEPTIEMBRE!O106+[8]OCTUBRE!O106+[8]NOVIEMBRE!O106+[8]DICIEMBRE!O106</f>
        <v>0</v>
      </c>
      <c r="Q108" s="49">
        <f>'[8]ENERO '!P106+[8]FEBRERO!P106+[8]MARZO!P106+[8]ABRIL!P106+[8]MAYO!P106+[8]JUNIO!P106+[8]JULIO!P106+[8]AGOSTO!P106+[8]SEPTIEMBRE!P106+[8]OCTUBRE!P106+[8]NOVIEMBRE!P106+[8]DICIEMBRE!P106</f>
        <v>0</v>
      </c>
      <c r="R108" s="50">
        <f t="shared" si="7"/>
        <v>0</v>
      </c>
      <c r="S108" s="49">
        <f>'[8]ENERO '!R106+[8]FEBRERO!R106+[8]MARZO!R106+[8]ABRIL!R106+[8]MAYO!R106+[8]JUNIO!R106+[8]JULIO!R106+[8]AGOSTO!R106+[8]SEPTIEMBRE!R106+[8]OCTUBRE!R106+[8]NOVIEMBRE!R106+[8]DICIEMBRE!R106</f>
        <v>0</v>
      </c>
      <c r="T108" s="49">
        <f>'[8]ENERO '!S106+[8]FEBRERO!S106+[8]MARZO!S106+[8]ABRIL!S106+[8]MAYO!S106+[8]JUNIO!S106+[8]JULIO!S106+[8]AGOSTO!S106+[8]SEPTIEMBRE!S106+[8]OCTUBRE!S106+[8]NOVIEMBRE!S106+[8]DICIEMBRE!S106</f>
        <v>0</v>
      </c>
      <c r="U108" s="50">
        <f t="shared" si="10"/>
        <v>0</v>
      </c>
    </row>
    <row r="109" spans="1:21" s="39" customFormat="1" x14ac:dyDescent="0.25">
      <c r="A109" s="285">
        <v>101</v>
      </c>
      <c r="B109" s="281" t="s">
        <v>600</v>
      </c>
      <c r="C109" s="290" t="s">
        <v>602</v>
      </c>
      <c r="D109" s="283">
        <v>50.850296250000007</v>
      </c>
      <c r="E109" s="284">
        <v>7.9788122500000007</v>
      </c>
      <c r="F109" s="284">
        <v>0</v>
      </c>
      <c r="G109" s="283">
        <v>0.22107550000000001</v>
      </c>
      <c r="H109" s="280">
        <f t="shared" si="8"/>
        <v>42.650408500000012</v>
      </c>
      <c r="I109" s="280"/>
      <c r="J109" s="283">
        <v>22.207367153777874</v>
      </c>
      <c r="K109" s="283">
        <v>7.779611596474771</v>
      </c>
      <c r="L109" s="283">
        <v>0</v>
      </c>
      <c r="M109" s="283">
        <v>0.22107550000000001</v>
      </c>
      <c r="N109" s="283">
        <f t="shared" si="9"/>
        <v>14.206680057303103</v>
      </c>
      <c r="O109" s="280">
        <f t="shared" si="6"/>
        <v>-66.690400966961192</v>
      </c>
      <c r="P109" s="49">
        <f>'[8]ENERO '!O107+[8]FEBRERO!O107+[8]MARZO!O107+[8]ABRIL!O107+[8]MAYO!O107+[8]JUNIO!O107+[8]JULIO!O107+[8]AGOSTO!O107+[8]SEPTIEMBRE!O107+[8]OCTUBRE!O107+[8]NOVIEMBRE!O107+[8]DICIEMBRE!O107</f>
        <v>4.9411547499999999</v>
      </c>
      <c r="Q109" s="49">
        <f>'[8]ENERO '!P107+[8]FEBRERO!P107+[8]MARZO!P107+[8]ABRIL!P107+[8]MAYO!P107+[8]JUNIO!P107+[8]JULIO!P107+[8]AGOSTO!P107+[8]SEPTIEMBRE!P107+[8]OCTUBRE!P107+[8]NOVIEMBRE!P107+[8]DICIEMBRE!P107</f>
        <v>3.0376575000000008</v>
      </c>
      <c r="R109" s="50">
        <f t="shared" si="7"/>
        <v>7.9788122500000007</v>
      </c>
      <c r="S109" s="49">
        <f>'[8]ENERO '!R107+[8]FEBRERO!R107+[8]MARZO!R107+[8]ABRIL!R107+[8]MAYO!R107+[8]JUNIO!R107+[8]JULIO!R107+[8]AGOSTO!R107+[8]SEPTIEMBRE!R107+[8]OCTUBRE!R107+[8]NOVIEMBRE!R107+[8]DICIEMBRE!R107</f>
        <v>4.9411547499999999</v>
      </c>
      <c r="T109" s="49">
        <f>'[8]ENERO '!S107+[8]FEBRERO!S107+[8]MARZO!S107+[8]ABRIL!S107+[8]MAYO!S107+[8]JUNIO!S107+[8]JULIO!S107+[8]AGOSTO!S107+[8]SEPTIEMBRE!S107+[8]OCTUBRE!S107+[8]NOVIEMBRE!S107+[8]DICIEMBRE!S107</f>
        <v>2.8384568464747715</v>
      </c>
      <c r="U109" s="50">
        <f t="shared" si="10"/>
        <v>7.779611596474771</v>
      </c>
    </row>
    <row r="110" spans="1:21" s="39" customFormat="1" x14ac:dyDescent="0.25">
      <c r="A110" s="287">
        <v>102</v>
      </c>
      <c r="B110" s="288" t="s">
        <v>600</v>
      </c>
      <c r="C110" s="290" t="s">
        <v>603</v>
      </c>
      <c r="D110" s="283">
        <v>0</v>
      </c>
      <c r="E110" s="284">
        <v>0</v>
      </c>
      <c r="F110" s="284">
        <v>0</v>
      </c>
      <c r="G110" s="283">
        <v>0</v>
      </c>
      <c r="H110" s="280">
        <f t="shared" si="8"/>
        <v>0</v>
      </c>
      <c r="I110" s="280"/>
      <c r="J110" s="283">
        <v>0</v>
      </c>
      <c r="K110" s="283">
        <v>0</v>
      </c>
      <c r="L110" s="283">
        <v>0</v>
      </c>
      <c r="M110" s="283">
        <v>0</v>
      </c>
      <c r="N110" s="283">
        <f t="shared" si="9"/>
        <v>0</v>
      </c>
      <c r="O110" s="280" t="str">
        <f t="shared" si="6"/>
        <v>N.A.</v>
      </c>
      <c r="P110" s="49">
        <f>'[8]ENERO '!O108+[8]FEBRERO!O108+[8]MARZO!O108+[8]ABRIL!O108+[8]MAYO!O108+[8]JUNIO!O108+[8]JULIO!O108+[8]AGOSTO!O108+[8]SEPTIEMBRE!O108+[8]OCTUBRE!O108+[8]NOVIEMBRE!O108+[8]DICIEMBRE!O108</f>
        <v>0</v>
      </c>
      <c r="Q110" s="49">
        <f>'[8]ENERO '!P108+[8]FEBRERO!P108+[8]MARZO!P108+[8]ABRIL!P108+[8]MAYO!P108+[8]JUNIO!P108+[8]JULIO!P108+[8]AGOSTO!P108+[8]SEPTIEMBRE!P108+[8]OCTUBRE!P108+[8]NOVIEMBRE!P108+[8]DICIEMBRE!P108</f>
        <v>0</v>
      </c>
      <c r="R110" s="50">
        <f t="shared" si="7"/>
        <v>0</v>
      </c>
      <c r="S110" s="49">
        <f>'[8]ENERO '!R108+[8]FEBRERO!R108+[8]MARZO!R108+[8]ABRIL!R108+[8]MAYO!R108+[8]JUNIO!R108+[8]JULIO!R108+[8]AGOSTO!R108+[8]SEPTIEMBRE!R108+[8]OCTUBRE!R108+[8]NOVIEMBRE!R108+[8]DICIEMBRE!R108</f>
        <v>0</v>
      </c>
      <c r="T110" s="49">
        <f>'[8]ENERO '!S108+[8]FEBRERO!S108+[8]MARZO!S108+[8]ABRIL!S108+[8]MAYO!S108+[8]JUNIO!S108+[8]JULIO!S108+[8]AGOSTO!S108+[8]SEPTIEMBRE!S108+[8]OCTUBRE!S108+[8]NOVIEMBRE!S108+[8]DICIEMBRE!S108</f>
        <v>0</v>
      </c>
      <c r="U110" s="50">
        <f t="shared" si="10"/>
        <v>0</v>
      </c>
    </row>
    <row r="111" spans="1:21" s="53" customFormat="1" x14ac:dyDescent="0.25">
      <c r="A111" s="287">
        <v>103</v>
      </c>
      <c r="B111" s="288" t="s">
        <v>600</v>
      </c>
      <c r="C111" s="290" t="s">
        <v>604</v>
      </c>
      <c r="D111" s="283">
        <v>0</v>
      </c>
      <c r="E111" s="284">
        <v>0</v>
      </c>
      <c r="F111" s="284">
        <v>0</v>
      </c>
      <c r="G111" s="283">
        <v>0</v>
      </c>
      <c r="H111" s="280">
        <f t="shared" si="8"/>
        <v>0</v>
      </c>
      <c r="I111" s="280"/>
      <c r="J111" s="283">
        <v>0</v>
      </c>
      <c r="K111" s="283">
        <v>0</v>
      </c>
      <c r="L111" s="283">
        <v>0</v>
      </c>
      <c r="M111" s="283">
        <v>0</v>
      </c>
      <c r="N111" s="283">
        <f t="shared" si="9"/>
        <v>0</v>
      </c>
      <c r="O111" s="280" t="str">
        <f t="shared" si="6"/>
        <v>N.A.</v>
      </c>
      <c r="P111" s="49">
        <f>'[8]ENERO '!O109+[8]FEBRERO!O109+[8]MARZO!O109+[8]ABRIL!O109+[8]MAYO!O109+[8]JUNIO!O109+[8]JULIO!O109+[8]AGOSTO!O109+[8]SEPTIEMBRE!O109+[8]OCTUBRE!O109+[8]NOVIEMBRE!O109+[8]DICIEMBRE!O109</f>
        <v>0</v>
      </c>
      <c r="Q111" s="49">
        <f>'[8]ENERO '!P109+[8]FEBRERO!P109+[8]MARZO!P109+[8]ABRIL!P109+[8]MAYO!P109+[8]JUNIO!P109+[8]JULIO!P109+[8]AGOSTO!P109+[8]SEPTIEMBRE!P109+[8]OCTUBRE!P109+[8]NOVIEMBRE!P109+[8]DICIEMBRE!P109</f>
        <v>0</v>
      </c>
      <c r="R111" s="50">
        <f t="shared" si="7"/>
        <v>0</v>
      </c>
      <c r="S111" s="49">
        <f>'[8]ENERO '!R109+[8]FEBRERO!R109+[8]MARZO!R109+[8]ABRIL!R109+[8]MAYO!R109+[8]JUNIO!R109+[8]JULIO!R109+[8]AGOSTO!R109+[8]SEPTIEMBRE!R109+[8]OCTUBRE!R109+[8]NOVIEMBRE!R109+[8]DICIEMBRE!R109</f>
        <v>0</v>
      </c>
      <c r="T111" s="49">
        <f>'[8]ENERO '!S109+[8]FEBRERO!S109+[8]MARZO!S109+[8]ABRIL!S109+[8]MAYO!S109+[8]JUNIO!S109+[8]JULIO!S109+[8]AGOSTO!S109+[8]SEPTIEMBRE!S109+[8]OCTUBRE!S109+[8]NOVIEMBRE!S109+[8]DICIEMBRE!S109</f>
        <v>0</v>
      </c>
      <c r="U111" s="50">
        <f t="shared" si="10"/>
        <v>0</v>
      </c>
    </row>
    <row r="112" spans="1:21" s="51" customFormat="1" x14ac:dyDescent="0.25">
      <c r="A112" s="287">
        <v>104</v>
      </c>
      <c r="B112" s="288" t="s">
        <v>600</v>
      </c>
      <c r="C112" s="290" t="s">
        <v>605</v>
      </c>
      <c r="D112" s="283">
        <v>341.66138324999997</v>
      </c>
      <c r="E112" s="284">
        <v>74.228911649999986</v>
      </c>
      <c r="F112" s="284">
        <v>0</v>
      </c>
      <c r="G112" s="283">
        <v>11.261038020000001</v>
      </c>
      <c r="H112" s="280">
        <f t="shared" si="8"/>
        <v>256.17143357999998</v>
      </c>
      <c r="I112" s="280"/>
      <c r="J112" s="283">
        <v>175.91907148799268</v>
      </c>
      <c r="K112" s="283">
        <v>74.768940378766871</v>
      </c>
      <c r="L112" s="283">
        <v>0</v>
      </c>
      <c r="M112" s="283">
        <v>10.910019590000001</v>
      </c>
      <c r="N112" s="283">
        <f t="shared" si="9"/>
        <v>90.240111519225806</v>
      </c>
      <c r="O112" s="280">
        <f t="shared" si="6"/>
        <v>-64.77354627012123</v>
      </c>
      <c r="P112" s="49">
        <f>'[8]ENERO '!O110+[8]FEBRERO!O110+[8]MARZO!O110+[8]ABRIL!O110+[8]MAYO!O110+[8]JUNIO!O110+[8]JULIO!O110+[8]AGOSTO!O110+[8]SEPTIEMBRE!O110+[8]OCTUBRE!O110+[8]NOVIEMBRE!O110+[8]DICIEMBRE!O110</f>
        <v>10.410481649999999</v>
      </c>
      <c r="Q112" s="49">
        <f>'[8]ENERO '!P110+[8]FEBRERO!P110+[8]MARZO!P110+[8]ABRIL!P110+[8]MAYO!P110+[8]JUNIO!P110+[8]JULIO!P110+[8]AGOSTO!P110+[8]SEPTIEMBRE!P110+[8]OCTUBRE!P110+[8]NOVIEMBRE!P110+[8]DICIEMBRE!P110</f>
        <v>63.818429999999992</v>
      </c>
      <c r="R112" s="50">
        <f t="shared" si="7"/>
        <v>74.228911649999986</v>
      </c>
      <c r="S112" s="49">
        <f>'[8]ENERO '!R110+[8]FEBRERO!R110+[8]MARZO!R110+[8]ABRIL!R110+[8]MAYO!R110+[8]JUNIO!R110+[8]JULIO!R110+[8]AGOSTO!R110+[8]SEPTIEMBRE!R110+[8]OCTUBRE!R110+[8]NOVIEMBRE!R110+[8]DICIEMBRE!R110</f>
        <v>10.187753780000001</v>
      </c>
      <c r="T112" s="49">
        <f>'[8]ENERO '!S110+[8]FEBRERO!S110+[8]MARZO!S110+[8]ABRIL!S110+[8]MAYO!S110+[8]JUNIO!S110+[8]JULIO!S110+[8]AGOSTO!S110+[8]SEPTIEMBRE!S110+[8]OCTUBRE!S110+[8]NOVIEMBRE!S110+[8]DICIEMBRE!S110</f>
        <v>64.581186598766863</v>
      </c>
      <c r="U112" s="50">
        <f t="shared" si="10"/>
        <v>74.768940378766871</v>
      </c>
    </row>
    <row r="113" spans="1:21" s="52" customFormat="1" x14ac:dyDescent="0.25">
      <c r="A113" s="285">
        <v>105</v>
      </c>
      <c r="B113" s="281" t="s">
        <v>600</v>
      </c>
      <c r="C113" s="282" t="s">
        <v>606</v>
      </c>
      <c r="D113" s="283">
        <v>0</v>
      </c>
      <c r="E113" s="284">
        <v>0</v>
      </c>
      <c r="F113" s="284">
        <v>0</v>
      </c>
      <c r="G113" s="283">
        <v>0</v>
      </c>
      <c r="H113" s="280">
        <f t="shared" si="8"/>
        <v>0</v>
      </c>
      <c r="I113" s="280"/>
      <c r="J113" s="283">
        <v>0</v>
      </c>
      <c r="K113" s="283">
        <v>0</v>
      </c>
      <c r="L113" s="283">
        <v>0</v>
      </c>
      <c r="M113" s="283">
        <v>0</v>
      </c>
      <c r="N113" s="283">
        <f t="shared" si="9"/>
        <v>0</v>
      </c>
      <c r="O113" s="280" t="str">
        <f t="shared" si="6"/>
        <v>N.A.</v>
      </c>
      <c r="P113" s="49">
        <f>'[8]ENERO '!O111+[8]FEBRERO!O111+[8]MARZO!O111+[8]ABRIL!O111+[8]MAYO!O111+[8]JUNIO!O111+[8]JULIO!O111+[8]AGOSTO!O111+[8]SEPTIEMBRE!O111+[8]OCTUBRE!O111+[8]NOVIEMBRE!O111+[8]DICIEMBRE!O111</f>
        <v>0</v>
      </c>
      <c r="Q113" s="49">
        <f>'[8]ENERO '!P111+[8]FEBRERO!P111+[8]MARZO!P111+[8]ABRIL!P111+[8]MAYO!P111+[8]JUNIO!P111+[8]JULIO!P111+[8]AGOSTO!P111+[8]SEPTIEMBRE!P111+[8]OCTUBRE!P111+[8]NOVIEMBRE!P111+[8]DICIEMBRE!P111</f>
        <v>0</v>
      </c>
      <c r="R113" s="50">
        <f t="shared" si="7"/>
        <v>0</v>
      </c>
      <c r="S113" s="49">
        <f>'[8]ENERO '!R111+[8]FEBRERO!R111+[8]MARZO!R111+[8]ABRIL!R111+[8]MAYO!R111+[8]JUNIO!R111+[8]JULIO!R111+[8]AGOSTO!R111+[8]SEPTIEMBRE!R111+[8]OCTUBRE!R111+[8]NOVIEMBRE!R111+[8]DICIEMBRE!R111</f>
        <v>0</v>
      </c>
      <c r="T113" s="49">
        <f>'[8]ENERO '!S111+[8]FEBRERO!S111+[8]MARZO!S111+[8]ABRIL!S111+[8]MAYO!S111+[8]JUNIO!S111+[8]JULIO!S111+[8]AGOSTO!S111+[8]SEPTIEMBRE!S111+[8]OCTUBRE!S111+[8]NOVIEMBRE!S111+[8]DICIEMBRE!S111</f>
        <v>0</v>
      </c>
      <c r="U113" s="50">
        <f t="shared" si="10"/>
        <v>0</v>
      </c>
    </row>
    <row r="114" spans="1:21" s="52" customFormat="1" x14ac:dyDescent="0.25">
      <c r="A114" s="285">
        <v>106</v>
      </c>
      <c r="B114" s="281" t="s">
        <v>498</v>
      </c>
      <c r="C114" s="282" t="s">
        <v>607</v>
      </c>
      <c r="D114" s="283">
        <v>0</v>
      </c>
      <c r="E114" s="284">
        <v>0</v>
      </c>
      <c r="F114" s="284">
        <v>0</v>
      </c>
      <c r="G114" s="283">
        <v>0</v>
      </c>
      <c r="H114" s="280">
        <f t="shared" si="8"/>
        <v>0</v>
      </c>
      <c r="I114" s="280"/>
      <c r="J114" s="283">
        <v>0</v>
      </c>
      <c r="K114" s="283">
        <v>0</v>
      </c>
      <c r="L114" s="283">
        <v>0</v>
      </c>
      <c r="M114" s="283">
        <v>0</v>
      </c>
      <c r="N114" s="283">
        <f t="shared" si="9"/>
        <v>0</v>
      </c>
      <c r="O114" s="280" t="str">
        <f t="shared" si="6"/>
        <v>N.A.</v>
      </c>
      <c r="P114" s="49">
        <f>'[8]ENERO '!O112+[8]FEBRERO!O112+[8]MARZO!O112+[8]ABRIL!O112+[8]MAYO!O112+[8]JUNIO!O112+[8]JULIO!O112+[8]AGOSTO!O112+[8]SEPTIEMBRE!O112+[8]OCTUBRE!O112+[8]NOVIEMBRE!O112+[8]DICIEMBRE!O112</f>
        <v>0</v>
      </c>
      <c r="Q114" s="49">
        <f>'[8]ENERO '!P112+[8]FEBRERO!P112+[8]MARZO!P112+[8]ABRIL!P112+[8]MAYO!P112+[8]JUNIO!P112+[8]JULIO!P112+[8]AGOSTO!P112+[8]SEPTIEMBRE!P112+[8]OCTUBRE!P112+[8]NOVIEMBRE!P112+[8]DICIEMBRE!P112</f>
        <v>0</v>
      </c>
      <c r="R114" s="50">
        <f t="shared" si="7"/>
        <v>0</v>
      </c>
      <c r="S114" s="49">
        <f>'[8]ENERO '!R112+[8]FEBRERO!R112+[8]MARZO!R112+[8]ABRIL!R112+[8]MAYO!R112+[8]JUNIO!R112+[8]JULIO!R112+[8]AGOSTO!R112+[8]SEPTIEMBRE!R112+[8]OCTUBRE!R112+[8]NOVIEMBRE!R112+[8]DICIEMBRE!R112</f>
        <v>0</v>
      </c>
      <c r="T114" s="49">
        <f>'[8]ENERO '!S112+[8]FEBRERO!S112+[8]MARZO!S112+[8]ABRIL!S112+[8]MAYO!S112+[8]JUNIO!S112+[8]JULIO!S112+[8]AGOSTO!S112+[8]SEPTIEMBRE!S112+[8]OCTUBRE!S112+[8]NOVIEMBRE!S112+[8]DICIEMBRE!S112</f>
        <v>0</v>
      </c>
      <c r="U114" s="50">
        <f t="shared" si="10"/>
        <v>0</v>
      </c>
    </row>
    <row r="115" spans="1:21" s="52" customFormat="1" x14ac:dyDescent="0.25">
      <c r="A115" s="285">
        <v>107</v>
      </c>
      <c r="B115" s="281" t="s">
        <v>500</v>
      </c>
      <c r="C115" s="282" t="s">
        <v>608</v>
      </c>
      <c r="D115" s="283">
        <v>0</v>
      </c>
      <c r="E115" s="284">
        <v>0</v>
      </c>
      <c r="F115" s="284">
        <v>0</v>
      </c>
      <c r="G115" s="283">
        <v>0</v>
      </c>
      <c r="H115" s="280">
        <f t="shared" si="8"/>
        <v>0</v>
      </c>
      <c r="I115" s="280"/>
      <c r="J115" s="283">
        <v>0</v>
      </c>
      <c r="K115" s="283">
        <v>0</v>
      </c>
      <c r="L115" s="283">
        <v>0</v>
      </c>
      <c r="M115" s="283">
        <v>0</v>
      </c>
      <c r="N115" s="283">
        <f t="shared" si="9"/>
        <v>0</v>
      </c>
      <c r="O115" s="280" t="str">
        <f t="shared" si="6"/>
        <v>N.A.</v>
      </c>
      <c r="P115" s="49">
        <f>'[8]ENERO '!O113+[8]FEBRERO!O113+[8]MARZO!O113+[8]ABRIL!O113+[8]MAYO!O113+[8]JUNIO!O113+[8]JULIO!O113+[8]AGOSTO!O113+[8]SEPTIEMBRE!O113+[8]OCTUBRE!O113+[8]NOVIEMBRE!O113+[8]DICIEMBRE!O113</f>
        <v>0</v>
      </c>
      <c r="Q115" s="49">
        <f>'[8]ENERO '!P113+[8]FEBRERO!P113+[8]MARZO!P113+[8]ABRIL!P113+[8]MAYO!P113+[8]JUNIO!P113+[8]JULIO!P113+[8]AGOSTO!P113+[8]SEPTIEMBRE!P113+[8]OCTUBRE!P113+[8]NOVIEMBRE!P113+[8]DICIEMBRE!P113</f>
        <v>0</v>
      </c>
      <c r="R115" s="50">
        <f t="shared" si="7"/>
        <v>0</v>
      </c>
      <c r="S115" s="49">
        <f>'[8]ENERO '!R113+[8]FEBRERO!R113+[8]MARZO!R113+[8]ABRIL!R113+[8]MAYO!R113+[8]JUNIO!R113+[8]JULIO!R113+[8]AGOSTO!R113+[8]SEPTIEMBRE!R113+[8]OCTUBRE!R113+[8]NOVIEMBRE!R113+[8]DICIEMBRE!R113</f>
        <v>0</v>
      </c>
      <c r="T115" s="49">
        <f>'[8]ENERO '!S113+[8]FEBRERO!S113+[8]MARZO!S113+[8]ABRIL!S113+[8]MAYO!S113+[8]JUNIO!S113+[8]JULIO!S113+[8]AGOSTO!S113+[8]SEPTIEMBRE!S113+[8]OCTUBRE!S113+[8]NOVIEMBRE!S113+[8]DICIEMBRE!S113</f>
        <v>0</v>
      </c>
      <c r="U115" s="50">
        <f t="shared" si="10"/>
        <v>0</v>
      </c>
    </row>
    <row r="116" spans="1:21" s="52" customFormat="1" x14ac:dyDescent="0.25">
      <c r="A116" s="285">
        <v>108</v>
      </c>
      <c r="B116" s="281" t="s">
        <v>508</v>
      </c>
      <c r="C116" s="282" t="s">
        <v>609</v>
      </c>
      <c r="D116" s="283">
        <v>0</v>
      </c>
      <c r="E116" s="284">
        <v>0</v>
      </c>
      <c r="F116" s="284">
        <v>0</v>
      </c>
      <c r="G116" s="283">
        <v>0</v>
      </c>
      <c r="H116" s="280">
        <f t="shared" si="8"/>
        <v>0</v>
      </c>
      <c r="I116" s="280"/>
      <c r="J116" s="283">
        <v>0</v>
      </c>
      <c r="K116" s="283">
        <v>0</v>
      </c>
      <c r="L116" s="283">
        <v>0</v>
      </c>
      <c r="M116" s="283">
        <v>0</v>
      </c>
      <c r="N116" s="283">
        <f t="shared" si="9"/>
        <v>0</v>
      </c>
      <c r="O116" s="280" t="str">
        <f t="shared" si="6"/>
        <v>N.A.</v>
      </c>
      <c r="P116" s="49">
        <f>'[8]ENERO '!O114+[8]FEBRERO!O114+[8]MARZO!O114+[8]ABRIL!O114+[8]MAYO!O114+[8]JUNIO!O114+[8]JULIO!O114+[8]AGOSTO!O114+[8]SEPTIEMBRE!O114+[8]OCTUBRE!O114+[8]NOVIEMBRE!O114+[8]DICIEMBRE!O114</f>
        <v>0</v>
      </c>
      <c r="Q116" s="49">
        <f>'[8]ENERO '!P114+[8]FEBRERO!P114+[8]MARZO!P114+[8]ABRIL!P114+[8]MAYO!P114+[8]JUNIO!P114+[8]JULIO!P114+[8]AGOSTO!P114+[8]SEPTIEMBRE!P114+[8]OCTUBRE!P114+[8]NOVIEMBRE!P114+[8]DICIEMBRE!P114</f>
        <v>0</v>
      </c>
      <c r="R116" s="50">
        <f t="shared" si="7"/>
        <v>0</v>
      </c>
      <c r="S116" s="49">
        <f>'[8]ENERO '!R114+[8]FEBRERO!R114+[8]MARZO!R114+[8]ABRIL!R114+[8]MAYO!R114+[8]JUNIO!R114+[8]JULIO!R114+[8]AGOSTO!R114+[8]SEPTIEMBRE!R114+[8]OCTUBRE!R114+[8]NOVIEMBRE!R114+[8]DICIEMBRE!R114</f>
        <v>0</v>
      </c>
      <c r="T116" s="49">
        <f>'[8]ENERO '!S114+[8]FEBRERO!S114+[8]MARZO!S114+[8]ABRIL!S114+[8]MAYO!S114+[8]JUNIO!S114+[8]JULIO!S114+[8]AGOSTO!S114+[8]SEPTIEMBRE!S114+[8]OCTUBRE!S114+[8]NOVIEMBRE!S114+[8]DICIEMBRE!S114</f>
        <v>0</v>
      </c>
      <c r="U116" s="50">
        <f t="shared" si="10"/>
        <v>0</v>
      </c>
    </row>
    <row r="117" spans="1:21" s="53" customFormat="1" x14ac:dyDescent="0.25">
      <c r="A117" s="287">
        <v>110</v>
      </c>
      <c r="B117" s="288" t="s">
        <v>585</v>
      </c>
      <c r="C117" s="290" t="s">
        <v>610</v>
      </c>
      <c r="D117" s="283">
        <v>0</v>
      </c>
      <c r="E117" s="284">
        <v>0</v>
      </c>
      <c r="F117" s="284">
        <v>0</v>
      </c>
      <c r="G117" s="283">
        <v>0</v>
      </c>
      <c r="H117" s="280">
        <f t="shared" si="8"/>
        <v>0</v>
      </c>
      <c r="I117" s="280"/>
      <c r="J117" s="283">
        <v>0</v>
      </c>
      <c r="K117" s="283">
        <v>0</v>
      </c>
      <c r="L117" s="283">
        <v>0</v>
      </c>
      <c r="M117" s="283">
        <v>0</v>
      </c>
      <c r="N117" s="283">
        <f t="shared" si="9"/>
        <v>0</v>
      </c>
      <c r="O117" s="280" t="str">
        <f t="shared" si="6"/>
        <v>N.A.</v>
      </c>
      <c r="P117" s="49">
        <f>'[8]ENERO '!O115+[8]FEBRERO!O115+[8]MARZO!O115+[8]ABRIL!O115+[8]MAYO!O115+[8]JUNIO!O115+[8]JULIO!O115+[8]AGOSTO!O115+[8]SEPTIEMBRE!O115+[8]OCTUBRE!O115+[8]NOVIEMBRE!O115+[8]DICIEMBRE!O115</f>
        <v>0</v>
      </c>
      <c r="Q117" s="49">
        <f>'[8]ENERO '!P115+[8]FEBRERO!P115+[8]MARZO!P115+[8]ABRIL!P115+[8]MAYO!P115+[8]JUNIO!P115+[8]JULIO!P115+[8]AGOSTO!P115+[8]SEPTIEMBRE!P115+[8]OCTUBRE!P115+[8]NOVIEMBRE!P115+[8]DICIEMBRE!P115</f>
        <v>0</v>
      </c>
      <c r="R117" s="50">
        <f t="shared" si="7"/>
        <v>0</v>
      </c>
      <c r="S117" s="49">
        <f>'[8]ENERO '!R115+[8]FEBRERO!R115+[8]MARZO!R115+[8]ABRIL!R115+[8]MAYO!R115+[8]JUNIO!R115+[8]JULIO!R115+[8]AGOSTO!R115+[8]SEPTIEMBRE!R115+[8]OCTUBRE!R115+[8]NOVIEMBRE!R115+[8]DICIEMBRE!R115</f>
        <v>0</v>
      </c>
      <c r="T117" s="49">
        <f>'[8]ENERO '!S115+[8]FEBRERO!S115+[8]MARZO!S115+[8]ABRIL!S115+[8]MAYO!S115+[8]JUNIO!S115+[8]JULIO!S115+[8]AGOSTO!S115+[8]SEPTIEMBRE!S115+[8]OCTUBRE!S115+[8]NOVIEMBRE!S115+[8]DICIEMBRE!S115</f>
        <v>0</v>
      </c>
      <c r="U117" s="50">
        <f t="shared" si="10"/>
        <v>0</v>
      </c>
    </row>
    <row r="118" spans="1:21" s="52" customFormat="1" x14ac:dyDescent="0.25">
      <c r="A118" s="285">
        <v>111</v>
      </c>
      <c r="B118" s="281" t="s">
        <v>577</v>
      </c>
      <c r="C118" s="282" t="s">
        <v>611</v>
      </c>
      <c r="D118" s="283">
        <v>160.895475</v>
      </c>
      <c r="E118" s="284">
        <v>41.33384556</v>
      </c>
      <c r="F118" s="284">
        <v>0</v>
      </c>
      <c r="G118" s="283">
        <v>2.7740177099999999</v>
      </c>
      <c r="H118" s="280">
        <f t="shared" si="8"/>
        <v>116.78761173000001</v>
      </c>
      <c r="I118" s="280"/>
      <c r="J118" s="283">
        <v>125.40283646100904</v>
      </c>
      <c r="K118" s="283">
        <v>41.33384556</v>
      </c>
      <c r="L118" s="283">
        <v>0</v>
      </c>
      <c r="M118" s="283">
        <v>2.7740177099999999</v>
      </c>
      <c r="N118" s="283">
        <f t="shared" si="9"/>
        <v>81.294973191009049</v>
      </c>
      <c r="O118" s="280">
        <f t="shared" si="6"/>
        <v>-30.390756359540944</v>
      </c>
      <c r="P118" s="49">
        <f>'[8]ENERO '!O116+[8]FEBRERO!O116+[8]MARZO!O116+[8]ABRIL!O116+[8]MAYO!O116+[8]JUNIO!O116+[8]JULIO!O116+[8]AGOSTO!O116+[8]SEPTIEMBRE!O116+[8]OCTUBRE!O116+[8]NOVIEMBRE!O116+[8]DICIEMBRE!O116</f>
        <v>41.33384556</v>
      </c>
      <c r="Q118" s="49">
        <f>'[8]ENERO '!P116+[8]FEBRERO!P116+[8]MARZO!P116+[8]ABRIL!P116+[8]MAYO!P116+[8]JUNIO!P116+[8]JULIO!P116+[8]AGOSTO!P116+[8]SEPTIEMBRE!P116+[8]OCTUBRE!P116+[8]NOVIEMBRE!P116+[8]DICIEMBRE!P116</f>
        <v>0</v>
      </c>
      <c r="R118" s="50">
        <f t="shared" si="7"/>
        <v>41.33384556</v>
      </c>
      <c r="S118" s="49">
        <f>'[8]ENERO '!R116+[8]FEBRERO!R116+[8]MARZO!R116+[8]ABRIL!R116+[8]MAYO!R116+[8]JUNIO!R116+[8]JULIO!R116+[8]AGOSTO!R116+[8]SEPTIEMBRE!R116+[8]OCTUBRE!R116+[8]NOVIEMBRE!R116+[8]DICIEMBRE!R116</f>
        <v>41.33384556</v>
      </c>
      <c r="T118" s="49">
        <f>'[8]ENERO '!S116+[8]FEBRERO!S116+[8]MARZO!S116+[8]ABRIL!S116+[8]MAYO!S116+[8]JUNIO!S116+[8]JULIO!S116+[8]AGOSTO!S116+[8]SEPTIEMBRE!S116+[8]OCTUBRE!S116+[8]NOVIEMBRE!S116+[8]DICIEMBRE!S116</f>
        <v>0</v>
      </c>
      <c r="U118" s="50">
        <f t="shared" si="10"/>
        <v>41.33384556</v>
      </c>
    </row>
    <row r="119" spans="1:21" s="52" customFormat="1" x14ac:dyDescent="0.25">
      <c r="A119" s="285">
        <v>112</v>
      </c>
      <c r="B119" s="281" t="s">
        <v>577</v>
      </c>
      <c r="C119" s="282" t="s">
        <v>612</v>
      </c>
      <c r="D119" s="283">
        <v>0</v>
      </c>
      <c r="E119" s="284">
        <v>0</v>
      </c>
      <c r="F119" s="284">
        <v>0</v>
      </c>
      <c r="G119" s="283">
        <v>0</v>
      </c>
      <c r="H119" s="280">
        <f t="shared" si="8"/>
        <v>0</v>
      </c>
      <c r="I119" s="280"/>
      <c r="J119" s="283">
        <v>0</v>
      </c>
      <c r="K119" s="283">
        <v>0</v>
      </c>
      <c r="L119" s="283">
        <v>0</v>
      </c>
      <c r="M119" s="283">
        <v>0</v>
      </c>
      <c r="N119" s="283">
        <f t="shared" si="9"/>
        <v>0</v>
      </c>
      <c r="O119" s="280" t="str">
        <f t="shared" si="6"/>
        <v>N.A.</v>
      </c>
      <c r="P119" s="49">
        <f>'[8]ENERO '!O117+[8]FEBRERO!O117+[8]MARZO!O117+[8]ABRIL!O117+[8]MAYO!O117+[8]JUNIO!O117+[8]JULIO!O117+[8]AGOSTO!O117+[8]SEPTIEMBRE!O117+[8]OCTUBRE!O117+[8]NOVIEMBRE!O117+[8]DICIEMBRE!O117</f>
        <v>0</v>
      </c>
      <c r="Q119" s="49">
        <f>'[8]ENERO '!P117+[8]FEBRERO!P117+[8]MARZO!P117+[8]ABRIL!P117+[8]MAYO!P117+[8]JUNIO!P117+[8]JULIO!P117+[8]AGOSTO!P117+[8]SEPTIEMBRE!P117+[8]OCTUBRE!P117+[8]NOVIEMBRE!P117+[8]DICIEMBRE!P117</f>
        <v>0</v>
      </c>
      <c r="R119" s="50">
        <f t="shared" si="7"/>
        <v>0</v>
      </c>
      <c r="S119" s="49">
        <f>'[8]ENERO '!R117+[8]FEBRERO!R117+[8]MARZO!R117+[8]ABRIL!R117+[8]MAYO!R117+[8]JUNIO!R117+[8]JULIO!R117+[8]AGOSTO!R117+[8]SEPTIEMBRE!R117+[8]OCTUBRE!R117+[8]NOVIEMBRE!R117+[8]DICIEMBRE!R117</f>
        <v>0</v>
      </c>
      <c r="T119" s="49">
        <f>'[8]ENERO '!S117+[8]FEBRERO!S117+[8]MARZO!S117+[8]ABRIL!S117+[8]MAYO!S117+[8]JUNIO!S117+[8]JULIO!S117+[8]AGOSTO!S117+[8]SEPTIEMBRE!S117+[8]OCTUBRE!S117+[8]NOVIEMBRE!S117+[8]DICIEMBRE!S117</f>
        <v>0</v>
      </c>
      <c r="U119" s="50">
        <f t="shared" si="10"/>
        <v>0</v>
      </c>
    </row>
    <row r="120" spans="1:21" s="52" customFormat="1" x14ac:dyDescent="0.25">
      <c r="A120" s="285">
        <v>113</v>
      </c>
      <c r="B120" s="281" t="s">
        <v>585</v>
      </c>
      <c r="C120" s="282" t="s">
        <v>613</v>
      </c>
      <c r="D120" s="283">
        <v>0</v>
      </c>
      <c r="E120" s="284">
        <v>0</v>
      </c>
      <c r="F120" s="284">
        <v>0</v>
      </c>
      <c r="G120" s="283">
        <v>0</v>
      </c>
      <c r="H120" s="280">
        <f t="shared" si="8"/>
        <v>0</v>
      </c>
      <c r="I120" s="280"/>
      <c r="J120" s="283">
        <v>0</v>
      </c>
      <c r="K120" s="283">
        <v>0</v>
      </c>
      <c r="L120" s="283">
        <v>0</v>
      </c>
      <c r="M120" s="283">
        <v>0</v>
      </c>
      <c r="N120" s="283">
        <f t="shared" si="9"/>
        <v>0</v>
      </c>
      <c r="O120" s="280" t="str">
        <f t="shared" si="6"/>
        <v>N.A.</v>
      </c>
      <c r="P120" s="49">
        <f>'[8]ENERO '!O118+[8]FEBRERO!O118+[8]MARZO!O118+[8]ABRIL!O118+[8]MAYO!O118+[8]JUNIO!O118+[8]JULIO!O118+[8]AGOSTO!O118+[8]SEPTIEMBRE!O118+[8]OCTUBRE!O118+[8]NOVIEMBRE!O118+[8]DICIEMBRE!O118</f>
        <v>0</v>
      </c>
      <c r="Q120" s="49">
        <f>'[8]ENERO '!P118+[8]FEBRERO!P118+[8]MARZO!P118+[8]ABRIL!P118+[8]MAYO!P118+[8]JUNIO!P118+[8]JULIO!P118+[8]AGOSTO!P118+[8]SEPTIEMBRE!P118+[8]OCTUBRE!P118+[8]NOVIEMBRE!P118+[8]DICIEMBRE!P118</f>
        <v>0</v>
      </c>
      <c r="R120" s="50">
        <f t="shared" si="7"/>
        <v>0</v>
      </c>
      <c r="S120" s="49">
        <f>'[8]ENERO '!R118+[8]FEBRERO!R118+[8]MARZO!R118+[8]ABRIL!R118+[8]MAYO!R118+[8]JUNIO!R118+[8]JULIO!R118+[8]AGOSTO!R118+[8]SEPTIEMBRE!R118+[8]OCTUBRE!R118+[8]NOVIEMBRE!R118+[8]DICIEMBRE!R118</f>
        <v>0</v>
      </c>
      <c r="T120" s="49">
        <f>'[8]ENERO '!S118+[8]FEBRERO!S118+[8]MARZO!S118+[8]ABRIL!S118+[8]MAYO!S118+[8]JUNIO!S118+[8]JULIO!S118+[8]AGOSTO!S118+[8]SEPTIEMBRE!S118+[8]OCTUBRE!S118+[8]NOVIEMBRE!S118+[8]DICIEMBRE!S118</f>
        <v>0</v>
      </c>
      <c r="U120" s="50">
        <f t="shared" si="10"/>
        <v>0</v>
      </c>
    </row>
    <row r="121" spans="1:21" s="52" customFormat="1" x14ac:dyDescent="0.25">
      <c r="A121" s="285">
        <v>114</v>
      </c>
      <c r="B121" s="281" t="s">
        <v>585</v>
      </c>
      <c r="C121" s="282" t="s">
        <v>614</v>
      </c>
      <c r="D121" s="283">
        <v>0</v>
      </c>
      <c r="E121" s="284">
        <v>0</v>
      </c>
      <c r="F121" s="284">
        <v>0</v>
      </c>
      <c r="G121" s="283">
        <v>0</v>
      </c>
      <c r="H121" s="280">
        <f t="shared" si="8"/>
        <v>0</v>
      </c>
      <c r="I121" s="280"/>
      <c r="J121" s="283">
        <v>0</v>
      </c>
      <c r="K121" s="283">
        <v>0</v>
      </c>
      <c r="L121" s="283">
        <v>0</v>
      </c>
      <c r="M121" s="283">
        <v>0</v>
      </c>
      <c r="N121" s="283">
        <f t="shared" si="9"/>
        <v>0</v>
      </c>
      <c r="O121" s="280" t="str">
        <f t="shared" si="6"/>
        <v>N.A.</v>
      </c>
      <c r="P121" s="49">
        <f>'[8]ENERO '!O119+[8]FEBRERO!O119+[8]MARZO!O119+[8]ABRIL!O119+[8]MAYO!O119+[8]JUNIO!O119+[8]JULIO!O119+[8]AGOSTO!O119+[8]SEPTIEMBRE!O119+[8]OCTUBRE!O119+[8]NOVIEMBRE!O119+[8]DICIEMBRE!O119</f>
        <v>0</v>
      </c>
      <c r="Q121" s="49">
        <f>'[8]ENERO '!P119+[8]FEBRERO!P119+[8]MARZO!P119+[8]ABRIL!P119+[8]MAYO!P119+[8]JUNIO!P119+[8]JULIO!P119+[8]AGOSTO!P119+[8]SEPTIEMBRE!P119+[8]OCTUBRE!P119+[8]NOVIEMBRE!P119+[8]DICIEMBRE!P119</f>
        <v>0</v>
      </c>
      <c r="R121" s="50">
        <f t="shared" si="7"/>
        <v>0</v>
      </c>
      <c r="S121" s="49">
        <f>'[8]ENERO '!R119+[8]FEBRERO!R119+[8]MARZO!R119+[8]ABRIL!R119+[8]MAYO!R119+[8]JUNIO!R119+[8]JULIO!R119+[8]AGOSTO!R119+[8]SEPTIEMBRE!R119+[8]OCTUBRE!R119+[8]NOVIEMBRE!R119+[8]DICIEMBRE!R119</f>
        <v>0</v>
      </c>
      <c r="T121" s="49">
        <f>'[8]ENERO '!S119+[8]FEBRERO!S119+[8]MARZO!S119+[8]ABRIL!S119+[8]MAYO!S119+[8]JUNIO!S119+[8]JULIO!S119+[8]AGOSTO!S119+[8]SEPTIEMBRE!S119+[8]OCTUBRE!S119+[8]NOVIEMBRE!S119+[8]DICIEMBRE!S119</f>
        <v>0</v>
      </c>
      <c r="U121" s="50">
        <f t="shared" si="10"/>
        <v>0</v>
      </c>
    </row>
    <row r="122" spans="1:21" s="52" customFormat="1" ht="27" x14ac:dyDescent="0.25">
      <c r="A122" s="285">
        <v>117</v>
      </c>
      <c r="B122" s="281" t="s">
        <v>585</v>
      </c>
      <c r="C122" s="282" t="s">
        <v>615</v>
      </c>
      <c r="D122" s="283">
        <v>0</v>
      </c>
      <c r="E122" s="284">
        <v>0</v>
      </c>
      <c r="F122" s="284">
        <v>0</v>
      </c>
      <c r="G122" s="283">
        <v>0</v>
      </c>
      <c r="H122" s="280">
        <f t="shared" si="8"/>
        <v>0</v>
      </c>
      <c r="I122" s="280"/>
      <c r="J122" s="283">
        <v>0</v>
      </c>
      <c r="K122" s="283">
        <v>0</v>
      </c>
      <c r="L122" s="283">
        <v>0</v>
      </c>
      <c r="M122" s="283">
        <v>0</v>
      </c>
      <c r="N122" s="283">
        <f t="shared" si="9"/>
        <v>0</v>
      </c>
      <c r="O122" s="280" t="str">
        <f t="shared" si="6"/>
        <v>N.A.</v>
      </c>
      <c r="P122" s="49">
        <f>'[8]ENERO '!O120+[8]FEBRERO!O120+[8]MARZO!O120+[8]ABRIL!O120+[8]MAYO!O120+[8]JUNIO!O120+[8]JULIO!O120+[8]AGOSTO!O120+[8]SEPTIEMBRE!O120+[8]OCTUBRE!O120+[8]NOVIEMBRE!O120+[8]DICIEMBRE!O120</f>
        <v>0</v>
      </c>
      <c r="Q122" s="49">
        <f>'[8]ENERO '!P120+[8]FEBRERO!P120+[8]MARZO!P120+[8]ABRIL!P120+[8]MAYO!P120+[8]JUNIO!P120+[8]JULIO!P120+[8]AGOSTO!P120+[8]SEPTIEMBRE!P120+[8]OCTUBRE!P120+[8]NOVIEMBRE!P120+[8]DICIEMBRE!P120</f>
        <v>0</v>
      </c>
      <c r="R122" s="50">
        <f t="shared" si="7"/>
        <v>0</v>
      </c>
      <c r="S122" s="49">
        <f>'[8]ENERO '!R120+[8]FEBRERO!R120+[8]MARZO!R120+[8]ABRIL!R120+[8]MAYO!R120+[8]JUNIO!R120+[8]JULIO!R120+[8]AGOSTO!R120+[8]SEPTIEMBRE!R120+[8]OCTUBRE!R120+[8]NOVIEMBRE!R120+[8]DICIEMBRE!R120</f>
        <v>0</v>
      </c>
      <c r="T122" s="49">
        <f>'[8]ENERO '!S120+[8]FEBRERO!S120+[8]MARZO!S120+[8]ABRIL!S120+[8]MAYO!S120+[8]JUNIO!S120+[8]JULIO!S120+[8]AGOSTO!S120+[8]SEPTIEMBRE!S120+[8]OCTUBRE!S120+[8]NOVIEMBRE!S120+[8]DICIEMBRE!S120</f>
        <v>0</v>
      </c>
      <c r="U122" s="50">
        <f t="shared" si="10"/>
        <v>0</v>
      </c>
    </row>
    <row r="123" spans="1:21" s="52" customFormat="1" x14ac:dyDescent="0.25">
      <c r="A123" s="285">
        <v>118</v>
      </c>
      <c r="B123" s="281" t="s">
        <v>577</v>
      </c>
      <c r="C123" s="282" t="s">
        <v>616</v>
      </c>
      <c r="D123" s="283">
        <v>0</v>
      </c>
      <c r="E123" s="284">
        <v>0</v>
      </c>
      <c r="F123" s="284">
        <v>0</v>
      </c>
      <c r="G123" s="283">
        <v>0</v>
      </c>
      <c r="H123" s="280">
        <f t="shared" si="8"/>
        <v>0</v>
      </c>
      <c r="I123" s="280"/>
      <c r="J123" s="283">
        <v>0</v>
      </c>
      <c r="K123" s="283">
        <v>0</v>
      </c>
      <c r="L123" s="283">
        <v>0</v>
      </c>
      <c r="M123" s="283">
        <v>0</v>
      </c>
      <c r="N123" s="283">
        <f t="shared" si="9"/>
        <v>0</v>
      </c>
      <c r="O123" s="280" t="str">
        <f t="shared" si="6"/>
        <v>N.A.</v>
      </c>
      <c r="P123" s="49">
        <f>'[8]ENERO '!O121+[8]FEBRERO!O121+[8]MARZO!O121+[8]ABRIL!O121+[8]MAYO!O121+[8]JUNIO!O121+[8]JULIO!O121+[8]AGOSTO!O121+[8]SEPTIEMBRE!O121+[8]OCTUBRE!O121+[8]NOVIEMBRE!O121+[8]DICIEMBRE!O121</f>
        <v>0</v>
      </c>
      <c r="Q123" s="49">
        <f>'[8]ENERO '!P121+[8]FEBRERO!P121+[8]MARZO!P121+[8]ABRIL!P121+[8]MAYO!P121+[8]JUNIO!P121+[8]JULIO!P121+[8]AGOSTO!P121+[8]SEPTIEMBRE!P121+[8]OCTUBRE!P121+[8]NOVIEMBRE!P121+[8]DICIEMBRE!P121</f>
        <v>0</v>
      </c>
      <c r="R123" s="50">
        <f t="shared" si="7"/>
        <v>0</v>
      </c>
      <c r="S123" s="49">
        <f>'[8]ENERO '!R121+[8]FEBRERO!R121+[8]MARZO!R121+[8]ABRIL!R121+[8]MAYO!R121+[8]JUNIO!R121+[8]JULIO!R121+[8]AGOSTO!R121+[8]SEPTIEMBRE!R121+[8]OCTUBRE!R121+[8]NOVIEMBRE!R121+[8]DICIEMBRE!R121</f>
        <v>0</v>
      </c>
      <c r="T123" s="49">
        <f>'[8]ENERO '!S121+[8]FEBRERO!S121+[8]MARZO!S121+[8]ABRIL!S121+[8]MAYO!S121+[8]JUNIO!S121+[8]JULIO!S121+[8]AGOSTO!S121+[8]SEPTIEMBRE!S121+[8]OCTUBRE!S121+[8]NOVIEMBRE!S121+[8]DICIEMBRE!S121</f>
        <v>0</v>
      </c>
      <c r="U123" s="50">
        <f t="shared" si="10"/>
        <v>0</v>
      </c>
    </row>
    <row r="124" spans="1:21" s="52" customFormat="1" x14ac:dyDescent="0.25">
      <c r="A124" s="285">
        <v>122</v>
      </c>
      <c r="B124" s="281" t="s">
        <v>512</v>
      </c>
      <c r="C124" s="282" t="s">
        <v>617</v>
      </c>
      <c r="D124" s="283">
        <v>0</v>
      </c>
      <c r="E124" s="284">
        <v>0</v>
      </c>
      <c r="F124" s="284">
        <v>0</v>
      </c>
      <c r="G124" s="283">
        <v>0</v>
      </c>
      <c r="H124" s="280">
        <f t="shared" si="8"/>
        <v>0</v>
      </c>
      <c r="I124" s="280"/>
      <c r="J124" s="283">
        <v>0</v>
      </c>
      <c r="K124" s="283">
        <v>0</v>
      </c>
      <c r="L124" s="283">
        <v>0</v>
      </c>
      <c r="M124" s="283">
        <v>0</v>
      </c>
      <c r="N124" s="283">
        <f t="shared" si="9"/>
        <v>0</v>
      </c>
      <c r="O124" s="280" t="str">
        <f t="shared" si="6"/>
        <v>N.A.</v>
      </c>
      <c r="P124" s="49">
        <f>'[8]ENERO '!O122+[8]FEBRERO!O122+[8]MARZO!O122+[8]ABRIL!O122+[8]MAYO!O122+[8]JUNIO!O122+[8]JULIO!O122+[8]AGOSTO!O122+[8]SEPTIEMBRE!O122+[8]OCTUBRE!O122+[8]NOVIEMBRE!O122+[8]DICIEMBRE!O122</f>
        <v>0</v>
      </c>
      <c r="Q124" s="49">
        <f>'[8]ENERO '!P122+[8]FEBRERO!P122+[8]MARZO!P122+[8]ABRIL!P122+[8]MAYO!P122+[8]JUNIO!P122+[8]JULIO!P122+[8]AGOSTO!P122+[8]SEPTIEMBRE!P122+[8]OCTUBRE!P122+[8]NOVIEMBRE!P122+[8]DICIEMBRE!P122</f>
        <v>0</v>
      </c>
      <c r="R124" s="50">
        <f t="shared" si="7"/>
        <v>0</v>
      </c>
      <c r="S124" s="49">
        <f>'[8]ENERO '!R122+[8]FEBRERO!R122+[8]MARZO!R122+[8]ABRIL!R122+[8]MAYO!R122+[8]JUNIO!R122+[8]JULIO!R122+[8]AGOSTO!R122+[8]SEPTIEMBRE!R122+[8]OCTUBRE!R122+[8]NOVIEMBRE!R122+[8]DICIEMBRE!R122</f>
        <v>0</v>
      </c>
      <c r="T124" s="49">
        <f>'[8]ENERO '!S122+[8]FEBRERO!S122+[8]MARZO!S122+[8]ABRIL!S122+[8]MAYO!S122+[8]JUNIO!S122+[8]JULIO!S122+[8]AGOSTO!S122+[8]SEPTIEMBRE!S122+[8]OCTUBRE!S122+[8]NOVIEMBRE!S122+[8]DICIEMBRE!S122</f>
        <v>0</v>
      </c>
      <c r="U124" s="50">
        <f t="shared" si="10"/>
        <v>0</v>
      </c>
    </row>
    <row r="125" spans="1:21" s="52" customFormat="1" x14ac:dyDescent="0.25">
      <c r="A125" s="285">
        <v>123</v>
      </c>
      <c r="B125" s="281" t="s">
        <v>618</v>
      </c>
      <c r="C125" s="282" t="s">
        <v>619</v>
      </c>
      <c r="D125" s="283">
        <v>0</v>
      </c>
      <c r="E125" s="284">
        <v>0</v>
      </c>
      <c r="F125" s="284">
        <v>0</v>
      </c>
      <c r="G125" s="283">
        <v>0</v>
      </c>
      <c r="H125" s="280">
        <f t="shared" si="8"/>
        <v>0</v>
      </c>
      <c r="I125" s="280"/>
      <c r="J125" s="283">
        <v>0</v>
      </c>
      <c r="K125" s="283">
        <v>0</v>
      </c>
      <c r="L125" s="283">
        <v>0</v>
      </c>
      <c r="M125" s="283">
        <v>0</v>
      </c>
      <c r="N125" s="283">
        <f t="shared" si="9"/>
        <v>0</v>
      </c>
      <c r="O125" s="280" t="str">
        <f t="shared" si="6"/>
        <v>N.A.</v>
      </c>
      <c r="P125" s="49">
        <f>'[8]ENERO '!O123+[8]FEBRERO!O123+[8]MARZO!O123+[8]ABRIL!O123+[8]MAYO!O123+[8]JUNIO!O123+[8]JULIO!O123+[8]AGOSTO!O123+[8]SEPTIEMBRE!O123+[8]OCTUBRE!O123+[8]NOVIEMBRE!O123+[8]DICIEMBRE!O123</f>
        <v>0</v>
      </c>
      <c r="Q125" s="49">
        <f>'[8]ENERO '!P123+[8]FEBRERO!P123+[8]MARZO!P123+[8]ABRIL!P123+[8]MAYO!P123+[8]JUNIO!P123+[8]JULIO!P123+[8]AGOSTO!P123+[8]SEPTIEMBRE!P123+[8]OCTUBRE!P123+[8]NOVIEMBRE!P123+[8]DICIEMBRE!P123</f>
        <v>0</v>
      </c>
      <c r="R125" s="50">
        <f t="shared" si="7"/>
        <v>0</v>
      </c>
      <c r="S125" s="49">
        <f>'[8]ENERO '!R123+[8]FEBRERO!R123+[8]MARZO!R123+[8]ABRIL!R123+[8]MAYO!R123+[8]JUNIO!R123+[8]JULIO!R123+[8]AGOSTO!R123+[8]SEPTIEMBRE!R123+[8]OCTUBRE!R123+[8]NOVIEMBRE!R123+[8]DICIEMBRE!R123</f>
        <v>0</v>
      </c>
      <c r="T125" s="49">
        <f>'[8]ENERO '!S123+[8]FEBRERO!S123+[8]MARZO!S123+[8]ABRIL!S123+[8]MAYO!S123+[8]JUNIO!S123+[8]JULIO!S123+[8]AGOSTO!S123+[8]SEPTIEMBRE!S123+[8]OCTUBRE!S123+[8]NOVIEMBRE!S123+[8]DICIEMBRE!S123</f>
        <v>0</v>
      </c>
      <c r="U125" s="50">
        <f t="shared" si="10"/>
        <v>0</v>
      </c>
    </row>
    <row r="126" spans="1:21" s="52" customFormat="1" x14ac:dyDescent="0.25">
      <c r="A126" s="285">
        <v>124</v>
      </c>
      <c r="B126" s="281" t="s">
        <v>512</v>
      </c>
      <c r="C126" s="282" t="s">
        <v>620</v>
      </c>
      <c r="D126" s="283">
        <v>0</v>
      </c>
      <c r="E126" s="284">
        <v>0</v>
      </c>
      <c r="F126" s="284">
        <v>0</v>
      </c>
      <c r="G126" s="283">
        <v>0</v>
      </c>
      <c r="H126" s="280">
        <f t="shared" si="8"/>
        <v>0</v>
      </c>
      <c r="I126" s="280"/>
      <c r="J126" s="283">
        <v>0</v>
      </c>
      <c r="K126" s="283">
        <v>0</v>
      </c>
      <c r="L126" s="283">
        <v>0</v>
      </c>
      <c r="M126" s="283">
        <v>0</v>
      </c>
      <c r="N126" s="283">
        <f t="shared" si="9"/>
        <v>0</v>
      </c>
      <c r="O126" s="280" t="str">
        <f t="shared" si="6"/>
        <v>N.A.</v>
      </c>
      <c r="P126" s="49">
        <f>'[8]ENERO '!O124+[8]FEBRERO!O124+[8]MARZO!O124+[8]ABRIL!O124+[8]MAYO!O124+[8]JUNIO!O124+[8]JULIO!O124+[8]AGOSTO!O124+[8]SEPTIEMBRE!O124+[8]OCTUBRE!O124+[8]NOVIEMBRE!O124+[8]DICIEMBRE!O124</f>
        <v>0</v>
      </c>
      <c r="Q126" s="49">
        <f>'[8]ENERO '!P124+[8]FEBRERO!P124+[8]MARZO!P124+[8]ABRIL!P124+[8]MAYO!P124+[8]JUNIO!P124+[8]JULIO!P124+[8]AGOSTO!P124+[8]SEPTIEMBRE!P124+[8]OCTUBRE!P124+[8]NOVIEMBRE!P124+[8]DICIEMBRE!P124</f>
        <v>0</v>
      </c>
      <c r="R126" s="50">
        <f t="shared" si="7"/>
        <v>0</v>
      </c>
      <c r="S126" s="49">
        <f>'[8]ENERO '!R124+[8]FEBRERO!R124+[8]MARZO!R124+[8]ABRIL!R124+[8]MAYO!R124+[8]JUNIO!R124+[8]JULIO!R124+[8]AGOSTO!R124+[8]SEPTIEMBRE!R124+[8]OCTUBRE!R124+[8]NOVIEMBRE!R124+[8]DICIEMBRE!R124</f>
        <v>0</v>
      </c>
      <c r="T126" s="49">
        <f>'[8]ENERO '!S124+[8]FEBRERO!S124+[8]MARZO!S124+[8]ABRIL!S124+[8]MAYO!S124+[8]JUNIO!S124+[8]JULIO!S124+[8]AGOSTO!S124+[8]SEPTIEMBRE!S124+[8]OCTUBRE!S124+[8]NOVIEMBRE!S124+[8]DICIEMBRE!S124</f>
        <v>0</v>
      </c>
      <c r="U126" s="50">
        <f t="shared" si="10"/>
        <v>0</v>
      </c>
    </row>
    <row r="127" spans="1:21" s="52" customFormat="1" x14ac:dyDescent="0.25">
      <c r="A127" s="285">
        <v>126</v>
      </c>
      <c r="B127" s="281" t="s">
        <v>600</v>
      </c>
      <c r="C127" s="282" t="s">
        <v>621</v>
      </c>
      <c r="D127" s="283">
        <v>0</v>
      </c>
      <c r="E127" s="284">
        <v>0</v>
      </c>
      <c r="F127" s="284">
        <v>0</v>
      </c>
      <c r="G127" s="283">
        <v>0</v>
      </c>
      <c r="H127" s="280">
        <f t="shared" si="8"/>
        <v>0</v>
      </c>
      <c r="I127" s="280"/>
      <c r="J127" s="283">
        <v>0</v>
      </c>
      <c r="K127" s="283">
        <v>0</v>
      </c>
      <c r="L127" s="283">
        <v>0</v>
      </c>
      <c r="M127" s="283">
        <v>0</v>
      </c>
      <c r="N127" s="283">
        <f t="shared" si="9"/>
        <v>0</v>
      </c>
      <c r="O127" s="280" t="str">
        <f t="shared" si="6"/>
        <v>N.A.</v>
      </c>
      <c r="P127" s="49">
        <f>'[8]ENERO '!O125+[8]FEBRERO!O125+[8]MARZO!O125+[8]ABRIL!O125+[8]MAYO!O125+[8]JUNIO!O125+[8]JULIO!O125+[8]AGOSTO!O125+[8]SEPTIEMBRE!O125+[8]OCTUBRE!O125+[8]NOVIEMBRE!O125+[8]DICIEMBRE!O125</f>
        <v>0</v>
      </c>
      <c r="Q127" s="49">
        <f>'[8]ENERO '!P125+[8]FEBRERO!P125+[8]MARZO!P125+[8]ABRIL!P125+[8]MAYO!P125+[8]JUNIO!P125+[8]JULIO!P125+[8]AGOSTO!P125+[8]SEPTIEMBRE!P125+[8]OCTUBRE!P125+[8]NOVIEMBRE!P125+[8]DICIEMBRE!P125</f>
        <v>0</v>
      </c>
      <c r="R127" s="50">
        <f t="shared" si="7"/>
        <v>0</v>
      </c>
      <c r="S127" s="49">
        <f>'[8]ENERO '!R125+[8]FEBRERO!R125+[8]MARZO!R125+[8]ABRIL!R125+[8]MAYO!R125+[8]JUNIO!R125+[8]JULIO!R125+[8]AGOSTO!R125+[8]SEPTIEMBRE!R125+[8]OCTUBRE!R125+[8]NOVIEMBRE!R125+[8]DICIEMBRE!R125</f>
        <v>0</v>
      </c>
      <c r="T127" s="49">
        <f>'[8]ENERO '!S125+[8]FEBRERO!S125+[8]MARZO!S125+[8]ABRIL!S125+[8]MAYO!S125+[8]JUNIO!S125+[8]JULIO!S125+[8]AGOSTO!S125+[8]SEPTIEMBRE!S125+[8]OCTUBRE!S125+[8]NOVIEMBRE!S125+[8]DICIEMBRE!S125</f>
        <v>0</v>
      </c>
      <c r="U127" s="50">
        <f t="shared" si="10"/>
        <v>0</v>
      </c>
    </row>
    <row r="128" spans="1:21" s="52" customFormat="1" x14ac:dyDescent="0.25">
      <c r="A128" s="285">
        <v>127</v>
      </c>
      <c r="B128" s="281" t="s">
        <v>622</v>
      </c>
      <c r="C128" s="282" t="s">
        <v>623</v>
      </c>
      <c r="D128" s="283">
        <v>0</v>
      </c>
      <c r="E128" s="284">
        <v>0</v>
      </c>
      <c r="F128" s="284">
        <v>0</v>
      </c>
      <c r="G128" s="283">
        <v>0</v>
      </c>
      <c r="H128" s="280">
        <f t="shared" si="8"/>
        <v>0</v>
      </c>
      <c r="I128" s="280"/>
      <c r="J128" s="283">
        <v>0</v>
      </c>
      <c r="K128" s="283">
        <v>0</v>
      </c>
      <c r="L128" s="283">
        <v>0</v>
      </c>
      <c r="M128" s="283">
        <v>0</v>
      </c>
      <c r="N128" s="283">
        <f t="shared" si="9"/>
        <v>0</v>
      </c>
      <c r="O128" s="280" t="str">
        <f t="shared" si="6"/>
        <v>N.A.</v>
      </c>
      <c r="P128" s="49">
        <f>'[8]ENERO '!O126+[8]FEBRERO!O126+[8]MARZO!O126+[8]ABRIL!O126+[8]MAYO!O126+[8]JUNIO!O126+[8]JULIO!O126+[8]AGOSTO!O126+[8]SEPTIEMBRE!O126+[8]OCTUBRE!O126+[8]NOVIEMBRE!O126+[8]DICIEMBRE!O126</f>
        <v>0</v>
      </c>
      <c r="Q128" s="49">
        <f>'[8]ENERO '!P126+[8]FEBRERO!P126+[8]MARZO!P126+[8]ABRIL!P126+[8]MAYO!P126+[8]JUNIO!P126+[8]JULIO!P126+[8]AGOSTO!P126+[8]SEPTIEMBRE!P126+[8]OCTUBRE!P126+[8]NOVIEMBRE!P126+[8]DICIEMBRE!P126</f>
        <v>0</v>
      </c>
      <c r="R128" s="50">
        <f t="shared" si="7"/>
        <v>0</v>
      </c>
      <c r="S128" s="49">
        <f>'[8]ENERO '!R126+[8]FEBRERO!R126+[8]MARZO!R126+[8]ABRIL!R126+[8]MAYO!R126+[8]JUNIO!R126+[8]JULIO!R126+[8]AGOSTO!R126+[8]SEPTIEMBRE!R126+[8]OCTUBRE!R126+[8]NOVIEMBRE!R126+[8]DICIEMBRE!R126</f>
        <v>0</v>
      </c>
      <c r="T128" s="49">
        <f>'[8]ENERO '!S126+[8]FEBRERO!S126+[8]MARZO!S126+[8]ABRIL!S126+[8]MAYO!S126+[8]JUNIO!S126+[8]JULIO!S126+[8]AGOSTO!S126+[8]SEPTIEMBRE!S126+[8]OCTUBRE!S126+[8]NOVIEMBRE!S126+[8]DICIEMBRE!S126</f>
        <v>0</v>
      </c>
      <c r="U128" s="50">
        <f t="shared" si="10"/>
        <v>0</v>
      </c>
    </row>
    <row r="129" spans="1:21" s="52" customFormat="1" x14ac:dyDescent="0.25">
      <c r="A129" s="285">
        <v>128</v>
      </c>
      <c r="B129" s="281" t="s">
        <v>600</v>
      </c>
      <c r="C129" s="282" t="s">
        <v>624</v>
      </c>
      <c r="D129" s="283">
        <v>0</v>
      </c>
      <c r="E129" s="284">
        <v>0</v>
      </c>
      <c r="F129" s="284">
        <v>0</v>
      </c>
      <c r="G129" s="283">
        <v>0</v>
      </c>
      <c r="H129" s="280">
        <f t="shared" si="8"/>
        <v>0</v>
      </c>
      <c r="I129" s="280"/>
      <c r="J129" s="283">
        <v>0</v>
      </c>
      <c r="K129" s="283">
        <v>0</v>
      </c>
      <c r="L129" s="283">
        <v>0</v>
      </c>
      <c r="M129" s="283">
        <v>0</v>
      </c>
      <c r="N129" s="283">
        <f t="shared" si="9"/>
        <v>0</v>
      </c>
      <c r="O129" s="280" t="str">
        <f t="shared" si="6"/>
        <v>N.A.</v>
      </c>
      <c r="P129" s="49">
        <f>'[8]ENERO '!O127+[8]FEBRERO!O127+[8]MARZO!O127+[8]ABRIL!O127+[8]MAYO!O127+[8]JUNIO!O127+[8]JULIO!O127+[8]AGOSTO!O127+[8]SEPTIEMBRE!O127+[8]OCTUBRE!O127+[8]NOVIEMBRE!O127+[8]DICIEMBRE!O127</f>
        <v>0</v>
      </c>
      <c r="Q129" s="49">
        <f>'[8]ENERO '!P127+[8]FEBRERO!P127+[8]MARZO!P127+[8]ABRIL!P127+[8]MAYO!P127+[8]JUNIO!P127+[8]JULIO!P127+[8]AGOSTO!P127+[8]SEPTIEMBRE!P127+[8]OCTUBRE!P127+[8]NOVIEMBRE!P127+[8]DICIEMBRE!P127</f>
        <v>0</v>
      </c>
      <c r="R129" s="50">
        <f t="shared" si="7"/>
        <v>0</v>
      </c>
      <c r="S129" s="49">
        <f>'[8]ENERO '!R127+[8]FEBRERO!R127+[8]MARZO!R127+[8]ABRIL!R127+[8]MAYO!R127+[8]JUNIO!R127+[8]JULIO!R127+[8]AGOSTO!R127+[8]SEPTIEMBRE!R127+[8]OCTUBRE!R127+[8]NOVIEMBRE!R127+[8]DICIEMBRE!R127</f>
        <v>0</v>
      </c>
      <c r="T129" s="49">
        <f>'[8]ENERO '!S127+[8]FEBRERO!S127+[8]MARZO!S127+[8]ABRIL!S127+[8]MAYO!S127+[8]JUNIO!S127+[8]JULIO!S127+[8]AGOSTO!S127+[8]SEPTIEMBRE!S127+[8]OCTUBRE!S127+[8]NOVIEMBRE!S127+[8]DICIEMBRE!S127</f>
        <v>0</v>
      </c>
      <c r="U129" s="50">
        <f t="shared" si="10"/>
        <v>0</v>
      </c>
    </row>
    <row r="130" spans="1:21" s="52" customFormat="1" x14ac:dyDescent="0.25">
      <c r="A130" s="285">
        <v>130</v>
      </c>
      <c r="B130" s="281" t="s">
        <v>600</v>
      </c>
      <c r="C130" s="282" t="s">
        <v>625</v>
      </c>
      <c r="D130" s="283">
        <v>135.40613774999997</v>
      </c>
      <c r="E130" s="284">
        <v>38.931807820000003</v>
      </c>
      <c r="F130" s="284">
        <v>0</v>
      </c>
      <c r="G130" s="283">
        <v>3.36026494</v>
      </c>
      <c r="H130" s="280">
        <f t="shared" si="8"/>
        <v>93.114064989999974</v>
      </c>
      <c r="I130" s="280"/>
      <c r="J130" s="283">
        <v>98.409539275625164</v>
      </c>
      <c r="K130" s="283">
        <v>38.083305691657188</v>
      </c>
      <c r="L130" s="283">
        <v>0</v>
      </c>
      <c r="M130" s="283">
        <v>3.4998755200000007</v>
      </c>
      <c r="N130" s="283">
        <f t="shared" si="9"/>
        <v>56.826358063967973</v>
      </c>
      <c r="O130" s="280">
        <f t="shared" si="6"/>
        <v>-38.971241272657501</v>
      </c>
      <c r="P130" s="49">
        <f>'[8]ENERO '!O128+[8]FEBRERO!O128+[8]MARZO!O128+[8]ABRIL!O128+[8]MAYO!O128+[8]JUNIO!O128+[8]JULIO!O128+[8]AGOSTO!O128+[8]SEPTIEMBRE!O128+[8]OCTUBRE!O128+[8]NOVIEMBRE!O128+[8]DICIEMBRE!O128</f>
        <v>17.139447819999997</v>
      </c>
      <c r="Q130" s="49">
        <f>'[8]ENERO '!P128+[8]FEBRERO!P128+[8]MARZO!P128+[8]ABRIL!P128+[8]MAYO!P128+[8]JUNIO!P128+[8]JULIO!P128+[8]AGOSTO!P128+[8]SEPTIEMBRE!P128+[8]OCTUBRE!P128+[8]NOVIEMBRE!P128+[8]DICIEMBRE!P128</f>
        <v>21.792360000000002</v>
      </c>
      <c r="R130" s="50">
        <f t="shared" si="7"/>
        <v>38.931807820000003</v>
      </c>
      <c r="S130" s="49">
        <f>'[8]ENERO '!R128+[8]FEBRERO!R128+[8]MARZO!R128+[8]ABRIL!R128+[8]MAYO!R128+[8]JUNIO!R128+[8]JULIO!R128+[8]AGOSTO!R128+[8]SEPTIEMBRE!R128+[8]OCTUBRE!R128+[8]NOVIEMBRE!R128+[8]DICIEMBRE!R128</f>
        <v>17.139447819999997</v>
      </c>
      <c r="T130" s="49">
        <f>'[8]ENERO '!S128+[8]FEBRERO!S128+[8]MARZO!S128+[8]ABRIL!S128+[8]MAYO!S128+[8]JUNIO!S128+[8]JULIO!S128+[8]AGOSTO!S128+[8]SEPTIEMBRE!S128+[8]OCTUBRE!S128+[8]NOVIEMBRE!S128+[8]DICIEMBRE!S128</f>
        <v>20.943857871657194</v>
      </c>
      <c r="U130" s="50">
        <f t="shared" si="10"/>
        <v>38.083305691657188</v>
      </c>
    </row>
    <row r="131" spans="1:21" s="52" customFormat="1" x14ac:dyDescent="0.25">
      <c r="A131" s="285">
        <v>132</v>
      </c>
      <c r="B131" s="281" t="s">
        <v>626</v>
      </c>
      <c r="C131" s="282" t="s">
        <v>627</v>
      </c>
      <c r="D131" s="283">
        <v>226.80770174999995</v>
      </c>
      <c r="E131" s="284">
        <v>156.03833527</v>
      </c>
      <c r="F131" s="284">
        <v>0</v>
      </c>
      <c r="G131" s="283">
        <v>15.304871450000002</v>
      </c>
      <c r="H131" s="280">
        <f t="shared" si="8"/>
        <v>55.464495029999945</v>
      </c>
      <c r="I131" s="280"/>
      <c r="J131" s="283">
        <v>88.408238219999987</v>
      </c>
      <c r="K131" s="283">
        <v>103.89681108545057</v>
      </c>
      <c r="L131" s="283">
        <v>0</v>
      </c>
      <c r="M131" s="283">
        <v>16.35413312</v>
      </c>
      <c r="N131" s="283">
        <f t="shared" si="9"/>
        <v>-31.842705985450579</v>
      </c>
      <c r="O131" s="280">
        <f t="shared" si="6"/>
        <v>-157.41097249371387</v>
      </c>
      <c r="P131" s="49">
        <f>'[8]ENERO '!O129+[8]FEBRERO!O129+[8]MARZO!O129+[8]ABRIL!O129+[8]MAYO!O129+[8]JUNIO!O129+[8]JULIO!O129+[8]AGOSTO!O129+[8]SEPTIEMBRE!O129+[8]OCTUBRE!O129+[8]NOVIEMBRE!O129+[8]DICIEMBRE!O129</f>
        <v>78.546941020000006</v>
      </c>
      <c r="Q131" s="49">
        <f>'[8]ENERO '!P129+[8]FEBRERO!P129+[8]MARZO!P129+[8]ABRIL!P129+[8]MAYO!P129+[8]JUNIO!P129+[8]JULIO!P129+[8]AGOSTO!P129+[8]SEPTIEMBRE!P129+[8]OCTUBRE!P129+[8]NOVIEMBRE!P129+[8]DICIEMBRE!P129</f>
        <v>77.491394249999985</v>
      </c>
      <c r="R131" s="50">
        <f t="shared" si="7"/>
        <v>156.03833527</v>
      </c>
      <c r="S131" s="49">
        <f>'[8]ENERO '!R129+[8]FEBRERO!R129+[8]MARZO!R129+[8]ABRIL!R129+[8]MAYO!R129+[8]JUNIO!R129+[8]JULIO!R129+[8]AGOSTO!R129+[8]SEPTIEMBRE!R129+[8]OCTUBRE!R129+[8]NOVIEMBRE!R129+[8]DICIEMBRE!R129</f>
        <v>78.546941020000006</v>
      </c>
      <c r="T131" s="49">
        <f>'[8]ENERO '!S129+[8]FEBRERO!S129+[8]MARZO!S129+[8]ABRIL!S129+[8]MAYO!S129+[8]JUNIO!S129+[8]JULIO!S129+[8]AGOSTO!S129+[8]SEPTIEMBRE!S129+[8]OCTUBRE!S129+[8]NOVIEMBRE!S129+[8]DICIEMBRE!S129</f>
        <v>25.349870065450553</v>
      </c>
      <c r="U131" s="50">
        <f t="shared" si="10"/>
        <v>103.89681108545057</v>
      </c>
    </row>
    <row r="132" spans="1:21" s="52" customFormat="1" ht="27" x14ac:dyDescent="0.25">
      <c r="A132" s="285">
        <v>136</v>
      </c>
      <c r="B132" s="281" t="s">
        <v>508</v>
      </c>
      <c r="C132" s="282" t="s">
        <v>628</v>
      </c>
      <c r="D132" s="283">
        <v>0</v>
      </c>
      <c r="E132" s="284">
        <v>0</v>
      </c>
      <c r="F132" s="284">
        <v>0</v>
      </c>
      <c r="G132" s="283">
        <v>0</v>
      </c>
      <c r="H132" s="280">
        <f t="shared" si="8"/>
        <v>0</v>
      </c>
      <c r="I132" s="280"/>
      <c r="J132" s="283">
        <v>0</v>
      </c>
      <c r="K132" s="283">
        <v>0</v>
      </c>
      <c r="L132" s="283">
        <v>0</v>
      </c>
      <c r="M132" s="283">
        <v>0</v>
      </c>
      <c r="N132" s="283">
        <f t="shared" si="9"/>
        <v>0</v>
      </c>
      <c r="O132" s="280" t="str">
        <f t="shared" si="6"/>
        <v>N.A.</v>
      </c>
      <c r="P132" s="49">
        <f>'[8]ENERO '!O130+[8]FEBRERO!O130+[8]MARZO!O130+[8]ABRIL!O130+[8]MAYO!O130+[8]JUNIO!O130+[8]JULIO!O130+[8]AGOSTO!O130+[8]SEPTIEMBRE!O130+[8]OCTUBRE!O130+[8]NOVIEMBRE!O130+[8]DICIEMBRE!O130</f>
        <v>0</v>
      </c>
      <c r="Q132" s="49">
        <f>'[8]ENERO '!P130+[8]FEBRERO!P130+[8]MARZO!P130+[8]ABRIL!P130+[8]MAYO!P130+[8]JUNIO!P130+[8]JULIO!P130+[8]AGOSTO!P130+[8]SEPTIEMBRE!P130+[8]OCTUBRE!P130+[8]NOVIEMBRE!P130+[8]DICIEMBRE!P130</f>
        <v>0</v>
      </c>
      <c r="R132" s="50">
        <f t="shared" si="7"/>
        <v>0</v>
      </c>
      <c r="S132" s="49">
        <f>'[8]ENERO '!R130+[8]FEBRERO!R130+[8]MARZO!R130+[8]ABRIL!R130+[8]MAYO!R130+[8]JUNIO!R130+[8]JULIO!R130+[8]AGOSTO!R130+[8]SEPTIEMBRE!R130+[8]OCTUBRE!R130+[8]NOVIEMBRE!R130+[8]DICIEMBRE!R130</f>
        <v>0</v>
      </c>
      <c r="T132" s="49">
        <f>'[8]ENERO '!S130+[8]FEBRERO!S130+[8]MARZO!S130+[8]ABRIL!S130+[8]MAYO!S130+[8]JUNIO!S130+[8]JULIO!S130+[8]AGOSTO!S130+[8]SEPTIEMBRE!S130+[8]OCTUBRE!S130+[8]NOVIEMBRE!S130+[8]DICIEMBRE!S130</f>
        <v>0</v>
      </c>
      <c r="U132" s="50">
        <f t="shared" si="10"/>
        <v>0</v>
      </c>
    </row>
    <row r="133" spans="1:21" s="52" customFormat="1" x14ac:dyDescent="0.25">
      <c r="A133" s="285">
        <v>138</v>
      </c>
      <c r="B133" s="281" t="s">
        <v>512</v>
      </c>
      <c r="C133" s="282" t="s">
        <v>629</v>
      </c>
      <c r="D133" s="283">
        <v>0</v>
      </c>
      <c r="E133" s="284">
        <v>0</v>
      </c>
      <c r="F133" s="284">
        <v>0</v>
      </c>
      <c r="G133" s="283">
        <v>0</v>
      </c>
      <c r="H133" s="280">
        <f t="shared" si="8"/>
        <v>0</v>
      </c>
      <c r="I133" s="280"/>
      <c r="J133" s="283">
        <v>0</v>
      </c>
      <c r="K133" s="283">
        <v>0</v>
      </c>
      <c r="L133" s="283">
        <v>0</v>
      </c>
      <c r="M133" s="283">
        <v>0</v>
      </c>
      <c r="N133" s="283">
        <f t="shared" si="9"/>
        <v>0</v>
      </c>
      <c r="O133" s="280" t="str">
        <f t="shared" si="6"/>
        <v>N.A.</v>
      </c>
      <c r="P133" s="49">
        <f>'[8]ENERO '!O131+[8]FEBRERO!O131+[8]MARZO!O131+[8]ABRIL!O131+[8]MAYO!O131+[8]JUNIO!O131+[8]JULIO!O131+[8]AGOSTO!O131+[8]SEPTIEMBRE!O131+[8]OCTUBRE!O131+[8]NOVIEMBRE!O131+[8]DICIEMBRE!O131</f>
        <v>0</v>
      </c>
      <c r="Q133" s="49">
        <f>'[8]ENERO '!P131+[8]FEBRERO!P131+[8]MARZO!P131+[8]ABRIL!P131+[8]MAYO!P131+[8]JUNIO!P131+[8]JULIO!P131+[8]AGOSTO!P131+[8]SEPTIEMBRE!P131+[8]OCTUBRE!P131+[8]NOVIEMBRE!P131+[8]DICIEMBRE!P131</f>
        <v>0</v>
      </c>
      <c r="R133" s="50">
        <f t="shared" si="7"/>
        <v>0</v>
      </c>
      <c r="S133" s="49">
        <f>'[8]ENERO '!R131+[8]FEBRERO!R131+[8]MARZO!R131+[8]ABRIL!R131+[8]MAYO!R131+[8]JUNIO!R131+[8]JULIO!R131+[8]AGOSTO!R131+[8]SEPTIEMBRE!R131+[8]OCTUBRE!R131+[8]NOVIEMBRE!R131+[8]DICIEMBRE!R131</f>
        <v>0</v>
      </c>
      <c r="T133" s="49">
        <f>'[8]ENERO '!S131+[8]FEBRERO!S131+[8]MARZO!S131+[8]ABRIL!S131+[8]MAYO!S131+[8]JUNIO!S131+[8]JULIO!S131+[8]AGOSTO!S131+[8]SEPTIEMBRE!S131+[8]OCTUBRE!S131+[8]NOVIEMBRE!S131+[8]DICIEMBRE!S131</f>
        <v>0</v>
      </c>
      <c r="U133" s="50">
        <f t="shared" si="10"/>
        <v>0</v>
      </c>
    </row>
    <row r="134" spans="1:21" s="52" customFormat="1" x14ac:dyDescent="0.25">
      <c r="A134" s="285">
        <v>139</v>
      </c>
      <c r="B134" s="281" t="s">
        <v>512</v>
      </c>
      <c r="C134" s="282" t="s">
        <v>630</v>
      </c>
      <c r="D134" s="283">
        <v>45.315615750000006</v>
      </c>
      <c r="E134" s="284">
        <v>9.377006999999999</v>
      </c>
      <c r="F134" s="284">
        <v>0</v>
      </c>
      <c r="G134" s="283">
        <v>0.19226654000000001</v>
      </c>
      <c r="H134" s="280">
        <f t="shared" si="8"/>
        <v>35.746342210000009</v>
      </c>
      <c r="I134" s="280"/>
      <c r="J134" s="283">
        <v>24.860653133686498</v>
      </c>
      <c r="K134" s="283">
        <v>9.5479517213426135</v>
      </c>
      <c r="L134" s="283">
        <v>0</v>
      </c>
      <c r="M134" s="283">
        <v>0.19226654000000001</v>
      </c>
      <c r="N134" s="283">
        <f t="shared" si="9"/>
        <v>15.120434872343884</v>
      </c>
      <c r="O134" s="280">
        <f t="shared" si="6"/>
        <v>-57.700749398314791</v>
      </c>
      <c r="P134" s="49">
        <f>'[8]ENERO '!O132+[8]FEBRERO!O132+[8]MARZO!O132+[8]ABRIL!O132+[8]MAYO!O132+[8]JUNIO!O132+[8]JULIO!O132+[8]AGOSTO!O132+[8]SEPTIEMBRE!O132+[8]OCTUBRE!O132+[8]NOVIEMBRE!O132+[8]DICIEMBRE!O132</f>
        <v>4.2972592499999998</v>
      </c>
      <c r="Q134" s="49">
        <f>'[8]ENERO '!P132+[8]FEBRERO!P132+[8]MARZO!P132+[8]ABRIL!P132+[8]MAYO!P132+[8]JUNIO!P132+[8]JULIO!P132+[8]AGOSTO!P132+[8]SEPTIEMBRE!P132+[8]OCTUBRE!P132+[8]NOVIEMBRE!P132+[8]DICIEMBRE!P132</f>
        <v>5.0797477500000001</v>
      </c>
      <c r="R134" s="50">
        <f t="shared" si="7"/>
        <v>9.377006999999999</v>
      </c>
      <c r="S134" s="49">
        <f>'[8]ENERO '!R132+[8]FEBRERO!R132+[8]MARZO!R132+[8]ABRIL!R132+[8]MAYO!R132+[8]JUNIO!R132+[8]JULIO!R132+[8]AGOSTO!R132+[8]SEPTIEMBRE!R132+[8]OCTUBRE!R132+[8]NOVIEMBRE!R132+[8]DICIEMBRE!R132</f>
        <v>4.2972592499999998</v>
      </c>
      <c r="T134" s="49">
        <f>'[8]ENERO '!S132+[8]FEBRERO!S132+[8]MARZO!S132+[8]ABRIL!S132+[8]MAYO!S132+[8]JUNIO!S132+[8]JULIO!S132+[8]AGOSTO!S132+[8]SEPTIEMBRE!S132+[8]OCTUBRE!S132+[8]NOVIEMBRE!S132+[8]DICIEMBRE!S132</f>
        <v>5.2506924713426137</v>
      </c>
      <c r="U134" s="50">
        <f t="shared" si="10"/>
        <v>9.5479517213426135</v>
      </c>
    </row>
    <row r="135" spans="1:21" s="52" customFormat="1" x14ac:dyDescent="0.25">
      <c r="A135" s="285">
        <v>140</v>
      </c>
      <c r="B135" s="281" t="s">
        <v>618</v>
      </c>
      <c r="C135" s="282" t="s">
        <v>631</v>
      </c>
      <c r="D135" s="283">
        <v>46.574499000000003</v>
      </c>
      <c r="E135" s="284">
        <v>19.370755050000003</v>
      </c>
      <c r="F135" s="284">
        <v>0</v>
      </c>
      <c r="G135" s="283">
        <v>4.03113717</v>
      </c>
      <c r="H135" s="280">
        <f t="shared" si="8"/>
        <v>23.172606779999999</v>
      </c>
      <c r="I135" s="280"/>
      <c r="J135" s="283">
        <v>35.630933324152707</v>
      </c>
      <c r="K135" s="283">
        <v>19.049101591593676</v>
      </c>
      <c r="L135" s="283">
        <v>0</v>
      </c>
      <c r="M135" s="283">
        <v>4.0226556999999996</v>
      </c>
      <c r="N135" s="283">
        <f t="shared" si="9"/>
        <v>12.559176032559032</v>
      </c>
      <c r="O135" s="280">
        <f t="shared" si="6"/>
        <v>-45.801626240002022</v>
      </c>
      <c r="P135" s="49">
        <f>'[8]ENERO '!O133+[8]FEBRERO!O133+[8]MARZO!O133+[8]ABRIL!O133+[8]MAYO!O133+[8]JUNIO!O133+[8]JULIO!O133+[8]AGOSTO!O133+[8]SEPTIEMBRE!O133+[8]OCTUBRE!O133+[8]NOVIEMBRE!O133+[8]DICIEMBRE!O133</f>
        <v>14.566518300000002</v>
      </c>
      <c r="Q135" s="49">
        <f>'[8]ENERO '!P133+[8]FEBRERO!P133+[8]MARZO!P133+[8]ABRIL!P133+[8]MAYO!P133+[8]JUNIO!P133+[8]JULIO!P133+[8]AGOSTO!P133+[8]SEPTIEMBRE!P133+[8]OCTUBRE!P133+[8]NOVIEMBRE!P133+[8]DICIEMBRE!P133</f>
        <v>4.8042367500000003</v>
      </c>
      <c r="R135" s="50">
        <f t="shared" si="7"/>
        <v>19.370755050000003</v>
      </c>
      <c r="S135" s="49">
        <f>'[8]ENERO '!R133+[8]FEBRERO!R133+[8]MARZO!R133+[8]ABRIL!R133+[8]MAYO!R133+[8]JUNIO!R133+[8]JULIO!R133+[8]AGOSTO!R133+[8]SEPTIEMBRE!R133+[8]OCTUBRE!R133+[8]NOVIEMBRE!R133+[8]DICIEMBRE!R133</f>
        <v>14.514485010000001</v>
      </c>
      <c r="T135" s="49">
        <f>'[8]ENERO '!S133+[8]FEBRERO!S133+[8]MARZO!S133+[8]ABRIL!S133+[8]MAYO!S133+[8]JUNIO!S133+[8]JULIO!S133+[8]AGOSTO!S133+[8]SEPTIEMBRE!S133+[8]OCTUBRE!S133+[8]NOVIEMBRE!S133+[8]DICIEMBRE!S133</f>
        <v>4.5346165815936752</v>
      </c>
      <c r="U135" s="50">
        <f t="shared" si="10"/>
        <v>19.049101591593676</v>
      </c>
    </row>
    <row r="136" spans="1:21" s="52" customFormat="1" x14ac:dyDescent="0.25">
      <c r="A136" s="285">
        <v>141</v>
      </c>
      <c r="B136" s="281" t="s">
        <v>512</v>
      </c>
      <c r="C136" s="282" t="s">
        <v>632</v>
      </c>
      <c r="D136" s="283">
        <v>0</v>
      </c>
      <c r="E136" s="284">
        <v>0</v>
      </c>
      <c r="F136" s="284">
        <v>0</v>
      </c>
      <c r="G136" s="283">
        <v>0</v>
      </c>
      <c r="H136" s="280">
        <f t="shared" si="8"/>
        <v>0</v>
      </c>
      <c r="I136" s="280"/>
      <c r="J136" s="283">
        <v>0</v>
      </c>
      <c r="K136" s="283">
        <v>0</v>
      </c>
      <c r="L136" s="283">
        <v>0</v>
      </c>
      <c r="M136" s="283">
        <v>0</v>
      </c>
      <c r="N136" s="283">
        <f t="shared" si="9"/>
        <v>0</v>
      </c>
      <c r="O136" s="280" t="str">
        <f t="shared" si="6"/>
        <v>N.A.</v>
      </c>
      <c r="P136" s="49">
        <f>'[8]ENERO '!O134+[8]FEBRERO!O134+[8]MARZO!O134+[8]ABRIL!O134+[8]MAYO!O134+[8]JUNIO!O134+[8]JULIO!O134+[8]AGOSTO!O134+[8]SEPTIEMBRE!O134+[8]OCTUBRE!O134+[8]NOVIEMBRE!O134+[8]DICIEMBRE!O134</f>
        <v>0</v>
      </c>
      <c r="Q136" s="49">
        <f>'[8]ENERO '!P134+[8]FEBRERO!P134+[8]MARZO!P134+[8]ABRIL!P134+[8]MAYO!P134+[8]JUNIO!P134+[8]JULIO!P134+[8]AGOSTO!P134+[8]SEPTIEMBRE!P134+[8]OCTUBRE!P134+[8]NOVIEMBRE!P134+[8]DICIEMBRE!P134</f>
        <v>0</v>
      </c>
      <c r="R136" s="50">
        <f t="shared" si="7"/>
        <v>0</v>
      </c>
      <c r="S136" s="49">
        <f>'[8]ENERO '!R134+[8]FEBRERO!R134+[8]MARZO!R134+[8]ABRIL!R134+[8]MAYO!R134+[8]JUNIO!R134+[8]JULIO!R134+[8]AGOSTO!R134+[8]SEPTIEMBRE!R134+[8]OCTUBRE!R134+[8]NOVIEMBRE!R134+[8]DICIEMBRE!R134</f>
        <v>0</v>
      </c>
      <c r="T136" s="49">
        <f>'[8]ENERO '!S134+[8]FEBRERO!S134+[8]MARZO!S134+[8]ABRIL!S134+[8]MAYO!S134+[8]JUNIO!S134+[8]JULIO!S134+[8]AGOSTO!S134+[8]SEPTIEMBRE!S134+[8]OCTUBRE!S134+[8]NOVIEMBRE!S134+[8]DICIEMBRE!S134</f>
        <v>0</v>
      </c>
      <c r="U136" s="50">
        <f t="shared" si="10"/>
        <v>0</v>
      </c>
    </row>
    <row r="137" spans="1:21" s="52" customFormat="1" x14ac:dyDescent="0.25">
      <c r="A137" s="285">
        <v>142</v>
      </c>
      <c r="B137" s="281" t="s">
        <v>600</v>
      </c>
      <c r="C137" s="282" t="s">
        <v>633</v>
      </c>
      <c r="D137" s="283">
        <v>0</v>
      </c>
      <c r="E137" s="284">
        <v>0</v>
      </c>
      <c r="F137" s="284">
        <v>0</v>
      </c>
      <c r="G137" s="283">
        <v>0</v>
      </c>
      <c r="H137" s="280">
        <f t="shared" si="8"/>
        <v>0</v>
      </c>
      <c r="I137" s="280"/>
      <c r="J137" s="283">
        <v>0</v>
      </c>
      <c r="K137" s="283">
        <v>0</v>
      </c>
      <c r="L137" s="283">
        <v>0</v>
      </c>
      <c r="M137" s="283">
        <v>0</v>
      </c>
      <c r="N137" s="283">
        <f t="shared" si="9"/>
        <v>0</v>
      </c>
      <c r="O137" s="280" t="str">
        <f t="shared" si="6"/>
        <v>N.A.</v>
      </c>
      <c r="P137" s="49">
        <f>'[8]ENERO '!O135+[8]FEBRERO!O135+[8]MARZO!O135+[8]ABRIL!O135+[8]MAYO!O135+[8]JUNIO!O135+[8]JULIO!O135+[8]AGOSTO!O135+[8]SEPTIEMBRE!O135+[8]OCTUBRE!O135+[8]NOVIEMBRE!O135+[8]DICIEMBRE!O135</f>
        <v>0</v>
      </c>
      <c r="Q137" s="49">
        <f>'[8]ENERO '!P135+[8]FEBRERO!P135+[8]MARZO!P135+[8]ABRIL!P135+[8]MAYO!P135+[8]JUNIO!P135+[8]JULIO!P135+[8]AGOSTO!P135+[8]SEPTIEMBRE!P135+[8]OCTUBRE!P135+[8]NOVIEMBRE!P135+[8]DICIEMBRE!P135</f>
        <v>0</v>
      </c>
      <c r="R137" s="50">
        <f t="shared" si="7"/>
        <v>0</v>
      </c>
      <c r="S137" s="49">
        <f>'[8]ENERO '!R135+[8]FEBRERO!R135+[8]MARZO!R135+[8]ABRIL!R135+[8]MAYO!R135+[8]JUNIO!R135+[8]JULIO!R135+[8]AGOSTO!R135+[8]SEPTIEMBRE!R135+[8]OCTUBRE!R135+[8]NOVIEMBRE!R135+[8]DICIEMBRE!R135</f>
        <v>0</v>
      </c>
      <c r="T137" s="49">
        <f>'[8]ENERO '!S135+[8]FEBRERO!S135+[8]MARZO!S135+[8]ABRIL!S135+[8]MAYO!S135+[8]JUNIO!S135+[8]JULIO!S135+[8]AGOSTO!S135+[8]SEPTIEMBRE!S135+[8]OCTUBRE!S135+[8]NOVIEMBRE!S135+[8]DICIEMBRE!S135</f>
        <v>0</v>
      </c>
      <c r="U137" s="50">
        <f t="shared" si="10"/>
        <v>0</v>
      </c>
    </row>
    <row r="138" spans="1:21" s="52" customFormat="1" x14ac:dyDescent="0.25">
      <c r="A138" s="285">
        <v>143</v>
      </c>
      <c r="B138" s="281" t="s">
        <v>600</v>
      </c>
      <c r="C138" s="282" t="s">
        <v>634</v>
      </c>
      <c r="D138" s="283">
        <v>178.09947224999999</v>
      </c>
      <c r="E138" s="284">
        <v>0</v>
      </c>
      <c r="F138" s="284">
        <v>0</v>
      </c>
      <c r="G138" s="283">
        <v>0</v>
      </c>
      <c r="H138" s="280">
        <f t="shared" si="8"/>
        <v>178.09947224999999</v>
      </c>
      <c r="I138" s="280"/>
      <c r="J138" s="283">
        <v>69.668449444421768</v>
      </c>
      <c r="K138" s="283">
        <v>23.085599156275883</v>
      </c>
      <c r="L138" s="283">
        <v>0</v>
      </c>
      <c r="M138" s="283">
        <v>0</v>
      </c>
      <c r="N138" s="283">
        <f t="shared" si="9"/>
        <v>46.582850288145885</v>
      </c>
      <c r="O138" s="280">
        <f t="shared" si="6"/>
        <v>-73.844475955124068</v>
      </c>
      <c r="P138" s="49">
        <f>'[8]ENERO '!O136+[8]FEBRERO!O136+[8]MARZO!O136+[8]ABRIL!O136+[8]MAYO!O136+[8]JUNIO!O136+[8]JULIO!O136+[8]AGOSTO!O136+[8]SEPTIEMBRE!O136+[8]OCTUBRE!O136+[8]NOVIEMBRE!O136+[8]DICIEMBRE!O136</f>
        <v>0</v>
      </c>
      <c r="Q138" s="49">
        <f>'[8]ENERO '!P136+[8]FEBRERO!P136+[8]MARZO!P136+[8]ABRIL!P136+[8]MAYO!P136+[8]JUNIO!P136+[8]JULIO!P136+[8]AGOSTO!P136+[8]SEPTIEMBRE!P136+[8]OCTUBRE!P136+[8]NOVIEMBRE!P136+[8]DICIEMBRE!P136</f>
        <v>0</v>
      </c>
      <c r="R138" s="50">
        <f t="shared" si="7"/>
        <v>0</v>
      </c>
      <c r="S138" s="49">
        <f>'[8]ENERO '!R136+[8]FEBRERO!R136+[8]MARZO!R136+[8]ABRIL!R136+[8]MAYO!R136+[8]JUNIO!R136+[8]JULIO!R136+[8]AGOSTO!R136+[8]SEPTIEMBRE!R136+[8]OCTUBRE!R136+[8]NOVIEMBRE!R136+[8]DICIEMBRE!R136</f>
        <v>0</v>
      </c>
      <c r="T138" s="49">
        <f>'[8]ENERO '!S136+[8]FEBRERO!S136+[8]MARZO!S136+[8]ABRIL!S136+[8]MAYO!S136+[8]JUNIO!S136+[8]JULIO!S136+[8]AGOSTO!S136+[8]SEPTIEMBRE!S136+[8]OCTUBRE!S136+[8]NOVIEMBRE!S136+[8]DICIEMBRE!S136</f>
        <v>23.085599156275883</v>
      </c>
      <c r="U138" s="50">
        <f t="shared" si="10"/>
        <v>23.085599156275883</v>
      </c>
    </row>
    <row r="139" spans="1:21" s="52" customFormat="1" x14ac:dyDescent="0.25">
      <c r="A139" s="285">
        <v>144</v>
      </c>
      <c r="B139" s="281" t="s">
        <v>622</v>
      </c>
      <c r="C139" s="282" t="s">
        <v>635</v>
      </c>
      <c r="D139" s="283">
        <v>0</v>
      </c>
      <c r="E139" s="284">
        <v>0</v>
      </c>
      <c r="F139" s="284">
        <v>0</v>
      </c>
      <c r="G139" s="283">
        <v>0</v>
      </c>
      <c r="H139" s="280">
        <f t="shared" si="8"/>
        <v>0</v>
      </c>
      <c r="I139" s="280"/>
      <c r="J139" s="283">
        <v>0</v>
      </c>
      <c r="K139" s="283">
        <v>0</v>
      </c>
      <c r="L139" s="283">
        <v>0</v>
      </c>
      <c r="M139" s="283">
        <v>0</v>
      </c>
      <c r="N139" s="283">
        <f t="shared" si="9"/>
        <v>0</v>
      </c>
      <c r="O139" s="280" t="str">
        <f t="shared" si="6"/>
        <v>N.A.</v>
      </c>
      <c r="P139" s="49">
        <f>'[8]ENERO '!O137+[8]FEBRERO!O137+[8]MARZO!O137+[8]ABRIL!O137+[8]MAYO!O137+[8]JUNIO!O137+[8]JULIO!O137+[8]AGOSTO!O137+[8]SEPTIEMBRE!O137+[8]OCTUBRE!O137+[8]NOVIEMBRE!O137+[8]DICIEMBRE!O137</f>
        <v>0</v>
      </c>
      <c r="Q139" s="49">
        <f>'[8]ENERO '!P137+[8]FEBRERO!P137+[8]MARZO!P137+[8]ABRIL!P137+[8]MAYO!P137+[8]JUNIO!P137+[8]JULIO!P137+[8]AGOSTO!P137+[8]SEPTIEMBRE!P137+[8]OCTUBRE!P137+[8]NOVIEMBRE!P137+[8]DICIEMBRE!P137</f>
        <v>0</v>
      </c>
      <c r="R139" s="50">
        <f t="shared" si="7"/>
        <v>0</v>
      </c>
      <c r="S139" s="49">
        <f>'[8]ENERO '!R137+[8]FEBRERO!R137+[8]MARZO!R137+[8]ABRIL!R137+[8]MAYO!R137+[8]JUNIO!R137+[8]JULIO!R137+[8]AGOSTO!R137+[8]SEPTIEMBRE!R137+[8]OCTUBRE!R137+[8]NOVIEMBRE!R137+[8]DICIEMBRE!R137</f>
        <v>0</v>
      </c>
      <c r="T139" s="49">
        <f>'[8]ENERO '!S137+[8]FEBRERO!S137+[8]MARZO!S137+[8]ABRIL!S137+[8]MAYO!S137+[8]JUNIO!S137+[8]JULIO!S137+[8]AGOSTO!S137+[8]SEPTIEMBRE!S137+[8]OCTUBRE!S137+[8]NOVIEMBRE!S137+[8]DICIEMBRE!S137</f>
        <v>0</v>
      </c>
      <c r="U139" s="50">
        <f t="shared" si="10"/>
        <v>0</v>
      </c>
    </row>
    <row r="140" spans="1:21" s="52" customFormat="1" x14ac:dyDescent="0.25">
      <c r="A140" s="285">
        <v>146</v>
      </c>
      <c r="B140" s="281" t="s">
        <v>566</v>
      </c>
      <c r="C140" s="282" t="s">
        <v>636</v>
      </c>
      <c r="D140" s="283">
        <v>2174.4056835000001</v>
      </c>
      <c r="E140" s="284">
        <v>724.06124160000013</v>
      </c>
      <c r="F140" s="284">
        <v>0</v>
      </c>
      <c r="G140" s="283">
        <v>893.85238596000011</v>
      </c>
      <c r="H140" s="280">
        <f t="shared" si="8"/>
        <v>556.49205593999989</v>
      </c>
      <c r="I140" s="280"/>
      <c r="J140" s="283">
        <v>1476.6561634</v>
      </c>
      <c r="K140" s="283">
        <v>634.73838231000002</v>
      </c>
      <c r="L140" s="283">
        <v>0</v>
      </c>
      <c r="M140" s="283">
        <v>897.44578677999993</v>
      </c>
      <c r="N140" s="283">
        <f t="shared" si="9"/>
        <v>-55.528005689999986</v>
      </c>
      <c r="O140" s="280">
        <f t="shared" si="6"/>
        <v>-109.97822073060948</v>
      </c>
      <c r="P140" s="49">
        <f>'[8]ENERO '!O138+[8]FEBRERO!O138+[8]MARZO!O138+[8]ABRIL!O138+[8]MAYO!O138+[8]JUNIO!O138+[8]JULIO!O138+[8]AGOSTO!O138+[8]SEPTIEMBRE!O138+[8]OCTUBRE!O138+[8]NOVIEMBRE!O138+[8]DICIEMBRE!O138</f>
        <v>589.08572160000006</v>
      </c>
      <c r="Q140" s="49">
        <f>'[8]ENERO '!P138+[8]FEBRERO!P138+[8]MARZO!P138+[8]ABRIL!P138+[8]MAYO!P138+[8]JUNIO!P138+[8]JULIO!P138+[8]AGOSTO!P138+[8]SEPTIEMBRE!P138+[8]OCTUBRE!P138+[8]NOVIEMBRE!P138+[8]DICIEMBRE!P138</f>
        <v>134.97552000000002</v>
      </c>
      <c r="R140" s="50">
        <f t="shared" si="7"/>
        <v>724.06124160000013</v>
      </c>
      <c r="S140" s="49">
        <f>'[8]ENERO '!R138+[8]FEBRERO!R138+[8]MARZO!R138+[8]ABRIL!R138+[8]MAYO!R138+[8]JUNIO!R138+[8]JULIO!R138+[8]AGOSTO!R138+[8]SEPTIEMBRE!R138+[8]OCTUBRE!R138+[8]NOVIEMBRE!R138+[8]DICIEMBRE!R138</f>
        <v>589.08571760000007</v>
      </c>
      <c r="T140" s="49">
        <f>'[8]ENERO '!S138+[8]FEBRERO!S138+[8]MARZO!S138+[8]ABRIL!S138+[8]MAYO!S138+[8]JUNIO!S138+[8]JULIO!S138+[8]AGOSTO!S138+[8]SEPTIEMBRE!S138+[8]OCTUBRE!S138+[8]NOVIEMBRE!S138+[8]DICIEMBRE!S138</f>
        <v>45.652664709999996</v>
      </c>
      <c r="U140" s="50">
        <f t="shared" si="10"/>
        <v>634.73838231000002</v>
      </c>
    </row>
    <row r="141" spans="1:21" s="52" customFormat="1" x14ac:dyDescent="0.25">
      <c r="A141" s="285">
        <v>147</v>
      </c>
      <c r="B141" s="281" t="s">
        <v>564</v>
      </c>
      <c r="C141" s="282" t="s">
        <v>637</v>
      </c>
      <c r="D141" s="283">
        <v>1032.12990975</v>
      </c>
      <c r="E141" s="284">
        <v>519.62708310000016</v>
      </c>
      <c r="F141" s="284">
        <v>0</v>
      </c>
      <c r="G141" s="283">
        <v>4.7655504200000003</v>
      </c>
      <c r="H141" s="280">
        <f t="shared" si="8"/>
        <v>507.73727622999985</v>
      </c>
      <c r="I141" s="280"/>
      <c r="J141" s="283">
        <v>884.63500663880973</v>
      </c>
      <c r="K141" s="283">
        <v>188.40463497333332</v>
      </c>
      <c r="L141" s="283">
        <v>0</v>
      </c>
      <c r="M141" s="283">
        <v>4.7532779999999999</v>
      </c>
      <c r="N141" s="283">
        <f t="shared" si="9"/>
        <v>691.47709366547645</v>
      </c>
      <c r="O141" s="280">
        <f t="shared" si="6"/>
        <v>36.187970834003593</v>
      </c>
      <c r="P141" s="49">
        <f>'[8]ENERO '!O139+[8]FEBRERO!O139+[8]MARZO!O139+[8]ABRIL!O139+[8]MAYO!O139+[8]JUNIO!O139+[8]JULIO!O139+[8]AGOSTO!O139+[8]SEPTIEMBRE!O139+[8]OCTUBRE!O139+[8]NOVIEMBRE!O139+[8]DICIEMBRE!O139</f>
        <v>147.57077685000002</v>
      </c>
      <c r="Q141" s="49">
        <f>'[8]ENERO '!P139+[8]FEBRERO!P139+[8]MARZO!P139+[8]ABRIL!P139+[8]MAYO!P139+[8]JUNIO!P139+[8]JULIO!P139+[8]AGOSTO!P139+[8]SEPTIEMBRE!P139+[8]OCTUBRE!P139+[8]NOVIEMBRE!P139+[8]DICIEMBRE!P139</f>
        <v>372.05630625000009</v>
      </c>
      <c r="R141" s="50">
        <f t="shared" si="7"/>
        <v>519.62708310000016</v>
      </c>
      <c r="S141" s="49">
        <f>'[8]ENERO '!R139+[8]FEBRERO!R139+[8]MARZO!R139+[8]ABRIL!R139+[8]MAYO!R139+[8]JUNIO!R139+[8]JULIO!R139+[8]AGOSTO!R139+[8]SEPTIEMBRE!R139+[8]OCTUBRE!R139+[8]NOVIEMBRE!R139+[8]DICIEMBRE!R139</f>
        <v>147.06504538999999</v>
      </c>
      <c r="T141" s="49">
        <f>'[8]ENERO '!S139+[8]FEBRERO!S139+[8]MARZO!S139+[8]ABRIL!S139+[8]MAYO!S139+[8]JUNIO!S139+[8]JULIO!S139+[8]AGOSTO!S139+[8]SEPTIEMBRE!S139+[8]OCTUBRE!S139+[8]NOVIEMBRE!S139+[8]DICIEMBRE!S139</f>
        <v>41.339589583333336</v>
      </c>
      <c r="U141" s="50">
        <f t="shared" si="10"/>
        <v>188.40463497333332</v>
      </c>
    </row>
    <row r="142" spans="1:21" s="52" customFormat="1" x14ac:dyDescent="0.25">
      <c r="A142" s="285">
        <v>148</v>
      </c>
      <c r="B142" s="281" t="s">
        <v>638</v>
      </c>
      <c r="C142" s="282" t="s">
        <v>639</v>
      </c>
      <c r="D142" s="283">
        <v>89.514400499999994</v>
      </c>
      <c r="E142" s="284">
        <v>30.170362450000006</v>
      </c>
      <c r="F142" s="284">
        <v>0</v>
      </c>
      <c r="G142" s="283">
        <v>8.8183339999999999E-2</v>
      </c>
      <c r="H142" s="280">
        <f t="shared" si="8"/>
        <v>59.255854709999987</v>
      </c>
      <c r="I142" s="280"/>
      <c r="J142" s="283">
        <v>124.946856136818</v>
      </c>
      <c r="K142" s="283">
        <v>65.674461747922081</v>
      </c>
      <c r="L142" s="283">
        <v>0</v>
      </c>
      <c r="M142" s="283">
        <v>8.8183339999999999E-2</v>
      </c>
      <c r="N142" s="283">
        <f t="shared" si="9"/>
        <v>59.184211048895918</v>
      </c>
      <c r="O142" s="280">
        <f t="shared" si="6"/>
        <v>-0.12090562435508777</v>
      </c>
      <c r="P142" s="49">
        <f>'[8]ENERO '!O140+[8]FEBRERO!O140+[8]MARZO!O140+[8]ABRIL!O140+[8]MAYO!O140+[8]JUNIO!O140+[8]JULIO!O140+[8]AGOSTO!O140+[8]SEPTIEMBRE!O140+[8]OCTUBRE!O140+[8]NOVIEMBRE!O140+[8]DICIEMBRE!O140</f>
        <v>1.3139632000000001</v>
      </c>
      <c r="Q142" s="49">
        <f>'[8]ENERO '!P140+[8]FEBRERO!P140+[8]MARZO!P140+[8]ABRIL!P140+[8]MAYO!P140+[8]JUNIO!P140+[8]JULIO!P140+[8]AGOSTO!P140+[8]SEPTIEMBRE!P140+[8]OCTUBRE!P140+[8]NOVIEMBRE!P140+[8]DICIEMBRE!P140</f>
        <v>28.856399250000006</v>
      </c>
      <c r="R142" s="50">
        <f t="shared" si="7"/>
        <v>30.170362450000006</v>
      </c>
      <c r="S142" s="49">
        <f>'[8]ENERO '!R140+[8]FEBRERO!R140+[8]MARZO!R140+[8]ABRIL!R140+[8]MAYO!R140+[8]JUNIO!R140+[8]JULIO!R140+[8]AGOSTO!R140+[8]SEPTIEMBRE!R140+[8]OCTUBRE!R140+[8]NOVIEMBRE!R140+[8]DICIEMBRE!R140</f>
        <v>1.3139632000000001</v>
      </c>
      <c r="T142" s="49">
        <f>'[8]ENERO '!S140+[8]FEBRERO!S140+[8]MARZO!S140+[8]ABRIL!S140+[8]MAYO!S140+[8]JUNIO!S140+[8]JULIO!S140+[8]AGOSTO!S140+[8]SEPTIEMBRE!S140+[8]OCTUBRE!S140+[8]NOVIEMBRE!S140+[8]DICIEMBRE!S140</f>
        <v>64.360498547922077</v>
      </c>
      <c r="U142" s="50">
        <f t="shared" si="10"/>
        <v>65.674461747922081</v>
      </c>
    </row>
    <row r="143" spans="1:21" s="52" customFormat="1" x14ac:dyDescent="0.25">
      <c r="A143" s="285">
        <v>149</v>
      </c>
      <c r="B143" s="281" t="s">
        <v>638</v>
      </c>
      <c r="C143" s="282" t="s">
        <v>640</v>
      </c>
      <c r="D143" s="283">
        <v>0</v>
      </c>
      <c r="E143" s="284">
        <v>0</v>
      </c>
      <c r="F143" s="284">
        <v>0</v>
      </c>
      <c r="G143" s="283">
        <v>0</v>
      </c>
      <c r="H143" s="280">
        <f t="shared" si="8"/>
        <v>0</v>
      </c>
      <c r="I143" s="280"/>
      <c r="J143" s="283">
        <v>0</v>
      </c>
      <c r="K143" s="283">
        <v>0</v>
      </c>
      <c r="L143" s="283">
        <v>0</v>
      </c>
      <c r="M143" s="283">
        <v>0</v>
      </c>
      <c r="N143" s="283">
        <f t="shared" si="9"/>
        <v>0</v>
      </c>
      <c r="O143" s="280" t="str">
        <f t="shared" si="6"/>
        <v>N.A.</v>
      </c>
      <c r="P143" s="49">
        <f>'[8]ENERO '!O141+[8]FEBRERO!O141+[8]MARZO!O141+[8]ABRIL!O141+[8]MAYO!O141+[8]JUNIO!O141+[8]JULIO!O141+[8]AGOSTO!O141+[8]SEPTIEMBRE!O141+[8]OCTUBRE!O141+[8]NOVIEMBRE!O141+[8]DICIEMBRE!O141</f>
        <v>0</v>
      </c>
      <c r="Q143" s="49">
        <f>'[8]ENERO '!P141+[8]FEBRERO!P141+[8]MARZO!P141+[8]ABRIL!P141+[8]MAYO!P141+[8]JUNIO!P141+[8]JULIO!P141+[8]AGOSTO!P141+[8]SEPTIEMBRE!P141+[8]OCTUBRE!P141+[8]NOVIEMBRE!P141+[8]DICIEMBRE!P141</f>
        <v>0</v>
      </c>
      <c r="R143" s="50">
        <f t="shared" si="7"/>
        <v>0</v>
      </c>
      <c r="S143" s="49">
        <f>'[8]ENERO '!R141+[8]FEBRERO!R141+[8]MARZO!R141+[8]ABRIL!R141+[8]MAYO!R141+[8]JUNIO!R141+[8]JULIO!R141+[8]AGOSTO!R141+[8]SEPTIEMBRE!R141+[8]OCTUBRE!R141+[8]NOVIEMBRE!R141+[8]DICIEMBRE!R141</f>
        <v>0</v>
      </c>
      <c r="T143" s="49">
        <f>'[8]ENERO '!S141+[8]FEBRERO!S141+[8]MARZO!S141+[8]ABRIL!S141+[8]MAYO!S141+[8]JUNIO!S141+[8]JULIO!S141+[8]AGOSTO!S141+[8]SEPTIEMBRE!S141+[8]OCTUBRE!S141+[8]NOVIEMBRE!S141+[8]DICIEMBRE!S141</f>
        <v>0</v>
      </c>
      <c r="U143" s="50">
        <f t="shared" si="10"/>
        <v>0</v>
      </c>
    </row>
    <row r="144" spans="1:21" s="52" customFormat="1" x14ac:dyDescent="0.25">
      <c r="A144" s="285">
        <v>150</v>
      </c>
      <c r="B144" s="281" t="s">
        <v>638</v>
      </c>
      <c r="C144" s="282" t="s">
        <v>641</v>
      </c>
      <c r="D144" s="283">
        <v>126.84572325000001</v>
      </c>
      <c r="E144" s="284">
        <v>41.890203880000001</v>
      </c>
      <c r="F144" s="284">
        <v>0</v>
      </c>
      <c r="G144" s="283">
        <v>0.19488240000000001</v>
      </c>
      <c r="H144" s="280">
        <f t="shared" si="8"/>
        <v>84.760636970000007</v>
      </c>
      <c r="I144" s="280"/>
      <c r="J144" s="283">
        <v>177.05501299093015</v>
      </c>
      <c r="K144" s="283">
        <v>92.201026881565426</v>
      </c>
      <c r="L144" s="283">
        <v>0</v>
      </c>
      <c r="M144" s="283">
        <v>0.20860254</v>
      </c>
      <c r="N144" s="283">
        <f t="shared" si="9"/>
        <v>84.645383569364725</v>
      </c>
      <c r="O144" s="280">
        <f t="shared" si="6"/>
        <v>-0.13597514690229956</v>
      </c>
      <c r="P144" s="49">
        <f>'[8]ENERO '!O142+[8]FEBRERO!O142+[8]MARZO!O142+[8]ABRIL!O142+[8]MAYO!O142+[8]JUNIO!O142+[8]JULIO!O142+[8]AGOSTO!O142+[8]SEPTIEMBRE!O142+[8]OCTUBRE!O142+[8]NOVIEMBRE!O142+[8]DICIEMBRE!O142</f>
        <v>0.99946212999999984</v>
      </c>
      <c r="Q144" s="49">
        <f>'[8]ENERO '!P142+[8]FEBRERO!P142+[8]MARZO!P142+[8]ABRIL!P142+[8]MAYO!P142+[8]JUNIO!P142+[8]JULIO!P142+[8]AGOSTO!P142+[8]SEPTIEMBRE!P142+[8]OCTUBRE!P142+[8]NOVIEMBRE!P142+[8]DICIEMBRE!P142</f>
        <v>40.890741750000004</v>
      </c>
      <c r="R144" s="50">
        <f t="shared" si="7"/>
        <v>41.890203880000001</v>
      </c>
      <c r="S144" s="49">
        <f>'[8]ENERO '!R142+[8]FEBRERO!R142+[8]MARZO!R142+[8]ABRIL!R142+[8]MAYO!R142+[8]JUNIO!R142+[8]JULIO!R142+[8]AGOSTO!R142+[8]SEPTIEMBRE!R142+[8]OCTUBRE!R142+[8]NOVIEMBRE!R142+[8]DICIEMBRE!R142</f>
        <v>0.99946212999999984</v>
      </c>
      <c r="T144" s="49">
        <f>'[8]ENERO '!S142+[8]FEBRERO!S142+[8]MARZO!S142+[8]ABRIL!S142+[8]MAYO!S142+[8]JUNIO!S142+[8]JULIO!S142+[8]AGOSTO!S142+[8]SEPTIEMBRE!S142+[8]OCTUBRE!S142+[8]NOVIEMBRE!S142+[8]DICIEMBRE!S142</f>
        <v>91.201564751565428</v>
      </c>
      <c r="U144" s="50">
        <f t="shared" si="10"/>
        <v>92.201026881565426</v>
      </c>
    </row>
    <row r="145" spans="1:21" s="52" customFormat="1" x14ac:dyDescent="0.25">
      <c r="A145" s="285">
        <v>151</v>
      </c>
      <c r="B145" s="281" t="s">
        <v>618</v>
      </c>
      <c r="C145" s="282" t="s">
        <v>642</v>
      </c>
      <c r="D145" s="283">
        <v>56.412443999999986</v>
      </c>
      <c r="E145" s="284">
        <v>15.405579880000001</v>
      </c>
      <c r="F145" s="284">
        <v>0</v>
      </c>
      <c r="G145" s="283">
        <v>3.39953225</v>
      </c>
      <c r="H145" s="280">
        <f t="shared" si="8"/>
        <v>37.607331869999989</v>
      </c>
      <c r="I145" s="280"/>
      <c r="J145" s="283">
        <v>44.734224714234699</v>
      </c>
      <c r="K145" s="283">
        <v>15.405572316690094</v>
      </c>
      <c r="L145" s="283">
        <v>0</v>
      </c>
      <c r="M145" s="283">
        <v>3.4074220999999998</v>
      </c>
      <c r="N145" s="283">
        <f t="shared" si="9"/>
        <v>25.921230297544604</v>
      </c>
      <c r="O145" s="280">
        <f t="shared" si="6"/>
        <v>-31.073998051368246</v>
      </c>
      <c r="P145" s="49">
        <f>'[8]ENERO '!O143+[8]FEBRERO!O143+[8]MARZO!O143+[8]ABRIL!O143+[8]MAYO!O143+[8]JUNIO!O143+[8]JULIO!O143+[8]AGOSTO!O143+[8]SEPTIEMBRE!O143+[8]OCTUBRE!O143+[8]NOVIEMBRE!O143+[8]DICIEMBRE!O143</f>
        <v>12.13083763</v>
      </c>
      <c r="Q145" s="49">
        <f>'[8]ENERO '!P143+[8]FEBRERO!P143+[8]MARZO!P143+[8]ABRIL!P143+[8]MAYO!P143+[8]JUNIO!P143+[8]JULIO!P143+[8]AGOSTO!P143+[8]SEPTIEMBRE!P143+[8]OCTUBRE!P143+[8]NOVIEMBRE!P143+[8]DICIEMBRE!P143</f>
        <v>3.2747422500000005</v>
      </c>
      <c r="R145" s="50">
        <f t="shared" si="7"/>
        <v>15.405579880000001</v>
      </c>
      <c r="S145" s="49">
        <f>'[8]ENERO '!R143+[8]FEBRERO!R143+[8]MARZO!R143+[8]ABRIL!R143+[8]MAYO!R143+[8]JUNIO!R143+[8]JULIO!R143+[8]AGOSTO!R143+[8]SEPTIEMBRE!R143+[8]OCTUBRE!R143+[8]NOVIEMBRE!R143+[8]DICIEMBRE!R143</f>
        <v>12.13083763</v>
      </c>
      <c r="T145" s="49">
        <f>'[8]ENERO '!S143+[8]FEBRERO!S143+[8]MARZO!S143+[8]ABRIL!S143+[8]MAYO!S143+[8]JUNIO!S143+[8]JULIO!S143+[8]AGOSTO!S143+[8]SEPTIEMBRE!S143+[8]OCTUBRE!S143+[8]NOVIEMBRE!S143+[8]DICIEMBRE!S143</f>
        <v>3.2747346866900942</v>
      </c>
      <c r="U145" s="50">
        <f t="shared" si="10"/>
        <v>15.405572316690094</v>
      </c>
    </row>
    <row r="146" spans="1:21" s="52" customFormat="1" x14ac:dyDescent="0.25">
      <c r="A146" s="285">
        <v>152</v>
      </c>
      <c r="B146" s="281" t="s">
        <v>618</v>
      </c>
      <c r="C146" s="282" t="s">
        <v>643</v>
      </c>
      <c r="D146" s="283">
        <v>200.16426750000002</v>
      </c>
      <c r="E146" s="284">
        <v>32.944736919999997</v>
      </c>
      <c r="F146" s="284">
        <v>0</v>
      </c>
      <c r="G146" s="283">
        <v>6.802339850000001</v>
      </c>
      <c r="H146" s="280">
        <f t="shared" si="8"/>
        <v>160.41719073000002</v>
      </c>
      <c r="I146" s="280"/>
      <c r="J146" s="283">
        <v>77.333605318448747</v>
      </c>
      <c r="K146" s="283">
        <v>32.715851972757669</v>
      </c>
      <c r="L146" s="283">
        <v>0</v>
      </c>
      <c r="M146" s="283">
        <v>6.8360703599999999</v>
      </c>
      <c r="N146" s="283">
        <f t="shared" si="9"/>
        <v>37.781682985691077</v>
      </c>
      <c r="O146" s="280">
        <f t="shared" ref="O146:O209" si="11">IF(OR(H146=0,N146=0),"N.A.",IF((((N146-H146)/H146))*100&gt;=500,"500&lt;",IF((((N146-H146)/H146))*100&lt;=-500,"&lt;-500",(((N146-H146)/H146))*100)))</f>
        <v>-76.447858977108098</v>
      </c>
      <c r="P146" s="49">
        <f>'[8]ENERO '!O144+[8]FEBRERO!O144+[8]MARZO!O144+[8]ABRIL!O144+[8]MAYO!O144+[8]JUNIO!O144+[8]JULIO!O144+[8]AGOSTO!O144+[8]SEPTIEMBRE!O144+[8]OCTUBRE!O144+[8]NOVIEMBRE!O144+[8]DICIEMBRE!O144</f>
        <v>24.57661942</v>
      </c>
      <c r="Q146" s="49">
        <f>'[8]ENERO '!P144+[8]FEBRERO!P144+[8]MARZO!P144+[8]ABRIL!P144+[8]MAYO!P144+[8]JUNIO!P144+[8]JULIO!P144+[8]AGOSTO!P144+[8]SEPTIEMBRE!P144+[8]OCTUBRE!P144+[8]NOVIEMBRE!P144+[8]DICIEMBRE!P144</f>
        <v>8.3681175000000003</v>
      </c>
      <c r="R146" s="50">
        <f t="shared" ref="R146:R209" si="12">P146+Q146</f>
        <v>32.944736919999997</v>
      </c>
      <c r="S146" s="49">
        <f>'[8]ENERO '!R144+[8]FEBRERO!R144+[8]MARZO!R144+[8]ABRIL!R144+[8]MAYO!R144+[8]JUNIO!R144+[8]JULIO!R144+[8]AGOSTO!R144+[8]SEPTIEMBRE!R144+[8]OCTUBRE!R144+[8]NOVIEMBRE!R144+[8]DICIEMBRE!R144</f>
        <v>24.495501860000001</v>
      </c>
      <c r="T146" s="49">
        <f>'[8]ENERO '!S144+[8]FEBRERO!S144+[8]MARZO!S144+[8]ABRIL!S144+[8]MAYO!S144+[8]JUNIO!S144+[8]JULIO!S144+[8]AGOSTO!S144+[8]SEPTIEMBRE!S144+[8]OCTUBRE!S144+[8]NOVIEMBRE!S144+[8]DICIEMBRE!S144</f>
        <v>8.2203501127576697</v>
      </c>
      <c r="U146" s="50">
        <f t="shared" si="10"/>
        <v>32.715851972757669</v>
      </c>
    </row>
    <row r="147" spans="1:21" s="52" customFormat="1" x14ac:dyDescent="0.25">
      <c r="A147" s="285">
        <v>156</v>
      </c>
      <c r="B147" s="281" t="s">
        <v>577</v>
      </c>
      <c r="C147" s="282" t="s">
        <v>644</v>
      </c>
      <c r="D147" s="283">
        <v>45.591322500000004</v>
      </c>
      <c r="E147" s="284">
        <v>12.874314209999998</v>
      </c>
      <c r="F147" s="284">
        <v>0</v>
      </c>
      <c r="G147" s="283">
        <v>0.99488269000000007</v>
      </c>
      <c r="H147" s="280">
        <f t="shared" ref="H147:H210" si="13">D147-E147-G147</f>
        <v>31.722125600000009</v>
      </c>
      <c r="I147" s="280"/>
      <c r="J147" s="283">
        <v>662.24830965768194</v>
      </c>
      <c r="K147" s="283">
        <v>12.809571349999999</v>
      </c>
      <c r="L147" s="283">
        <v>0</v>
      </c>
      <c r="M147" s="283">
        <v>1.0256558900000001</v>
      </c>
      <c r="N147" s="283">
        <f t="shared" ref="N147:N210" si="14">J147-K147-M147</f>
        <v>648.41308241768184</v>
      </c>
      <c r="O147" s="280" t="str">
        <f t="shared" si="11"/>
        <v>500&lt;</v>
      </c>
      <c r="P147" s="49">
        <f>'[8]ENERO '!O145+[8]FEBRERO!O145+[8]MARZO!O145+[8]ABRIL!O145+[8]MAYO!O145+[8]JUNIO!O145+[8]JULIO!O145+[8]AGOSTO!O145+[8]SEPTIEMBRE!O145+[8]OCTUBRE!O145+[8]NOVIEMBRE!O145+[8]DICIEMBRE!O145</f>
        <v>12.874314209999998</v>
      </c>
      <c r="Q147" s="49">
        <f>'[8]ENERO '!P145+[8]FEBRERO!P145+[8]MARZO!P145+[8]ABRIL!P145+[8]MAYO!P145+[8]JUNIO!P145+[8]JULIO!P145+[8]AGOSTO!P145+[8]SEPTIEMBRE!P145+[8]OCTUBRE!P145+[8]NOVIEMBRE!P145+[8]DICIEMBRE!P145</f>
        <v>0</v>
      </c>
      <c r="R147" s="50">
        <f t="shared" si="12"/>
        <v>12.874314209999998</v>
      </c>
      <c r="S147" s="49">
        <f>'[8]ENERO '!R145+[8]FEBRERO!R145+[8]MARZO!R145+[8]ABRIL!R145+[8]MAYO!R145+[8]JUNIO!R145+[8]JULIO!R145+[8]AGOSTO!R145+[8]SEPTIEMBRE!R145+[8]OCTUBRE!R145+[8]NOVIEMBRE!R145+[8]DICIEMBRE!R145</f>
        <v>12.809571349999999</v>
      </c>
      <c r="T147" s="49">
        <f>'[8]ENERO '!S145+[8]FEBRERO!S145+[8]MARZO!S145+[8]ABRIL!S145+[8]MAYO!S145+[8]JUNIO!S145+[8]JULIO!S145+[8]AGOSTO!S145+[8]SEPTIEMBRE!S145+[8]OCTUBRE!S145+[8]NOVIEMBRE!S145+[8]DICIEMBRE!S145</f>
        <v>0</v>
      </c>
      <c r="U147" s="50">
        <f t="shared" ref="U147:U210" si="15">S147+T147</f>
        <v>12.809571349999999</v>
      </c>
    </row>
    <row r="148" spans="1:21" s="52" customFormat="1" x14ac:dyDescent="0.25">
      <c r="A148" s="285">
        <v>157</v>
      </c>
      <c r="B148" s="281" t="s">
        <v>585</v>
      </c>
      <c r="C148" s="282" t="s">
        <v>645</v>
      </c>
      <c r="D148" s="283">
        <v>850.94265525000026</v>
      </c>
      <c r="E148" s="284">
        <v>174.72467541</v>
      </c>
      <c r="F148" s="284">
        <v>0</v>
      </c>
      <c r="G148" s="283">
        <v>11.55090759</v>
      </c>
      <c r="H148" s="280">
        <f t="shared" si="13"/>
        <v>664.66707225000027</v>
      </c>
      <c r="I148" s="280"/>
      <c r="J148" s="283">
        <v>7047.2786614947181</v>
      </c>
      <c r="K148" s="283">
        <v>174.00095387000002</v>
      </c>
      <c r="L148" s="283">
        <v>0</v>
      </c>
      <c r="M148" s="283">
        <v>11.767030539999999</v>
      </c>
      <c r="N148" s="283">
        <f t="shared" si="14"/>
        <v>6861.5106770847187</v>
      </c>
      <c r="O148" s="280" t="str">
        <f t="shared" si="11"/>
        <v>500&lt;</v>
      </c>
      <c r="P148" s="49">
        <f>'[8]ENERO '!O146+[8]FEBRERO!O146+[8]MARZO!O146+[8]ABRIL!O146+[8]MAYO!O146+[8]JUNIO!O146+[8]JULIO!O146+[8]AGOSTO!O146+[8]SEPTIEMBRE!O146+[8]OCTUBRE!O146+[8]NOVIEMBRE!O146+[8]DICIEMBRE!O146</f>
        <v>174.72467541</v>
      </c>
      <c r="Q148" s="49">
        <f>'[8]ENERO '!P146+[8]FEBRERO!P146+[8]MARZO!P146+[8]ABRIL!P146+[8]MAYO!P146+[8]JUNIO!P146+[8]JULIO!P146+[8]AGOSTO!P146+[8]SEPTIEMBRE!P146+[8]OCTUBRE!P146+[8]NOVIEMBRE!P146+[8]DICIEMBRE!P146</f>
        <v>0</v>
      </c>
      <c r="R148" s="50">
        <f t="shared" si="12"/>
        <v>174.72467541</v>
      </c>
      <c r="S148" s="49">
        <f>'[8]ENERO '!R146+[8]FEBRERO!R146+[8]MARZO!R146+[8]ABRIL!R146+[8]MAYO!R146+[8]JUNIO!R146+[8]JULIO!R146+[8]AGOSTO!R146+[8]SEPTIEMBRE!R146+[8]OCTUBRE!R146+[8]NOVIEMBRE!R146+[8]DICIEMBRE!R146</f>
        <v>174.00095387000002</v>
      </c>
      <c r="T148" s="49">
        <f>'[8]ENERO '!S146+[8]FEBRERO!S146+[8]MARZO!S146+[8]ABRIL!S146+[8]MAYO!S146+[8]JUNIO!S146+[8]JULIO!S146+[8]AGOSTO!S146+[8]SEPTIEMBRE!S146+[8]OCTUBRE!S146+[8]NOVIEMBRE!S146+[8]DICIEMBRE!S146</f>
        <v>0</v>
      </c>
      <c r="U148" s="50">
        <f t="shared" si="15"/>
        <v>174.00095387000002</v>
      </c>
    </row>
    <row r="149" spans="1:21" s="52" customFormat="1" x14ac:dyDescent="0.25">
      <c r="A149" s="285">
        <v>158</v>
      </c>
      <c r="B149" s="281" t="s">
        <v>577</v>
      </c>
      <c r="C149" s="282" t="s">
        <v>646</v>
      </c>
      <c r="D149" s="283">
        <v>0</v>
      </c>
      <c r="E149" s="284">
        <v>0</v>
      </c>
      <c r="F149" s="284">
        <v>0</v>
      </c>
      <c r="G149" s="283">
        <v>0</v>
      </c>
      <c r="H149" s="280">
        <f t="shared" si="13"/>
        <v>0</v>
      </c>
      <c r="I149" s="280"/>
      <c r="J149" s="283">
        <v>0</v>
      </c>
      <c r="K149" s="283">
        <v>0</v>
      </c>
      <c r="L149" s="283">
        <v>0</v>
      </c>
      <c r="M149" s="283">
        <v>0</v>
      </c>
      <c r="N149" s="283">
        <f t="shared" si="14"/>
        <v>0</v>
      </c>
      <c r="O149" s="280" t="str">
        <f t="shared" si="11"/>
        <v>N.A.</v>
      </c>
      <c r="P149" s="49">
        <f>'[8]ENERO '!O147+[8]FEBRERO!O147+[8]MARZO!O147+[8]ABRIL!O147+[8]MAYO!O147+[8]JUNIO!O147+[8]JULIO!O147+[8]AGOSTO!O147+[8]SEPTIEMBRE!O147+[8]OCTUBRE!O147+[8]NOVIEMBRE!O147+[8]DICIEMBRE!O147</f>
        <v>0</v>
      </c>
      <c r="Q149" s="49">
        <f>'[8]ENERO '!P147+[8]FEBRERO!P147+[8]MARZO!P147+[8]ABRIL!P147+[8]MAYO!P147+[8]JUNIO!P147+[8]JULIO!P147+[8]AGOSTO!P147+[8]SEPTIEMBRE!P147+[8]OCTUBRE!P147+[8]NOVIEMBRE!P147+[8]DICIEMBRE!P147</f>
        <v>0</v>
      </c>
      <c r="R149" s="50">
        <f t="shared" si="12"/>
        <v>0</v>
      </c>
      <c r="S149" s="49">
        <f>'[8]ENERO '!R147+[8]FEBRERO!R147+[8]MARZO!R147+[8]ABRIL!R147+[8]MAYO!R147+[8]JUNIO!R147+[8]JULIO!R147+[8]AGOSTO!R147+[8]SEPTIEMBRE!R147+[8]OCTUBRE!R147+[8]NOVIEMBRE!R147+[8]DICIEMBRE!R147</f>
        <v>0</v>
      </c>
      <c r="T149" s="49">
        <f>'[8]ENERO '!S147+[8]FEBRERO!S147+[8]MARZO!S147+[8]ABRIL!S147+[8]MAYO!S147+[8]JUNIO!S147+[8]JULIO!S147+[8]AGOSTO!S147+[8]SEPTIEMBRE!S147+[8]OCTUBRE!S147+[8]NOVIEMBRE!S147+[8]DICIEMBRE!S147</f>
        <v>0</v>
      </c>
      <c r="U149" s="50">
        <f t="shared" si="15"/>
        <v>0</v>
      </c>
    </row>
    <row r="150" spans="1:21" s="52" customFormat="1" x14ac:dyDescent="0.25">
      <c r="A150" s="285">
        <v>159</v>
      </c>
      <c r="B150" s="281" t="s">
        <v>585</v>
      </c>
      <c r="C150" s="282" t="s">
        <v>647</v>
      </c>
      <c r="D150" s="283">
        <v>0</v>
      </c>
      <c r="E150" s="284">
        <v>0</v>
      </c>
      <c r="F150" s="284">
        <v>0</v>
      </c>
      <c r="G150" s="283">
        <v>0</v>
      </c>
      <c r="H150" s="280">
        <f t="shared" si="13"/>
        <v>0</v>
      </c>
      <c r="I150" s="280"/>
      <c r="J150" s="283">
        <v>0</v>
      </c>
      <c r="K150" s="283">
        <v>0</v>
      </c>
      <c r="L150" s="283">
        <v>0</v>
      </c>
      <c r="M150" s="283">
        <v>0</v>
      </c>
      <c r="N150" s="283">
        <f t="shared" si="14"/>
        <v>0</v>
      </c>
      <c r="O150" s="280" t="str">
        <f t="shared" si="11"/>
        <v>N.A.</v>
      </c>
      <c r="P150" s="49">
        <f>'[8]ENERO '!O148+[8]FEBRERO!O148+[8]MARZO!O148+[8]ABRIL!O148+[8]MAYO!O148+[8]JUNIO!O148+[8]JULIO!O148+[8]AGOSTO!O148+[8]SEPTIEMBRE!O148+[8]OCTUBRE!O148+[8]NOVIEMBRE!O148+[8]DICIEMBRE!O148</f>
        <v>0</v>
      </c>
      <c r="Q150" s="49">
        <f>'[8]ENERO '!P148+[8]FEBRERO!P148+[8]MARZO!P148+[8]ABRIL!P148+[8]MAYO!P148+[8]JUNIO!P148+[8]JULIO!P148+[8]AGOSTO!P148+[8]SEPTIEMBRE!P148+[8]OCTUBRE!P148+[8]NOVIEMBRE!P148+[8]DICIEMBRE!P148</f>
        <v>0</v>
      </c>
      <c r="R150" s="50">
        <f t="shared" si="12"/>
        <v>0</v>
      </c>
      <c r="S150" s="49">
        <f>'[8]ENERO '!R148+[8]FEBRERO!R148+[8]MARZO!R148+[8]ABRIL!R148+[8]MAYO!R148+[8]JUNIO!R148+[8]JULIO!R148+[8]AGOSTO!R148+[8]SEPTIEMBRE!R148+[8]OCTUBRE!R148+[8]NOVIEMBRE!R148+[8]DICIEMBRE!R148</f>
        <v>0</v>
      </c>
      <c r="T150" s="49">
        <f>'[8]ENERO '!S148+[8]FEBRERO!S148+[8]MARZO!S148+[8]ABRIL!S148+[8]MAYO!S148+[8]JUNIO!S148+[8]JULIO!S148+[8]AGOSTO!S148+[8]SEPTIEMBRE!S148+[8]OCTUBRE!S148+[8]NOVIEMBRE!S148+[8]DICIEMBRE!S148</f>
        <v>0</v>
      </c>
      <c r="U150" s="50">
        <f t="shared" si="15"/>
        <v>0</v>
      </c>
    </row>
    <row r="151" spans="1:21" s="52" customFormat="1" x14ac:dyDescent="0.25">
      <c r="A151" s="285">
        <v>160</v>
      </c>
      <c r="B151" s="281" t="s">
        <v>585</v>
      </c>
      <c r="C151" s="282" t="s">
        <v>648</v>
      </c>
      <c r="D151" s="283">
        <v>0</v>
      </c>
      <c r="E151" s="284">
        <v>0</v>
      </c>
      <c r="F151" s="284">
        <v>0</v>
      </c>
      <c r="G151" s="283">
        <v>0</v>
      </c>
      <c r="H151" s="280">
        <f t="shared" si="13"/>
        <v>0</v>
      </c>
      <c r="I151" s="280"/>
      <c r="J151" s="283">
        <v>0</v>
      </c>
      <c r="K151" s="283">
        <v>0</v>
      </c>
      <c r="L151" s="283">
        <v>0</v>
      </c>
      <c r="M151" s="283">
        <v>0</v>
      </c>
      <c r="N151" s="283">
        <f t="shared" si="14"/>
        <v>0</v>
      </c>
      <c r="O151" s="280" t="str">
        <f t="shared" si="11"/>
        <v>N.A.</v>
      </c>
      <c r="P151" s="49">
        <f>'[8]ENERO '!O149+[8]FEBRERO!O149+[8]MARZO!O149+[8]ABRIL!O149+[8]MAYO!O149+[8]JUNIO!O149+[8]JULIO!O149+[8]AGOSTO!O149+[8]SEPTIEMBRE!O149+[8]OCTUBRE!O149+[8]NOVIEMBRE!O149+[8]DICIEMBRE!O149</f>
        <v>0</v>
      </c>
      <c r="Q151" s="49">
        <f>'[8]ENERO '!P149+[8]FEBRERO!P149+[8]MARZO!P149+[8]ABRIL!P149+[8]MAYO!P149+[8]JUNIO!P149+[8]JULIO!P149+[8]AGOSTO!P149+[8]SEPTIEMBRE!P149+[8]OCTUBRE!P149+[8]NOVIEMBRE!P149+[8]DICIEMBRE!P149</f>
        <v>0</v>
      </c>
      <c r="R151" s="50">
        <f t="shared" si="12"/>
        <v>0</v>
      </c>
      <c r="S151" s="49">
        <f>'[8]ENERO '!R149+[8]FEBRERO!R149+[8]MARZO!R149+[8]ABRIL!R149+[8]MAYO!R149+[8]JUNIO!R149+[8]JULIO!R149+[8]AGOSTO!R149+[8]SEPTIEMBRE!R149+[8]OCTUBRE!R149+[8]NOVIEMBRE!R149+[8]DICIEMBRE!R149</f>
        <v>0</v>
      </c>
      <c r="T151" s="49">
        <f>'[8]ENERO '!S149+[8]FEBRERO!S149+[8]MARZO!S149+[8]ABRIL!S149+[8]MAYO!S149+[8]JUNIO!S149+[8]JULIO!S149+[8]AGOSTO!S149+[8]SEPTIEMBRE!S149+[8]OCTUBRE!S149+[8]NOVIEMBRE!S149+[8]DICIEMBRE!S149</f>
        <v>0</v>
      </c>
      <c r="U151" s="50">
        <f t="shared" si="15"/>
        <v>0</v>
      </c>
    </row>
    <row r="152" spans="1:21" s="52" customFormat="1" x14ac:dyDescent="0.25">
      <c r="A152" s="285">
        <v>161</v>
      </c>
      <c r="B152" s="281" t="s">
        <v>585</v>
      </c>
      <c r="C152" s="282" t="s">
        <v>649</v>
      </c>
      <c r="D152" s="283">
        <v>0</v>
      </c>
      <c r="E152" s="284">
        <v>0</v>
      </c>
      <c r="F152" s="284">
        <v>0</v>
      </c>
      <c r="G152" s="283">
        <v>0</v>
      </c>
      <c r="H152" s="280">
        <f t="shared" si="13"/>
        <v>0</v>
      </c>
      <c r="I152" s="280"/>
      <c r="J152" s="283">
        <v>0</v>
      </c>
      <c r="K152" s="283">
        <v>0</v>
      </c>
      <c r="L152" s="283">
        <v>0</v>
      </c>
      <c r="M152" s="283">
        <v>0</v>
      </c>
      <c r="N152" s="283">
        <f t="shared" si="14"/>
        <v>0</v>
      </c>
      <c r="O152" s="280" t="str">
        <f t="shared" si="11"/>
        <v>N.A.</v>
      </c>
      <c r="P152" s="49">
        <f>'[8]ENERO '!O150+[8]FEBRERO!O150+[8]MARZO!O150+[8]ABRIL!O150+[8]MAYO!O150+[8]JUNIO!O150+[8]JULIO!O150+[8]AGOSTO!O150+[8]SEPTIEMBRE!O150+[8]OCTUBRE!O150+[8]NOVIEMBRE!O150+[8]DICIEMBRE!O150</f>
        <v>0</v>
      </c>
      <c r="Q152" s="49">
        <f>'[8]ENERO '!P150+[8]FEBRERO!P150+[8]MARZO!P150+[8]ABRIL!P150+[8]MAYO!P150+[8]JUNIO!P150+[8]JULIO!P150+[8]AGOSTO!P150+[8]SEPTIEMBRE!P150+[8]OCTUBRE!P150+[8]NOVIEMBRE!P150+[8]DICIEMBRE!P150</f>
        <v>0</v>
      </c>
      <c r="R152" s="50">
        <f t="shared" si="12"/>
        <v>0</v>
      </c>
      <c r="S152" s="49">
        <f>'[8]ENERO '!R150+[8]FEBRERO!R150+[8]MARZO!R150+[8]ABRIL!R150+[8]MAYO!R150+[8]JUNIO!R150+[8]JULIO!R150+[8]AGOSTO!R150+[8]SEPTIEMBRE!R150+[8]OCTUBRE!R150+[8]NOVIEMBRE!R150+[8]DICIEMBRE!R150</f>
        <v>0</v>
      </c>
      <c r="T152" s="49">
        <f>'[8]ENERO '!S150+[8]FEBRERO!S150+[8]MARZO!S150+[8]ABRIL!S150+[8]MAYO!S150+[8]JUNIO!S150+[8]JULIO!S150+[8]AGOSTO!S150+[8]SEPTIEMBRE!S150+[8]OCTUBRE!S150+[8]NOVIEMBRE!S150+[8]DICIEMBRE!S150</f>
        <v>0</v>
      </c>
      <c r="U152" s="50">
        <f t="shared" si="15"/>
        <v>0</v>
      </c>
    </row>
    <row r="153" spans="1:21" s="52" customFormat="1" x14ac:dyDescent="0.25">
      <c r="A153" s="285">
        <v>162</v>
      </c>
      <c r="B153" s="281" t="s">
        <v>577</v>
      </c>
      <c r="C153" s="282" t="s">
        <v>650</v>
      </c>
      <c r="D153" s="283">
        <v>0</v>
      </c>
      <c r="E153" s="284">
        <v>0</v>
      </c>
      <c r="F153" s="284">
        <v>0</v>
      </c>
      <c r="G153" s="283">
        <v>0</v>
      </c>
      <c r="H153" s="280">
        <f t="shared" si="13"/>
        <v>0</v>
      </c>
      <c r="I153" s="280"/>
      <c r="J153" s="283">
        <v>0</v>
      </c>
      <c r="K153" s="283">
        <v>0</v>
      </c>
      <c r="L153" s="283">
        <v>0</v>
      </c>
      <c r="M153" s="283">
        <v>0</v>
      </c>
      <c r="N153" s="283">
        <f t="shared" si="14"/>
        <v>0</v>
      </c>
      <c r="O153" s="280" t="str">
        <f t="shared" si="11"/>
        <v>N.A.</v>
      </c>
      <c r="P153" s="49">
        <f>'[8]ENERO '!O151+[8]FEBRERO!O151+[8]MARZO!O151+[8]ABRIL!O151+[8]MAYO!O151+[8]JUNIO!O151+[8]JULIO!O151+[8]AGOSTO!O151+[8]SEPTIEMBRE!O151+[8]OCTUBRE!O151+[8]NOVIEMBRE!O151+[8]DICIEMBRE!O151</f>
        <v>0</v>
      </c>
      <c r="Q153" s="49">
        <f>'[8]ENERO '!P151+[8]FEBRERO!P151+[8]MARZO!P151+[8]ABRIL!P151+[8]MAYO!P151+[8]JUNIO!P151+[8]JULIO!P151+[8]AGOSTO!P151+[8]SEPTIEMBRE!P151+[8]OCTUBRE!P151+[8]NOVIEMBRE!P151+[8]DICIEMBRE!P151</f>
        <v>0</v>
      </c>
      <c r="R153" s="50">
        <f t="shared" si="12"/>
        <v>0</v>
      </c>
      <c r="S153" s="49">
        <f>'[8]ENERO '!R151+[8]FEBRERO!R151+[8]MARZO!R151+[8]ABRIL!R151+[8]MAYO!R151+[8]JUNIO!R151+[8]JULIO!R151+[8]AGOSTO!R151+[8]SEPTIEMBRE!R151+[8]OCTUBRE!R151+[8]NOVIEMBRE!R151+[8]DICIEMBRE!R151</f>
        <v>0</v>
      </c>
      <c r="T153" s="49">
        <f>'[8]ENERO '!S151+[8]FEBRERO!S151+[8]MARZO!S151+[8]ABRIL!S151+[8]MAYO!S151+[8]JUNIO!S151+[8]JULIO!S151+[8]AGOSTO!S151+[8]SEPTIEMBRE!S151+[8]OCTUBRE!S151+[8]NOVIEMBRE!S151+[8]DICIEMBRE!S151</f>
        <v>0</v>
      </c>
      <c r="U153" s="50">
        <f t="shared" si="15"/>
        <v>0</v>
      </c>
    </row>
    <row r="154" spans="1:21" s="52" customFormat="1" ht="27" x14ac:dyDescent="0.25">
      <c r="A154" s="285">
        <v>163</v>
      </c>
      <c r="B154" s="281" t="s">
        <v>512</v>
      </c>
      <c r="C154" s="282" t="s">
        <v>651</v>
      </c>
      <c r="D154" s="283">
        <v>0</v>
      </c>
      <c r="E154" s="284">
        <v>0</v>
      </c>
      <c r="F154" s="284">
        <v>0</v>
      </c>
      <c r="G154" s="283">
        <v>0</v>
      </c>
      <c r="H154" s="280">
        <f t="shared" si="13"/>
        <v>0</v>
      </c>
      <c r="I154" s="280"/>
      <c r="J154" s="283">
        <v>0</v>
      </c>
      <c r="K154" s="283">
        <v>0</v>
      </c>
      <c r="L154" s="283">
        <v>0</v>
      </c>
      <c r="M154" s="283">
        <v>0</v>
      </c>
      <c r="N154" s="283">
        <f t="shared" si="14"/>
        <v>0</v>
      </c>
      <c r="O154" s="280" t="str">
        <f t="shared" si="11"/>
        <v>N.A.</v>
      </c>
      <c r="P154" s="49">
        <f>'[8]ENERO '!O152+[8]FEBRERO!O152+[8]MARZO!O152+[8]ABRIL!O152+[8]MAYO!O152+[8]JUNIO!O152+[8]JULIO!O152+[8]AGOSTO!O152+[8]SEPTIEMBRE!O152+[8]OCTUBRE!O152+[8]NOVIEMBRE!O152+[8]DICIEMBRE!O152</f>
        <v>0</v>
      </c>
      <c r="Q154" s="49">
        <f>'[8]ENERO '!P152+[8]FEBRERO!P152+[8]MARZO!P152+[8]ABRIL!P152+[8]MAYO!P152+[8]JUNIO!P152+[8]JULIO!P152+[8]AGOSTO!P152+[8]SEPTIEMBRE!P152+[8]OCTUBRE!P152+[8]NOVIEMBRE!P152+[8]DICIEMBRE!P152</f>
        <v>0</v>
      </c>
      <c r="R154" s="50">
        <f t="shared" si="12"/>
        <v>0</v>
      </c>
      <c r="S154" s="49">
        <f>'[8]ENERO '!R152+[8]FEBRERO!R152+[8]MARZO!R152+[8]ABRIL!R152+[8]MAYO!R152+[8]JUNIO!R152+[8]JULIO!R152+[8]AGOSTO!R152+[8]SEPTIEMBRE!R152+[8]OCTUBRE!R152+[8]NOVIEMBRE!R152+[8]DICIEMBRE!R152</f>
        <v>0</v>
      </c>
      <c r="T154" s="49">
        <f>'[8]ENERO '!S152+[8]FEBRERO!S152+[8]MARZO!S152+[8]ABRIL!S152+[8]MAYO!S152+[8]JUNIO!S152+[8]JULIO!S152+[8]AGOSTO!S152+[8]SEPTIEMBRE!S152+[8]OCTUBRE!S152+[8]NOVIEMBRE!S152+[8]DICIEMBRE!S152</f>
        <v>0</v>
      </c>
      <c r="U154" s="50">
        <f t="shared" si="15"/>
        <v>0</v>
      </c>
    </row>
    <row r="155" spans="1:21" s="52" customFormat="1" x14ac:dyDescent="0.25">
      <c r="A155" s="285">
        <v>164</v>
      </c>
      <c r="B155" s="281" t="s">
        <v>618</v>
      </c>
      <c r="C155" s="282" t="s">
        <v>652</v>
      </c>
      <c r="D155" s="283">
        <v>176.68023599999998</v>
      </c>
      <c r="E155" s="284">
        <v>50.51648754</v>
      </c>
      <c r="F155" s="284">
        <v>0</v>
      </c>
      <c r="G155" s="283">
        <v>5.4108792799999978</v>
      </c>
      <c r="H155" s="280">
        <f t="shared" si="13"/>
        <v>120.75286917999998</v>
      </c>
      <c r="I155" s="280"/>
      <c r="J155" s="283">
        <v>135.4442048415624</v>
      </c>
      <c r="K155" s="283">
        <v>51.085416532808999</v>
      </c>
      <c r="L155" s="283">
        <v>0</v>
      </c>
      <c r="M155" s="283">
        <v>5.7318047599999993</v>
      </c>
      <c r="N155" s="283">
        <f t="shared" si="14"/>
        <v>78.626983548753387</v>
      </c>
      <c r="O155" s="280">
        <f t="shared" si="11"/>
        <v>-34.886032868048659</v>
      </c>
      <c r="P155" s="49">
        <f>'[8]ENERO '!O153+[8]FEBRERO!O153+[8]MARZO!O153+[8]ABRIL!O153+[8]MAYO!O153+[8]JUNIO!O153+[8]JULIO!O153+[8]AGOSTO!O153+[8]SEPTIEMBRE!O153+[8]OCTUBRE!O153+[8]NOVIEMBRE!O153+[8]DICIEMBRE!O153</f>
        <v>26.106489540000002</v>
      </c>
      <c r="Q155" s="49">
        <f>'[8]ENERO '!P153+[8]FEBRERO!P153+[8]MARZO!P153+[8]ABRIL!P153+[8]MAYO!P153+[8]JUNIO!P153+[8]JULIO!P153+[8]AGOSTO!P153+[8]SEPTIEMBRE!P153+[8]OCTUBRE!P153+[8]NOVIEMBRE!P153+[8]DICIEMBRE!P153</f>
        <v>24.409998000000002</v>
      </c>
      <c r="R155" s="50">
        <f t="shared" si="12"/>
        <v>50.51648754</v>
      </c>
      <c r="S155" s="49">
        <f>'[8]ENERO '!R153+[8]FEBRERO!R153+[8]MARZO!R153+[8]ABRIL!R153+[8]MAYO!R153+[8]JUNIO!R153+[8]JULIO!R153+[8]AGOSTO!R153+[8]SEPTIEMBRE!R153+[8]OCTUBRE!R153+[8]NOVIEMBRE!R153+[8]DICIEMBRE!R153</f>
        <v>26.106489550000003</v>
      </c>
      <c r="T155" s="49">
        <f>'[8]ENERO '!S153+[8]FEBRERO!S153+[8]MARZO!S153+[8]ABRIL!S153+[8]MAYO!S153+[8]JUNIO!S153+[8]JULIO!S153+[8]AGOSTO!S153+[8]SEPTIEMBRE!S153+[8]OCTUBRE!S153+[8]NOVIEMBRE!S153+[8]DICIEMBRE!S153</f>
        <v>24.978926982808996</v>
      </c>
      <c r="U155" s="50">
        <f t="shared" si="15"/>
        <v>51.085416532808999</v>
      </c>
    </row>
    <row r="156" spans="1:21" s="52" customFormat="1" ht="27" x14ac:dyDescent="0.25">
      <c r="A156" s="285">
        <v>165</v>
      </c>
      <c r="B156" s="281" t="s">
        <v>508</v>
      </c>
      <c r="C156" s="282" t="s">
        <v>653</v>
      </c>
      <c r="D156" s="283">
        <v>0</v>
      </c>
      <c r="E156" s="284">
        <v>0</v>
      </c>
      <c r="F156" s="284">
        <v>0</v>
      </c>
      <c r="G156" s="283">
        <v>0</v>
      </c>
      <c r="H156" s="280">
        <f t="shared" si="13"/>
        <v>0</v>
      </c>
      <c r="I156" s="280"/>
      <c r="J156" s="283">
        <v>0</v>
      </c>
      <c r="K156" s="283">
        <v>0</v>
      </c>
      <c r="L156" s="283">
        <v>0</v>
      </c>
      <c r="M156" s="283">
        <v>0</v>
      </c>
      <c r="N156" s="283">
        <f t="shared" si="14"/>
        <v>0</v>
      </c>
      <c r="O156" s="280" t="str">
        <f t="shared" si="11"/>
        <v>N.A.</v>
      </c>
      <c r="P156" s="49">
        <f>'[8]ENERO '!O154+[8]FEBRERO!O154+[8]MARZO!O154+[8]ABRIL!O154+[8]MAYO!O154+[8]JUNIO!O154+[8]JULIO!O154+[8]AGOSTO!O154+[8]SEPTIEMBRE!O154+[8]OCTUBRE!O154+[8]NOVIEMBRE!O154+[8]DICIEMBRE!O154</f>
        <v>0</v>
      </c>
      <c r="Q156" s="49">
        <f>'[8]ENERO '!P154+[8]FEBRERO!P154+[8]MARZO!P154+[8]ABRIL!P154+[8]MAYO!P154+[8]JUNIO!P154+[8]JULIO!P154+[8]AGOSTO!P154+[8]SEPTIEMBRE!P154+[8]OCTUBRE!P154+[8]NOVIEMBRE!P154+[8]DICIEMBRE!P154</f>
        <v>0</v>
      </c>
      <c r="R156" s="50">
        <f t="shared" si="12"/>
        <v>0</v>
      </c>
      <c r="S156" s="49">
        <f>'[8]ENERO '!R154+[8]FEBRERO!R154+[8]MARZO!R154+[8]ABRIL!R154+[8]MAYO!R154+[8]JUNIO!R154+[8]JULIO!R154+[8]AGOSTO!R154+[8]SEPTIEMBRE!R154+[8]OCTUBRE!R154+[8]NOVIEMBRE!R154+[8]DICIEMBRE!R154</f>
        <v>0</v>
      </c>
      <c r="T156" s="49">
        <f>'[8]ENERO '!S154+[8]FEBRERO!S154+[8]MARZO!S154+[8]ABRIL!S154+[8]MAYO!S154+[8]JUNIO!S154+[8]JULIO!S154+[8]AGOSTO!S154+[8]SEPTIEMBRE!S154+[8]OCTUBRE!S154+[8]NOVIEMBRE!S154+[8]DICIEMBRE!S154</f>
        <v>0</v>
      </c>
      <c r="U156" s="50">
        <f t="shared" si="15"/>
        <v>0</v>
      </c>
    </row>
    <row r="157" spans="1:21" s="52" customFormat="1" ht="27" x14ac:dyDescent="0.25">
      <c r="A157" s="285">
        <v>166</v>
      </c>
      <c r="B157" s="281" t="s">
        <v>600</v>
      </c>
      <c r="C157" s="282" t="s">
        <v>654</v>
      </c>
      <c r="D157" s="283">
        <v>227.56986375</v>
      </c>
      <c r="E157" s="284">
        <v>55.223916009999996</v>
      </c>
      <c r="F157" s="284">
        <v>0</v>
      </c>
      <c r="G157" s="283">
        <v>1.7454918599999998</v>
      </c>
      <c r="H157" s="280">
        <f t="shared" si="13"/>
        <v>170.60045588</v>
      </c>
      <c r="I157" s="280"/>
      <c r="J157" s="283">
        <v>141.12897461219328</v>
      </c>
      <c r="K157" s="283">
        <v>56.608355664065755</v>
      </c>
      <c r="L157" s="283">
        <v>0</v>
      </c>
      <c r="M157" s="283">
        <v>1.8183630000000002</v>
      </c>
      <c r="N157" s="283">
        <f t="shared" si="14"/>
        <v>82.702255948127515</v>
      </c>
      <c r="O157" s="280">
        <f t="shared" si="11"/>
        <v>-51.52284000559758</v>
      </c>
      <c r="P157" s="49">
        <f>'[8]ENERO '!O155+[8]FEBRERO!O155+[8]MARZO!O155+[8]ABRIL!O155+[8]MAYO!O155+[8]JUNIO!O155+[8]JULIO!O155+[8]AGOSTO!O155+[8]SEPTIEMBRE!O155+[8]OCTUBRE!O155+[8]NOVIEMBRE!O155+[8]DICIEMBRE!O155</f>
        <v>14.08514551</v>
      </c>
      <c r="Q157" s="49">
        <f>'[8]ENERO '!P155+[8]FEBRERO!P155+[8]MARZO!P155+[8]ABRIL!P155+[8]MAYO!P155+[8]JUNIO!P155+[8]JULIO!P155+[8]AGOSTO!P155+[8]SEPTIEMBRE!P155+[8]OCTUBRE!P155+[8]NOVIEMBRE!P155+[8]DICIEMBRE!P155</f>
        <v>41.138770499999993</v>
      </c>
      <c r="R157" s="50">
        <f t="shared" si="12"/>
        <v>55.223916009999996</v>
      </c>
      <c r="S157" s="49">
        <f>'[8]ENERO '!R155+[8]FEBRERO!R155+[8]MARZO!R155+[8]ABRIL!R155+[8]MAYO!R155+[8]JUNIO!R155+[8]JULIO!R155+[8]AGOSTO!R155+[8]SEPTIEMBRE!R155+[8]OCTUBRE!R155+[8]NOVIEMBRE!R155+[8]DICIEMBRE!R155</f>
        <v>14.08514551</v>
      </c>
      <c r="T157" s="49">
        <f>'[8]ENERO '!S155+[8]FEBRERO!S155+[8]MARZO!S155+[8]ABRIL!S155+[8]MAYO!S155+[8]JUNIO!S155+[8]JULIO!S155+[8]AGOSTO!S155+[8]SEPTIEMBRE!S155+[8]OCTUBRE!S155+[8]NOVIEMBRE!S155+[8]DICIEMBRE!S155</f>
        <v>42.523210154065758</v>
      </c>
      <c r="U157" s="50">
        <f t="shared" si="15"/>
        <v>56.608355664065755</v>
      </c>
    </row>
    <row r="158" spans="1:21" s="52" customFormat="1" x14ac:dyDescent="0.25">
      <c r="A158" s="285">
        <v>167</v>
      </c>
      <c r="B158" s="281" t="s">
        <v>498</v>
      </c>
      <c r="C158" s="282" t="s">
        <v>655</v>
      </c>
      <c r="D158" s="283">
        <v>2246.1750000000002</v>
      </c>
      <c r="E158" s="284">
        <v>629.29761508000001</v>
      </c>
      <c r="F158" s="284">
        <v>0</v>
      </c>
      <c r="G158" s="283">
        <v>51.878492190000003</v>
      </c>
      <c r="H158" s="280">
        <f t="shared" si="13"/>
        <v>1564.9988927300001</v>
      </c>
      <c r="I158" s="280"/>
      <c r="J158" s="283">
        <v>1282.4176654200014</v>
      </c>
      <c r="K158" s="283">
        <v>239.11933351701197</v>
      </c>
      <c r="L158" s="283">
        <v>0</v>
      </c>
      <c r="M158" s="283">
        <v>51.666839809999999</v>
      </c>
      <c r="N158" s="283">
        <f t="shared" si="14"/>
        <v>991.63149209298945</v>
      </c>
      <c r="O158" s="280">
        <f t="shared" si="11"/>
        <v>-36.636920530775754</v>
      </c>
      <c r="P158" s="49">
        <f>'[8]ENERO '!O156+[8]FEBRERO!O156+[8]MARZO!O156+[8]ABRIL!O156+[8]MAYO!O156+[8]JUNIO!O156+[8]JULIO!O156+[8]AGOSTO!O156+[8]SEPTIEMBRE!O156+[8]OCTUBRE!O156+[8]NOVIEMBRE!O156+[8]DICIEMBRE!O156</f>
        <v>177.04761508000001</v>
      </c>
      <c r="Q158" s="49">
        <f>'[8]ENERO '!P156+[8]FEBRERO!P156+[8]MARZO!P156+[8]ABRIL!P156+[8]MAYO!P156+[8]JUNIO!P156+[8]JULIO!P156+[8]AGOSTO!P156+[8]SEPTIEMBRE!P156+[8]OCTUBRE!P156+[8]NOVIEMBRE!P156+[8]DICIEMBRE!P156</f>
        <v>452.25</v>
      </c>
      <c r="R158" s="50">
        <f t="shared" si="12"/>
        <v>629.29761508000001</v>
      </c>
      <c r="S158" s="49">
        <f>'[8]ENERO '!R156+[8]FEBRERO!R156+[8]MARZO!R156+[8]ABRIL!R156+[8]MAYO!R156+[8]JUNIO!R156+[8]JULIO!R156+[8]AGOSTO!R156+[8]SEPTIEMBRE!R156+[8]OCTUBRE!R156+[8]NOVIEMBRE!R156+[8]DICIEMBRE!R156</f>
        <v>176.34780469999998</v>
      </c>
      <c r="T158" s="49">
        <f>'[8]ENERO '!S156+[8]FEBRERO!S156+[8]MARZO!S156+[8]ABRIL!S156+[8]MAYO!S156+[8]JUNIO!S156+[8]JULIO!S156+[8]AGOSTO!S156+[8]SEPTIEMBRE!S156+[8]OCTUBRE!S156+[8]NOVIEMBRE!S156+[8]DICIEMBRE!S156</f>
        <v>62.771528817011998</v>
      </c>
      <c r="U158" s="50">
        <f t="shared" si="15"/>
        <v>239.11933351701197</v>
      </c>
    </row>
    <row r="159" spans="1:21" s="52" customFormat="1" x14ac:dyDescent="0.25">
      <c r="A159" s="285">
        <v>168</v>
      </c>
      <c r="B159" s="281" t="s">
        <v>622</v>
      </c>
      <c r="C159" s="282" t="s">
        <v>656</v>
      </c>
      <c r="D159" s="283">
        <v>0</v>
      </c>
      <c r="E159" s="284">
        <v>0</v>
      </c>
      <c r="F159" s="284">
        <v>0</v>
      </c>
      <c r="G159" s="283">
        <v>0</v>
      </c>
      <c r="H159" s="280">
        <f t="shared" si="13"/>
        <v>0</v>
      </c>
      <c r="I159" s="280"/>
      <c r="J159" s="283">
        <v>0</v>
      </c>
      <c r="K159" s="283">
        <v>0</v>
      </c>
      <c r="L159" s="283">
        <v>0</v>
      </c>
      <c r="M159" s="283">
        <v>0</v>
      </c>
      <c r="N159" s="283">
        <f t="shared" si="14"/>
        <v>0</v>
      </c>
      <c r="O159" s="280" t="str">
        <f t="shared" si="11"/>
        <v>N.A.</v>
      </c>
      <c r="P159" s="49">
        <f>'[8]ENERO '!O157+[8]FEBRERO!O157+[8]MARZO!O157+[8]ABRIL!O157+[8]MAYO!O157+[8]JUNIO!O157+[8]JULIO!O157+[8]AGOSTO!O157+[8]SEPTIEMBRE!O157+[8]OCTUBRE!O157+[8]NOVIEMBRE!O157+[8]DICIEMBRE!O157</f>
        <v>0</v>
      </c>
      <c r="Q159" s="49">
        <f>'[8]ENERO '!P157+[8]FEBRERO!P157+[8]MARZO!P157+[8]ABRIL!P157+[8]MAYO!P157+[8]JUNIO!P157+[8]JULIO!P157+[8]AGOSTO!P157+[8]SEPTIEMBRE!P157+[8]OCTUBRE!P157+[8]NOVIEMBRE!P157+[8]DICIEMBRE!P157</f>
        <v>0</v>
      </c>
      <c r="R159" s="50">
        <f t="shared" si="12"/>
        <v>0</v>
      </c>
      <c r="S159" s="49">
        <f>'[8]ENERO '!R157+[8]FEBRERO!R157+[8]MARZO!R157+[8]ABRIL!R157+[8]MAYO!R157+[8]JUNIO!R157+[8]JULIO!R157+[8]AGOSTO!R157+[8]SEPTIEMBRE!R157+[8]OCTUBRE!R157+[8]NOVIEMBRE!R157+[8]DICIEMBRE!R157</f>
        <v>0</v>
      </c>
      <c r="T159" s="49">
        <f>'[8]ENERO '!S157+[8]FEBRERO!S157+[8]MARZO!S157+[8]ABRIL!S157+[8]MAYO!S157+[8]JUNIO!S157+[8]JULIO!S157+[8]AGOSTO!S157+[8]SEPTIEMBRE!S157+[8]OCTUBRE!S157+[8]NOVIEMBRE!S157+[8]DICIEMBRE!S157</f>
        <v>0</v>
      </c>
      <c r="U159" s="50">
        <f t="shared" si="15"/>
        <v>0</v>
      </c>
    </row>
    <row r="160" spans="1:21" s="52" customFormat="1" ht="27" x14ac:dyDescent="0.25">
      <c r="A160" s="285">
        <v>170</v>
      </c>
      <c r="B160" s="281" t="s">
        <v>508</v>
      </c>
      <c r="C160" s="282" t="s">
        <v>657</v>
      </c>
      <c r="D160" s="283">
        <v>298.08766800000006</v>
      </c>
      <c r="E160" s="284">
        <v>99.184389440000004</v>
      </c>
      <c r="F160" s="284">
        <v>0</v>
      </c>
      <c r="G160" s="283">
        <v>22.165749750000003</v>
      </c>
      <c r="H160" s="280">
        <f t="shared" si="13"/>
        <v>176.73752881000004</v>
      </c>
      <c r="I160" s="280"/>
      <c r="J160" s="283">
        <v>214.0737693530628</v>
      </c>
      <c r="K160" s="283">
        <v>98.516997689942727</v>
      </c>
      <c r="L160" s="283">
        <v>0</v>
      </c>
      <c r="M160" s="283">
        <v>23.188356600000002</v>
      </c>
      <c r="N160" s="283">
        <f t="shared" si="14"/>
        <v>92.368415063120068</v>
      </c>
      <c r="O160" s="280">
        <f t="shared" si="11"/>
        <v>-47.736954519478523</v>
      </c>
      <c r="P160" s="49">
        <f>'[8]ENERO '!O158+[8]FEBRERO!O158+[8]MARZO!O158+[8]ABRIL!O158+[8]MAYO!O158+[8]JUNIO!O158+[8]JULIO!O158+[8]AGOSTO!O158+[8]SEPTIEMBRE!O158+[8]OCTUBRE!O158+[8]NOVIEMBRE!O158+[8]DICIEMBRE!O158</f>
        <v>87.674265439999999</v>
      </c>
      <c r="Q160" s="49">
        <f>'[8]ENERO '!P158+[8]FEBRERO!P158+[8]MARZO!P158+[8]ABRIL!P158+[8]MAYO!P158+[8]JUNIO!P158+[8]JULIO!P158+[8]AGOSTO!P158+[8]SEPTIEMBRE!P158+[8]OCTUBRE!P158+[8]NOVIEMBRE!P158+[8]DICIEMBRE!P158</f>
        <v>11.510124000000003</v>
      </c>
      <c r="R160" s="50">
        <f t="shared" si="12"/>
        <v>99.184389440000004</v>
      </c>
      <c r="S160" s="49">
        <f>'[8]ENERO '!R158+[8]FEBRERO!R158+[8]MARZO!R158+[8]ABRIL!R158+[8]MAYO!R158+[8]JUNIO!R158+[8]JULIO!R158+[8]AGOSTO!R158+[8]SEPTIEMBRE!R158+[8]OCTUBRE!R158+[8]NOVIEMBRE!R158+[8]DICIEMBRE!R158</f>
        <v>87.674265439999999</v>
      </c>
      <c r="T160" s="49">
        <f>'[8]ENERO '!S158+[8]FEBRERO!S158+[8]MARZO!S158+[8]ABRIL!S158+[8]MAYO!S158+[8]JUNIO!S158+[8]JULIO!S158+[8]AGOSTO!S158+[8]SEPTIEMBRE!S158+[8]OCTUBRE!S158+[8]NOVIEMBRE!S158+[8]DICIEMBRE!S158</f>
        <v>10.842732249942731</v>
      </c>
      <c r="U160" s="50">
        <f t="shared" si="15"/>
        <v>98.516997689942727</v>
      </c>
    </row>
    <row r="161" spans="1:21" s="52" customFormat="1" x14ac:dyDescent="0.25">
      <c r="A161" s="281">
        <v>171</v>
      </c>
      <c r="B161" s="281" t="s">
        <v>498</v>
      </c>
      <c r="C161" s="282" t="s">
        <v>658</v>
      </c>
      <c r="D161" s="283">
        <v>3753.6749999999993</v>
      </c>
      <c r="E161" s="284">
        <v>1969.8932997699999</v>
      </c>
      <c r="F161" s="284">
        <v>0</v>
      </c>
      <c r="G161" s="283">
        <v>402.97552510000003</v>
      </c>
      <c r="H161" s="280">
        <f t="shared" si="13"/>
        <v>1380.8061751299992</v>
      </c>
      <c r="I161" s="280"/>
      <c r="J161" s="283">
        <v>1340.1330477468086</v>
      </c>
      <c r="K161" s="283">
        <v>659.26378093000005</v>
      </c>
      <c r="L161" s="283">
        <v>0</v>
      </c>
      <c r="M161" s="283">
        <v>400.65884161999998</v>
      </c>
      <c r="N161" s="283">
        <f t="shared" si="14"/>
        <v>280.21042519680861</v>
      </c>
      <c r="O161" s="280">
        <f t="shared" si="11"/>
        <v>-79.706751733607547</v>
      </c>
      <c r="P161" s="49">
        <f>'[8]ENERO '!O159+[8]FEBRERO!O159+[8]MARZO!O159+[8]ABRIL!O159+[8]MAYO!O159+[8]JUNIO!O159+[8]JULIO!O159+[8]AGOSTO!O159+[8]SEPTIEMBRE!O159+[8]OCTUBRE!O159+[8]NOVIEMBRE!O159+[8]DICIEMBRE!O159</f>
        <v>462.39329977</v>
      </c>
      <c r="Q161" s="49">
        <f>'[8]ENERO '!P159+[8]FEBRERO!P159+[8]MARZO!P159+[8]ABRIL!P159+[8]MAYO!P159+[8]JUNIO!P159+[8]JULIO!P159+[8]AGOSTO!P159+[8]SEPTIEMBRE!P159+[8]OCTUBRE!P159+[8]NOVIEMBRE!P159+[8]DICIEMBRE!P159</f>
        <v>1507.5</v>
      </c>
      <c r="R161" s="50">
        <f t="shared" si="12"/>
        <v>1969.8932997699999</v>
      </c>
      <c r="S161" s="49">
        <f>'[8]ENERO '!R159+[8]FEBRERO!R159+[8]MARZO!R159+[8]ABRIL!R159+[8]MAYO!R159+[8]JUNIO!R159+[8]JULIO!R159+[8]AGOSTO!R159+[8]SEPTIEMBRE!R159+[8]OCTUBRE!R159+[8]NOVIEMBRE!R159+[8]DICIEMBRE!R159</f>
        <v>454.87028865000002</v>
      </c>
      <c r="T161" s="49">
        <f>'[8]ENERO '!S159+[8]FEBRERO!S159+[8]MARZO!S159+[8]ABRIL!S159+[8]MAYO!S159+[8]JUNIO!S159+[8]JULIO!S159+[8]AGOSTO!S159+[8]SEPTIEMBRE!S159+[8]OCTUBRE!S159+[8]NOVIEMBRE!S159+[8]DICIEMBRE!S159</f>
        <v>204.39349228</v>
      </c>
      <c r="U161" s="50">
        <f t="shared" si="15"/>
        <v>659.26378093000005</v>
      </c>
    </row>
    <row r="162" spans="1:21" s="52" customFormat="1" ht="27" x14ac:dyDescent="0.25">
      <c r="A162" s="285">
        <v>176</v>
      </c>
      <c r="B162" s="281" t="s">
        <v>508</v>
      </c>
      <c r="C162" s="282" t="s">
        <v>659</v>
      </c>
      <c r="D162" s="283">
        <v>131.79626250000001</v>
      </c>
      <c r="E162" s="284">
        <v>30.142750919999997</v>
      </c>
      <c r="F162" s="284">
        <v>0</v>
      </c>
      <c r="G162" s="283">
        <v>8.7676305899999996</v>
      </c>
      <c r="H162" s="280">
        <f t="shared" si="13"/>
        <v>92.885880990000018</v>
      </c>
      <c r="I162" s="280"/>
      <c r="J162" s="283">
        <v>91.952822896346817</v>
      </c>
      <c r="K162" s="283">
        <v>29.464817472703182</v>
      </c>
      <c r="L162" s="283">
        <v>0</v>
      </c>
      <c r="M162" s="283">
        <v>8.7676305899999996</v>
      </c>
      <c r="N162" s="283">
        <f t="shared" si="14"/>
        <v>53.720374833643632</v>
      </c>
      <c r="O162" s="280">
        <f t="shared" si="11"/>
        <v>-42.165187797026867</v>
      </c>
      <c r="P162" s="49">
        <f>'[8]ENERO '!O160+[8]FEBRERO!O160+[8]MARZO!O160+[8]ABRIL!O160+[8]MAYO!O160+[8]JUNIO!O160+[8]JULIO!O160+[8]AGOSTO!O160+[8]SEPTIEMBRE!O160+[8]OCTUBRE!O160+[8]NOVIEMBRE!O160+[8]DICIEMBRE!O160</f>
        <v>23.944046669999999</v>
      </c>
      <c r="Q162" s="49">
        <f>'[8]ENERO '!P160+[8]FEBRERO!P160+[8]MARZO!P160+[8]ABRIL!P160+[8]MAYO!P160+[8]JUNIO!P160+[8]JULIO!P160+[8]AGOSTO!P160+[8]SEPTIEMBRE!P160+[8]OCTUBRE!P160+[8]NOVIEMBRE!P160+[8]DICIEMBRE!P160</f>
        <v>6.1987042500000005</v>
      </c>
      <c r="R162" s="50">
        <f t="shared" si="12"/>
        <v>30.142750919999997</v>
      </c>
      <c r="S162" s="49">
        <f>'[8]ENERO '!R160+[8]FEBRERO!R160+[8]MARZO!R160+[8]ABRIL!R160+[8]MAYO!R160+[8]JUNIO!R160+[8]JULIO!R160+[8]AGOSTO!R160+[8]SEPTIEMBRE!R160+[8]OCTUBRE!R160+[8]NOVIEMBRE!R160+[8]DICIEMBRE!R160</f>
        <v>23.944046669999999</v>
      </c>
      <c r="T162" s="49">
        <f>'[8]ENERO '!S160+[8]FEBRERO!S160+[8]MARZO!S160+[8]ABRIL!S160+[8]MAYO!S160+[8]JUNIO!S160+[8]JULIO!S160+[8]AGOSTO!S160+[8]SEPTIEMBRE!S160+[8]OCTUBRE!S160+[8]NOVIEMBRE!S160+[8]DICIEMBRE!S160</f>
        <v>5.520770802703181</v>
      </c>
      <c r="U162" s="50">
        <f t="shared" si="15"/>
        <v>29.464817472703182</v>
      </c>
    </row>
    <row r="163" spans="1:21" s="52" customFormat="1" ht="27" x14ac:dyDescent="0.25">
      <c r="A163" s="285">
        <v>177</v>
      </c>
      <c r="B163" s="281" t="s">
        <v>508</v>
      </c>
      <c r="C163" s="282" t="s">
        <v>660</v>
      </c>
      <c r="D163" s="283">
        <v>15.354309749999999</v>
      </c>
      <c r="E163" s="284">
        <v>1.9064529500000003</v>
      </c>
      <c r="F163" s="284">
        <v>0</v>
      </c>
      <c r="G163" s="283">
        <v>9.5157519999999995E-2</v>
      </c>
      <c r="H163" s="280">
        <f t="shared" si="13"/>
        <v>13.352699279999998</v>
      </c>
      <c r="I163" s="280"/>
      <c r="J163" s="283">
        <v>4.5555144107808188</v>
      </c>
      <c r="K163" s="283">
        <v>1.3592968640799099</v>
      </c>
      <c r="L163" s="283">
        <v>0</v>
      </c>
      <c r="M163" s="283">
        <v>9.9130160000000009E-2</v>
      </c>
      <c r="N163" s="283">
        <f t="shared" si="14"/>
        <v>3.0970873867009088</v>
      </c>
      <c r="O163" s="280">
        <f t="shared" si="11"/>
        <v>-76.805533310109055</v>
      </c>
      <c r="P163" s="49">
        <f>'[8]ENERO '!O161+[8]FEBRERO!O161+[8]MARZO!O161+[8]ABRIL!O161+[8]MAYO!O161+[8]JUNIO!O161+[8]JULIO!O161+[8]AGOSTO!O161+[8]SEPTIEMBRE!O161+[8]OCTUBRE!O161+[8]NOVIEMBRE!O161+[8]DICIEMBRE!O161</f>
        <v>0.76786820000000011</v>
      </c>
      <c r="Q163" s="49">
        <f>'[8]ENERO '!P161+[8]FEBRERO!P161+[8]MARZO!P161+[8]ABRIL!P161+[8]MAYO!P161+[8]JUNIO!P161+[8]JULIO!P161+[8]AGOSTO!P161+[8]SEPTIEMBRE!P161+[8]OCTUBRE!P161+[8]NOVIEMBRE!P161+[8]DICIEMBRE!P161</f>
        <v>1.1385847500000001</v>
      </c>
      <c r="R163" s="50">
        <f t="shared" si="12"/>
        <v>1.9064529500000003</v>
      </c>
      <c r="S163" s="49">
        <f>'[8]ENERO '!R161+[8]FEBRERO!R161+[8]MARZO!R161+[8]ABRIL!R161+[8]MAYO!R161+[8]JUNIO!R161+[8]JULIO!R161+[8]AGOSTO!R161+[8]SEPTIEMBRE!R161+[8]OCTUBRE!R161+[8]NOVIEMBRE!R161+[8]DICIEMBRE!R161</f>
        <v>0.76786820000000011</v>
      </c>
      <c r="T163" s="49">
        <f>'[8]ENERO '!S161+[8]FEBRERO!S161+[8]MARZO!S161+[8]ABRIL!S161+[8]MAYO!S161+[8]JUNIO!S161+[8]JULIO!S161+[8]AGOSTO!S161+[8]SEPTIEMBRE!S161+[8]OCTUBRE!S161+[8]NOVIEMBRE!S161+[8]DICIEMBRE!S161</f>
        <v>0.59142866407990968</v>
      </c>
      <c r="U163" s="50">
        <f t="shared" si="15"/>
        <v>1.3592968640799099</v>
      </c>
    </row>
    <row r="164" spans="1:21" s="52" customFormat="1" x14ac:dyDescent="0.25">
      <c r="A164" s="285">
        <v>181</v>
      </c>
      <c r="B164" s="281" t="s">
        <v>577</v>
      </c>
      <c r="C164" s="282" t="s">
        <v>661</v>
      </c>
      <c r="D164" s="283">
        <v>1965.2355509999995</v>
      </c>
      <c r="E164" s="284">
        <v>548.99493900000004</v>
      </c>
      <c r="F164" s="284">
        <v>0</v>
      </c>
      <c r="G164" s="283">
        <v>257.39452999999997</v>
      </c>
      <c r="H164" s="280">
        <f t="shared" si="13"/>
        <v>1158.8460819999996</v>
      </c>
      <c r="I164" s="280"/>
      <c r="J164" s="283">
        <v>18599.48995519667</v>
      </c>
      <c r="K164" s="283">
        <v>527.74866338000004</v>
      </c>
      <c r="L164" s="283">
        <v>0</v>
      </c>
      <c r="M164" s="283">
        <v>247.38105558000001</v>
      </c>
      <c r="N164" s="283">
        <f t="shared" si="14"/>
        <v>17824.360236236669</v>
      </c>
      <c r="O164" s="280" t="str">
        <f t="shared" si="11"/>
        <v>500&lt;</v>
      </c>
      <c r="P164" s="49">
        <f>'[8]ENERO '!O162+[8]FEBRERO!O162+[8]MARZO!O162+[8]ABRIL!O162+[8]MAYO!O162+[8]JUNIO!O162+[8]JULIO!O162+[8]AGOSTO!O162+[8]SEPTIEMBRE!O162+[8]OCTUBRE!O162+[8]NOVIEMBRE!O162+[8]DICIEMBRE!O162</f>
        <v>548.99493900000004</v>
      </c>
      <c r="Q164" s="49">
        <f>'[8]ENERO '!P162+[8]FEBRERO!P162+[8]MARZO!P162+[8]ABRIL!P162+[8]MAYO!P162+[8]JUNIO!P162+[8]JULIO!P162+[8]AGOSTO!P162+[8]SEPTIEMBRE!P162+[8]OCTUBRE!P162+[8]NOVIEMBRE!P162+[8]DICIEMBRE!P162</f>
        <v>0</v>
      </c>
      <c r="R164" s="50">
        <f t="shared" si="12"/>
        <v>548.99493900000004</v>
      </c>
      <c r="S164" s="49">
        <f>'[8]ENERO '!R162+[8]FEBRERO!R162+[8]MARZO!R162+[8]ABRIL!R162+[8]MAYO!R162+[8]JUNIO!R162+[8]JULIO!R162+[8]AGOSTO!R162+[8]SEPTIEMBRE!R162+[8]OCTUBRE!R162+[8]NOVIEMBRE!R162+[8]DICIEMBRE!R162</f>
        <v>527.74866338000004</v>
      </c>
      <c r="T164" s="49">
        <f>'[8]ENERO '!S162+[8]FEBRERO!S162+[8]MARZO!S162+[8]ABRIL!S162+[8]MAYO!S162+[8]JUNIO!S162+[8]JULIO!S162+[8]AGOSTO!S162+[8]SEPTIEMBRE!S162+[8]OCTUBRE!S162+[8]NOVIEMBRE!S162+[8]DICIEMBRE!S162</f>
        <v>0</v>
      </c>
      <c r="U164" s="50">
        <f t="shared" si="15"/>
        <v>527.74866338000004</v>
      </c>
    </row>
    <row r="165" spans="1:21" s="52" customFormat="1" x14ac:dyDescent="0.25">
      <c r="A165" s="285">
        <v>182</v>
      </c>
      <c r="B165" s="281" t="s">
        <v>585</v>
      </c>
      <c r="C165" s="282" t="s">
        <v>662</v>
      </c>
      <c r="D165" s="283">
        <v>0</v>
      </c>
      <c r="E165" s="284">
        <v>0</v>
      </c>
      <c r="F165" s="284">
        <v>0</v>
      </c>
      <c r="G165" s="283">
        <v>0</v>
      </c>
      <c r="H165" s="280">
        <f t="shared" si="13"/>
        <v>0</v>
      </c>
      <c r="I165" s="280"/>
      <c r="J165" s="283">
        <v>0</v>
      </c>
      <c r="K165" s="283">
        <v>0</v>
      </c>
      <c r="L165" s="283">
        <v>0</v>
      </c>
      <c r="M165" s="283">
        <v>0</v>
      </c>
      <c r="N165" s="283">
        <f t="shared" si="14"/>
        <v>0</v>
      </c>
      <c r="O165" s="280" t="str">
        <f t="shared" si="11"/>
        <v>N.A.</v>
      </c>
      <c r="P165" s="49">
        <f>'[8]ENERO '!O163+[8]FEBRERO!O163+[8]MARZO!O163+[8]ABRIL!O163+[8]MAYO!O163+[8]JUNIO!O163+[8]JULIO!O163+[8]AGOSTO!O163+[8]SEPTIEMBRE!O163+[8]OCTUBRE!O163+[8]NOVIEMBRE!O163+[8]DICIEMBRE!O163</f>
        <v>0</v>
      </c>
      <c r="Q165" s="49">
        <f>'[8]ENERO '!P163+[8]FEBRERO!P163+[8]MARZO!P163+[8]ABRIL!P163+[8]MAYO!P163+[8]JUNIO!P163+[8]JULIO!P163+[8]AGOSTO!P163+[8]SEPTIEMBRE!P163+[8]OCTUBRE!P163+[8]NOVIEMBRE!P163+[8]DICIEMBRE!P163</f>
        <v>0</v>
      </c>
      <c r="R165" s="50">
        <f t="shared" si="12"/>
        <v>0</v>
      </c>
      <c r="S165" s="49">
        <f>'[8]ENERO '!R163+[8]FEBRERO!R163+[8]MARZO!R163+[8]ABRIL!R163+[8]MAYO!R163+[8]JUNIO!R163+[8]JULIO!R163+[8]AGOSTO!R163+[8]SEPTIEMBRE!R163+[8]OCTUBRE!R163+[8]NOVIEMBRE!R163+[8]DICIEMBRE!R163</f>
        <v>0</v>
      </c>
      <c r="T165" s="49">
        <f>'[8]ENERO '!S163+[8]FEBRERO!S163+[8]MARZO!S163+[8]ABRIL!S163+[8]MAYO!S163+[8]JUNIO!S163+[8]JULIO!S163+[8]AGOSTO!S163+[8]SEPTIEMBRE!S163+[8]OCTUBRE!S163+[8]NOVIEMBRE!S163+[8]DICIEMBRE!S163</f>
        <v>0</v>
      </c>
      <c r="U165" s="50">
        <f t="shared" si="15"/>
        <v>0</v>
      </c>
    </row>
    <row r="166" spans="1:21" s="52" customFormat="1" x14ac:dyDescent="0.25">
      <c r="A166" s="285">
        <v>183</v>
      </c>
      <c r="B166" s="281" t="s">
        <v>577</v>
      </c>
      <c r="C166" s="282" t="s">
        <v>663</v>
      </c>
      <c r="D166" s="283">
        <v>0</v>
      </c>
      <c r="E166" s="284">
        <v>0</v>
      </c>
      <c r="F166" s="284">
        <v>0</v>
      </c>
      <c r="G166" s="283">
        <v>0</v>
      </c>
      <c r="H166" s="280">
        <f t="shared" si="13"/>
        <v>0</v>
      </c>
      <c r="I166" s="280"/>
      <c r="J166" s="283">
        <v>0</v>
      </c>
      <c r="K166" s="283">
        <v>0</v>
      </c>
      <c r="L166" s="283">
        <v>0</v>
      </c>
      <c r="M166" s="283">
        <v>0</v>
      </c>
      <c r="N166" s="283">
        <f t="shared" si="14"/>
        <v>0</v>
      </c>
      <c r="O166" s="280" t="str">
        <f t="shared" si="11"/>
        <v>N.A.</v>
      </c>
      <c r="P166" s="49">
        <f>'[8]ENERO '!O164+[8]FEBRERO!O164+[8]MARZO!O164+[8]ABRIL!O164+[8]MAYO!O164+[8]JUNIO!O164+[8]JULIO!O164+[8]AGOSTO!O164+[8]SEPTIEMBRE!O164+[8]OCTUBRE!O164+[8]NOVIEMBRE!O164+[8]DICIEMBRE!O164</f>
        <v>0</v>
      </c>
      <c r="Q166" s="49">
        <f>'[8]ENERO '!P164+[8]FEBRERO!P164+[8]MARZO!P164+[8]ABRIL!P164+[8]MAYO!P164+[8]JUNIO!P164+[8]JULIO!P164+[8]AGOSTO!P164+[8]SEPTIEMBRE!P164+[8]OCTUBRE!P164+[8]NOVIEMBRE!P164+[8]DICIEMBRE!P164</f>
        <v>0</v>
      </c>
      <c r="R166" s="50">
        <f t="shared" si="12"/>
        <v>0</v>
      </c>
      <c r="S166" s="49">
        <f>'[8]ENERO '!R164+[8]FEBRERO!R164+[8]MARZO!R164+[8]ABRIL!R164+[8]MAYO!R164+[8]JUNIO!R164+[8]JULIO!R164+[8]AGOSTO!R164+[8]SEPTIEMBRE!R164+[8]OCTUBRE!R164+[8]NOVIEMBRE!R164+[8]DICIEMBRE!R164</f>
        <v>0</v>
      </c>
      <c r="T166" s="49">
        <f>'[8]ENERO '!S164+[8]FEBRERO!S164+[8]MARZO!S164+[8]ABRIL!S164+[8]MAYO!S164+[8]JUNIO!S164+[8]JULIO!S164+[8]AGOSTO!S164+[8]SEPTIEMBRE!S164+[8]OCTUBRE!S164+[8]NOVIEMBRE!S164+[8]DICIEMBRE!S164</f>
        <v>0</v>
      </c>
      <c r="U166" s="50">
        <f t="shared" si="15"/>
        <v>0</v>
      </c>
    </row>
    <row r="167" spans="1:21" s="52" customFormat="1" x14ac:dyDescent="0.25">
      <c r="A167" s="285">
        <v>185</v>
      </c>
      <c r="B167" s="281" t="s">
        <v>512</v>
      </c>
      <c r="C167" s="282" t="s">
        <v>664</v>
      </c>
      <c r="D167" s="283">
        <v>161.57739300000003</v>
      </c>
      <c r="E167" s="284">
        <v>54.472557839999993</v>
      </c>
      <c r="F167" s="284">
        <v>0</v>
      </c>
      <c r="G167" s="283">
        <v>4.3451001200000006</v>
      </c>
      <c r="H167" s="280">
        <f t="shared" si="13"/>
        <v>102.75973504000004</v>
      </c>
      <c r="I167" s="280"/>
      <c r="J167" s="283">
        <v>139.12342434248725</v>
      </c>
      <c r="K167" s="283">
        <v>55.720961150086538</v>
      </c>
      <c r="L167" s="283">
        <v>0</v>
      </c>
      <c r="M167" s="283">
        <v>4.6271697299999994</v>
      </c>
      <c r="N167" s="283">
        <f t="shared" si="14"/>
        <v>78.775293462400711</v>
      </c>
      <c r="O167" s="280">
        <f t="shared" si="11"/>
        <v>-23.340310840878669</v>
      </c>
      <c r="P167" s="49">
        <f>'[8]ENERO '!O165+[8]FEBRERO!O165+[8]MARZO!O165+[8]ABRIL!O165+[8]MAYO!O165+[8]JUNIO!O165+[8]JULIO!O165+[8]AGOSTO!O165+[8]SEPTIEMBRE!O165+[8]OCTUBRE!O165+[8]NOVIEMBRE!O165+[8]DICIEMBRE!O165</f>
        <v>17.376118590000001</v>
      </c>
      <c r="Q167" s="49">
        <f>'[8]ENERO '!P165+[8]FEBRERO!P165+[8]MARZO!P165+[8]ABRIL!P165+[8]MAYO!P165+[8]JUNIO!P165+[8]JULIO!P165+[8]AGOSTO!P165+[8]SEPTIEMBRE!P165+[8]OCTUBRE!P165+[8]NOVIEMBRE!P165+[8]DICIEMBRE!P165</f>
        <v>37.096439249999996</v>
      </c>
      <c r="R167" s="50">
        <f t="shared" si="12"/>
        <v>54.472557839999993</v>
      </c>
      <c r="S167" s="49">
        <f>'[8]ENERO '!R165+[8]FEBRERO!R165+[8]MARZO!R165+[8]ABRIL!R165+[8]MAYO!R165+[8]JUNIO!R165+[8]JULIO!R165+[8]AGOSTO!R165+[8]SEPTIEMBRE!R165+[8]OCTUBRE!R165+[8]NOVIEMBRE!R165+[8]DICIEMBRE!R165</f>
        <v>17.376118590000001</v>
      </c>
      <c r="T167" s="49">
        <f>'[8]ENERO '!S165+[8]FEBRERO!S165+[8]MARZO!S165+[8]ABRIL!S165+[8]MAYO!S165+[8]JUNIO!S165+[8]JULIO!S165+[8]AGOSTO!S165+[8]SEPTIEMBRE!S165+[8]OCTUBRE!S165+[8]NOVIEMBRE!S165+[8]DICIEMBRE!S165</f>
        <v>38.344842560086541</v>
      </c>
      <c r="U167" s="50">
        <f t="shared" si="15"/>
        <v>55.720961150086538</v>
      </c>
    </row>
    <row r="168" spans="1:21" s="52" customFormat="1" x14ac:dyDescent="0.25">
      <c r="A168" s="285">
        <v>188</v>
      </c>
      <c r="B168" s="281" t="s">
        <v>512</v>
      </c>
      <c r="C168" s="282" t="s">
        <v>665</v>
      </c>
      <c r="D168" s="283">
        <v>2192.944512</v>
      </c>
      <c r="E168" s="284">
        <v>171.63852591</v>
      </c>
      <c r="F168" s="284">
        <v>0</v>
      </c>
      <c r="G168" s="283">
        <v>27.025309080000007</v>
      </c>
      <c r="H168" s="280">
        <f t="shared" si="13"/>
        <v>1994.2806770100001</v>
      </c>
      <c r="I168" s="280"/>
      <c r="J168" s="283">
        <v>728.23338260618175</v>
      </c>
      <c r="K168" s="283">
        <v>204.51282130003204</v>
      </c>
      <c r="L168" s="283">
        <v>0</v>
      </c>
      <c r="M168" s="283">
        <v>27.389760450000001</v>
      </c>
      <c r="N168" s="283">
        <f t="shared" si="14"/>
        <v>496.33080085614966</v>
      </c>
      <c r="O168" s="280">
        <f t="shared" si="11"/>
        <v>-75.112289529862366</v>
      </c>
      <c r="P168" s="49">
        <f>'[8]ENERO '!O166+[8]FEBRERO!O166+[8]MARZO!O166+[8]ABRIL!O166+[8]MAYO!O166+[8]JUNIO!O166+[8]JULIO!O166+[8]AGOSTO!O166+[8]SEPTIEMBRE!O166+[8]OCTUBRE!O166+[8]NOVIEMBRE!O166+[8]DICIEMBRE!O166</f>
        <v>141.51231440999999</v>
      </c>
      <c r="Q168" s="49">
        <f>'[8]ENERO '!P166+[8]FEBRERO!P166+[8]MARZO!P166+[8]ABRIL!P166+[8]MAYO!P166+[8]JUNIO!P166+[8]JULIO!P166+[8]AGOSTO!P166+[8]SEPTIEMBRE!P166+[8]OCTUBRE!P166+[8]NOVIEMBRE!P166+[8]DICIEMBRE!P166</f>
        <v>30.126211499999997</v>
      </c>
      <c r="R168" s="50">
        <f t="shared" si="12"/>
        <v>171.63852591</v>
      </c>
      <c r="S168" s="49">
        <f>'[8]ENERO '!R166+[8]FEBRERO!R166+[8]MARZO!R166+[8]ABRIL!R166+[8]MAYO!R166+[8]JUNIO!R166+[8]JULIO!R166+[8]AGOSTO!R166+[8]SEPTIEMBRE!R166+[8]OCTUBRE!R166+[8]NOVIEMBRE!R166+[8]DICIEMBRE!R166</f>
        <v>141.51231440999999</v>
      </c>
      <c r="T168" s="49">
        <f>'[8]ENERO '!S166+[8]FEBRERO!S166+[8]MARZO!S166+[8]ABRIL!S166+[8]MAYO!S166+[8]JUNIO!S166+[8]JULIO!S166+[8]AGOSTO!S166+[8]SEPTIEMBRE!S166+[8]OCTUBRE!S166+[8]NOVIEMBRE!S166+[8]DICIEMBRE!S166</f>
        <v>63.000506890032042</v>
      </c>
      <c r="U168" s="50">
        <f t="shared" si="15"/>
        <v>204.51282130003204</v>
      </c>
    </row>
    <row r="169" spans="1:21" s="52" customFormat="1" x14ac:dyDescent="0.25">
      <c r="A169" s="285">
        <v>189</v>
      </c>
      <c r="B169" s="281" t="s">
        <v>512</v>
      </c>
      <c r="C169" s="282" t="s">
        <v>666</v>
      </c>
      <c r="D169" s="283">
        <v>63.445926750000012</v>
      </c>
      <c r="E169" s="284">
        <v>24.169749490000001</v>
      </c>
      <c r="F169" s="284">
        <v>0</v>
      </c>
      <c r="G169" s="283">
        <v>4.0190333799999998</v>
      </c>
      <c r="H169" s="280">
        <f t="shared" si="13"/>
        <v>35.257143880000015</v>
      </c>
      <c r="I169" s="280"/>
      <c r="J169" s="283">
        <v>47.575333397319895</v>
      </c>
      <c r="K169" s="283">
        <v>24.277847878475736</v>
      </c>
      <c r="L169" s="283">
        <v>0</v>
      </c>
      <c r="M169" s="283">
        <v>4.1905898400000003</v>
      </c>
      <c r="N169" s="283">
        <f t="shared" si="14"/>
        <v>19.106895678844158</v>
      </c>
      <c r="O169" s="280">
        <f t="shared" si="11"/>
        <v>-45.807023552799052</v>
      </c>
      <c r="P169" s="49">
        <f>'[8]ENERO '!O167+[8]FEBRERO!O167+[8]MARZO!O167+[8]ABRIL!O167+[8]MAYO!O167+[8]JUNIO!O167+[8]JULIO!O167+[8]AGOSTO!O167+[8]SEPTIEMBRE!O167+[8]OCTUBRE!O167+[8]NOVIEMBRE!O167+[8]DICIEMBRE!O167</f>
        <v>18.921373240000001</v>
      </c>
      <c r="Q169" s="49">
        <f>'[8]ENERO '!P167+[8]FEBRERO!P167+[8]MARZO!P167+[8]ABRIL!P167+[8]MAYO!P167+[8]JUNIO!P167+[8]JULIO!P167+[8]AGOSTO!P167+[8]SEPTIEMBRE!P167+[8]OCTUBRE!P167+[8]NOVIEMBRE!P167+[8]DICIEMBRE!P167</f>
        <v>5.2483762499999989</v>
      </c>
      <c r="R169" s="50">
        <f t="shared" si="12"/>
        <v>24.169749490000001</v>
      </c>
      <c r="S169" s="49">
        <f>'[8]ENERO '!R167+[8]FEBRERO!R167+[8]MARZO!R167+[8]ABRIL!R167+[8]MAYO!R167+[8]JUNIO!R167+[8]JULIO!R167+[8]AGOSTO!R167+[8]SEPTIEMBRE!R167+[8]OCTUBRE!R167+[8]NOVIEMBRE!R167+[8]DICIEMBRE!R167</f>
        <v>18.921373240000001</v>
      </c>
      <c r="T169" s="49">
        <f>'[8]ENERO '!S167+[8]FEBRERO!S167+[8]MARZO!S167+[8]ABRIL!S167+[8]MAYO!S167+[8]JUNIO!S167+[8]JULIO!S167+[8]AGOSTO!S167+[8]SEPTIEMBRE!S167+[8]OCTUBRE!S167+[8]NOVIEMBRE!S167+[8]DICIEMBRE!S167</f>
        <v>5.3564746384757349</v>
      </c>
      <c r="U169" s="50">
        <f t="shared" si="15"/>
        <v>24.277847878475736</v>
      </c>
    </row>
    <row r="170" spans="1:21" s="52" customFormat="1" x14ac:dyDescent="0.25">
      <c r="A170" s="285">
        <v>190</v>
      </c>
      <c r="B170" s="281" t="s">
        <v>512</v>
      </c>
      <c r="C170" s="282" t="s">
        <v>667</v>
      </c>
      <c r="D170" s="283">
        <v>176.88848250000001</v>
      </c>
      <c r="E170" s="284">
        <v>45.686434030000001</v>
      </c>
      <c r="F170" s="284">
        <v>0</v>
      </c>
      <c r="G170" s="283">
        <v>12.74253298</v>
      </c>
      <c r="H170" s="280">
        <f t="shared" si="13"/>
        <v>118.45951549000003</v>
      </c>
      <c r="I170" s="280"/>
      <c r="J170" s="283">
        <v>122.37942369835397</v>
      </c>
      <c r="K170" s="283">
        <v>45.634816641996679</v>
      </c>
      <c r="L170" s="283">
        <v>0</v>
      </c>
      <c r="M170" s="283">
        <v>12.854769660000001</v>
      </c>
      <c r="N170" s="283">
        <f t="shared" si="14"/>
        <v>63.889837396357294</v>
      </c>
      <c r="O170" s="280">
        <f t="shared" si="11"/>
        <v>-46.066099348725878</v>
      </c>
      <c r="P170" s="49">
        <f>'[8]ENERO '!O168+[8]FEBRERO!O168+[8]MARZO!O168+[8]ABRIL!O168+[8]MAYO!O168+[8]JUNIO!O168+[8]JULIO!O168+[8]AGOSTO!O168+[8]SEPTIEMBRE!O168+[8]OCTUBRE!O168+[8]NOVIEMBRE!O168+[8]DICIEMBRE!O168</f>
        <v>33.045820029999994</v>
      </c>
      <c r="Q170" s="49">
        <f>'[8]ENERO '!P168+[8]FEBRERO!P168+[8]MARZO!P168+[8]ABRIL!P168+[8]MAYO!P168+[8]JUNIO!P168+[8]JULIO!P168+[8]AGOSTO!P168+[8]SEPTIEMBRE!P168+[8]OCTUBRE!P168+[8]NOVIEMBRE!P168+[8]DICIEMBRE!P168</f>
        <v>12.640614000000003</v>
      </c>
      <c r="R170" s="50">
        <f t="shared" si="12"/>
        <v>45.686434030000001</v>
      </c>
      <c r="S170" s="49">
        <f>'[8]ENERO '!R168+[8]FEBRERO!R168+[8]MARZO!R168+[8]ABRIL!R168+[8]MAYO!R168+[8]JUNIO!R168+[8]JULIO!R168+[8]AGOSTO!R168+[8]SEPTIEMBRE!R168+[8]OCTUBRE!R168+[8]NOVIEMBRE!R168+[8]DICIEMBRE!R168</f>
        <v>32.912411069999997</v>
      </c>
      <c r="T170" s="49">
        <f>'[8]ENERO '!S168+[8]FEBRERO!S168+[8]MARZO!S168+[8]ABRIL!S168+[8]MAYO!S168+[8]JUNIO!S168+[8]JULIO!S168+[8]AGOSTO!S168+[8]SEPTIEMBRE!S168+[8]OCTUBRE!S168+[8]NOVIEMBRE!S168+[8]DICIEMBRE!S168</f>
        <v>12.722405571996683</v>
      </c>
      <c r="U170" s="50">
        <f t="shared" si="15"/>
        <v>45.634816641996679</v>
      </c>
    </row>
    <row r="171" spans="1:21" s="52" customFormat="1" x14ac:dyDescent="0.25">
      <c r="A171" s="285">
        <v>191</v>
      </c>
      <c r="B171" s="292" t="s">
        <v>618</v>
      </c>
      <c r="C171" s="291" t="s">
        <v>668</v>
      </c>
      <c r="D171" s="283">
        <v>20.443116750000002</v>
      </c>
      <c r="E171" s="284">
        <v>7.5539977400000016</v>
      </c>
      <c r="F171" s="284">
        <v>0</v>
      </c>
      <c r="G171" s="283">
        <v>1.30876503</v>
      </c>
      <c r="H171" s="280">
        <f t="shared" si="13"/>
        <v>11.58035398</v>
      </c>
      <c r="I171" s="280"/>
      <c r="J171" s="283">
        <v>15.965121861363929</v>
      </c>
      <c r="K171" s="283">
        <v>7.6036801006754473</v>
      </c>
      <c r="L171" s="283">
        <v>0</v>
      </c>
      <c r="M171" s="283">
        <v>1.31778591</v>
      </c>
      <c r="N171" s="283">
        <f t="shared" si="14"/>
        <v>7.0436558506884825</v>
      </c>
      <c r="O171" s="280">
        <f t="shared" si="11"/>
        <v>-39.175815671495712</v>
      </c>
      <c r="P171" s="49">
        <f>'[8]ENERO '!O169+[8]FEBRERO!O169+[8]MARZO!O169+[8]ABRIL!O169+[8]MAYO!O169+[8]JUNIO!O169+[8]JULIO!O169+[8]AGOSTO!O169+[8]SEPTIEMBRE!O169+[8]OCTUBRE!O169+[8]NOVIEMBRE!O169+[8]DICIEMBRE!O169</f>
        <v>5.1615652400000007</v>
      </c>
      <c r="Q171" s="49">
        <f>'[8]ENERO '!P169+[8]FEBRERO!P169+[8]MARZO!P169+[8]ABRIL!P169+[8]MAYO!P169+[8]JUNIO!P169+[8]JULIO!P169+[8]AGOSTO!P169+[8]SEPTIEMBRE!P169+[8]OCTUBRE!P169+[8]NOVIEMBRE!P169+[8]DICIEMBRE!P169</f>
        <v>2.3924325000000004</v>
      </c>
      <c r="R171" s="50">
        <f t="shared" si="12"/>
        <v>7.5539977400000016</v>
      </c>
      <c r="S171" s="49">
        <f>'[8]ENERO '!R169+[8]FEBRERO!R169+[8]MARZO!R169+[8]ABRIL!R169+[8]MAYO!R169+[8]JUNIO!R169+[8]JULIO!R169+[8]AGOSTO!R169+[8]SEPTIEMBRE!R169+[8]OCTUBRE!R169+[8]NOVIEMBRE!R169+[8]DICIEMBRE!R169</f>
        <v>5.1475139199999997</v>
      </c>
      <c r="T171" s="49">
        <f>'[8]ENERO '!S169+[8]FEBRERO!S169+[8]MARZO!S169+[8]ABRIL!S169+[8]MAYO!S169+[8]JUNIO!S169+[8]JULIO!S169+[8]AGOSTO!S169+[8]SEPTIEMBRE!S169+[8]OCTUBRE!S169+[8]NOVIEMBRE!S169+[8]DICIEMBRE!S169</f>
        <v>2.4561661806754476</v>
      </c>
      <c r="U171" s="50">
        <f t="shared" si="15"/>
        <v>7.6036801006754473</v>
      </c>
    </row>
    <row r="172" spans="1:21" s="52" customFormat="1" x14ac:dyDescent="0.25">
      <c r="A172" s="285">
        <v>192</v>
      </c>
      <c r="B172" s="292" t="s">
        <v>512</v>
      </c>
      <c r="C172" s="291" t="s">
        <v>669</v>
      </c>
      <c r="D172" s="283">
        <v>154.0632435</v>
      </c>
      <c r="E172" s="284">
        <v>64.7123603</v>
      </c>
      <c r="F172" s="284">
        <v>0</v>
      </c>
      <c r="G172" s="283">
        <v>8.547263319999999</v>
      </c>
      <c r="H172" s="280">
        <f t="shared" si="13"/>
        <v>80.803619879999999</v>
      </c>
      <c r="I172" s="280"/>
      <c r="J172" s="283">
        <v>169.09509638740826</v>
      </c>
      <c r="K172" s="283">
        <v>64.675503511898569</v>
      </c>
      <c r="L172" s="283">
        <v>0</v>
      </c>
      <c r="M172" s="283">
        <v>8.8886033400000013</v>
      </c>
      <c r="N172" s="283">
        <f t="shared" si="14"/>
        <v>95.53098953550969</v>
      </c>
      <c r="O172" s="280">
        <f t="shared" si="11"/>
        <v>18.226126103485267</v>
      </c>
      <c r="P172" s="49">
        <f>'[8]ENERO '!O170+[8]FEBRERO!O170+[8]MARZO!O170+[8]ABRIL!O170+[8]MAYO!O170+[8]JUNIO!O170+[8]JULIO!O170+[8]AGOSTO!O170+[8]SEPTIEMBRE!O170+[8]OCTUBRE!O170+[8]NOVIEMBRE!O170+[8]DICIEMBRE!O170</f>
        <v>54.152564299999995</v>
      </c>
      <c r="Q172" s="49">
        <f>'[8]ENERO '!P170+[8]FEBRERO!P170+[8]MARZO!P170+[8]ABRIL!P170+[8]MAYO!P170+[8]JUNIO!P170+[8]JULIO!P170+[8]AGOSTO!P170+[8]SEPTIEMBRE!P170+[8]OCTUBRE!P170+[8]NOVIEMBRE!P170+[8]DICIEMBRE!P170</f>
        <v>10.559796000000002</v>
      </c>
      <c r="R172" s="50">
        <f t="shared" si="12"/>
        <v>64.7123603</v>
      </c>
      <c r="S172" s="49">
        <f>'[8]ENERO '!R170+[8]FEBRERO!R170+[8]MARZO!R170+[8]ABRIL!R170+[8]MAYO!R170+[8]JUNIO!R170+[8]JULIO!R170+[8]AGOSTO!R170+[8]SEPTIEMBRE!R170+[8]OCTUBRE!R170+[8]NOVIEMBRE!R170+[8]DICIEMBRE!R170</f>
        <v>54.13173304</v>
      </c>
      <c r="T172" s="49">
        <f>'[8]ENERO '!S170+[8]FEBRERO!S170+[8]MARZO!S170+[8]ABRIL!S170+[8]MAYO!S170+[8]JUNIO!S170+[8]JULIO!S170+[8]AGOSTO!S170+[8]SEPTIEMBRE!S170+[8]OCTUBRE!S170+[8]NOVIEMBRE!S170+[8]DICIEMBRE!S170</f>
        <v>10.543770471898567</v>
      </c>
      <c r="U172" s="50">
        <f t="shared" si="15"/>
        <v>64.675503511898569</v>
      </c>
    </row>
    <row r="173" spans="1:21" s="52" customFormat="1" x14ac:dyDescent="0.25">
      <c r="A173" s="285">
        <v>193</v>
      </c>
      <c r="B173" s="292" t="s">
        <v>618</v>
      </c>
      <c r="C173" s="291" t="s">
        <v>670</v>
      </c>
      <c r="D173" s="283">
        <v>22.810751249999996</v>
      </c>
      <c r="E173" s="284">
        <v>7.7804829300000007</v>
      </c>
      <c r="F173" s="284">
        <v>0</v>
      </c>
      <c r="G173" s="283">
        <v>0.41154186999999987</v>
      </c>
      <c r="H173" s="280">
        <f t="shared" si="13"/>
        <v>14.618726449999993</v>
      </c>
      <c r="I173" s="280"/>
      <c r="J173" s="283">
        <v>18.310662817306977</v>
      </c>
      <c r="K173" s="283">
        <v>7.5277286449185334</v>
      </c>
      <c r="L173" s="283">
        <v>0</v>
      </c>
      <c r="M173" s="283">
        <v>0.43198829999999999</v>
      </c>
      <c r="N173" s="283">
        <f t="shared" si="14"/>
        <v>10.350945872388444</v>
      </c>
      <c r="O173" s="280">
        <f t="shared" si="11"/>
        <v>-29.19392870650201</v>
      </c>
      <c r="P173" s="49">
        <f>'[8]ENERO '!O171+[8]FEBRERO!O171+[8]MARZO!O171+[8]ABRIL!O171+[8]MAYO!O171+[8]JUNIO!O171+[8]JULIO!O171+[8]AGOSTO!O171+[8]SEPTIEMBRE!O171+[8]OCTUBRE!O171+[8]NOVIEMBRE!O171+[8]DICIEMBRE!O171</f>
        <v>2.47543968</v>
      </c>
      <c r="Q173" s="49">
        <f>'[8]ENERO '!P171+[8]FEBRERO!P171+[8]MARZO!P171+[8]ABRIL!P171+[8]MAYO!P171+[8]JUNIO!P171+[8]JULIO!P171+[8]AGOSTO!P171+[8]SEPTIEMBRE!P171+[8]OCTUBRE!P171+[8]NOVIEMBRE!P171+[8]DICIEMBRE!P171</f>
        <v>5.3050432500000007</v>
      </c>
      <c r="R173" s="50">
        <f t="shared" si="12"/>
        <v>7.7804829300000007</v>
      </c>
      <c r="S173" s="49">
        <f>'[8]ENERO '!R171+[8]FEBRERO!R171+[8]MARZO!R171+[8]ABRIL!R171+[8]MAYO!R171+[8]JUNIO!R171+[8]JULIO!R171+[8]AGOSTO!R171+[8]SEPTIEMBRE!R171+[8]OCTUBRE!R171+[8]NOVIEMBRE!R171+[8]DICIEMBRE!R171</f>
        <v>2.47543968</v>
      </c>
      <c r="T173" s="49">
        <f>'[8]ENERO '!S171+[8]FEBRERO!S171+[8]MARZO!S171+[8]ABRIL!S171+[8]MAYO!S171+[8]JUNIO!S171+[8]JULIO!S171+[8]AGOSTO!S171+[8]SEPTIEMBRE!S171+[8]OCTUBRE!S171+[8]NOVIEMBRE!S171+[8]DICIEMBRE!S171</f>
        <v>5.0522889649185334</v>
      </c>
      <c r="U173" s="50">
        <f t="shared" si="15"/>
        <v>7.5277286449185334</v>
      </c>
    </row>
    <row r="174" spans="1:21" s="52" customFormat="1" x14ac:dyDescent="0.25">
      <c r="A174" s="285">
        <v>194</v>
      </c>
      <c r="B174" s="292" t="s">
        <v>512</v>
      </c>
      <c r="C174" s="291" t="s">
        <v>671</v>
      </c>
      <c r="D174" s="283">
        <v>131.77062000000001</v>
      </c>
      <c r="E174" s="284">
        <v>31.060897310000005</v>
      </c>
      <c r="F174" s="284">
        <v>0</v>
      </c>
      <c r="G174" s="283">
        <v>5.736662889999999</v>
      </c>
      <c r="H174" s="280">
        <f t="shared" si="13"/>
        <v>94.973059800000001</v>
      </c>
      <c r="I174" s="280"/>
      <c r="J174" s="283">
        <v>91.241967443169543</v>
      </c>
      <c r="K174" s="283">
        <v>30.747554812332162</v>
      </c>
      <c r="L174" s="283">
        <v>0</v>
      </c>
      <c r="M174" s="283">
        <v>6.052049349999999</v>
      </c>
      <c r="N174" s="283">
        <f t="shared" si="14"/>
        <v>54.442363280837384</v>
      </c>
      <c r="O174" s="280">
        <f t="shared" si="11"/>
        <v>-42.675993175869664</v>
      </c>
      <c r="P174" s="49">
        <f>'[8]ENERO '!O172+[8]FEBRERO!O172+[8]MARZO!O172+[8]ABRIL!O172+[8]MAYO!O172+[8]JUNIO!O172+[8]JULIO!O172+[8]AGOSTO!O172+[8]SEPTIEMBRE!O172+[8]OCTUBRE!O172+[8]NOVIEMBRE!O172+[8]DICIEMBRE!O172</f>
        <v>25.220646560000006</v>
      </c>
      <c r="Q174" s="49">
        <f>'[8]ENERO '!P172+[8]FEBRERO!P172+[8]MARZO!P172+[8]ABRIL!P172+[8]MAYO!P172+[8]JUNIO!P172+[8]JULIO!P172+[8]AGOSTO!P172+[8]SEPTIEMBRE!P172+[8]OCTUBRE!P172+[8]NOVIEMBRE!P172+[8]DICIEMBRE!P172</f>
        <v>5.84025075</v>
      </c>
      <c r="R174" s="50">
        <f t="shared" si="12"/>
        <v>31.060897310000005</v>
      </c>
      <c r="S174" s="49">
        <f>'[8]ENERO '!R172+[8]FEBRERO!R172+[8]MARZO!R172+[8]ABRIL!R172+[8]MAYO!R172+[8]JUNIO!R172+[8]JULIO!R172+[8]AGOSTO!R172+[8]SEPTIEMBRE!R172+[8]OCTUBRE!R172+[8]NOVIEMBRE!R172+[8]DICIEMBRE!R172</f>
        <v>25.220646560000006</v>
      </c>
      <c r="T174" s="49">
        <f>'[8]ENERO '!S172+[8]FEBRERO!S172+[8]MARZO!S172+[8]ABRIL!S172+[8]MAYO!S172+[8]JUNIO!S172+[8]JULIO!S172+[8]AGOSTO!S172+[8]SEPTIEMBRE!S172+[8]OCTUBRE!S172+[8]NOVIEMBRE!S172+[8]DICIEMBRE!S172</f>
        <v>5.526908252332154</v>
      </c>
      <c r="U174" s="50">
        <f t="shared" si="15"/>
        <v>30.747554812332162</v>
      </c>
    </row>
    <row r="175" spans="1:21" s="52" customFormat="1" x14ac:dyDescent="0.25">
      <c r="A175" s="285">
        <v>195</v>
      </c>
      <c r="B175" s="281" t="s">
        <v>512</v>
      </c>
      <c r="C175" s="282" t="s">
        <v>672</v>
      </c>
      <c r="D175" s="283">
        <v>334.31361674999988</v>
      </c>
      <c r="E175" s="284">
        <v>102.37202832</v>
      </c>
      <c r="F175" s="284">
        <v>0</v>
      </c>
      <c r="G175" s="283">
        <v>11.139964679999999</v>
      </c>
      <c r="H175" s="280">
        <f t="shared" si="13"/>
        <v>220.80162374999989</v>
      </c>
      <c r="I175" s="280"/>
      <c r="J175" s="283">
        <v>276.19095182812026</v>
      </c>
      <c r="K175" s="283">
        <v>100.78391447404847</v>
      </c>
      <c r="L175" s="283">
        <v>0</v>
      </c>
      <c r="M175" s="283">
        <v>11.803795619999995</v>
      </c>
      <c r="N175" s="283">
        <f t="shared" si="14"/>
        <v>163.60324173407182</v>
      </c>
      <c r="O175" s="280">
        <f t="shared" si="11"/>
        <v>-25.904873815914637</v>
      </c>
      <c r="P175" s="49">
        <f>'[8]ENERO '!O173+[8]FEBRERO!O173+[8]MARZO!O173+[8]ABRIL!O173+[8]MAYO!O173+[8]JUNIO!O173+[8]JULIO!O173+[8]AGOSTO!O173+[8]SEPTIEMBRE!O173+[8]OCTUBRE!O173+[8]NOVIEMBRE!O173+[8]DICIEMBRE!O173</f>
        <v>85.416572819999999</v>
      </c>
      <c r="Q175" s="49">
        <f>'[8]ENERO '!P173+[8]FEBRERO!P173+[8]MARZO!P173+[8]ABRIL!P173+[8]MAYO!P173+[8]JUNIO!P173+[8]JULIO!P173+[8]AGOSTO!P173+[8]SEPTIEMBRE!P173+[8]OCTUBRE!P173+[8]NOVIEMBRE!P173+[8]DICIEMBRE!P173</f>
        <v>16.955455499999999</v>
      </c>
      <c r="R175" s="50">
        <f t="shared" si="12"/>
        <v>102.37202832</v>
      </c>
      <c r="S175" s="49">
        <f>'[8]ENERO '!R173+[8]FEBRERO!R173+[8]MARZO!R173+[8]ABRIL!R173+[8]MAYO!R173+[8]JUNIO!R173+[8]JULIO!R173+[8]AGOSTO!R173+[8]SEPTIEMBRE!R173+[8]OCTUBRE!R173+[8]NOVIEMBRE!R173+[8]DICIEMBRE!R173</f>
        <v>85.150744549999999</v>
      </c>
      <c r="T175" s="49">
        <f>'[8]ENERO '!S173+[8]FEBRERO!S173+[8]MARZO!S173+[8]ABRIL!S173+[8]MAYO!S173+[8]JUNIO!S173+[8]JULIO!S173+[8]AGOSTO!S173+[8]SEPTIEMBRE!S173+[8]OCTUBRE!S173+[8]NOVIEMBRE!S173+[8]DICIEMBRE!S173</f>
        <v>15.63316992404847</v>
      </c>
      <c r="U175" s="50">
        <f t="shared" si="15"/>
        <v>100.78391447404847</v>
      </c>
    </row>
    <row r="176" spans="1:21" s="52" customFormat="1" x14ac:dyDescent="0.25">
      <c r="A176" s="285">
        <v>197</v>
      </c>
      <c r="B176" s="281" t="s">
        <v>512</v>
      </c>
      <c r="C176" s="282" t="s">
        <v>673</v>
      </c>
      <c r="D176" s="283">
        <v>49.294405500000003</v>
      </c>
      <c r="E176" s="284">
        <v>11.842020120000001</v>
      </c>
      <c r="F176" s="284">
        <v>0</v>
      </c>
      <c r="G176" s="283">
        <v>1.9030223600000002</v>
      </c>
      <c r="H176" s="280">
        <f t="shared" si="13"/>
        <v>35.549363020000001</v>
      </c>
      <c r="I176" s="280"/>
      <c r="J176" s="283">
        <v>34.426075385573832</v>
      </c>
      <c r="K176" s="283">
        <v>11.882741891872071</v>
      </c>
      <c r="L176" s="283">
        <v>0</v>
      </c>
      <c r="M176" s="283">
        <v>1.99595415</v>
      </c>
      <c r="N176" s="283">
        <f t="shared" si="14"/>
        <v>20.54737934370176</v>
      </c>
      <c r="O176" s="280">
        <f t="shared" si="11"/>
        <v>-42.200428929930908</v>
      </c>
      <c r="P176" s="49">
        <f>'[8]ENERO '!O174+[8]FEBRERO!O174+[8]MARZO!O174+[8]ABRIL!O174+[8]MAYO!O174+[8]JUNIO!O174+[8]JULIO!O174+[8]AGOSTO!O174+[8]SEPTIEMBRE!O174+[8]OCTUBRE!O174+[8]NOVIEMBRE!O174+[8]DICIEMBRE!O174</f>
        <v>9.7349723700000013</v>
      </c>
      <c r="Q176" s="49">
        <f>'[8]ENERO '!P174+[8]FEBRERO!P174+[8]MARZO!P174+[8]ABRIL!P174+[8]MAYO!P174+[8]JUNIO!P174+[8]JULIO!P174+[8]AGOSTO!P174+[8]SEPTIEMBRE!P174+[8]OCTUBRE!P174+[8]NOVIEMBRE!P174+[8]DICIEMBRE!P174</f>
        <v>2.10704775</v>
      </c>
      <c r="R176" s="50">
        <f t="shared" si="12"/>
        <v>11.842020120000001</v>
      </c>
      <c r="S176" s="49">
        <f>'[8]ENERO '!R174+[8]FEBRERO!R174+[8]MARZO!R174+[8]ABRIL!R174+[8]MAYO!R174+[8]JUNIO!R174+[8]JULIO!R174+[8]AGOSTO!R174+[8]SEPTIEMBRE!R174+[8]OCTUBRE!R174+[8]NOVIEMBRE!R174+[8]DICIEMBRE!R174</f>
        <v>9.7349723700000013</v>
      </c>
      <c r="T176" s="49">
        <f>'[8]ENERO '!S174+[8]FEBRERO!S174+[8]MARZO!S174+[8]ABRIL!S174+[8]MAYO!S174+[8]JUNIO!S174+[8]JULIO!S174+[8]AGOSTO!S174+[8]SEPTIEMBRE!S174+[8]OCTUBRE!S174+[8]NOVIEMBRE!S174+[8]DICIEMBRE!S174</f>
        <v>2.1477695218720689</v>
      </c>
      <c r="U176" s="50">
        <f t="shared" si="15"/>
        <v>11.882741891872071</v>
      </c>
    </row>
    <row r="177" spans="1:21" s="52" customFormat="1" x14ac:dyDescent="0.25">
      <c r="A177" s="285">
        <v>198</v>
      </c>
      <c r="B177" s="281" t="s">
        <v>512</v>
      </c>
      <c r="C177" s="282" t="s">
        <v>674</v>
      </c>
      <c r="D177" s="283">
        <v>95.029362750000004</v>
      </c>
      <c r="E177" s="284">
        <v>25.0498957</v>
      </c>
      <c r="F177" s="284">
        <v>0</v>
      </c>
      <c r="G177" s="283">
        <v>5.0318447100000006</v>
      </c>
      <c r="H177" s="280">
        <f t="shared" si="13"/>
        <v>64.947622340000009</v>
      </c>
      <c r="I177" s="280"/>
      <c r="J177" s="283">
        <v>73.389406266793841</v>
      </c>
      <c r="K177" s="283">
        <v>25.204017853746794</v>
      </c>
      <c r="L177" s="283">
        <v>0</v>
      </c>
      <c r="M177" s="283">
        <v>5.3315029999999997</v>
      </c>
      <c r="N177" s="283">
        <f t="shared" si="14"/>
        <v>42.853885413047053</v>
      </c>
      <c r="O177" s="280">
        <f t="shared" si="11"/>
        <v>-34.017776372616865</v>
      </c>
      <c r="P177" s="49">
        <f>'[8]ENERO '!O175+[8]FEBRERO!O175+[8]MARZO!O175+[8]ABRIL!O175+[8]MAYO!O175+[8]JUNIO!O175+[8]JULIO!O175+[8]AGOSTO!O175+[8]SEPTIEMBRE!O175+[8]OCTUBRE!O175+[8]NOVIEMBRE!O175+[8]DICIEMBRE!O175</f>
        <v>14.0623012</v>
      </c>
      <c r="Q177" s="49">
        <f>'[8]ENERO '!P175+[8]FEBRERO!P175+[8]MARZO!P175+[8]ABRIL!P175+[8]MAYO!P175+[8]JUNIO!P175+[8]JULIO!P175+[8]AGOSTO!P175+[8]SEPTIEMBRE!P175+[8]OCTUBRE!P175+[8]NOVIEMBRE!P175+[8]DICIEMBRE!P175</f>
        <v>10.9875945</v>
      </c>
      <c r="R177" s="50">
        <f t="shared" si="12"/>
        <v>25.0498957</v>
      </c>
      <c r="S177" s="49">
        <f>'[8]ENERO '!R175+[8]FEBRERO!R175+[8]MARZO!R175+[8]ABRIL!R175+[8]MAYO!R175+[8]JUNIO!R175+[8]JULIO!R175+[8]AGOSTO!R175+[8]SEPTIEMBRE!R175+[8]OCTUBRE!R175+[8]NOVIEMBRE!R175+[8]DICIEMBRE!R175</f>
        <v>14.0623012</v>
      </c>
      <c r="T177" s="49">
        <f>'[8]ENERO '!S175+[8]FEBRERO!S175+[8]MARZO!S175+[8]ABRIL!S175+[8]MAYO!S175+[8]JUNIO!S175+[8]JULIO!S175+[8]AGOSTO!S175+[8]SEPTIEMBRE!S175+[8]OCTUBRE!S175+[8]NOVIEMBRE!S175+[8]DICIEMBRE!S175</f>
        <v>11.141716653746794</v>
      </c>
      <c r="U177" s="50">
        <f t="shared" si="15"/>
        <v>25.204017853746794</v>
      </c>
    </row>
    <row r="178" spans="1:21" s="52" customFormat="1" x14ac:dyDescent="0.25">
      <c r="A178" s="285">
        <v>199</v>
      </c>
      <c r="B178" s="281" t="s">
        <v>512</v>
      </c>
      <c r="C178" s="282" t="s">
        <v>675</v>
      </c>
      <c r="D178" s="283">
        <v>61.591098749999993</v>
      </c>
      <c r="E178" s="284">
        <v>18.354592350000001</v>
      </c>
      <c r="F178" s="284">
        <v>0</v>
      </c>
      <c r="G178" s="283">
        <v>2.66210207</v>
      </c>
      <c r="H178" s="280">
        <f t="shared" si="13"/>
        <v>40.574404329999993</v>
      </c>
      <c r="I178" s="280"/>
      <c r="J178" s="283">
        <v>42.164277587452233</v>
      </c>
      <c r="K178" s="283">
        <v>18.587896556060933</v>
      </c>
      <c r="L178" s="283">
        <v>0</v>
      </c>
      <c r="M178" s="283">
        <v>2.69155532</v>
      </c>
      <c r="N178" s="283">
        <f t="shared" si="14"/>
        <v>20.884825711391301</v>
      </c>
      <c r="O178" s="280">
        <f t="shared" si="11"/>
        <v>-48.527092248771645</v>
      </c>
      <c r="P178" s="49">
        <f>'[8]ENERO '!O176+[8]FEBRERO!O176+[8]MARZO!O176+[8]ABRIL!O176+[8]MAYO!O176+[8]JUNIO!O176+[8]JULIO!O176+[8]AGOSTO!O176+[8]SEPTIEMBRE!O176+[8]OCTUBRE!O176+[8]NOVIEMBRE!O176+[8]DICIEMBRE!O176</f>
        <v>10.69920585</v>
      </c>
      <c r="Q178" s="49">
        <f>'[8]ENERO '!P176+[8]FEBRERO!P176+[8]MARZO!P176+[8]ABRIL!P176+[8]MAYO!P176+[8]JUNIO!P176+[8]JULIO!P176+[8]AGOSTO!P176+[8]SEPTIEMBRE!P176+[8]OCTUBRE!P176+[8]NOVIEMBRE!P176+[8]DICIEMBRE!P176</f>
        <v>7.6553865000000014</v>
      </c>
      <c r="R178" s="50">
        <f t="shared" si="12"/>
        <v>18.354592350000001</v>
      </c>
      <c r="S178" s="49">
        <f>'[8]ENERO '!R176+[8]FEBRERO!R176+[8]MARZO!R176+[8]ABRIL!R176+[8]MAYO!R176+[8]JUNIO!R176+[8]JULIO!R176+[8]AGOSTO!R176+[8]SEPTIEMBRE!R176+[8]OCTUBRE!R176+[8]NOVIEMBRE!R176+[8]DICIEMBRE!R176</f>
        <v>10.674882030000001</v>
      </c>
      <c r="T178" s="49">
        <f>'[8]ENERO '!S176+[8]FEBRERO!S176+[8]MARZO!S176+[8]ABRIL!S176+[8]MAYO!S176+[8]JUNIO!S176+[8]JULIO!S176+[8]AGOSTO!S176+[8]SEPTIEMBRE!S176+[8]OCTUBRE!S176+[8]NOVIEMBRE!S176+[8]DICIEMBRE!S176</f>
        <v>7.9130145260609339</v>
      </c>
      <c r="U178" s="50">
        <f t="shared" si="15"/>
        <v>18.587896556060933</v>
      </c>
    </row>
    <row r="179" spans="1:21" s="52" customFormat="1" ht="27" x14ac:dyDescent="0.25">
      <c r="A179" s="285">
        <v>200</v>
      </c>
      <c r="B179" s="281" t="s">
        <v>600</v>
      </c>
      <c r="C179" s="282" t="s">
        <v>676</v>
      </c>
      <c r="D179" s="283">
        <v>283.05864675000004</v>
      </c>
      <c r="E179" s="284">
        <v>66.654429870000001</v>
      </c>
      <c r="F179" s="284">
        <v>0</v>
      </c>
      <c r="G179" s="283">
        <v>18.530623519999995</v>
      </c>
      <c r="H179" s="280">
        <f t="shared" si="13"/>
        <v>197.87359336000003</v>
      </c>
      <c r="I179" s="280"/>
      <c r="J179" s="283">
        <v>201.7095492417896</v>
      </c>
      <c r="K179" s="283">
        <v>66.194474719957213</v>
      </c>
      <c r="L179" s="283">
        <v>0</v>
      </c>
      <c r="M179" s="283">
        <v>19.024580919999998</v>
      </c>
      <c r="N179" s="283">
        <f t="shared" si="14"/>
        <v>116.49049360183238</v>
      </c>
      <c r="O179" s="280">
        <f t="shared" si="11"/>
        <v>-41.128832996985018</v>
      </c>
      <c r="P179" s="49">
        <f>'[8]ENERO '!O177+[8]FEBRERO!O177+[8]MARZO!O177+[8]ABRIL!O177+[8]MAYO!O177+[8]JUNIO!O177+[8]JULIO!O177+[8]AGOSTO!O177+[8]SEPTIEMBRE!O177+[8]OCTUBRE!O177+[8]NOVIEMBRE!O177+[8]DICIEMBRE!O177</f>
        <v>47.712993869999998</v>
      </c>
      <c r="Q179" s="49">
        <f>'[8]ENERO '!P177+[8]FEBRERO!P177+[8]MARZO!P177+[8]ABRIL!P177+[8]MAYO!P177+[8]JUNIO!P177+[8]JULIO!P177+[8]AGOSTO!P177+[8]SEPTIEMBRE!P177+[8]OCTUBRE!P177+[8]NOVIEMBRE!P177+[8]DICIEMBRE!P177</f>
        <v>18.941436000000003</v>
      </c>
      <c r="R179" s="50">
        <f t="shared" si="12"/>
        <v>66.654429870000001</v>
      </c>
      <c r="S179" s="49">
        <f>'[8]ENERO '!R177+[8]FEBRERO!R177+[8]MARZO!R177+[8]ABRIL!R177+[8]MAYO!R177+[8]JUNIO!R177+[8]JULIO!R177+[8]AGOSTO!R177+[8]SEPTIEMBRE!R177+[8]OCTUBRE!R177+[8]NOVIEMBRE!R177+[8]DICIEMBRE!R177</f>
        <v>47.712993869999998</v>
      </c>
      <c r="T179" s="49">
        <f>'[8]ENERO '!S177+[8]FEBRERO!S177+[8]MARZO!S177+[8]ABRIL!S177+[8]MAYO!S177+[8]JUNIO!S177+[8]JULIO!S177+[8]AGOSTO!S177+[8]SEPTIEMBRE!S177+[8]OCTUBRE!S177+[8]NOVIEMBRE!S177+[8]DICIEMBRE!S177</f>
        <v>18.481480849957222</v>
      </c>
      <c r="U179" s="50">
        <f t="shared" si="15"/>
        <v>66.194474719957213</v>
      </c>
    </row>
    <row r="180" spans="1:21" s="52" customFormat="1" ht="27" x14ac:dyDescent="0.25">
      <c r="A180" s="285">
        <v>201</v>
      </c>
      <c r="B180" s="281" t="s">
        <v>600</v>
      </c>
      <c r="C180" s="282" t="s">
        <v>677</v>
      </c>
      <c r="D180" s="283">
        <v>367.12616324999999</v>
      </c>
      <c r="E180" s="284">
        <v>120.35643087999998</v>
      </c>
      <c r="F180" s="284">
        <v>0</v>
      </c>
      <c r="G180" s="283">
        <v>27.403657709999997</v>
      </c>
      <c r="H180" s="280">
        <f t="shared" si="13"/>
        <v>219.36607466000001</v>
      </c>
      <c r="I180" s="280"/>
      <c r="J180" s="283">
        <v>343.14652499094154</v>
      </c>
      <c r="K180" s="283">
        <v>119.22234683242731</v>
      </c>
      <c r="L180" s="283">
        <v>0</v>
      </c>
      <c r="M180" s="283">
        <v>28.49733663</v>
      </c>
      <c r="N180" s="283">
        <f t="shared" si="14"/>
        <v>195.42684152851422</v>
      </c>
      <c r="O180" s="280">
        <f t="shared" si="11"/>
        <v>-10.912914938460609</v>
      </c>
      <c r="P180" s="49">
        <f>'[8]ENERO '!O178+[8]FEBRERO!O178+[8]MARZO!O178+[8]ABRIL!O178+[8]MAYO!O178+[8]JUNIO!O178+[8]JULIO!O178+[8]AGOSTO!O178+[8]SEPTIEMBRE!O178+[8]OCTUBRE!O178+[8]NOVIEMBRE!O178+[8]DICIEMBRE!O178</f>
        <v>99.207607629999984</v>
      </c>
      <c r="Q180" s="49">
        <f>'[8]ENERO '!P178+[8]FEBRERO!P178+[8]MARZO!P178+[8]ABRIL!P178+[8]MAYO!P178+[8]JUNIO!P178+[8]JULIO!P178+[8]AGOSTO!P178+[8]SEPTIEMBRE!P178+[8]OCTUBRE!P178+[8]NOVIEMBRE!P178+[8]DICIEMBRE!P178</f>
        <v>21.14882325</v>
      </c>
      <c r="R180" s="50">
        <f t="shared" si="12"/>
        <v>120.35643087999998</v>
      </c>
      <c r="S180" s="49">
        <f>'[8]ENERO '!R178+[8]FEBRERO!R178+[8]MARZO!R178+[8]ABRIL!R178+[8]MAYO!R178+[8]JUNIO!R178+[8]JULIO!R178+[8]AGOSTO!R178+[8]SEPTIEMBRE!R178+[8]OCTUBRE!R178+[8]NOVIEMBRE!R178+[8]DICIEMBRE!R178</f>
        <v>98.7083844</v>
      </c>
      <c r="T180" s="49">
        <f>'[8]ENERO '!S178+[8]FEBRERO!S178+[8]MARZO!S178+[8]ABRIL!S178+[8]MAYO!S178+[8]JUNIO!S178+[8]JULIO!S178+[8]AGOSTO!S178+[8]SEPTIEMBRE!S178+[8]OCTUBRE!S178+[8]NOVIEMBRE!S178+[8]DICIEMBRE!S178</f>
        <v>20.513962432427309</v>
      </c>
      <c r="U180" s="50">
        <f t="shared" si="15"/>
        <v>119.22234683242731</v>
      </c>
    </row>
    <row r="181" spans="1:21" s="52" customFormat="1" ht="27" x14ac:dyDescent="0.25">
      <c r="A181" s="285">
        <v>202</v>
      </c>
      <c r="B181" s="281" t="s">
        <v>600</v>
      </c>
      <c r="C181" s="282" t="s">
        <v>678</v>
      </c>
      <c r="D181" s="283">
        <v>556.59829049999996</v>
      </c>
      <c r="E181" s="284">
        <v>143.66682796999999</v>
      </c>
      <c r="F181" s="284">
        <v>0</v>
      </c>
      <c r="G181" s="283">
        <v>43.61791711</v>
      </c>
      <c r="H181" s="280">
        <f t="shared" si="13"/>
        <v>369.31354541999997</v>
      </c>
      <c r="I181" s="280"/>
      <c r="J181" s="283">
        <v>454.13637768971518</v>
      </c>
      <c r="K181" s="283">
        <v>142.20122268422594</v>
      </c>
      <c r="L181" s="283">
        <v>0</v>
      </c>
      <c r="M181" s="283">
        <v>45.513020579999996</v>
      </c>
      <c r="N181" s="283">
        <f t="shared" si="14"/>
        <v>266.42213442548928</v>
      </c>
      <c r="O181" s="280">
        <f t="shared" si="11"/>
        <v>-27.860177962738398</v>
      </c>
      <c r="P181" s="49">
        <f>'[8]ENERO '!O179+[8]FEBRERO!O179+[8]MARZO!O179+[8]ABRIL!O179+[8]MAYO!O179+[8]JUNIO!O179+[8]JULIO!O179+[8]AGOSTO!O179+[8]SEPTIEMBRE!O179+[8]OCTUBRE!O179+[8]NOVIEMBRE!O179+[8]DICIEMBRE!O179</f>
        <v>116.23197121999999</v>
      </c>
      <c r="Q181" s="49">
        <f>'[8]ENERO '!P179+[8]FEBRERO!P179+[8]MARZO!P179+[8]ABRIL!P179+[8]MAYO!P179+[8]JUNIO!P179+[8]JULIO!P179+[8]AGOSTO!P179+[8]SEPTIEMBRE!P179+[8]OCTUBRE!P179+[8]NOVIEMBRE!P179+[8]DICIEMBRE!P179</f>
        <v>27.434856749999998</v>
      </c>
      <c r="R181" s="50">
        <f t="shared" si="12"/>
        <v>143.66682796999999</v>
      </c>
      <c r="S181" s="49">
        <f>'[8]ENERO '!R179+[8]FEBRERO!R179+[8]MARZO!R179+[8]ABRIL!R179+[8]MAYO!R179+[8]JUNIO!R179+[8]JULIO!R179+[8]AGOSTO!R179+[8]SEPTIEMBRE!R179+[8]OCTUBRE!R179+[8]NOVIEMBRE!R179+[8]DICIEMBRE!R179</f>
        <v>116.23197122000002</v>
      </c>
      <c r="T181" s="49">
        <f>'[8]ENERO '!S179+[8]FEBRERO!S179+[8]MARZO!S179+[8]ABRIL!S179+[8]MAYO!S179+[8]JUNIO!S179+[8]JULIO!S179+[8]AGOSTO!S179+[8]SEPTIEMBRE!S179+[8]OCTUBRE!S179+[8]NOVIEMBRE!S179+[8]DICIEMBRE!S179</f>
        <v>25.969251464225927</v>
      </c>
      <c r="U181" s="50">
        <f t="shared" si="15"/>
        <v>142.20122268422594</v>
      </c>
    </row>
    <row r="182" spans="1:21" s="52" customFormat="1" ht="27" x14ac:dyDescent="0.25">
      <c r="A182" s="285">
        <v>203</v>
      </c>
      <c r="B182" s="281" t="s">
        <v>622</v>
      </c>
      <c r="C182" s="282" t="s">
        <v>679</v>
      </c>
      <c r="D182" s="283">
        <v>114.96599025000002</v>
      </c>
      <c r="E182" s="284">
        <v>30.354025700000001</v>
      </c>
      <c r="F182" s="284">
        <v>0</v>
      </c>
      <c r="G182" s="283">
        <v>4.9441518000000002</v>
      </c>
      <c r="H182" s="280">
        <f t="shared" si="13"/>
        <v>79.66781275000001</v>
      </c>
      <c r="I182" s="280"/>
      <c r="J182" s="283">
        <v>60.591351176685848</v>
      </c>
      <c r="K182" s="283">
        <v>29.495049156309094</v>
      </c>
      <c r="L182" s="283">
        <v>0</v>
      </c>
      <c r="M182" s="283">
        <v>4.92398077</v>
      </c>
      <c r="N182" s="283">
        <f t="shared" si="14"/>
        <v>26.172321250376754</v>
      </c>
      <c r="O182" s="280">
        <f t="shared" si="11"/>
        <v>-67.148186517299919</v>
      </c>
      <c r="P182" s="49">
        <f>'[8]ENERO '!O180+[8]FEBRERO!O180+[8]MARZO!O180+[8]ABRIL!O180+[8]MAYO!O180+[8]JUNIO!O180+[8]JULIO!O180+[8]AGOSTO!O180+[8]SEPTIEMBRE!O180+[8]OCTUBRE!O180+[8]NOVIEMBRE!O180+[8]DICIEMBRE!O180</f>
        <v>16.873086199999999</v>
      </c>
      <c r="Q182" s="49">
        <f>'[8]ENERO '!P180+[8]FEBRERO!P180+[8]MARZO!P180+[8]ABRIL!P180+[8]MAYO!P180+[8]JUNIO!P180+[8]JULIO!P180+[8]AGOSTO!P180+[8]SEPTIEMBRE!P180+[8]OCTUBRE!P180+[8]NOVIEMBRE!P180+[8]DICIEMBRE!P180</f>
        <v>13.480939500000002</v>
      </c>
      <c r="R182" s="50">
        <f t="shared" si="12"/>
        <v>30.354025700000001</v>
      </c>
      <c r="S182" s="49">
        <f>'[8]ENERO '!R180+[8]FEBRERO!R180+[8]MARZO!R180+[8]ABRIL!R180+[8]MAYO!R180+[8]JUNIO!R180+[8]JULIO!R180+[8]AGOSTO!R180+[8]SEPTIEMBRE!R180+[8]OCTUBRE!R180+[8]NOVIEMBRE!R180+[8]DICIEMBRE!R180</f>
        <v>16.806392510000002</v>
      </c>
      <c r="T182" s="49">
        <f>'[8]ENERO '!S180+[8]FEBRERO!S180+[8]MARZO!S180+[8]ABRIL!S180+[8]MAYO!S180+[8]JUNIO!S180+[8]JULIO!S180+[8]AGOSTO!S180+[8]SEPTIEMBRE!S180+[8]OCTUBRE!S180+[8]NOVIEMBRE!S180+[8]DICIEMBRE!S180</f>
        <v>12.688656646309093</v>
      </c>
      <c r="U182" s="50">
        <f t="shared" si="15"/>
        <v>29.495049156309094</v>
      </c>
    </row>
    <row r="183" spans="1:21" s="52" customFormat="1" ht="27" x14ac:dyDescent="0.25">
      <c r="A183" s="285">
        <v>204</v>
      </c>
      <c r="B183" s="281" t="s">
        <v>600</v>
      </c>
      <c r="C183" s="282" t="s">
        <v>680</v>
      </c>
      <c r="D183" s="283">
        <v>421.53343649999994</v>
      </c>
      <c r="E183" s="284">
        <v>165.28026425000002</v>
      </c>
      <c r="F183" s="284">
        <v>0</v>
      </c>
      <c r="G183" s="283">
        <v>10.664684080000001</v>
      </c>
      <c r="H183" s="280">
        <f t="shared" si="13"/>
        <v>245.58848816999992</v>
      </c>
      <c r="I183" s="280"/>
      <c r="J183" s="283">
        <v>417.45755327515366</v>
      </c>
      <c r="K183" s="283">
        <v>165.66233763995859</v>
      </c>
      <c r="L183" s="283">
        <v>0</v>
      </c>
      <c r="M183" s="283">
        <v>10.842012949999999</v>
      </c>
      <c r="N183" s="283">
        <f t="shared" si="14"/>
        <v>240.95320268519507</v>
      </c>
      <c r="O183" s="280">
        <f t="shared" si="11"/>
        <v>-1.8874196911038605</v>
      </c>
      <c r="P183" s="49">
        <f>'[8]ENERO '!O181+[8]FEBRERO!O181+[8]MARZO!O181+[8]ABRIL!O181+[8]MAYO!O181+[8]JUNIO!O181+[8]JULIO!O181+[8]AGOSTO!O181+[8]SEPTIEMBRE!O181+[8]OCTUBRE!O181+[8]NOVIEMBRE!O181+[8]DICIEMBRE!O181</f>
        <v>125.03417525</v>
      </c>
      <c r="Q183" s="49">
        <f>'[8]ENERO '!P181+[8]FEBRERO!P181+[8]MARZO!P181+[8]ABRIL!P181+[8]MAYO!P181+[8]JUNIO!P181+[8]JULIO!P181+[8]AGOSTO!P181+[8]SEPTIEMBRE!P181+[8]OCTUBRE!P181+[8]NOVIEMBRE!P181+[8]DICIEMBRE!P181</f>
        <v>40.246088999999998</v>
      </c>
      <c r="R183" s="50">
        <f t="shared" si="12"/>
        <v>165.28026425000002</v>
      </c>
      <c r="S183" s="49">
        <f>'[8]ENERO '!R181+[8]FEBRERO!R181+[8]MARZO!R181+[8]ABRIL!R181+[8]MAYO!R181+[8]JUNIO!R181+[8]JULIO!R181+[8]AGOSTO!R181+[8]SEPTIEMBRE!R181+[8]OCTUBRE!R181+[8]NOVIEMBRE!R181+[8]DICIEMBRE!R181</f>
        <v>125.03417525</v>
      </c>
      <c r="T183" s="49">
        <f>'[8]ENERO '!S181+[8]FEBRERO!S181+[8]MARZO!S181+[8]ABRIL!S181+[8]MAYO!S181+[8]JUNIO!S181+[8]JULIO!S181+[8]AGOSTO!S181+[8]SEPTIEMBRE!S181+[8]OCTUBRE!S181+[8]NOVIEMBRE!S181+[8]DICIEMBRE!S181</f>
        <v>40.628162389958582</v>
      </c>
      <c r="U183" s="50">
        <f t="shared" si="15"/>
        <v>165.66233763995859</v>
      </c>
    </row>
    <row r="184" spans="1:21" s="52" customFormat="1" ht="27" x14ac:dyDescent="0.25">
      <c r="A184" s="285">
        <v>205</v>
      </c>
      <c r="B184" s="281" t="s">
        <v>561</v>
      </c>
      <c r="C184" s="282" t="s">
        <v>681</v>
      </c>
      <c r="D184" s="283">
        <v>2146.0882004999999</v>
      </c>
      <c r="E184" s="284">
        <v>188.53852316000001</v>
      </c>
      <c r="F184" s="284">
        <v>0</v>
      </c>
      <c r="G184" s="283">
        <v>8.7114192799999994</v>
      </c>
      <c r="H184" s="280">
        <f t="shared" si="13"/>
        <v>1948.8382580599998</v>
      </c>
      <c r="I184" s="280"/>
      <c r="J184" s="283">
        <v>2022.2750404664464</v>
      </c>
      <c r="K184" s="283">
        <v>171.38558562027333</v>
      </c>
      <c r="L184" s="283">
        <v>0</v>
      </c>
      <c r="M184" s="283">
        <v>9.0071758600000003</v>
      </c>
      <c r="N184" s="283">
        <f t="shared" si="14"/>
        <v>1841.8822789861731</v>
      </c>
      <c r="O184" s="280">
        <f t="shared" si="11"/>
        <v>-5.4881916768350827</v>
      </c>
      <c r="P184" s="49">
        <f>'[8]ENERO '!O182+[8]FEBRERO!O182+[8]MARZO!O182+[8]ABRIL!O182+[8]MAYO!O182+[8]JUNIO!O182+[8]JULIO!O182+[8]AGOSTO!O182+[8]SEPTIEMBRE!O182+[8]OCTUBRE!O182+[8]NOVIEMBRE!O182+[8]DICIEMBRE!O182</f>
        <v>78.076972909999995</v>
      </c>
      <c r="Q184" s="49">
        <f>'[8]ENERO '!P182+[8]FEBRERO!P182+[8]MARZO!P182+[8]ABRIL!P182+[8]MAYO!P182+[8]JUNIO!P182+[8]JULIO!P182+[8]AGOSTO!P182+[8]SEPTIEMBRE!P182+[8]OCTUBRE!P182+[8]NOVIEMBRE!P182+[8]DICIEMBRE!P182</f>
        <v>110.46155025</v>
      </c>
      <c r="R184" s="50">
        <f t="shared" si="12"/>
        <v>188.53852316000001</v>
      </c>
      <c r="S184" s="49">
        <f>'[8]ENERO '!R182+[8]FEBRERO!R182+[8]MARZO!R182+[8]ABRIL!R182+[8]MAYO!R182+[8]JUNIO!R182+[8]JULIO!R182+[8]AGOSTO!R182+[8]SEPTIEMBRE!R182+[8]OCTUBRE!R182+[8]NOVIEMBRE!R182+[8]DICIEMBRE!R182</f>
        <v>78.076972909999995</v>
      </c>
      <c r="T184" s="49">
        <f>'[8]ENERO '!S182+[8]FEBRERO!S182+[8]MARZO!S182+[8]ABRIL!S182+[8]MAYO!S182+[8]JUNIO!S182+[8]JULIO!S182+[8]AGOSTO!S182+[8]SEPTIEMBRE!S182+[8]OCTUBRE!S182+[8]NOVIEMBRE!S182+[8]DICIEMBRE!S182</f>
        <v>93.308612710273337</v>
      </c>
      <c r="U184" s="50">
        <f t="shared" si="15"/>
        <v>171.38558562027333</v>
      </c>
    </row>
    <row r="185" spans="1:21" s="52" customFormat="1" ht="27" x14ac:dyDescent="0.25">
      <c r="A185" s="285">
        <v>206</v>
      </c>
      <c r="B185" s="281" t="s">
        <v>618</v>
      </c>
      <c r="C185" s="282" t="s">
        <v>682</v>
      </c>
      <c r="D185" s="283">
        <v>207.80070449999999</v>
      </c>
      <c r="E185" s="284">
        <v>65.867671689999995</v>
      </c>
      <c r="F185" s="284">
        <v>0</v>
      </c>
      <c r="G185" s="283">
        <v>1.2625680100000001</v>
      </c>
      <c r="H185" s="280">
        <f t="shared" si="13"/>
        <v>140.67046479999999</v>
      </c>
      <c r="I185" s="280"/>
      <c r="J185" s="283">
        <v>161.80533922347314</v>
      </c>
      <c r="K185" s="283">
        <v>67.122194492357337</v>
      </c>
      <c r="L185" s="283">
        <v>0</v>
      </c>
      <c r="M185" s="283">
        <v>1.2625680100000001</v>
      </c>
      <c r="N185" s="283">
        <f t="shared" si="14"/>
        <v>93.420576721115808</v>
      </c>
      <c r="O185" s="280">
        <f t="shared" si="11"/>
        <v>-33.589060892108598</v>
      </c>
      <c r="P185" s="49">
        <f>'[8]ENERO '!O183+[8]FEBRERO!O183+[8]MARZO!O183+[8]ABRIL!O183+[8]MAYO!O183+[8]JUNIO!O183+[8]JULIO!O183+[8]AGOSTO!O183+[8]SEPTIEMBRE!O183+[8]OCTUBRE!O183+[8]NOVIEMBRE!O183+[8]DICIEMBRE!O183</f>
        <v>28.219065189999998</v>
      </c>
      <c r="Q185" s="49">
        <f>'[8]ENERO '!P183+[8]FEBRERO!P183+[8]MARZO!P183+[8]ABRIL!P183+[8]MAYO!P183+[8]JUNIO!P183+[8]JULIO!P183+[8]AGOSTO!P183+[8]SEPTIEMBRE!P183+[8]OCTUBRE!P183+[8]NOVIEMBRE!P183+[8]DICIEMBRE!P183</f>
        <v>37.6486065</v>
      </c>
      <c r="R185" s="50">
        <f t="shared" si="12"/>
        <v>65.867671689999995</v>
      </c>
      <c r="S185" s="49">
        <f>'[8]ENERO '!R183+[8]FEBRERO!R183+[8]MARZO!R183+[8]ABRIL!R183+[8]MAYO!R183+[8]JUNIO!R183+[8]JULIO!R183+[8]AGOSTO!R183+[8]SEPTIEMBRE!R183+[8]OCTUBRE!R183+[8]NOVIEMBRE!R183+[8]DICIEMBRE!R183</f>
        <v>28.219065189999998</v>
      </c>
      <c r="T185" s="49">
        <f>'[8]ENERO '!S183+[8]FEBRERO!S183+[8]MARZO!S183+[8]ABRIL!S183+[8]MAYO!S183+[8]JUNIO!S183+[8]JULIO!S183+[8]AGOSTO!S183+[8]SEPTIEMBRE!S183+[8]OCTUBRE!S183+[8]NOVIEMBRE!S183+[8]DICIEMBRE!S183</f>
        <v>38.903129302357343</v>
      </c>
      <c r="U185" s="50">
        <f t="shared" si="15"/>
        <v>67.122194492357337</v>
      </c>
    </row>
    <row r="186" spans="1:21" s="52" customFormat="1" x14ac:dyDescent="0.25">
      <c r="A186" s="285">
        <v>207</v>
      </c>
      <c r="B186" s="281" t="s">
        <v>618</v>
      </c>
      <c r="C186" s="282" t="s">
        <v>683</v>
      </c>
      <c r="D186" s="283">
        <v>196.80209024999996</v>
      </c>
      <c r="E186" s="284">
        <v>72.131655120000005</v>
      </c>
      <c r="F186" s="284">
        <v>0</v>
      </c>
      <c r="G186" s="283">
        <v>5.068559529999999</v>
      </c>
      <c r="H186" s="280">
        <f t="shared" si="13"/>
        <v>119.60187559999996</v>
      </c>
      <c r="I186" s="280"/>
      <c r="J186" s="283">
        <v>180.13153011810681</v>
      </c>
      <c r="K186" s="283">
        <v>72.773513334255014</v>
      </c>
      <c r="L186" s="283">
        <v>0</v>
      </c>
      <c r="M186" s="283">
        <v>5.1948268500000001</v>
      </c>
      <c r="N186" s="283">
        <f t="shared" si="14"/>
        <v>102.1631899338518</v>
      </c>
      <c r="O186" s="280">
        <f t="shared" si="11"/>
        <v>-14.580612200824186</v>
      </c>
      <c r="P186" s="49">
        <f>'[8]ENERO '!O184+[8]FEBRERO!O184+[8]MARZO!O184+[8]ABRIL!O184+[8]MAYO!O184+[8]JUNIO!O184+[8]JULIO!O184+[8]AGOSTO!O184+[8]SEPTIEMBRE!O184+[8]OCTUBRE!O184+[8]NOVIEMBRE!O184+[8]DICIEMBRE!O184</f>
        <v>49.211986620000005</v>
      </c>
      <c r="Q186" s="49">
        <f>'[8]ENERO '!P184+[8]FEBRERO!P184+[8]MARZO!P184+[8]ABRIL!P184+[8]MAYO!P184+[8]JUNIO!P184+[8]JULIO!P184+[8]AGOSTO!P184+[8]SEPTIEMBRE!P184+[8]OCTUBRE!P184+[8]NOVIEMBRE!P184+[8]DICIEMBRE!P184</f>
        <v>22.919668500000004</v>
      </c>
      <c r="R186" s="50">
        <f t="shared" si="12"/>
        <v>72.131655120000005</v>
      </c>
      <c r="S186" s="49">
        <f>'[8]ENERO '!R184+[8]FEBRERO!R184+[8]MARZO!R184+[8]ABRIL!R184+[8]MAYO!R184+[8]JUNIO!R184+[8]JULIO!R184+[8]AGOSTO!R184+[8]SEPTIEMBRE!R184+[8]OCTUBRE!R184+[8]NOVIEMBRE!R184+[8]DICIEMBRE!R184</f>
        <v>49.082537950000003</v>
      </c>
      <c r="T186" s="49">
        <f>'[8]ENERO '!S184+[8]FEBRERO!S184+[8]MARZO!S184+[8]ABRIL!S184+[8]MAYO!S184+[8]JUNIO!S184+[8]JULIO!S184+[8]AGOSTO!S184+[8]SEPTIEMBRE!S184+[8]OCTUBRE!S184+[8]NOVIEMBRE!S184+[8]DICIEMBRE!S184</f>
        <v>23.690975384255015</v>
      </c>
      <c r="U186" s="50">
        <f t="shared" si="15"/>
        <v>72.773513334255014</v>
      </c>
    </row>
    <row r="187" spans="1:21" s="52" customFormat="1" x14ac:dyDescent="0.25">
      <c r="A187" s="285">
        <v>208</v>
      </c>
      <c r="B187" s="281" t="s">
        <v>512</v>
      </c>
      <c r="C187" s="282" t="s">
        <v>684</v>
      </c>
      <c r="D187" s="283">
        <v>42.223085250000004</v>
      </c>
      <c r="E187" s="284">
        <v>18.780133990000003</v>
      </c>
      <c r="F187" s="284">
        <v>0</v>
      </c>
      <c r="G187" s="283">
        <v>3.4589352199999999</v>
      </c>
      <c r="H187" s="280">
        <f t="shared" si="13"/>
        <v>19.98401604</v>
      </c>
      <c r="I187" s="280"/>
      <c r="J187" s="283">
        <v>35.133253330925477</v>
      </c>
      <c r="K187" s="283">
        <v>18.968232069167669</v>
      </c>
      <c r="L187" s="283">
        <v>0</v>
      </c>
      <c r="M187" s="283">
        <v>3.4448234599999994</v>
      </c>
      <c r="N187" s="283">
        <f t="shared" si="14"/>
        <v>12.720197801757809</v>
      </c>
      <c r="O187" s="280">
        <f t="shared" si="11"/>
        <v>-36.348140552444185</v>
      </c>
      <c r="P187" s="49">
        <f>'[8]ENERO '!O185+[8]FEBRERO!O185+[8]MARZO!O185+[8]ABRIL!O185+[8]MAYO!O185+[8]JUNIO!O185+[8]JULIO!O185+[8]AGOSTO!O185+[8]SEPTIEMBRE!O185+[8]OCTUBRE!O185+[8]NOVIEMBRE!O185+[8]DICIEMBRE!O185</f>
        <v>11.804434240000001</v>
      </c>
      <c r="Q187" s="49">
        <f>'[8]ENERO '!P185+[8]FEBRERO!P185+[8]MARZO!P185+[8]ABRIL!P185+[8]MAYO!P185+[8]JUNIO!P185+[8]JULIO!P185+[8]AGOSTO!P185+[8]SEPTIEMBRE!P185+[8]OCTUBRE!P185+[8]NOVIEMBRE!P185+[8]DICIEMBRE!P185</f>
        <v>6.9756997500000013</v>
      </c>
      <c r="R187" s="50">
        <f t="shared" si="12"/>
        <v>18.780133990000003</v>
      </c>
      <c r="S187" s="49">
        <f>'[8]ENERO '!R185+[8]FEBRERO!R185+[8]MARZO!R185+[8]ABRIL!R185+[8]MAYO!R185+[8]JUNIO!R185+[8]JULIO!R185+[8]AGOSTO!R185+[8]SEPTIEMBRE!R185+[8]OCTUBRE!R185+[8]NOVIEMBRE!R185+[8]DICIEMBRE!R185</f>
        <v>11.757775229999998</v>
      </c>
      <c r="T187" s="49">
        <f>'[8]ENERO '!S185+[8]FEBRERO!S185+[8]MARZO!S185+[8]ABRIL!S185+[8]MAYO!S185+[8]JUNIO!S185+[8]JULIO!S185+[8]AGOSTO!S185+[8]SEPTIEMBRE!S185+[8]OCTUBRE!S185+[8]NOVIEMBRE!S185+[8]DICIEMBRE!S185</f>
        <v>7.2104568391676729</v>
      </c>
      <c r="U187" s="50">
        <f t="shared" si="15"/>
        <v>18.968232069167669</v>
      </c>
    </row>
    <row r="188" spans="1:21" s="52" customFormat="1" x14ac:dyDescent="0.25">
      <c r="A188" s="285">
        <v>209</v>
      </c>
      <c r="B188" s="281" t="s">
        <v>512</v>
      </c>
      <c r="C188" s="282" t="s">
        <v>685</v>
      </c>
      <c r="D188" s="283">
        <v>3379.7510520000001</v>
      </c>
      <c r="E188" s="284">
        <v>1920.7392787700005</v>
      </c>
      <c r="F188" s="284">
        <v>0</v>
      </c>
      <c r="G188" s="283">
        <v>17.367511180000001</v>
      </c>
      <c r="H188" s="280">
        <f t="shared" si="13"/>
        <v>1441.6442620499995</v>
      </c>
      <c r="I188" s="280"/>
      <c r="J188" s="283">
        <v>536.99172597315783</v>
      </c>
      <c r="K188" s="283">
        <v>269.07711445689091</v>
      </c>
      <c r="L188" s="283">
        <v>0</v>
      </c>
      <c r="M188" s="283">
        <v>18.06672588</v>
      </c>
      <c r="N188" s="283">
        <f t="shared" si="14"/>
        <v>249.84788563626691</v>
      </c>
      <c r="O188" s="280">
        <f t="shared" si="11"/>
        <v>-82.669241489506817</v>
      </c>
      <c r="P188" s="49">
        <f>'[8]ENERO '!O186+[8]FEBRERO!O186+[8]MARZO!O186+[8]ABRIL!O186+[8]MAYO!O186+[8]JUNIO!O186+[8]JULIO!O186+[8]AGOSTO!O186+[8]SEPTIEMBRE!O186+[8]OCTUBRE!O186+[8]NOVIEMBRE!O186+[8]DICIEMBRE!O186</f>
        <v>42.031710019999991</v>
      </c>
      <c r="Q188" s="49">
        <f>'[8]ENERO '!P186+[8]FEBRERO!P186+[8]MARZO!P186+[8]ABRIL!P186+[8]MAYO!P186+[8]JUNIO!P186+[8]JULIO!P186+[8]AGOSTO!P186+[8]SEPTIEMBRE!P186+[8]OCTUBRE!P186+[8]NOVIEMBRE!P186+[8]DICIEMBRE!P186</f>
        <v>1878.7075687500005</v>
      </c>
      <c r="R188" s="50">
        <f t="shared" si="12"/>
        <v>1920.7392787700005</v>
      </c>
      <c r="S188" s="49">
        <f>'[8]ENERO '!R186+[8]FEBRERO!R186+[8]MARZO!R186+[8]ABRIL!R186+[8]MAYO!R186+[8]JUNIO!R186+[8]JULIO!R186+[8]AGOSTO!R186+[8]SEPTIEMBRE!R186+[8]OCTUBRE!R186+[8]NOVIEMBRE!R186+[8]DICIEMBRE!R186</f>
        <v>41.947998390000002</v>
      </c>
      <c r="T188" s="49">
        <f>'[8]ENERO '!S186+[8]FEBRERO!S186+[8]MARZO!S186+[8]ABRIL!S186+[8]MAYO!S186+[8]JUNIO!S186+[8]JULIO!S186+[8]AGOSTO!S186+[8]SEPTIEMBRE!S186+[8]OCTUBRE!S186+[8]NOVIEMBRE!S186+[8]DICIEMBRE!S186</f>
        <v>227.1291160668909</v>
      </c>
      <c r="U188" s="50">
        <f t="shared" si="15"/>
        <v>269.07711445689091</v>
      </c>
    </row>
    <row r="189" spans="1:21" s="52" customFormat="1" ht="27" x14ac:dyDescent="0.25">
      <c r="A189" s="285">
        <v>210</v>
      </c>
      <c r="B189" s="281" t="s">
        <v>600</v>
      </c>
      <c r="C189" s="282" t="s">
        <v>686</v>
      </c>
      <c r="D189" s="283">
        <v>614.56499700000006</v>
      </c>
      <c r="E189" s="284">
        <v>187.95963571999999</v>
      </c>
      <c r="F189" s="284">
        <v>0</v>
      </c>
      <c r="G189" s="283">
        <v>15.27223055</v>
      </c>
      <c r="H189" s="280">
        <f t="shared" si="13"/>
        <v>411.33313073000005</v>
      </c>
      <c r="I189" s="280"/>
      <c r="J189" s="283">
        <v>484.2093011130525</v>
      </c>
      <c r="K189" s="283">
        <v>189.95482636881576</v>
      </c>
      <c r="L189" s="283">
        <v>0</v>
      </c>
      <c r="M189" s="283">
        <v>16.046565000000001</v>
      </c>
      <c r="N189" s="283">
        <f t="shared" si="14"/>
        <v>278.20790974423676</v>
      </c>
      <c r="O189" s="280">
        <f t="shared" si="11"/>
        <v>-32.364332226169978</v>
      </c>
      <c r="P189" s="49">
        <f>'[8]ENERO '!O187+[8]FEBRERO!O187+[8]MARZO!O187+[8]ABRIL!O187+[8]MAYO!O187+[8]JUNIO!O187+[8]JULIO!O187+[8]AGOSTO!O187+[8]SEPTIEMBRE!O187+[8]OCTUBRE!O187+[8]NOVIEMBRE!O187+[8]DICIEMBRE!O187</f>
        <v>86.664861469999991</v>
      </c>
      <c r="Q189" s="49">
        <f>'[8]ENERO '!P187+[8]FEBRERO!P187+[8]MARZO!P187+[8]ABRIL!P187+[8]MAYO!P187+[8]JUNIO!P187+[8]JULIO!P187+[8]AGOSTO!P187+[8]SEPTIEMBRE!P187+[8]OCTUBRE!P187+[8]NOVIEMBRE!P187+[8]DICIEMBRE!P187</f>
        <v>101.29477425</v>
      </c>
      <c r="R189" s="50">
        <f t="shared" si="12"/>
        <v>187.95963571999999</v>
      </c>
      <c r="S189" s="49">
        <f>'[8]ENERO '!R187+[8]FEBRERO!R187+[8]MARZO!R187+[8]ABRIL!R187+[8]MAYO!R187+[8]JUNIO!R187+[8]JULIO!R187+[8]AGOSTO!R187+[8]SEPTIEMBRE!R187+[8]OCTUBRE!R187+[8]NOVIEMBRE!R187+[8]DICIEMBRE!R187</f>
        <v>86.664861469999991</v>
      </c>
      <c r="T189" s="49">
        <f>'[8]ENERO '!S187+[8]FEBRERO!S187+[8]MARZO!S187+[8]ABRIL!S187+[8]MAYO!S187+[8]JUNIO!S187+[8]JULIO!S187+[8]AGOSTO!S187+[8]SEPTIEMBRE!S187+[8]OCTUBRE!S187+[8]NOVIEMBRE!S187+[8]DICIEMBRE!S187</f>
        <v>103.28996489881577</v>
      </c>
      <c r="U189" s="50">
        <f t="shared" si="15"/>
        <v>189.95482636881576</v>
      </c>
    </row>
    <row r="190" spans="1:21" s="52" customFormat="1" ht="27" x14ac:dyDescent="0.25">
      <c r="A190" s="285">
        <v>211</v>
      </c>
      <c r="B190" s="281" t="s">
        <v>600</v>
      </c>
      <c r="C190" s="282" t="s">
        <v>687</v>
      </c>
      <c r="D190" s="283">
        <v>562.62548699999991</v>
      </c>
      <c r="E190" s="284">
        <v>140.41834402999996</v>
      </c>
      <c r="F190" s="284">
        <v>0</v>
      </c>
      <c r="G190" s="283">
        <v>25.440487139999998</v>
      </c>
      <c r="H190" s="280">
        <f t="shared" si="13"/>
        <v>396.76665582999993</v>
      </c>
      <c r="I190" s="280"/>
      <c r="J190" s="283">
        <v>415.285214407571</v>
      </c>
      <c r="K190" s="283">
        <v>139.83234780370697</v>
      </c>
      <c r="L190" s="283">
        <v>0</v>
      </c>
      <c r="M190" s="283">
        <v>26.948128690000004</v>
      </c>
      <c r="N190" s="283">
        <f t="shared" si="14"/>
        <v>248.50473791386403</v>
      </c>
      <c r="O190" s="280">
        <f t="shared" si="11"/>
        <v>-37.367534730453947</v>
      </c>
      <c r="P190" s="49">
        <f>'[8]ENERO '!O188+[8]FEBRERO!O188+[8]MARZO!O188+[8]ABRIL!O188+[8]MAYO!O188+[8]JUNIO!O188+[8]JULIO!O188+[8]AGOSTO!O188+[8]SEPTIEMBRE!O188+[8]OCTUBRE!O188+[8]NOVIEMBRE!O188+[8]DICIEMBRE!O188</f>
        <v>124.92300802999998</v>
      </c>
      <c r="Q190" s="49">
        <f>'[8]ENERO '!P188+[8]FEBRERO!P188+[8]MARZO!P188+[8]ABRIL!P188+[8]MAYO!P188+[8]JUNIO!P188+[8]JULIO!P188+[8]AGOSTO!P188+[8]SEPTIEMBRE!P188+[8]OCTUBRE!P188+[8]NOVIEMBRE!P188+[8]DICIEMBRE!P188</f>
        <v>15.495335999999995</v>
      </c>
      <c r="R190" s="50">
        <f t="shared" si="12"/>
        <v>140.41834402999996</v>
      </c>
      <c r="S190" s="49">
        <f>'[8]ENERO '!R188+[8]FEBRERO!R188+[8]MARZO!R188+[8]ABRIL!R188+[8]MAYO!R188+[8]JUNIO!R188+[8]JULIO!R188+[8]AGOSTO!R188+[8]SEPTIEMBRE!R188+[8]OCTUBRE!R188+[8]NOVIEMBRE!R188+[8]DICIEMBRE!R188</f>
        <v>124.92300802999998</v>
      </c>
      <c r="T190" s="49">
        <f>'[8]ENERO '!S188+[8]FEBRERO!S188+[8]MARZO!S188+[8]ABRIL!S188+[8]MAYO!S188+[8]JUNIO!S188+[8]JULIO!S188+[8]AGOSTO!S188+[8]SEPTIEMBRE!S188+[8]OCTUBRE!S188+[8]NOVIEMBRE!S188+[8]DICIEMBRE!S188</f>
        <v>14.909339773707</v>
      </c>
      <c r="U190" s="50">
        <f t="shared" si="15"/>
        <v>139.83234780370697</v>
      </c>
    </row>
    <row r="191" spans="1:21" s="52" customFormat="1" ht="27" x14ac:dyDescent="0.25">
      <c r="A191" s="285">
        <v>212</v>
      </c>
      <c r="B191" s="281" t="s">
        <v>512</v>
      </c>
      <c r="C191" s="282" t="s">
        <v>688</v>
      </c>
      <c r="D191" s="283">
        <v>565.73362049999992</v>
      </c>
      <c r="E191" s="284">
        <v>23.675751169999987</v>
      </c>
      <c r="F191" s="284">
        <v>0</v>
      </c>
      <c r="G191" s="283">
        <v>3.6208153400000005</v>
      </c>
      <c r="H191" s="280">
        <f t="shared" si="13"/>
        <v>538.43705398999987</v>
      </c>
      <c r="I191" s="280"/>
      <c r="J191" s="283">
        <v>194.53923577794387</v>
      </c>
      <c r="K191" s="283">
        <v>57.875829591386392</v>
      </c>
      <c r="L191" s="283">
        <v>0</v>
      </c>
      <c r="M191" s="283">
        <v>3.7105646500000002</v>
      </c>
      <c r="N191" s="283">
        <f t="shared" si="14"/>
        <v>132.95284153655749</v>
      </c>
      <c r="O191" s="280">
        <f t="shared" si="11"/>
        <v>-75.307635209848172</v>
      </c>
      <c r="P191" s="49">
        <f>'[8]ENERO '!O189+[8]FEBRERO!O189+[8]MARZO!O189+[8]ABRIL!O189+[8]MAYO!O189+[8]JUNIO!O189+[8]JULIO!O189+[8]AGOSTO!O189+[8]SEPTIEMBRE!O189+[8]OCTUBRE!O189+[8]NOVIEMBRE!O189+[8]DICIEMBRE!O189</f>
        <v>20.615013919999988</v>
      </c>
      <c r="Q191" s="49">
        <f>'[8]ENERO '!P189+[8]FEBRERO!P189+[8]MARZO!P189+[8]ABRIL!P189+[8]MAYO!P189+[8]JUNIO!P189+[8]JULIO!P189+[8]AGOSTO!P189+[8]SEPTIEMBRE!P189+[8]OCTUBRE!P189+[8]NOVIEMBRE!P189+[8]DICIEMBRE!P189</f>
        <v>3.0607372500000003</v>
      </c>
      <c r="R191" s="50">
        <f t="shared" si="12"/>
        <v>23.675751169999987</v>
      </c>
      <c r="S191" s="49">
        <f>'[8]ENERO '!R189+[8]FEBRERO!R189+[8]MARZO!R189+[8]ABRIL!R189+[8]MAYO!R189+[8]JUNIO!R189+[8]JULIO!R189+[8]AGOSTO!R189+[8]SEPTIEMBRE!R189+[8]OCTUBRE!R189+[8]NOVIEMBRE!R189+[8]DICIEMBRE!R189</f>
        <v>37.900488589999995</v>
      </c>
      <c r="T191" s="49">
        <f>'[8]ENERO '!S189+[8]FEBRERO!S189+[8]MARZO!S189+[8]ABRIL!S189+[8]MAYO!S189+[8]JUNIO!S189+[8]JULIO!S189+[8]AGOSTO!S189+[8]SEPTIEMBRE!S189+[8]OCTUBRE!S189+[8]NOVIEMBRE!S189+[8]DICIEMBRE!S189</f>
        <v>19.975341001386393</v>
      </c>
      <c r="U191" s="50">
        <f t="shared" si="15"/>
        <v>57.875829591386392</v>
      </c>
    </row>
    <row r="192" spans="1:21" s="52" customFormat="1" x14ac:dyDescent="0.25">
      <c r="A192" s="285">
        <v>213</v>
      </c>
      <c r="B192" s="281" t="s">
        <v>512</v>
      </c>
      <c r="C192" s="282" t="s">
        <v>689</v>
      </c>
      <c r="D192" s="283">
        <v>233.34473399999996</v>
      </c>
      <c r="E192" s="284">
        <v>62.629258710000009</v>
      </c>
      <c r="F192" s="284">
        <v>0</v>
      </c>
      <c r="G192" s="283">
        <v>35.222148360000013</v>
      </c>
      <c r="H192" s="280">
        <f t="shared" si="13"/>
        <v>135.49332692999994</v>
      </c>
      <c r="I192" s="280"/>
      <c r="J192" s="283">
        <v>229.63340463444766</v>
      </c>
      <c r="K192" s="283">
        <v>61.783103528165668</v>
      </c>
      <c r="L192" s="283">
        <v>0</v>
      </c>
      <c r="M192" s="283">
        <v>36.053655870000007</v>
      </c>
      <c r="N192" s="283">
        <f t="shared" si="14"/>
        <v>131.79664523628199</v>
      </c>
      <c r="O192" s="280">
        <f t="shared" si="11"/>
        <v>-2.7283127350085432</v>
      </c>
      <c r="P192" s="49">
        <f>'[8]ENERO '!O190+[8]FEBRERO!O190+[8]MARZO!O190+[8]ABRIL!O190+[8]MAYO!O190+[8]JUNIO!O190+[8]JULIO!O190+[8]AGOSTO!O190+[8]SEPTIEMBRE!O190+[8]OCTUBRE!O190+[8]NOVIEMBRE!O190+[8]DICIEMBRE!O190</f>
        <v>47.061095460000004</v>
      </c>
      <c r="Q192" s="49">
        <f>'[8]ENERO '!P190+[8]FEBRERO!P190+[8]MARZO!P190+[8]ABRIL!P190+[8]MAYO!P190+[8]JUNIO!P190+[8]JULIO!P190+[8]AGOSTO!P190+[8]SEPTIEMBRE!P190+[8]OCTUBRE!P190+[8]NOVIEMBRE!P190+[8]DICIEMBRE!P190</f>
        <v>15.568163250000003</v>
      </c>
      <c r="R192" s="50">
        <f t="shared" si="12"/>
        <v>62.629258710000009</v>
      </c>
      <c r="S192" s="49">
        <f>'[8]ENERO '!R190+[8]FEBRERO!R190+[8]MARZO!R190+[8]ABRIL!R190+[8]MAYO!R190+[8]JUNIO!R190+[8]JULIO!R190+[8]AGOSTO!R190+[8]SEPTIEMBRE!R190+[8]OCTUBRE!R190+[8]NOVIEMBRE!R190+[8]DICIEMBRE!R190</f>
        <v>46.667180199999997</v>
      </c>
      <c r="T192" s="49">
        <f>'[8]ENERO '!S190+[8]FEBRERO!S190+[8]MARZO!S190+[8]ABRIL!S190+[8]MAYO!S190+[8]JUNIO!S190+[8]JULIO!S190+[8]AGOSTO!S190+[8]SEPTIEMBRE!S190+[8]OCTUBRE!S190+[8]NOVIEMBRE!S190+[8]DICIEMBRE!S190</f>
        <v>15.115923328165671</v>
      </c>
      <c r="U192" s="50">
        <f t="shared" si="15"/>
        <v>61.783103528165668</v>
      </c>
    </row>
    <row r="193" spans="1:21" s="52" customFormat="1" x14ac:dyDescent="0.25">
      <c r="A193" s="285">
        <v>214</v>
      </c>
      <c r="B193" s="281" t="s">
        <v>512</v>
      </c>
      <c r="C193" s="282" t="s">
        <v>690</v>
      </c>
      <c r="D193" s="283">
        <v>4835.96299275</v>
      </c>
      <c r="E193" s="284">
        <v>3283.3892702499993</v>
      </c>
      <c r="F193" s="284">
        <v>0</v>
      </c>
      <c r="G193" s="283">
        <v>31.555971289999999</v>
      </c>
      <c r="H193" s="280">
        <f t="shared" si="13"/>
        <v>1521.0177512100008</v>
      </c>
      <c r="I193" s="280"/>
      <c r="J193" s="283">
        <v>824.63338138450638</v>
      </c>
      <c r="K193" s="283">
        <v>460.12876526303398</v>
      </c>
      <c r="L193" s="283">
        <v>0</v>
      </c>
      <c r="M193" s="283">
        <v>33.519946309999995</v>
      </c>
      <c r="N193" s="283">
        <f t="shared" si="14"/>
        <v>330.98466981147237</v>
      </c>
      <c r="O193" s="280">
        <f t="shared" si="11"/>
        <v>-78.239263180974234</v>
      </c>
      <c r="P193" s="49">
        <f>'[8]ENERO '!O191+[8]FEBRERO!O191+[8]MARZO!O191+[8]ABRIL!O191+[8]MAYO!O191+[8]JUNIO!O191+[8]JULIO!O191+[8]AGOSTO!O191+[8]SEPTIEMBRE!O191+[8]OCTUBRE!O191+[8]NOVIEMBRE!O191+[8]DICIEMBRE!O191</f>
        <v>94.928978500000014</v>
      </c>
      <c r="Q193" s="49">
        <f>'[8]ENERO '!P191+[8]FEBRERO!P191+[8]MARZO!P191+[8]ABRIL!P191+[8]MAYO!P191+[8]JUNIO!P191+[8]JULIO!P191+[8]AGOSTO!P191+[8]SEPTIEMBRE!P191+[8]OCTUBRE!P191+[8]NOVIEMBRE!P191+[8]DICIEMBRE!P191</f>
        <v>3188.4602917499992</v>
      </c>
      <c r="R193" s="50">
        <f t="shared" si="12"/>
        <v>3283.3892702499993</v>
      </c>
      <c r="S193" s="49">
        <f>'[8]ENERO '!R191+[8]FEBRERO!R191+[8]MARZO!R191+[8]ABRIL!R191+[8]MAYO!R191+[8]JUNIO!R191+[8]JULIO!R191+[8]AGOSTO!R191+[8]SEPTIEMBRE!R191+[8]OCTUBRE!R191+[8]NOVIEMBRE!R191+[8]DICIEMBRE!R191</f>
        <v>94.928978500000028</v>
      </c>
      <c r="T193" s="49">
        <f>'[8]ENERO '!S191+[8]FEBRERO!S191+[8]MARZO!S191+[8]ABRIL!S191+[8]MAYO!S191+[8]JUNIO!S191+[8]JULIO!S191+[8]AGOSTO!S191+[8]SEPTIEMBRE!S191+[8]OCTUBRE!S191+[8]NOVIEMBRE!S191+[8]DICIEMBRE!S191</f>
        <v>365.19978676303396</v>
      </c>
      <c r="U193" s="50">
        <f t="shared" si="15"/>
        <v>460.12876526303398</v>
      </c>
    </row>
    <row r="194" spans="1:21" s="52" customFormat="1" ht="27" x14ac:dyDescent="0.25">
      <c r="A194" s="285">
        <v>215</v>
      </c>
      <c r="B194" s="281" t="s">
        <v>600</v>
      </c>
      <c r="C194" s="282" t="s">
        <v>691</v>
      </c>
      <c r="D194" s="283">
        <v>206.81852325000003</v>
      </c>
      <c r="E194" s="284">
        <v>74.364069369999996</v>
      </c>
      <c r="F194" s="284">
        <v>0</v>
      </c>
      <c r="G194" s="283">
        <v>25.18038778</v>
      </c>
      <c r="H194" s="280">
        <f t="shared" si="13"/>
        <v>107.27406610000001</v>
      </c>
      <c r="I194" s="280"/>
      <c r="J194" s="283">
        <v>228.45157789149664</v>
      </c>
      <c r="K194" s="283">
        <v>74.395224996594877</v>
      </c>
      <c r="L194" s="283">
        <v>0</v>
      </c>
      <c r="M194" s="283">
        <v>25.875227489999997</v>
      </c>
      <c r="N194" s="283">
        <f t="shared" si="14"/>
        <v>128.18112540490176</v>
      </c>
      <c r="O194" s="280">
        <f t="shared" si="11"/>
        <v>19.489388316289194</v>
      </c>
      <c r="P194" s="49">
        <f>'[8]ENERO '!O192+[8]FEBRERO!O192+[8]MARZO!O192+[8]ABRIL!O192+[8]MAYO!O192+[8]JUNIO!O192+[8]JULIO!O192+[8]AGOSTO!O192+[8]SEPTIEMBRE!O192+[8]OCTUBRE!O192+[8]NOVIEMBRE!O192+[8]DICIEMBRE!O192</f>
        <v>60.803096619999998</v>
      </c>
      <c r="Q194" s="49">
        <f>'[8]ENERO '!P192+[8]FEBRERO!P192+[8]MARZO!P192+[8]ABRIL!P192+[8]MAYO!P192+[8]JUNIO!P192+[8]JULIO!P192+[8]AGOSTO!P192+[8]SEPTIEMBRE!P192+[8]OCTUBRE!P192+[8]NOVIEMBRE!P192+[8]DICIEMBRE!P192</f>
        <v>13.560972749999999</v>
      </c>
      <c r="R194" s="50">
        <f t="shared" si="12"/>
        <v>74.364069369999996</v>
      </c>
      <c r="S194" s="49">
        <f>'[8]ENERO '!R192+[8]FEBRERO!R192+[8]MARZO!R192+[8]ABRIL!R192+[8]MAYO!R192+[8]JUNIO!R192+[8]JULIO!R192+[8]AGOSTO!R192+[8]SEPTIEMBRE!R192+[8]OCTUBRE!R192+[8]NOVIEMBRE!R192+[8]DICIEMBRE!R192</f>
        <v>60.598320340000001</v>
      </c>
      <c r="T194" s="49">
        <f>'[8]ENERO '!S192+[8]FEBRERO!S192+[8]MARZO!S192+[8]ABRIL!S192+[8]MAYO!S192+[8]JUNIO!S192+[8]JULIO!S192+[8]AGOSTO!S192+[8]SEPTIEMBRE!S192+[8]OCTUBRE!S192+[8]NOVIEMBRE!S192+[8]DICIEMBRE!S192</f>
        <v>13.796904656594876</v>
      </c>
      <c r="U194" s="50">
        <f t="shared" si="15"/>
        <v>74.395224996594877</v>
      </c>
    </row>
    <row r="195" spans="1:21" s="52" customFormat="1" x14ac:dyDescent="0.25">
      <c r="A195" s="285">
        <v>216</v>
      </c>
      <c r="B195" s="281" t="s">
        <v>577</v>
      </c>
      <c r="C195" s="282" t="s">
        <v>692</v>
      </c>
      <c r="D195" s="283">
        <v>786.69478424999977</v>
      </c>
      <c r="E195" s="284">
        <v>141.09178181000001</v>
      </c>
      <c r="F195" s="284">
        <v>0</v>
      </c>
      <c r="G195" s="283">
        <v>130.52743138</v>
      </c>
      <c r="H195" s="280">
        <f t="shared" si="13"/>
        <v>515.07557105999967</v>
      </c>
      <c r="I195" s="280"/>
      <c r="J195" s="283">
        <v>574.86410485333317</v>
      </c>
      <c r="K195" s="283">
        <v>141.09178181000001</v>
      </c>
      <c r="L195" s="283">
        <v>0</v>
      </c>
      <c r="M195" s="283">
        <v>136.40869948</v>
      </c>
      <c r="N195" s="283">
        <f t="shared" si="14"/>
        <v>297.36362356333314</v>
      </c>
      <c r="O195" s="280">
        <f t="shared" si="11"/>
        <v>-42.267962164974406</v>
      </c>
      <c r="P195" s="49">
        <f>'[8]ENERO '!O193+[8]FEBRERO!O193+[8]MARZO!O193+[8]ABRIL!O193+[8]MAYO!O193+[8]JUNIO!O193+[8]JULIO!O193+[8]AGOSTO!O193+[8]SEPTIEMBRE!O193+[8]OCTUBRE!O193+[8]NOVIEMBRE!O193+[8]DICIEMBRE!O193</f>
        <v>141.09178181000001</v>
      </c>
      <c r="Q195" s="49">
        <f>'[8]ENERO '!P193+[8]FEBRERO!P193+[8]MARZO!P193+[8]ABRIL!P193+[8]MAYO!P193+[8]JUNIO!P193+[8]JULIO!P193+[8]AGOSTO!P193+[8]SEPTIEMBRE!P193+[8]OCTUBRE!P193+[8]NOVIEMBRE!P193+[8]DICIEMBRE!P193</f>
        <v>0</v>
      </c>
      <c r="R195" s="50">
        <f t="shared" si="12"/>
        <v>141.09178181000001</v>
      </c>
      <c r="S195" s="49">
        <f>'[8]ENERO '!R193+[8]FEBRERO!R193+[8]MARZO!R193+[8]ABRIL!R193+[8]MAYO!R193+[8]JUNIO!R193+[8]JULIO!R193+[8]AGOSTO!R193+[8]SEPTIEMBRE!R193+[8]OCTUBRE!R193+[8]NOVIEMBRE!R193+[8]DICIEMBRE!R193</f>
        <v>141.09178181000001</v>
      </c>
      <c r="T195" s="49">
        <f>'[8]ENERO '!S193+[8]FEBRERO!S193+[8]MARZO!S193+[8]ABRIL!S193+[8]MAYO!S193+[8]JUNIO!S193+[8]JULIO!S193+[8]AGOSTO!S193+[8]SEPTIEMBRE!S193+[8]OCTUBRE!S193+[8]NOVIEMBRE!S193+[8]DICIEMBRE!S193</f>
        <v>0</v>
      </c>
      <c r="U195" s="50">
        <f t="shared" si="15"/>
        <v>141.09178181000001</v>
      </c>
    </row>
    <row r="196" spans="1:21" s="52" customFormat="1" x14ac:dyDescent="0.25">
      <c r="A196" s="285">
        <v>217</v>
      </c>
      <c r="B196" s="281" t="s">
        <v>577</v>
      </c>
      <c r="C196" s="282" t="s">
        <v>693</v>
      </c>
      <c r="D196" s="283">
        <v>711.83525924999981</v>
      </c>
      <c r="E196" s="284">
        <v>100.61358755000001</v>
      </c>
      <c r="F196" s="284">
        <v>0</v>
      </c>
      <c r="G196" s="283">
        <v>52.307825620000003</v>
      </c>
      <c r="H196" s="280">
        <f t="shared" si="13"/>
        <v>558.91384607999976</v>
      </c>
      <c r="I196" s="280"/>
      <c r="J196" s="283">
        <v>5262.1798036978707</v>
      </c>
      <c r="K196" s="283">
        <v>97.81553138000001</v>
      </c>
      <c r="L196" s="283">
        <v>0</v>
      </c>
      <c r="M196" s="283">
        <v>58.059634499999994</v>
      </c>
      <c r="N196" s="283">
        <f t="shared" si="14"/>
        <v>5106.3046378178706</v>
      </c>
      <c r="O196" s="280" t="str">
        <f t="shared" si="11"/>
        <v>500&lt;</v>
      </c>
      <c r="P196" s="49">
        <f>'[8]ENERO '!O194+[8]FEBRERO!O194+[8]MARZO!O194+[8]ABRIL!O194+[8]MAYO!O194+[8]JUNIO!O194+[8]JULIO!O194+[8]AGOSTO!O194+[8]SEPTIEMBRE!O194+[8]OCTUBRE!O194+[8]NOVIEMBRE!O194+[8]DICIEMBRE!O194</f>
        <v>100.61358755000001</v>
      </c>
      <c r="Q196" s="49">
        <f>'[8]ENERO '!P194+[8]FEBRERO!P194+[8]MARZO!P194+[8]ABRIL!P194+[8]MAYO!P194+[8]JUNIO!P194+[8]JULIO!P194+[8]AGOSTO!P194+[8]SEPTIEMBRE!P194+[8]OCTUBRE!P194+[8]NOVIEMBRE!P194+[8]DICIEMBRE!P194</f>
        <v>0</v>
      </c>
      <c r="R196" s="50">
        <f t="shared" si="12"/>
        <v>100.61358755000001</v>
      </c>
      <c r="S196" s="49">
        <f>'[8]ENERO '!R194+[8]FEBRERO!R194+[8]MARZO!R194+[8]ABRIL!R194+[8]MAYO!R194+[8]JUNIO!R194+[8]JULIO!R194+[8]AGOSTO!R194+[8]SEPTIEMBRE!R194+[8]OCTUBRE!R194+[8]NOVIEMBRE!R194+[8]DICIEMBRE!R194</f>
        <v>97.81553138000001</v>
      </c>
      <c r="T196" s="49">
        <f>'[8]ENERO '!S194+[8]FEBRERO!S194+[8]MARZO!S194+[8]ABRIL!S194+[8]MAYO!S194+[8]JUNIO!S194+[8]JULIO!S194+[8]AGOSTO!S194+[8]SEPTIEMBRE!S194+[8]OCTUBRE!S194+[8]NOVIEMBRE!S194+[8]DICIEMBRE!S194</f>
        <v>0</v>
      </c>
      <c r="U196" s="50">
        <f t="shared" si="15"/>
        <v>97.81553138000001</v>
      </c>
    </row>
    <row r="197" spans="1:21" s="52" customFormat="1" ht="27" x14ac:dyDescent="0.25">
      <c r="A197" s="285">
        <v>218</v>
      </c>
      <c r="B197" s="281" t="s">
        <v>508</v>
      </c>
      <c r="C197" s="282" t="s">
        <v>694</v>
      </c>
      <c r="D197" s="283">
        <v>234.07869075000005</v>
      </c>
      <c r="E197" s="284">
        <v>96.578447240000003</v>
      </c>
      <c r="F197" s="284">
        <v>0</v>
      </c>
      <c r="G197" s="283">
        <v>3.8482695099999984</v>
      </c>
      <c r="H197" s="280">
        <f t="shared" si="13"/>
        <v>133.65197400000005</v>
      </c>
      <c r="I197" s="280"/>
      <c r="J197" s="283">
        <v>165.58733858199074</v>
      </c>
      <c r="K197" s="283">
        <v>66.510827812492465</v>
      </c>
      <c r="L197" s="283">
        <v>0</v>
      </c>
      <c r="M197" s="283">
        <v>3.9034388500000006</v>
      </c>
      <c r="N197" s="283">
        <f t="shared" si="14"/>
        <v>95.17307191949827</v>
      </c>
      <c r="O197" s="280">
        <f t="shared" si="11"/>
        <v>-28.790373182592699</v>
      </c>
      <c r="P197" s="49">
        <f>'[8]ENERO '!O195+[8]FEBRERO!O195+[8]MARZO!O195+[8]ABRIL!O195+[8]MAYO!O195+[8]JUNIO!O195+[8]JULIO!O195+[8]AGOSTO!O195+[8]SEPTIEMBRE!O195+[8]OCTUBRE!O195+[8]NOVIEMBRE!O195+[8]DICIEMBRE!O195</f>
        <v>46.094322740000003</v>
      </c>
      <c r="Q197" s="49">
        <f>'[8]ENERO '!P195+[8]FEBRERO!P195+[8]MARZO!P195+[8]ABRIL!P195+[8]MAYO!P195+[8]JUNIO!P195+[8]JULIO!P195+[8]AGOSTO!P195+[8]SEPTIEMBRE!P195+[8]OCTUBRE!P195+[8]NOVIEMBRE!P195+[8]DICIEMBRE!P195</f>
        <v>50.4841245</v>
      </c>
      <c r="R197" s="50">
        <f t="shared" si="12"/>
        <v>96.578447240000003</v>
      </c>
      <c r="S197" s="49">
        <f>'[8]ENERO '!R195+[8]FEBRERO!R195+[8]MARZO!R195+[8]ABRIL!R195+[8]MAYO!R195+[8]JUNIO!R195+[8]JULIO!R195+[8]AGOSTO!R195+[8]SEPTIEMBRE!R195+[8]OCTUBRE!R195+[8]NOVIEMBRE!R195+[8]DICIEMBRE!R195</f>
        <v>46.094322739999996</v>
      </c>
      <c r="T197" s="49">
        <f>'[8]ENERO '!S195+[8]FEBRERO!S195+[8]MARZO!S195+[8]ABRIL!S195+[8]MAYO!S195+[8]JUNIO!S195+[8]JULIO!S195+[8]AGOSTO!S195+[8]SEPTIEMBRE!S195+[8]OCTUBRE!S195+[8]NOVIEMBRE!S195+[8]DICIEMBRE!S195</f>
        <v>20.41650507249247</v>
      </c>
      <c r="U197" s="50">
        <f t="shared" si="15"/>
        <v>66.510827812492465</v>
      </c>
    </row>
    <row r="198" spans="1:21" s="52" customFormat="1" ht="27" x14ac:dyDescent="0.25">
      <c r="A198" s="285">
        <v>219</v>
      </c>
      <c r="B198" s="281" t="s">
        <v>600</v>
      </c>
      <c r="C198" s="282" t="s">
        <v>695</v>
      </c>
      <c r="D198" s="283">
        <v>136.63012199999997</v>
      </c>
      <c r="E198" s="284">
        <v>27.576525289999999</v>
      </c>
      <c r="F198" s="284">
        <v>0</v>
      </c>
      <c r="G198" s="283">
        <v>10.476431679999999</v>
      </c>
      <c r="H198" s="280">
        <f t="shared" si="13"/>
        <v>98.577165029999961</v>
      </c>
      <c r="I198" s="280"/>
      <c r="J198" s="283">
        <v>93.476825617131354</v>
      </c>
      <c r="K198" s="283">
        <v>27.595785061418884</v>
      </c>
      <c r="L198" s="283">
        <v>0</v>
      </c>
      <c r="M198" s="283">
        <v>10.916423200000001</v>
      </c>
      <c r="N198" s="283">
        <f t="shared" si="14"/>
        <v>54.964617355712477</v>
      </c>
      <c r="O198" s="280">
        <f t="shared" si="11"/>
        <v>-44.242038874839714</v>
      </c>
      <c r="P198" s="49">
        <f>'[8]ENERO '!O196+[8]FEBRERO!O196+[8]MARZO!O196+[8]ABRIL!O196+[8]MAYO!O196+[8]JUNIO!O196+[8]JULIO!O196+[8]AGOSTO!O196+[8]SEPTIEMBRE!O196+[8]OCTUBRE!O196+[8]NOVIEMBRE!O196+[8]DICIEMBRE!O196</f>
        <v>27.004157539999998</v>
      </c>
      <c r="Q198" s="49">
        <f>'[8]ENERO '!P196+[8]FEBRERO!P196+[8]MARZO!P196+[8]ABRIL!P196+[8]MAYO!P196+[8]JUNIO!P196+[8]JULIO!P196+[8]AGOSTO!P196+[8]SEPTIEMBRE!P196+[8]OCTUBRE!P196+[8]NOVIEMBRE!P196+[8]DICIEMBRE!P196</f>
        <v>0.57236775000000006</v>
      </c>
      <c r="R198" s="50">
        <f t="shared" si="12"/>
        <v>27.576525289999999</v>
      </c>
      <c r="S198" s="49">
        <f>'[8]ENERO '!R196+[8]FEBRERO!R196+[8]MARZO!R196+[8]ABRIL!R196+[8]MAYO!R196+[8]JUNIO!R196+[8]JULIO!R196+[8]AGOSTO!R196+[8]SEPTIEMBRE!R196+[8]OCTUBRE!R196+[8]NOVIEMBRE!R196+[8]DICIEMBRE!R196</f>
        <v>27.004157539999998</v>
      </c>
      <c r="T198" s="49">
        <f>'[8]ENERO '!S196+[8]FEBRERO!S196+[8]MARZO!S196+[8]ABRIL!S196+[8]MAYO!S196+[8]JUNIO!S196+[8]JULIO!S196+[8]AGOSTO!S196+[8]SEPTIEMBRE!S196+[8]OCTUBRE!S196+[8]NOVIEMBRE!S196+[8]DICIEMBRE!S196</f>
        <v>0.59162752141888597</v>
      </c>
      <c r="U198" s="50">
        <f t="shared" si="15"/>
        <v>27.595785061418884</v>
      </c>
    </row>
    <row r="199" spans="1:21" s="52" customFormat="1" x14ac:dyDescent="0.25">
      <c r="A199" s="285">
        <v>222</v>
      </c>
      <c r="B199" s="281" t="s">
        <v>498</v>
      </c>
      <c r="C199" s="282" t="s">
        <v>696</v>
      </c>
      <c r="D199" s="283">
        <v>3376.7999999999993</v>
      </c>
      <c r="E199" s="284">
        <v>1656.25274109</v>
      </c>
      <c r="F199" s="284">
        <v>0</v>
      </c>
      <c r="G199" s="283">
        <v>257.39858858999997</v>
      </c>
      <c r="H199" s="280">
        <f t="shared" si="13"/>
        <v>1463.1486703199994</v>
      </c>
      <c r="I199" s="280"/>
      <c r="J199" s="283">
        <v>11293.467676025459</v>
      </c>
      <c r="K199" s="283">
        <v>1291.8018092567797</v>
      </c>
      <c r="L199" s="283">
        <v>0</v>
      </c>
      <c r="M199" s="283">
        <v>295.86580235999998</v>
      </c>
      <c r="N199" s="283">
        <f t="shared" si="14"/>
        <v>9705.8000644086787</v>
      </c>
      <c r="O199" s="280" t="str">
        <f t="shared" si="11"/>
        <v>500&lt;</v>
      </c>
      <c r="P199" s="49">
        <f>'[8]ENERO '!O197+[8]FEBRERO!O197+[8]MARZO!O197+[8]ABRIL!O197+[8]MAYO!O197+[8]JUNIO!O197+[8]JULIO!O197+[8]AGOSTO!O197+[8]SEPTIEMBRE!O197+[8]OCTUBRE!O197+[8]NOVIEMBRE!O197+[8]DICIEMBRE!O197</f>
        <v>827.12774108999997</v>
      </c>
      <c r="Q199" s="49">
        <f>'[8]ENERO '!P197+[8]FEBRERO!P197+[8]MARZO!P197+[8]ABRIL!P197+[8]MAYO!P197+[8]JUNIO!P197+[8]JULIO!P197+[8]AGOSTO!P197+[8]SEPTIEMBRE!P197+[8]OCTUBRE!P197+[8]NOVIEMBRE!P197+[8]DICIEMBRE!P197</f>
        <v>829.125</v>
      </c>
      <c r="R199" s="50">
        <f t="shared" si="12"/>
        <v>1656.25274109</v>
      </c>
      <c r="S199" s="49">
        <f>'[8]ENERO '!R197+[8]FEBRERO!R197+[8]MARZO!R197+[8]ABRIL!R197+[8]MAYO!R197+[8]JUNIO!R197+[8]JULIO!R197+[8]AGOSTO!R197+[8]SEPTIEMBRE!R197+[8]OCTUBRE!R197+[8]NOVIEMBRE!R197+[8]DICIEMBRE!R197</f>
        <v>798.89720870999986</v>
      </c>
      <c r="T199" s="49">
        <f>'[8]ENERO '!S197+[8]FEBRERO!S197+[8]MARZO!S197+[8]ABRIL!S197+[8]MAYO!S197+[8]JUNIO!S197+[8]JULIO!S197+[8]AGOSTO!S197+[8]SEPTIEMBRE!S197+[8]OCTUBRE!S197+[8]NOVIEMBRE!S197+[8]DICIEMBRE!S197</f>
        <v>492.90460054677993</v>
      </c>
      <c r="U199" s="50">
        <f t="shared" si="15"/>
        <v>1291.8018092567797</v>
      </c>
    </row>
    <row r="200" spans="1:21" s="52" customFormat="1" ht="27" x14ac:dyDescent="0.25">
      <c r="A200" s="285">
        <v>223</v>
      </c>
      <c r="B200" s="281" t="s">
        <v>508</v>
      </c>
      <c r="C200" s="282" t="s">
        <v>697</v>
      </c>
      <c r="D200" s="283">
        <v>16.745641499999998</v>
      </c>
      <c r="E200" s="284">
        <v>4.1484370300000002</v>
      </c>
      <c r="F200" s="284">
        <v>0</v>
      </c>
      <c r="G200" s="283">
        <v>0.57280275000000003</v>
      </c>
      <c r="H200" s="280">
        <f t="shared" si="13"/>
        <v>12.024401719999998</v>
      </c>
      <c r="I200" s="280"/>
      <c r="J200" s="283">
        <v>11.670066338163581</v>
      </c>
      <c r="K200" s="283">
        <v>4.1124783410551782</v>
      </c>
      <c r="L200" s="283">
        <v>0</v>
      </c>
      <c r="M200" s="283">
        <v>0.60126100000000016</v>
      </c>
      <c r="N200" s="283">
        <f t="shared" si="14"/>
        <v>6.9563269971084027</v>
      </c>
      <c r="O200" s="280">
        <f t="shared" si="11"/>
        <v>-42.148248544141261</v>
      </c>
      <c r="P200" s="49">
        <f>'[8]ENERO '!O198+[8]FEBRERO!O198+[8]MARZO!O198+[8]ABRIL!O198+[8]MAYO!O198+[8]JUNIO!O198+[8]JULIO!O198+[8]AGOSTO!O198+[8]SEPTIEMBRE!O198+[8]OCTUBRE!O198+[8]NOVIEMBRE!O198+[8]DICIEMBRE!O198</f>
        <v>3.4454297800000004</v>
      </c>
      <c r="Q200" s="49">
        <f>'[8]ENERO '!P198+[8]FEBRERO!P198+[8]MARZO!P198+[8]ABRIL!P198+[8]MAYO!P198+[8]JUNIO!P198+[8]JULIO!P198+[8]AGOSTO!P198+[8]SEPTIEMBRE!P198+[8]OCTUBRE!P198+[8]NOVIEMBRE!P198+[8]DICIEMBRE!P198</f>
        <v>0.70300724999999997</v>
      </c>
      <c r="R200" s="50">
        <f t="shared" si="12"/>
        <v>4.1484370300000002</v>
      </c>
      <c r="S200" s="49">
        <f>'[8]ENERO '!R198+[8]FEBRERO!R198+[8]MARZO!R198+[8]ABRIL!R198+[8]MAYO!R198+[8]JUNIO!R198+[8]JULIO!R198+[8]AGOSTO!R198+[8]SEPTIEMBRE!R198+[8]OCTUBRE!R198+[8]NOVIEMBRE!R198+[8]DICIEMBRE!R198</f>
        <v>3.4454297800000004</v>
      </c>
      <c r="T200" s="49">
        <f>'[8]ENERO '!S198+[8]FEBRERO!S198+[8]MARZO!S198+[8]ABRIL!S198+[8]MAYO!S198+[8]JUNIO!S198+[8]JULIO!S198+[8]AGOSTO!S198+[8]SEPTIEMBRE!S198+[8]OCTUBRE!S198+[8]NOVIEMBRE!S198+[8]DICIEMBRE!S198</f>
        <v>0.66704856105517751</v>
      </c>
      <c r="U200" s="50">
        <f t="shared" si="15"/>
        <v>4.1124783410551782</v>
      </c>
    </row>
    <row r="201" spans="1:21" s="52" customFormat="1" ht="27" x14ac:dyDescent="0.25">
      <c r="A201" s="285">
        <v>225</v>
      </c>
      <c r="B201" s="281" t="s">
        <v>508</v>
      </c>
      <c r="C201" s="282" t="s">
        <v>698</v>
      </c>
      <c r="D201" s="283">
        <v>4.1670315000000002</v>
      </c>
      <c r="E201" s="284">
        <v>1.7612976300000001</v>
      </c>
      <c r="F201" s="284">
        <v>0</v>
      </c>
      <c r="G201" s="283">
        <v>0.19333860999999997</v>
      </c>
      <c r="H201" s="280">
        <f t="shared" si="13"/>
        <v>2.2123952600000001</v>
      </c>
      <c r="I201" s="280"/>
      <c r="J201" s="283">
        <v>4.509736483729438</v>
      </c>
      <c r="K201" s="283">
        <v>1.7434849781782722</v>
      </c>
      <c r="L201" s="283">
        <v>0</v>
      </c>
      <c r="M201" s="283">
        <v>0.19333860999999997</v>
      </c>
      <c r="N201" s="283">
        <f t="shared" si="14"/>
        <v>2.5729128955511658</v>
      </c>
      <c r="O201" s="280">
        <f t="shared" si="11"/>
        <v>16.295353821683999</v>
      </c>
      <c r="P201" s="49">
        <f>'[8]ENERO '!O199+[8]FEBRERO!O199+[8]MARZO!O199+[8]ABRIL!O199+[8]MAYO!O199+[8]JUNIO!O199+[8]JULIO!O199+[8]AGOSTO!O199+[8]SEPTIEMBRE!O199+[8]OCTUBRE!O199+[8]NOVIEMBRE!O199+[8]DICIEMBRE!O199</f>
        <v>1.4861338799999999</v>
      </c>
      <c r="Q201" s="49">
        <f>'[8]ENERO '!P199+[8]FEBRERO!P199+[8]MARZO!P199+[8]ABRIL!P199+[8]MAYO!P199+[8]JUNIO!P199+[8]JULIO!P199+[8]AGOSTO!P199+[8]SEPTIEMBRE!P199+[8]OCTUBRE!P199+[8]NOVIEMBRE!P199+[8]DICIEMBRE!P199</f>
        <v>0.27516375000000004</v>
      </c>
      <c r="R201" s="50">
        <f t="shared" si="12"/>
        <v>1.7612976300000001</v>
      </c>
      <c r="S201" s="49">
        <f>'[8]ENERO '!R199+[8]FEBRERO!R199+[8]MARZO!R199+[8]ABRIL!R199+[8]MAYO!R199+[8]JUNIO!R199+[8]JULIO!R199+[8]AGOSTO!R199+[8]SEPTIEMBRE!R199+[8]OCTUBRE!R199+[8]NOVIEMBRE!R199+[8]DICIEMBRE!R199</f>
        <v>1.4861338799999999</v>
      </c>
      <c r="T201" s="49">
        <f>'[8]ENERO '!S199+[8]FEBRERO!S199+[8]MARZO!S199+[8]ABRIL!S199+[8]MAYO!S199+[8]JUNIO!S199+[8]JULIO!S199+[8]AGOSTO!S199+[8]SEPTIEMBRE!S199+[8]OCTUBRE!S199+[8]NOVIEMBRE!S199+[8]DICIEMBRE!S199</f>
        <v>0.25735109817827234</v>
      </c>
      <c r="U201" s="50">
        <f t="shared" si="15"/>
        <v>1.7434849781782722</v>
      </c>
    </row>
    <row r="202" spans="1:21" s="52" customFormat="1" x14ac:dyDescent="0.25">
      <c r="A202" s="285">
        <v>226</v>
      </c>
      <c r="B202" s="281" t="s">
        <v>500</v>
      </c>
      <c r="C202" s="282" t="s">
        <v>699</v>
      </c>
      <c r="D202" s="283">
        <v>349.76573324999993</v>
      </c>
      <c r="E202" s="284">
        <v>178.21859624999996</v>
      </c>
      <c r="F202" s="284">
        <v>0</v>
      </c>
      <c r="G202" s="283">
        <v>24.027026660000001</v>
      </c>
      <c r="H202" s="280">
        <f t="shared" si="13"/>
        <v>147.52011033999997</v>
      </c>
      <c r="I202" s="280"/>
      <c r="J202" s="283">
        <v>115.69114012999999</v>
      </c>
      <c r="K202" s="283">
        <v>61.44480815</v>
      </c>
      <c r="L202" s="283">
        <v>0</v>
      </c>
      <c r="M202" s="283">
        <v>25.095588349999996</v>
      </c>
      <c r="N202" s="283">
        <f t="shared" si="14"/>
        <v>29.150743629999997</v>
      </c>
      <c r="O202" s="280">
        <f t="shared" si="11"/>
        <v>-80.239478154663644</v>
      </c>
      <c r="P202" s="49">
        <f>'[8]ENERO '!O200+[8]FEBRERO!O200+[8]MARZO!O200+[8]ABRIL!O200+[8]MAYO!O200+[8]JUNIO!O200+[8]JULIO!O200+[8]AGOSTO!O200+[8]SEPTIEMBRE!O200+[8]OCTUBRE!O200+[8]NOVIEMBRE!O200+[8]DICIEMBRE!O200</f>
        <v>24.779774249999999</v>
      </c>
      <c r="Q202" s="49">
        <f>'[8]ENERO '!P200+[8]FEBRERO!P200+[8]MARZO!P200+[8]ABRIL!P200+[8]MAYO!P200+[8]JUNIO!P200+[8]JULIO!P200+[8]AGOSTO!P200+[8]SEPTIEMBRE!P200+[8]OCTUBRE!P200+[8]NOVIEMBRE!P200+[8]DICIEMBRE!P200</f>
        <v>153.43882199999996</v>
      </c>
      <c r="R202" s="50">
        <f t="shared" si="12"/>
        <v>178.21859624999996</v>
      </c>
      <c r="S202" s="49">
        <f>'[8]ENERO '!R200+[8]FEBRERO!R200+[8]MARZO!R200+[8]ABRIL!R200+[8]MAYO!R200+[8]JUNIO!R200+[8]JULIO!R200+[8]AGOSTO!R200+[8]SEPTIEMBRE!R200+[8]OCTUBRE!R200+[8]NOVIEMBRE!R200+[8]DICIEMBRE!R200</f>
        <v>24.779774249999999</v>
      </c>
      <c r="T202" s="49">
        <f>'[8]ENERO '!S200+[8]FEBRERO!S200+[8]MARZO!S200+[8]ABRIL!S200+[8]MAYO!S200+[8]JUNIO!S200+[8]JULIO!S200+[8]AGOSTO!S200+[8]SEPTIEMBRE!S200+[8]OCTUBRE!S200+[8]NOVIEMBRE!S200+[8]DICIEMBRE!S200</f>
        <v>36.665033899999997</v>
      </c>
      <c r="U202" s="50">
        <f t="shared" si="15"/>
        <v>61.44480815</v>
      </c>
    </row>
    <row r="203" spans="1:21" s="52" customFormat="1" x14ac:dyDescent="0.25">
      <c r="A203" s="285">
        <v>227</v>
      </c>
      <c r="B203" s="281" t="s">
        <v>496</v>
      </c>
      <c r="C203" s="282" t="s">
        <v>700</v>
      </c>
      <c r="D203" s="283">
        <v>566.91940425000007</v>
      </c>
      <c r="E203" s="284">
        <v>299.72132202</v>
      </c>
      <c r="F203" s="284">
        <v>0</v>
      </c>
      <c r="G203" s="283">
        <v>21.058085289999998</v>
      </c>
      <c r="H203" s="280">
        <f t="shared" si="13"/>
        <v>246.13999694000006</v>
      </c>
      <c r="I203" s="280"/>
      <c r="J203" s="283">
        <v>242.4945773930508</v>
      </c>
      <c r="K203" s="283">
        <v>150.92378727979468</v>
      </c>
      <c r="L203" s="283">
        <v>0</v>
      </c>
      <c r="M203" s="283">
        <v>22.56299181</v>
      </c>
      <c r="N203" s="283">
        <f t="shared" si="14"/>
        <v>69.007798303256124</v>
      </c>
      <c r="O203" s="280">
        <f t="shared" si="11"/>
        <v>-71.964004566036579</v>
      </c>
      <c r="P203" s="49">
        <f>'[8]ENERO '!O201+[8]FEBRERO!O201+[8]MARZO!O201+[8]ABRIL!O201+[8]MAYO!O201+[8]JUNIO!O201+[8]JULIO!O201+[8]AGOSTO!O201+[8]SEPTIEMBRE!O201+[8]OCTUBRE!O201+[8]NOVIEMBRE!O201+[8]DICIEMBRE!O201</f>
        <v>69.965297520000007</v>
      </c>
      <c r="Q203" s="49">
        <f>'[8]ENERO '!P201+[8]FEBRERO!P201+[8]MARZO!P201+[8]ABRIL!P201+[8]MAYO!P201+[8]JUNIO!P201+[8]JULIO!P201+[8]AGOSTO!P201+[8]SEPTIEMBRE!P201+[8]OCTUBRE!P201+[8]NOVIEMBRE!P201+[8]DICIEMBRE!P201</f>
        <v>229.7560245</v>
      </c>
      <c r="R203" s="50">
        <f t="shared" si="12"/>
        <v>299.72132202</v>
      </c>
      <c r="S203" s="49">
        <f>'[8]ENERO '!R201+[8]FEBRERO!R201+[8]MARZO!R201+[8]ABRIL!R201+[8]MAYO!R201+[8]JUNIO!R201+[8]JULIO!R201+[8]AGOSTO!R201+[8]SEPTIEMBRE!R201+[8]OCTUBRE!R201+[8]NOVIEMBRE!R201+[8]DICIEMBRE!R201</f>
        <v>69.965297520000007</v>
      </c>
      <c r="T203" s="49">
        <f>'[8]ENERO '!S201+[8]FEBRERO!S201+[8]MARZO!S201+[8]ABRIL!S201+[8]MAYO!S201+[8]JUNIO!S201+[8]JULIO!S201+[8]AGOSTO!S201+[8]SEPTIEMBRE!S201+[8]OCTUBRE!S201+[8]NOVIEMBRE!S201+[8]DICIEMBRE!S201</f>
        <v>80.958489759794674</v>
      </c>
      <c r="U203" s="50">
        <f t="shared" si="15"/>
        <v>150.92378727979468</v>
      </c>
    </row>
    <row r="204" spans="1:21" s="52" customFormat="1" ht="27" x14ac:dyDescent="0.25">
      <c r="A204" s="285">
        <v>228</v>
      </c>
      <c r="B204" s="281" t="s">
        <v>508</v>
      </c>
      <c r="C204" s="282" t="s">
        <v>701</v>
      </c>
      <c r="D204" s="283">
        <v>69.954422250000007</v>
      </c>
      <c r="E204" s="284">
        <v>15.368507509999997</v>
      </c>
      <c r="F204" s="284">
        <v>0</v>
      </c>
      <c r="G204" s="283">
        <v>4.1119818000000006</v>
      </c>
      <c r="H204" s="280">
        <f t="shared" si="13"/>
        <v>50.473932940000005</v>
      </c>
      <c r="I204" s="280"/>
      <c r="J204" s="283">
        <v>49.770564891680266</v>
      </c>
      <c r="K204" s="283">
        <v>15.227515514438881</v>
      </c>
      <c r="L204" s="283">
        <v>0</v>
      </c>
      <c r="M204" s="283">
        <v>4.4054121599999991</v>
      </c>
      <c r="N204" s="283">
        <f t="shared" si="14"/>
        <v>30.137637217241391</v>
      </c>
      <c r="O204" s="280">
        <f t="shared" si="11"/>
        <v>-40.290689744611392</v>
      </c>
      <c r="P204" s="49">
        <f>'[8]ENERO '!O202+[8]FEBRERO!O202+[8]MARZO!O202+[8]ABRIL!O202+[8]MAYO!O202+[8]JUNIO!O202+[8]JULIO!O202+[8]AGOSTO!O202+[8]SEPTIEMBRE!O202+[8]OCTUBRE!O202+[8]NOVIEMBRE!O202+[8]DICIEMBRE!O202</f>
        <v>13.611546259999997</v>
      </c>
      <c r="Q204" s="49">
        <f>'[8]ENERO '!P202+[8]FEBRERO!P202+[8]MARZO!P202+[8]ABRIL!P202+[8]MAYO!P202+[8]JUNIO!P202+[8]JULIO!P202+[8]AGOSTO!P202+[8]SEPTIEMBRE!P202+[8]OCTUBRE!P202+[8]NOVIEMBRE!P202+[8]DICIEMBRE!P202</f>
        <v>1.7569612499999998</v>
      </c>
      <c r="R204" s="50">
        <f t="shared" si="12"/>
        <v>15.368507509999997</v>
      </c>
      <c r="S204" s="49">
        <f>'[8]ENERO '!R202+[8]FEBRERO!R202+[8]MARZO!R202+[8]ABRIL!R202+[8]MAYO!R202+[8]JUNIO!R202+[8]JULIO!R202+[8]AGOSTO!R202+[8]SEPTIEMBRE!R202+[8]OCTUBRE!R202+[8]NOVIEMBRE!R202+[8]DICIEMBRE!R202</f>
        <v>13.611546259999997</v>
      </c>
      <c r="T204" s="49">
        <f>'[8]ENERO '!S202+[8]FEBRERO!S202+[8]MARZO!S202+[8]ABRIL!S202+[8]MAYO!S202+[8]JUNIO!S202+[8]JULIO!S202+[8]AGOSTO!S202+[8]SEPTIEMBRE!S202+[8]OCTUBRE!S202+[8]NOVIEMBRE!S202+[8]DICIEMBRE!S202</f>
        <v>1.615969254438884</v>
      </c>
      <c r="U204" s="50">
        <f t="shared" si="15"/>
        <v>15.227515514438881</v>
      </c>
    </row>
    <row r="205" spans="1:21" s="52" customFormat="1" x14ac:dyDescent="0.25">
      <c r="A205" s="285">
        <v>229</v>
      </c>
      <c r="B205" s="281" t="s">
        <v>506</v>
      </c>
      <c r="C205" s="282" t="s">
        <v>702</v>
      </c>
      <c r="D205" s="283">
        <v>367.78916175000001</v>
      </c>
      <c r="E205" s="284">
        <v>193.93341025000001</v>
      </c>
      <c r="F205" s="284">
        <v>0</v>
      </c>
      <c r="G205" s="283">
        <v>34.489092190000001</v>
      </c>
      <c r="H205" s="280">
        <f t="shared" si="13"/>
        <v>139.36665930999999</v>
      </c>
      <c r="I205" s="280"/>
      <c r="J205" s="283">
        <v>618.45556911666665</v>
      </c>
      <c r="K205" s="283">
        <v>111.16182079533334</v>
      </c>
      <c r="L205" s="283">
        <v>0</v>
      </c>
      <c r="M205" s="283">
        <v>36.356923340000002</v>
      </c>
      <c r="N205" s="283">
        <f t="shared" si="14"/>
        <v>470.9368249813333</v>
      </c>
      <c r="O205" s="280">
        <f t="shared" si="11"/>
        <v>237.9121142121989</v>
      </c>
      <c r="P205" s="49">
        <f>'[8]ENERO '!O203+[8]FEBRERO!O203+[8]MARZO!O203+[8]ABRIL!O203+[8]MAYO!O203+[8]JUNIO!O203+[8]JULIO!O203+[8]AGOSTO!O203+[8]SEPTIEMBRE!O203+[8]OCTUBRE!O203+[8]NOVIEMBRE!O203+[8]DICIEMBRE!O203</f>
        <v>75.344475250000002</v>
      </c>
      <c r="Q205" s="49">
        <f>'[8]ENERO '!P203+[8]FEBRERO!P203+[8]MARZO!P203+[8]ABRIL!P203+[8]MAYO!P203+[8]JUNIO!P203+[8]JULIO!P203+[8]AGOSTO!P203+[8]SEPTIEMBRE!P203+[8]OCTUBRE!P203+[8]NOVIEMBRE!P203+[8]DICIEMBRE!P203</f>
        <v>118.58893499999999</v>
      </c>
      <c r="R205" s="50">
        <f t="shared" si="12"/>
        <v>193.93341025000001</v>
      </c>
      <c r="S205" s="49">
        <f>'[8]ENERO '!R203+[8]FEBRERO!R203+[8]MARZO!R203+[8]ABRIL!R203+[8]MAYO!R203+[8]JUNIO!R203+[8]JULIO!R203+[8]AGOSTO!R203+[8]SEPTIEMBRE!R203+[8]OCTUBRE!R203+[8]NOVIEMBRE!R203+[8]DICIEMBRE!R203</f>
        <v>75.344475250000002</v>
      </c>
      <c r="T205" s="49">
        <f>'[8]ENERO '!S203+[8]FEBRERO!S203+[8]MARZO!S203+[8]ABRIL!S203+[8]MAYO!S203+[8]JUNIO!S203+[8]JULIO!S203+[8]AGOSTO!S203+[8]SEPTIEMBRE!S203+[8]OCTUBRE!S203+[8]NOVIEMBRE!S203+[8]DICIEMBRE!S203</f>
        <v>35.817345545333332</v>
      </c>
      <c r="U205" s="50">
        <f t="shared" si="15"/>
        <v>111.16182079533334</v>
      </c>
    </row>
    <row r="206" spans="1:21" s="52" customFormat="1" ht="27" x14ac:dyDescent="0.25">
      <c r="A206" s="285">
        <v>231</v>
      </c>
      <c r="B206" s="281" t="s">
        <v>600</v>
      </c>
      <c r="C206" s="282" t="s">
        <v>703</v>
      </c>
      <c r="D206" s="283">
        <v>52.013001000000003</v>
      </c>
      <c r="E206" s="284">
        <v>19.031629279999997</v>
      </c>
      <c r="F206" s="284">
        <v>0</v>
      </c>
      <c r="G206" s="283">
        <v>0.79283607</v>
      </c>
      <c r="H206" s="280">
        <f t="shared" si="13"/>
        <v>32.188535650000006</v>
      </c>
      <c r="I206" s="280"/>
      <c r="J206" s="283">
        <v>44.731316759967811</v>
      </c>
      <c r="K206" s="283">
        <v>19.004083186431224</v>
      </c>
      <c r="L206" s="283">
        <v>0</v>
      </c>
      <c r="M206" s="283">
        <v>0.82577641999999996</v>
      </c>
      <c r="N206" s="283">
        <f t="shared" si="14"/>
        <v>24.901457153536587</v>
      </c>
      <c r="O206" s="280">
        <f t="shared" si="11"/>
        <v>-22.63873875997033</v>
      </c>
      <c r="P206" s="49">
        <f>'[8]ENERO '!O204+[8]FEBRERO!O204+[8]MARZO!O204+[8]ABRIL!O204+[8]MAYO!O204+[8]JUNIO!O204+[8]JULIO!O204+[8]AGOSTO!O204+[8]SEPTIEMBRE!O204+[8]OCTUBRE!O204+[8]NOVIEMBRE!O204+[8]DICIEMBRE!O204</f>
        <v>4.0439585300000003</v>
      </c>
      <c r="Q206" s="49">
        <f>'[8]ENERO '!P204+[8]FEBRERO!P204+[8]MARZO!P204+[8]ABRIL!P204+[8]MAYO!P204+[8]JUNIO!P204+[8]JULIO!P204+[8]AGOSTO!P204+[8]SEPTIEMBRE!P204+[8]OCTUBRE!P204+[8]NOVIEMBRE!P204+[8]DICIEMBRE!P204</f>
        <v>14.987670749999998</v>
      </c>
      <c r="R206" s="50">
        <f t="shared" si="12"/>
        <v>19.031629279999997</v>
      </c>
      <c r="S206" s="49">
        <f>'[8]ENERO '!R204+[8]FEBRERO!R204+[8]MARZO!R204+[8]ABRIL!R204+[8]MAYO!R204+[8]JUNIO!R204+[8]JULIO!R204+[8]AGOSTO!R204+[8]SEPTIEMBRE!R204+[8]OCTUBRE!R204+[8]NOVIEMBRE!R204+[8]DICIEMBRE!R204</f>
        <v>4.0439585300000003</v>
      </c>
      <c r="T206" s="49">
        <f>'[8]ENERO '!S204+[8]FEBRERO!S204+[8]MARZO!S204+[8]ABRIL!S204+[8]MAYO!S204+[8]JUNIO!S204+[8]JULIO!S204+[8]AGOSTO!S204+[8]SEPTIEMBRE!S204+[8]OCTUBRE!S204+[8]NOVIEMBRE!S204+[8]DICIEMBRE!S204</f>
        <v>14.960124656431224</v>
      </c>
      <c r="U206" s="50">
        <f t="shared" si="15"/>
        <v>19.004083186431224</v>
      </c>
    </row>
    <row r="207" spans="1:21" s="52" customFormat="1" ht="27" x14ac:dyDescent="0.25">
      <c r="A207" s="285">
        <v>233</v>
      </c>
      <c r="B207" s="281" t="s">
        <v>600</v>
      </c>
      <c r="C207" s="282" t="s">
        <v>704</v>
      </c>
      <c r="D207" s="283">
        <v>38.337835500000004</v>
      </c>
      <c r="E207" s="284">
        <v>11.554471019999998</v>
      </c>
      <c r="F207" s="284">
        <v>0</v>
      </c>
      <c r="G207" s="283">
        <v>1.0593169300000003</v>
      </c>
      <c r="H207" s="280">
        <f t="shared" si="13"/>
        <v>25.724047550000005</v>
      </c>
      <c r="I207" s="280"/>
      <c r="J207" s="283">
        <v>28.870154598853809</v>
      </c>
      <c r="K207" s="283">
        <v>11.152877860942016</v>
      </c>
      <c r="L207" s="283">
        <v>0</v>
      </c>
      <c r="M207" s="283">
        <v>1.10332885</v>
      </c>
      <c r="N207" s="283">
        <f t="shared" si="14"/>
        <v>16.613947887911792</v>
      </c>
      <c r="O207" s="280">
        <f t="shared" si="11"/>
        <v>-35.414720970254976</v>
      </c>
      <c r="P207" s="49">
        <f>'[8]ENERO '!O205+[8]FEBRERO!O205+[8]MARZO!O205+[8]ABRIL!O205+[8]MAYO!O205+[8]JUNIO!O205+[8]JULIO!O205+[8]AGOSTO!O205+[8]SEPTIEMBRE!O205+[8]OCTUBRE!O205+[8]NOVIEMBRE!O205+[8]DICIEMBRE!O205</f>
        <v>5.4031772699999996</v>
      </c>
      <c r="Q207" s="49">
        <f>'[8]ENERO '!P205+[8]FEBRERO!P205+[8]MARZO!P205+[8]ABRIL!P205+[8]MAYO!P205+[8]JUNIO!P205+[8]JULIO!P205+[8]AGOSTO!P205+[8]SEPTIEMBRE!P205+[8]OCTUBRE!P205+[8]NOVIEMBRE!P205+[8]DICIEMBRE!P205</f>
        <v>6.1512937499999989</v>
      </c>
      <c r="R207" s="50">
        <f t="shared" si="12"/>
        <v>11.554471019999998</v>
      </c>
      <c r="S207" s="49">
        <f>'[8]ENERO '!R205+[8]FEBRERO!R205+[8]MARZO!R205+[8]ABRIL!R205+[8]MAYO!R205+[8]JUNIO!R205+[8]JULIO!R205+[8]AGOSTO!R205+[8]SEPTIEMBRE!R205+[8]OCTUBRE!R205+[8]NOVIEMBRE!R205+[8]DICIEMBRE!R205</f>
        <v>5.4031772699999996</v>
      </c>
      <c r="T207" s="49">
        <f>'[8]ENERO '!S205+[8]FEBRERO!S205+[8]MARZO!S205+[8]ABRIL!S205+[8]MAYO!S205+[8]JUNIO!S205+[8]JULIO!S205+[8]AGOSTO!S205+[8]SEPTIEMBRE!S205+[8]OCTUBRE!S205+[8]NOVIEMBRE!S205+[8]DICIEMBRE!S205</f>
        <v>5.7497005909420178</v>
      </c>
      <c r="U207" s="50">
        <f t="shared" si="15"/>
        <v>11.152877860942016</v>
      </c>
    </row>
    <row r="208" spans="1:21" s="52" customFormat="1" x14ac:dyDescent="0.25">
      <c r="A208" s="285">
        <v>234</v>
      </c>
      <c r="B208" s="281" t="s">
        <v>600</v>
      </c>
      <c r="C208" s="282" t="s">
        <v>705</v>
      </c>
      <c r="D208" s="283">
        <v>65.002239000000003</v>
      </c>
      <c r="E208" s="284">
        <v>34.951212330000004</v>
      </c>
      <c r="F208" s="284">
        <v>0</v>
      </c>
      <c r="G208" s="283">
        <v>36.338302259999992</v>
      </c>
      <c r="H208" s="280">
        <f t="shared" si="13"/>
        <v>-6.287275589999993</v>
      </c>
      <c r="I208" s="280"/>
      <c r="J208" s="283">
        <v>139.45952967839315</v>
      </c>
      <c r="K208" s="283">
        <v>28.378599812156608</v>
      </c>
      <c r="L208" s="283">
        <v>0</v>
      </c>
      <c r="M208" s="283">
        <v>35.336994099999998</v>
      </c>
      <c r="N208" s="283">
        <f t="shared" si="14"/>
        <v>75.743935766236547</v>
      </c>
      <c r="O208" s="280" t="str">
        <f t="shared" si="11"/>
        <v>&lt;-500</v>
      </c>
      <c r="P208" s="49">
        <f>'[8]ENERO '!O206+[8]FEBRERO!O206+[8]MARZO!O206+[8]ABRIL!O206+[8]MAYO!O206+[8]JUNIO!O206+[8]JULIO!O206+[8]AGOSTO!O206+[8]SEPTIEMBRE!O206+[8]OCTUBRE!O206+[8]NOVIEMBRE!O206+[8]DICIEMBRE!O206</f>
        <v>25.324814580000002</v>
      </c>
      <c r="Q208" s="49">
        <f>'[8]ENERO '!P206+[8]FEBRERO!P206+[8]MARZO!P206+[8]ABRIL!P206+[8]MAYO!P206+[8]JUNIO!P206+[8]JULIO!P206+[8]AGOSTO!P206+[8]SEPTIEMBRE!P206+[8]OCTUBRE!P206+[8]NOVIEMBRE!P206+[8]DICIEMBRE!P206</f>
        <v>9.6263977500000006</v>
      </c>
      <c r="R208" s="50">
        <f t="shared" si="12"/>
        <v>34.951212330000004</v>
      </c>
      <c r="S208" s="49">
        <f>'[8]ENERO '!R206+[8]FEBRERO!R206+[8]MARZO!R206+[8]ABRIL!R206+[8]MAYO!R206+[8]JUNIO!R206+[8]JULIO!R206+[8]AGOSTO!R206+[8]SEPTIEMBRE!R206+[8]OCTUBRE!R206+[8]NOVIEMBRE!R206+[8]DICIEMBRE!R206</f>
        <v>24.47356533</v>
      </c>
      <c r="T208" s="49">
        <f>'[8]ENERO '!S206+[8]FEBRERO!S206+[8]MARZO!S206+[8]ABRIL!S206+[8]MAYO!S206+[8]JUNIO!S206+[8]JULIO!S206+[8]AGOSTO!S206+[8]SEPTIEMBRE!S206+[8]OCTUBRE!S206+[8]NOVIEMBRE!S206+[8]DICIEMBRE!S206</f>
        <v>3.9050344821566068</v>
      </c>
      <c r="U208" s="50">
        <f t="shared" si="15"/>
        <v>28.378599812156608</v>
      </c>
    </row>
    <row r="209" spans="1:249" s="52" customFormat="1" x14ac:dyDescent="0.25">
      <c r="A209" s="285">
        <v>235</v>
      </c>
      <c r="B209" s="281" t="s">
        <v>500</v>
      </c>
      <c r="C209" s="282" t="s">
        <v>706</v>
      </c>
      <c r="D209" s="283">
        <v>468.67992600000014</v>
      </c>
      <c r="E209" s="284">
        <v>64.269887920000002</v>
      </c>
      <c r="F209" s="284">
        <v>0</v>
      </c>
      <c r="G209" s="283">
        <v>46.072136919999998</v>
      </c>
      <c r="H209" s="280">
        <f t="shared" si="13"/>
        <v>358.33790116000017</v>
      </c>
      <c r="I209" s="280"/>
      <c r="J209" s="283">
        <v>1867.6427551533336</v>
      </c>
      <c r="K209" s="283">
        <v>78.494731094000002</v>
      </c>
      <c r="L209" s="283">
        <v>0</v>
      </c>
      <c r="M209" s="283">
        <v>48.079574749999999</v>
      </c>
      <c r="N209" s="283">
        <f t="shared" si="14"/>
        <v>1741.0684493093338</v>
      </c>
      <c r="O209" s="280">
        <f t="shared" si="11"/>
        <v>385.87337361557394</v>
      </c>
      <c r="P209" s="49">
        <f>'[8]ENERO '!O207+[8]FEBRERO!O207+[8]MARZO!O207+[8]ABRIL!O207+[8]MAYO!O207+[8]JUNIO!O207+[8]JULIO!O207+[8]AGOSTO!O207+[8]SEPTIEMBRE!O207+[8]OCTUBRE!O207+[8]NOVIEMBRE!O207+[8]DICIEMBRE!O207</f>
        <v>64.269887920000002</v>
      </c>
      <c r="Q209" s="49">
        <f>'[8]ENERO '!P207+[8]FEBRERO!P207+[8]MARZO!P207+[8]ABRIL!P207+[8]MAYO!P207+[8]JUNIO!P207+[8]JULIO!P207+[8]AGOSTO!P207+[8]SEPTIEMBRE!P207+[8]OCTUBRE!P207+[8]NOVIEMBRE!P207+[8]DICIEMBRE!P207</f>
        <v>0</v>
      </c>
      <c r="R209" s="50">
        <f t="shared" si="12"/>
        <v>64.269887920000002</v>
      </c>
      <c r="S209" s="49">
        <f>'[8]ENERO '!R207+[8]FEBRERO!R207+[8]MARZO!R207+[8]ABRIL!R207+[8]MAYO!R207+[8]JUNIO!R207+[8]JULIO!R207+[8]AGOSTO!R207+[8]SEPTIEMBRE!R207+[8]OCTUBRE!R207+[8]NOVIEMBRE!R207+[8]DICIEMBRE!R207</f>
        <v>64.269887920000002</v>
      </c>
      <c r="T209" s="49">
        <f>'[8]ENERO '!S207+[8]FEBRERO!S207+[8]MARZO!S207+[8]ABRIL!S207+[8]MAYO!S207+[8]JUNIO!S207+[8]JULIO!S207+[8]AGOSTO!S207+[8]SEPTIEMBRE!S207+[8]OCTUBRE!S207+[8]NOVIEMBRE!S207+[8]DICIEMBRE!S207</f>
        <v>14.224843174000004</v>
      </c>
      <c r="U209" s="50">
        <f t="shared" si="15"/>
        <v>78.494731094000002</v>
      </c>
    </row>
    <row r="210" spans="1:249" s="52" customFormat="1" x14ac:dyDescent="0.25">
      <c r="A210" s="285">
        <v>236</v>
      </c>
      <c r="B210" s="281" t="s">
        <v>500</v>
      </c>
      <c r="C210" s="282" t="s">
        <v>707</v>
      </c>
      <c r="D210" s="283">
        <v>476.48666550000007</v>
      </c>
      <c r="E210" s="284">
        <v>196.16869947000004</v>
      </c>
      <c r="F210" s="284">
        <v>0</v>
      </c>
      <c r="G210" s="283">
        <v>21.9102405</v>
      </c>
      <c r="H210" s="280">
        <f t="shared" si="13"/>
        <v>258.40772553000005</v>
      </c>
      <c r="I210" s="280"/>
      <c r="J210" s="283">
        <v>388.7946779138332</v>
      </c>
      <c r="K210" s="283">
        <v>90.051519310666677</v>
      </c>
      <c r="L210" s="283">
        <v>0</v>
      </c>
      <c r="M210" s="283">
        <v>21.9102405</v>
      </c>
      <c r="N210" s="283">
        <f t="shared" si="14"/>
        <v>276.83291810316655</v>
      </c>
      <c r="O210" s="280">
        <f t="shared" ref="O210:O273" si="16">IF(OR(H210=0,N210=0),"N.A.",IF((((N210-H210)/H210))*100&gt;=500,"500&lt;",IF((((N210-H210)/H210))*100&lt;=-500,"&lt;-500",(((N210-H210)/H210))*100)))</f>
        <v>7.1302793039085861</v>
      </c>
      <c r="P210" s="49">
        <f>'[8]ENERO '!O208+[8]FEBRERO!O208+[8]MARZO!O208+[8]ABRIL!O208+[8]MAYO!O208+[8]JUNIO!O208+[8]JULIO!O208+[8]AGOSTO!O208+[8]SEPTIEMBRE!O208+[8]OCTUBRE!O208+[8]NOVIEMBRE!O208+[8]DICIEMBRE!O208</f>
        <v>60.783923220000005</v>
      </c>
      <c r="Q210" s="49">
        <f>'[8]ENERO '!P208+[8]FEBRERO!P208+[8]MARZO!P208+[8]ABRIL!P208+[8]MAYO!P208+[8]JUNIO!P208+[8]JULIO!P208+[8]AGOSTO!P208+[8]SEPTIEMBRE!P208+[8]OCTUBRE!P208+[8]NOVIEMBRE!P208+[8]DICIEMBRE!P208</f>
        <v>135.38477625000002</v>
      </c>
      <c r="R210" s="50">
        <f t="shared" ref="R210:R273" si="17">P210+Q210</f>
        <v>196.16869947000004</v>
      </c>
      <c r="S210" s="49">
        <f>'[8]ENERO '!R208+[8]FEBRERO!R208+[8]MARZO!R208+[8]ABRIL!R208+[8]MAYO!R208+[8]JUNIO!R208+[8]JULIO!R208+[8]AGOSTO!R208+[8]SEPTIEMBRE!R208+[8]OCTUBRE!R208+[8]NOVIEMBRE!R208+[8]DICIEMBRE!R208</f>
        <v>60.783923220000005</v>
      </c>
      <c r="T210" s="49">
        <f>'[8]ENERO '!S208+[8]FEBRERO!S208+[8]MARZO!S208+[8]ABRIL!S208+[8]MAYO!S208+[8]JUNIO!S208+[8]JULIO!S208+[8]AGOSTO!S208+[8]SEPTIEMBRE!S208+[8]OCTUBRE!S208+[8]NOVIEMBRE!S208+[8]DICIEMBRE!S208</f>
        <v>29.267596090666672</v>
      </c>
      <c r="U210" s="50">
        <f t="shared" si="15"/>
        <v>90.051519310666677</v>
      </c>
    </row>
    <row r="211" spans="1:249" s="52" customFormat="1" ht="27" x14ac:dyDescent="0.25">
      <c r="A211" s="285">
        <v>237</v>
      </c>
      <c r="B211" s="281" t="s">
        <v>508</v>
      </c>
      <c r="C211" s="282" t="s">
        <v>708</v>
      </c>
      <c r="D211" s="283">
        <v>55.312149750000003</v>
      </c>
      <c r="E211" s="284">
        <v>11.648939409999999</v>
      </c>
      <c r="F211" s="284">
        <v>0</v>
      </c>
      <c r="G211" s="283">
        <v>7.7472049000000016</v>
      </c>
      <c r="H211" s="280">
        <f t="shared" ref="H211:H274" si="18">D211-E211-G211</f>
        <v>35.916005440000006</v>
      </c>
      <c r="I211" s="280"/>
      <c r="J211" s="283">
        <v>46.356608744534277</v>
      </c>
      <c r="K211" s="283">
        <v>11.553662273262789</v>
      </c>
      <c r="L211" s="283">
        <v>0</v>
      </c>
      <c r="M211" s="283">
        <v>8.3940082400000016</v>
      </c>
      <c r="N211" s="283">
        <f t="shared" ref="N211:N274" si="19">J211-K211-M211</f>
        <v>26.408938231271488</v>
      </c>
      <c r="O211" s="280">
        <f t="shared" si="16"/>
        <v>-26.470280010984755</v>
      </c>
      <c r="P211" s="49">
        <f>'[8]ENERO '!O209+[8]FEBRERO!O209+[8]MARZO!O209+[8]ABRIL!O209+[8]MAYO!O209+[8]JUNIO!O209+[8]JULIO!O209+[8]AGOSTO!O209+[8]SEPTIEMBRE!O209+[8]OCTUBRE!O209+[8]NOVIEMBRE!O209+[8]DICIEMBRE!O209</f>
        <v>10.777770159999999</v>
      </c>
      <c r="Q211" s="49">
        <f>'[8]ENERO '!P209+[8]FEBRERO!P209+[8]MARZO!P209+[8]ABRIL!P209+[8]MAYO!P209+[8]JUNIO!P209+[8]JULIO!P209+[8]AGOSTO!P209+[8]SEPTIEMBRE!P209+[8]OCTUBRE!P209+[8]NOVIEMBRE!P209+[8]DICIEMBRE!P209</f>
        <v>0.87116924999999978</v>
      </c>
      <c r="R211" s="50">
        <f t="shared" si="17"/>
        <v>11.648939409999999</v>
      </c>
      <c r="S211" s="49">
        <f>'[8]ENERO '!R209+[8]FEBRERO!R209+[8]MARZO!R209+[8]ABRIL!R209+[8]MAYO!R209+[8]JUNIO!R209+[8]JULIO!R209+[8]AGOSTO!R209+[8]SEPTIEMBRE!R209+[8]OCTUBRE!R209+[8]NOVIEMBRE!R209+[8]DICIEMBRE!R209</f>
        <v>10.777770159999999</v>
      </c>
      <c r="T211" s="49">
        <f>'[8]ENERO '!S209+[8]FEBRERO!S209+[8]MARZO!S209+[8]ABRIL!S209+[8]MAYO!S209+[8]JUNIO!S209+[8]JULIO!S209+[8]AGOSTO!S209+[8]SEPTIEMBRE!S209+[8]OCTUBRE!S209+[8]NOVIEMBRE!S209+[8]DICIEMBRE!S209</f>
        <v>0.7758921132627894</v>
      </c>
      <c r="U211" s="50">
        <f t="shared" ref="U211:U274" si="20">S211+T211</f>
        <v>11.553662273262789</v>
      </c>
    </row>
    <row r="212" spans="1:249" s="52" customFormat="1" x14ac:dyDescent="0.25">
      <c r="A212" s="285">
        <v>242</v>
      </c>
      <c r="B212" s="281" t="s">
        <v>512</v>
      </c>
      <c r="C212" s="282" t="s">
        <v>709</v>
      </c>
      <c r="D212" s="283">
        <v>3340.5333637500007</v>
      </c>
      <c r="E212" s="284">
        <v>1744.0152175399999</v>
      </c>
      <c r="F212" s="284">
        <v>0</v>
      </c>
      <c r="G212" s="283">
        <v>11.248144020000002</v>
      </c>
      <c r="H212" s="280">
        <f t="shared" si="18"/>
        <v>1585.2700021900009</v>
      </c>
      <c r="I212" s="280"/>
      <c r="J212" s="283">
        <v>450.15494331404182</v>
      </c>
      <c r="K212" s="283">
        <v>222.35927645693798</v>
      </c>
      <c r="L212" s="283">
        <v>0</v>
      </c>
      <c r="M212" s="283">
        <v>11.073541859999999</v>
      </c>
      <c r="N212" s="283">
        <f t="shared" si="19"/>
        <v>216.72212499710383</v>
      </c>
      <c r="O212" s="280">
        <f t="shared" si="16"/>
        <v>-86.32900864220548</v>
      </c>
      <c r="P212" s="49">
        <f>'[8]ENERO '!O210+[8]FEBRERO!O210+[8]MARZO!O210+[8]ABRIL!O210+[8]MAYO!O210+[8]JUNIO!O210+[8]JULIO!O210+[8]AGOSTO!O210+[8]SEPTIEMBRE!O210+[8]OCTUBRE!O210+[8]NOVIEMBRE!O210+[8]DICIEMBRE!O210</f>
        <v>15.983133289999998</v>
      </c>
      <c r="Q212" s="49">
        <f>'[8]ENERO '!P210+[8]FEBRERO!P210+[8]MARZO!P210+[8]ABRIL!P210+[8]MAYO!P210+[8]JUNIO!P210+[8]JULIO!P210+[8]AGOSTO!P210+[8]SEPTIEMBRE!P210+[8]OCTUBRE!P210+[8]NOVIEMBRE!P210+[8]DICIEMBRE!P210</f>
        <v>1728.0320842499998</v>
      </c>
      <c r="R212" s="50">
        <f t="shared" si="17"/>
        <v>1744.0152175399999</v>
      </c>
      <c r="S212" s="49">
        <f>'[8]ENERO '!R210+[8]FEBRERO!R210+[8]MARZO!R210+[8]ABRIL!R210+[8]MAYO!R210+[8]JUNIO!R210+[8]JULIO!R210+[8]AGOSTO!R210+[8]SEPTIEMBRE!R210+[8]OCTUBRE!R210+[8]NOVIEMBRE!R210+[8]DICIEMBRE!R210</f>
        <v>15.795073969999999</v>
      </c>
      <c r="T212" s="49">
        <f>'[8]ENERO '!S210+[8]FEBRERO!S210+[8]MARZO!S210+[8]ABRIL!S210+[8]MAYO!S210+[8]JUNIO!S210+[8]JULIO!S210+[8]AGOSTO!S210+[8]SEPTIEMBRE!S210+[8]OCTUBRE!S210+[8]NOVIEMBRE!S210+[8]DICIEMBRE!S210</f>
        <v>206.56420248693797</v>
      </c>
      <c r="U212" s="50">
        <f t="shared" si="20"/>
        <v>222.35927645693798</v>
      </c>
    </row>
    <row r="213" spans="1:249" s="52" customFormat="1" x14ac:dyDescent="0.25">
      <c r="A213" s="285">
        <v>243</v>
      </c>
      <c r="B213" s="281" t="s">
        <v>512</v>
      </c>
      <c r="C213" s="282" t="s">
        <v>710</v>
      </c>
      <c r="D213" s="283">
        <v>432.25762575000005</v>
      </c>
      <c r="E213" s="284">
        <v>114.27081691000001</v>
      </c>
      <c r="F213" s="284">
        <v>0</v>
      </c>
      <c r="G213" s="283">
        <v>54.595812730000006</v>
      </c>
      <c r="H213" s="280">
        <f t="shared" si="18"/>
        <v>263.39099611000006</v>
      </c>
      <c r="I213" s="280"/>
      <c r="J213" s="283">
        <v>408.51507203913752</v>
      </c>
      <c r="K213" s="283">
        <v>114.46284575835149</v>
      </c>
      <c r="L213" s="283">
        <v>0</v>
      </c>
      <c r="M213" s="283">
        <v>57.944299580000013</v>
      </c>
      <c r="N213" s="283">
        <f t="shared" si="19"/>
        <v>236.10792670078604</v>
      </c>
      <c r="O213" s="280">
        <f t="shared" si="16"/>
        <v>-10.358391065812965</v>
      </c>
      <c r="P213" s="49">
        <f>'[8]ENERO '!O211+[8]FEBRERO!O211+[8]MARZO!O211+[8]ABRIL!O211+[8]MAYO!O211+[8]JUNIO!O211+[8]JULIO!O211+[8]AGOSTO!O211+[8]SEPTIEMBRE!O211+[8]OCTUBRE!O211+[8]NOVIEMBRE!O211+[8]DICIEMBRE!O211</f>
        <v>106.99807891</v>
      </c>
      <c r="Q213" s="49">
        <f>'[8]ENERO '!P211+[8]FEBRERO!P211+[8]MARZO!P211+[8]ABRIL!P211+[8]MAYO!P211+[8]JUNIO!P211+[8]JULIO!P211+[8]AGOSTO!P211+[8]SEPTIEMBRE!P211+[8]OCTUBRE!P211+[8]NOVIEMBRE!P211+[8]DICIEMBRE!P211</f>
        <v>7.2727379999999986</v>
      </c>
      <c r="R213" s="50">
        <f t="shared" si="17"/>
        <v>114.27081691000001</v>
      </c>
      <c r="S213" s="49">
        <f>'[8]ENERO '!R211+[8]FEBRERO!R211+[8]MARZO!R211+[8]ABRIL!R211+[8]MAYO!R211+[8]JUNIO!R211+[8]JULIO!R211+[8]AGOSTO!R211+[8]SEPTIEMBRE!R211+[8]OCTUBRE!R211+[8]NOVIEMBRE!R211+[8]DICIEMBRE!R211</f>
        <v>106.99807891</v>
      </c>
      <c r="T213" s="49">
        <f>'[8]ENERO '!S211+[8]FEBRERO!S211+[8]MARZO!S211+[8]ABRIL!S211+[8]MAYO!S211+[8]JUNIO!S211+[8]JULIO!S211+[8]AGOSTO!S211+[8]SEPTIEMBRE!S211+[8]OCTUBRE!S211+[8]NOVIEMBRE!S211+[8]DICIEMBRE!S211</f>
        <v>7.4647668483514922</v>
      </c>
      <c r="U213" s="50">
        <f t="shared" si="20"/>
        <v>114.46284575835149</v>
      </c>
    </row>
    <row r="214" spans="1:249" s="52" customFormat="1" x14ac:dyDescent="0.25">
      <c r="A214" s="285">
        <v>244</v>
      </c>
      <c r="B214" s="281" t="s">
        <v>512</v>
      </c>
      <c r="C214" s="291" t="s">
        <v>711</v>
      </c>
      <c r="D214" s="283">
        <v>290.02837725000006</v>
      </c>
      <c r="E214" s="284">
        <v>71.933836049999996</v>
      </c>
      <c r="F214" s="284">
        <v>0</v>
      </c>
      <c r="G214" s="283">
        <v>24.392346749999998</v>
      </c>
      <c r="H214" s="280">
        <f t="shared" si="18"/>
        <v>193.70219445000006</v>
      </c>
      <c r="I214" s="280"/>
      <c r="J214" s="283">
        <v>233.00664359301317</v>
      </c>
      <c r="K214" s="283">
        <v>71.582201881792741</v>
      </c>
      <c r="L214" s="283">
        <v>0</v>
      </c>
      <c r="M214" s="283">
        <v>25.832713329999997</v>
      </c>
      <c r="N214" s="283">
        <f t="shared" si="19"/>
        <v>135.59172838122043</v>
      </c>
      <c r="O214" s="280">
        <f t="shared" si="16"/>
        <v>-29.999900741330816</v>
      </c>
      <c r="P214" s="49">
        <f>'[8]ENERO '!O212+[8]FEBRERO!O212+[8]MARZO!O212+[8]ABRIL!O212+[8]MAYO!O212+[8]JUNIO!O212+[8]JULIO!O212+[8]AGOSTO!O212+[8]SEPTIEMBRE!O212+[8]OCTUBRE!O212+[8]NOVIEMBRE!O212+[8]DICIEMBRE!O212</f>
        <v>56.181516299999998</v>
      </c>
      <c r="Q214" s="49">
        <f>'[8]ENERO '!P212+[8]FEBRERO!P212+[8]MARZO!P212+[8]ABRIL!P212+[8]MAYO!P212+[8]JUNIO!P212+[8]JULIO!P212+[8]AGOSTO!P212+[8]SEPTIEMBRE!P212+[8]OCTUBRE!P212+[8]NOVIEMBRE!P212+[8]DICIEMBRE!P212</f>
        <v>15.752319749999998</v>
      </c>
      <c r="R214" s="50">
        <f t="shared" si="17"/>
        <v>71.933836049999996</v>
      </c>
      <c r="S214" s="49">
        <f>'[8]ENERO '!R212+[8]FEBRERO!R212+[8]MARZO!R212+[8]ABRIL!R212+[8]MAYO!R212+[8]JUNIO!R212+[8]JULIO!R212+[8]AGOSTO!R212+[8]SEPTIEMBRE!R212+[8]OCTUBRE!R212+[8]NOVIEMBRE!R212+[8]DICIEMBRE!R212</f>
        <v>56.181516299999998</v>
      </c>
      <c r="T214" s="49">
        <f>'[8]ENERO '!S212+[8]FEBRERO!S212+[8]MARZO!S212+[8]ABRIL!S212+[8]MAYO!S212+[8]JUNIO!S212+[8]JULIO!S212+[8]AGOSTO!S212+[8]SEPTIEMBRE!S212+[8]OCTUBRE!S212+[8]NOVIEMBRE!S212+[8]DICIEMBRE!S212</f>
        <v>15.400685581792747</v>
      </c>
      <c r="U214" s="50">
        <f t="shared" si="20"/>
        <v>71.582201881792741</v>
      </c>
    </row>
    <row r="215" spans="1:249" s="52" customFormat="1" x14ac:dyDescent="0.25">
      <c r="A215" s="285">
        <v>245</v>
      </c>
      <c r="B215" s="281" t="s">
        <v>512</v>
      </c>
      <c r="C215" s="291" t="s">
        <v>712</v>
      </c>
      <c r="D215" s="283">
        <v>4089.9281662500002</v>
      </c>
      <c r="E215" s="284">
        <v>2713.7429897799998</v>
      </c>
      <c r="F215" s="284">
        <v>0</v>
      </c>
      <c r="G215" s="283">
        <v>15.664705589999999</v>
      </c>
      <c r="H215" s="280">
        <f t="shared" si="18"/>
        <v>1360.5204708800004</v>
      </c>
      <c r="I215" s="280"/>
      <c r="J215" s="283">
        <v>574.3325975904321</v>
      </c>
      <c r="K215" s="283">
        <v>340.92533472226199</v>
      </c>
      <c r="L215" s="283">
        <v>0</v>
      </c>
      <c r="M215" s="283">
        <v>16.597286610000001</v>
      </c>
      <c r="N215" s="283">
        <f t="shared" si="19"/>
        <v>216.80997625817011</v>
      </c>
      <c r="O215" s="280">
        <f t="shared" si="16"/>
        <v>-84.064188602914967</v>
      </c>
      <c r="P215" s="49">
        <f>'[8]ENERO '!O213+[8]FEBRERO!O213+[8]MARZO!O213+[8]ABRIL!O213+[8]MAYO!O213+[8]JUNIO!O213+[8]JULIO!O213+[8]AGOSTO!O213+[8]SEPTIEMBRE!O213+[8]OCTUBRE!O213+[8]NOVIEMBRE!O213+[8]DICIEMBRE!O213</f>
        <v>30.37904503</v>
      </c>
      <c r="Q215" s="49">
        <f>'[8]ENERO '!P213+[8]FEBRERO!P213+[8]MARZO!P213+[8]ABRIL!P213+[8]MAYO!P213+[8]JUNIO!P213+[8]JULIO!P213+[8]AGOSTO!P213+[8]SEPTIEMBRE!P213+[8]OCTUBRE!P213+[8]NOVIEMBRE!P213+[8]DICIEMBRE!P213</f>
        <v>2683.36394475</v>
      </c>
      <c r="R215" s="50">
        <f t="shared" si="17"/>
        <v>2713.7429897799998</v>
      </c>
      <c r="S215" s="49">
        <f>'[8]ENERO '!R213+[8]FEBRERO!R213+[8]MARZO!R213+[8]ABRIL!R213+[8]MAYO!R213+[8]JUNIO!R213+[8]JULIO!R213+[8]AGOSTO!R213+[8]SEPTIEMBRE!R213+[8]OCTUBRE!R213+[8]NOVIEMBRE!R213+[8]DICIEMBRE!R213</f>
        <v>30.379045030000007</v>
      </c>
      <c r="T215" s="49">
        <f>'[8]ENERO '!S213+[8]FEBRERO!S213+[8]MARZO!S213+[8]ABRIL!S213+[8]MAYO!S213+[8]JUNIO!S213+[8]JULIO!S213+[8]AGOSTO!S213+[8]SEPTIEMBRE!S213+[8]OCTUBRE!S213+[8]NOVIEMBRE!S213+[8]DICIEMBRE!S213</f>
        <v>310.54628969226201</v>
      </c>
      <c r="U215" s="50">
        <f t="shared" si="20"/>
        <v>340.92533472226199</v>
      </c>
    </row>
    <row r="216" spans="1:249" s="52" customFormat="1" x14ac:dyDescent="0.25">
      <c r="A216" s="285">
        <v>247</v>
      </c>
      <c r="B216" s="281" t="s">
        <v>600</v>
      </c>
      <c r="C216" s="291" t="s">
        <v>713</v>
      </c>
      <c r="D216" s="283">
        <v>97.418403750000024</v>
      </c>
      <c r="E216" s="284">
        <v>26.381620800000004</v>
      </c>
      <c r="F216" s="284">
        <v>0</v>
      </c>
      <c r="G216" s="283">
        <v>6.3050610699999998</v>
      </c>
      <c r="H216" s="280">
        <f t="shared" si="18"/>
        <v>64.731721880000023</v>
      </c>
      <c r="I216" s="280"/>
      <c r="J216" s="283">
        <v>76.228344127310976</v>
      </c>
      <c r="K216" s="283">
        <v>26.594782875070671</v>
      </c>
      <c r="L216" s="283">
        <v>0</v>
      </c>
      <c r="M216" s="283">
        <v>6.4359798900000005</v>
      </c>
      <c r="N216" s="283">
        <f t="shared" si="19"/>
        <v>43.197581362240307</v>
      </c>
      <c r="O216" s="280">
        <f t="shared" si="16"/>
        <v>-33.266750663113534</v>
      </c>
      <c r="P216" s="49">
        <f>'[8]ENERO '!O214+[8]FEBRERO!O214+[8]MARZO!O214+[8]ABRIL!O214+[8]MAYO!O214+[8]JUNIO!O214+[8]JULIO!O214+[8]AGOSTO!O214+[8]SEPTIEMBRE!O214+[8]OCTUBRE!O214+[8]NOVIEMBRE!O214+[8]DICIEMBRE!O214</f>
        <v>13.127032800000002</v>
      </c>
      <c r="Q216" s="49">
        <f>'[8]ENERO '!P214+[8]FEBRERO!P214+[8]MARZO!P214+[8]ABRIL!P214+[8]MAYO!P214+[8]JUNIO!P214+[8]JULIO!P214+[8]AGOSTO!P214+[8]SEPTIEMBRE!P214+[8]OCTUBRE!P214+[8]NOVIEMBRE!P214+[8]DICIEMBRE!P214</f>
        <v>13.254588000000002</v>
      </c>
      <c r="R216" s="50">
        <f t="shared" si="17"/>
        <v>26.381620800000004</v>
      </c>
      <c r="S216" s="49">
        <f>'[8]ENERO '!R214+[8]FEBRERO!R214+[8]MARZO!R214+[8]ABRIL!R214+[8]MAYO!R214+[8]JUNIO!R214+[8]JULIO!R214+[8]AGOSTO!R214+[8]SEPTIEMBRE!R214+[8]OCTUBRE!R214+[8]NOVIEMBRE!R214+[8]DICIEMBRE!R214</f>
        <v>13.127032800000002</v>
      </c>
      <c r="T216" s="49">
        <f>'[8]ENERO '!S214+[8]FEBRERO!S214+[8]MARZO!S214+[8]ABRIL!S214+[8]MAYO!S214+[8]JUNIO!S214+[8]JULIO!S214+[8]AGOSTO!S214+[8]SEPTIEMBRE!S214+[8]OCTUBRE!S214+[8]NOVIEMBRE!S214+[8]DICIEMBRE!S214</f>
        <v>13.467750075070668</v>
      </c>
      <c r="U216" s="50">
        <f t="shared" si="20"/>
        <v>26.594782875070671</v>
      </c>
    </row>
    <row r="217" spans="1:249" s="52" customFormat="1" x14ac:dyDescent="0.25">
      <c r="A217" s="285">
        <v>248</v>
      </c>
      <c r="B217" s="281" t="s">
        <v>600</v>
      </c>
      <c r="C217" s="291" t="s">
        <v>714</v>
      </c>
      <c r="D217" s="283">
        <v>281.52862499999998</v>
      </c>
      <c r="E217" s="284">
        <v>72.862402220000007</v>
      </c>
      <c r="F217" s="284">
        <v>0</v>
      </c>
      <c r="G217" s="283">
        <v>14.573846779999998</v>
      </c>
      <c r="H217" s="280">
        <f t="shared" si="18"/>
        <v>194.09237599999997</v>
      </c>
      <c r="I217" s="280"/>
      <c r="J217" s="283">
        <v>208.63469553745998</v>
      </c>
      <c r="K217" s="283">
        <v>72.995872393723758</v>
      </c>
      <c r="L217" s="283">
        <v>0</v>
      </c>
      <c r="M217" s="283">
        <v>15.0090118</v>
      </c>
      <c r="N217" s="283">
        <f t="shared" si="19"/>
        <v>120.62981134373621</v>
      </c>
      <c r="O217" s="280">
        <f t="shared" si="16"/>
        <v>-37.84927886928633</v>
      </c>
      <c r="P217" s="49">
        <f>'[8]ENERO '!O215+[8]FEBRERO!O215+[8]MARZO!O215+[8]ABRIL!O215+[8]MAYO!O215+[8]JUNIO!O215+[8]JULIO!O215+[8]AGOSTO!O215+[8]SEPTIEMBRE!O215+[8]OCTUBRE!O215+[8]NOVIEMBRE!O215+[8]DICIEMBRE!O215</f>
        <v>42.552802970000002</v>
      </c>
      <c r="Q217" s="49">
        <f>'[8]ENERO '!P215+[8]FEBRERO!P215+[8]MARZO!P215+[8]ABRIL!P215+[8]MAYO!P215+[8]JUNIO!P215+[8]JULIO!P215+[8]AGOSTO!P215+[8]SEPTIEMBRE!P215+[8]OCTUBRE!P215+[8]NOVIEMBRE!P215+[8]DICIEMBRE!P215</f>
        <v>30.309599250000002</v>
      </c>
      <c r="R217" s="50">
        <f t="shared" si="17"/>
        <v>72.862402220000007</v>
      </c>
      <c r="S217" s="49">
        <f>'[8]ENERO '!R215+[8]FEBRERO!R215+[8]MARZO!R215+[8]ABRIL!R215+[8]MAYO!R215+[8]JUNIO!R215+[8]JULIO!R215+[8]AGOSTO!R215+[8]SEPTIEMBRE!R215+[8]OCTUBRE!R215+[8]NOVIEMBRE!R215+[8]DICIEMBRE!R215</f>
        <v>42.552802970000002</v>
      </c>
      <c r="T217" s="49">
        <f>'[8]ENERO '!S215+[8]FEBRERO!S215+[8]MARZO!S215+[8]ABRIL!S215+[8]MAYO!S215+[8]JUNIO!S215+[8]JULIO!S215+[8]AGOSTO!S215+[8]SEPTIEMBRE!S215+[8]OCTUBRE!S215+[8]NOVIEMBRE!S215+[8]DICIEMBRE!S215</f>
        <v>30.443069423723756</v>
      </c>
      <c r="U217" s="50">
        <f t="shared" si="20"/>
        <v>72.995872393723758</v>
      </c>
    </row>
    <row r="218" spans="1:249" s="39" customFormat="1" x14ac:dyDescent="0.25">
      <c r="A218" s="285">
        <v>249</v>
      </c>
      <c r="B218" s="281" t="s">
        <v>600</v>
      </c>
      <c r="C218" s="291" t="s">
        <v>715</v>
      </c>
      <c r="D218" s="283">
        <v>582.54762674999995</v>
      </c>
      <c r="E218" s="284">
        <v>57.856808859999994</v>
      </c>
      <c r="F218" s="284">
        <v>0</v>
      </c>
      <c r="G218" s="283">
        <v>24.353795959999996</v>
      </c>
      <c r="H218" s="280">
        <f t="shared" si="18"/>
        <v>500.33702192999993</v>
      </c>
      <c r="I218" s="280"/>
      <c r="J218" s="283">
        <v>257.46825325735972</v>
      </c>
      <c r="K218" s="283">
        <v>66.167317524205686</v>
      </c>
      <c r="L218" s="283">
        <v>0</v>
      </c>
      <c r="M218" s="283">
        <v>25.802618550000002</v>
      </c>
      <c r="N218" s="283">
        <f t="shared" si="19"/>
        <v>165.49831718315403</v>
      </c>
      <c r="O218" s="280">
        <f t="shared" si="16"/>
        <v>-66.922632160066655</v>
      </c>
      <c r="P218" s="49">
        <f>'[8]ENERO '!O216+[8]FEBRERO!O216+[8]MARZO!O216+[8]ABRIL!O216+[8]MAYO!O216+[8]JUNIO!O216+[8]JULIO!O216+[8]AGOSTO!O216+[8]SEPTIEMBRE!O216+[8]OCTUBRE!O216+[8]NOVIEMBRE!O216+[8]DICIEMBRE!O216</f>
        <v>51.982970859999995</v>
      </c>
      <c r="Q218" s="49">
        <f>'[8]ENERO '!P216+[8]FEBRERO!P216+[8]MARZO!P216+[8]ABRIL!P216+[8]MAYO!P216+[8]JUNIO!P216+[8]JULIO!P216+[8]AGOSTO!P216+[8]SEPTIEMBRE!P216+[8]OCTUBRE!P216+[8]NOVIEMBRE!P216+[8]DICIEMBRE!P216</f>
        <v>5.873838000000001</v>
      </c>
      <c r="R218" s="50">
        <f t="shared" si="17"/>
        <v>57.856808859999994</v>
      </c>
      <c r="S218" s="49">
        <f>'[8]ENERO '!R216+[8]FEBRERO!R216+[8]MARZO!R216+[8]ABRIL!R216+[8]MAYO!R216+[8]JUNIO!R216+[8]JULIO!R216+[8]AGOSTO!R216+[8]SEPTIEMBRE!R216+[8]OCTUBRE!R216+[8]NOVIEMBRE!R216+[8]DICIEMBRE!R216</f>
        <v>51.982970859999995</v>
      </c>
      <c r="T218" s="49">
        <f>'[8]ENERO '!S216+[8]FEBRERO!S216+[8]MARZO!S216+[8]ABRIL!S216+[8]MAYO!S216+[8]JUNIO!S216+[8]JULIO!S216+[8]AGOSTO!S216+[8]SEPTIEMBRE!S216+[8]OCTUBRE!S216+[8]NOVIEMBRE!S216+[8]DICIEMBRE!S216</f>
        <v>14.184346664205695</v>
      </c>
      <c r="U218" s="50">
        <f t="shared" si="20"/>
        <v>66.167317524205686</v>
      </c>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c r="AU218" s="52"/>
      <c r="AV218" s="52"/>
      <c r="AW218" s="52"/>
      <c r="AX218" s="52"/>
      <c r="AY218" s="52"/>
      <c r="AZ218" s="52"/>
      <c r="BA218" s="52"/>
      <c r="BB218" s="52"/>
      <c r="BC218" s="52"/>
      <c r="BD218" s="52"/>
      <c r="BE218" s="52"/>
      <c r="BF218" s="52"/>
      <c r="BG218" s="52"/>
      <c r="BH218" s="52"/>
      <c r="BI218" s="52"/>
      <c r="BJ218" s="52"/>
      <c r="BK218" s="52"/>
      <c r="BL218" s="52"/>
      <c r="BM218" s="52"/>
      <c r="BN218" s="52"/>
      <c r="BO218" s="52"/>
      <c r="BP218" s="52"/>
      <c r="BQ218" s="52"/>
      <c r="BR218" s="52"/>
      <c r="BS218" s="52"/>
      <c r="BT218" s="52"/>
      <c r="BU218" s="52"/>
      <c r="BV218" s="52"/>
      <c r="BW218" s="52"/>
      <c r="BX218" s="52"/>
      <c r="BY218" s="52"/>
      <c r="BZ218" s="52"/>
      <c r="CA218" s="52"/>
      <c r="CB218" s="52"/>
      <c r="CC218" s="52"/>
      <c r="CD218" s="52"/>
      <c r="CE218" s="52"/>
      <c r="CF218" s="52"/>
      <c r="CG218" s="52"/>
      <c r="CH218" s="52"/>
      <c r="CI218" s="52"/>
      <c r="CJ218" s="52"/>
      <c r="CK218" s="52"/>
      <c r="CL218" s="52"/>
      <c r="CM218" s="52"/>
      <c r="CN218" s="52"/>
      <c r="CO218" s="52"/>
      <c r="CP218" s="52"/>
      <c r="CQ218" s="52"/>
      <c r="CR218" s="52"/>
      <c r="CS218" s="52"/>
      <c r="CT218" s="52"/>
      <c r="CU218" s="52"/>
      <c r="CV218" s="52"/>
      <c r="CW218" s="52"/>
      <c r="CX218" s="52"/>
      <c r="CY218" s="52"/>
      <c r="CZ218" s="52"/>
      <c r="DA218" s="52"/>
      <c r="DB218" s="52"/>
      <c r="DC218" s="52"/>
      <c r="DD218" s="52"/>
      <c r="DE218" s="52"/>
      <c r="DF218" s="52"/>
      <c r="DG218" s="52"/>
      <c r="DH218" s="52"/>
      <c r="DI218" s="52"/>
      <c r="DJ218" s="52"/>
      <c r="DK218" s="52"/>
      <c r="DL218" s="52"/>
      <c r="DM218" s="52"/>
      <c r="DN218" s="52"/>
      <c r="DO218" s="52"/>
      <c r="DP218" s="52"/>
      <c r="DQ218" s="52"/>
      <c r="DR218" s="52"/>
      <c r="DS218" s="52"/>
      <c r="DT218" s="52"/>
      <c r="DU218" s="52"/>
      <c r="DV218" s="52"/>
      <c r="DW218" s="52"/>
      <c r="DX218" s="52"/>
      <c r="DY218" s="52"/>
      <c r="DZ218" s="52"/>
      <c r="EA218" s="52"/>
      <c r="EB218" s="52"/>
      <c r="EC218" s="52"/>
      <c r="ED218" s="52"/>
      <c r="EE218" s="52"/>
      <c r="EF218" s="52"/>
      <c r="EG218" s="52"/>
      <c r="EH218" s="52"/>
      <c r="EI218" s="52"/>
      <c r="EJ218" s="52"/>
      <c r="EK218" s="52"/>
      <c r="EL218" s="52"/>
      <c r="EM218" s="52"/>
      <c r="EN218" s="52"/>
      <c r="EO218" s="52"/>
      <c r="EP218" s="52"/>
      <c r="EQ218" s="52"/>
      <c r="ER218" s="52"/>
      <c r="ES218" s="52"/>
      <c r="ET218" s="52"/>
      <c r="EU218" s="52"/>
      <c r="EV218" s="52"/>
      <c r="EW218" s="52"/>
      <c r="EX218" s="52"/>
      <c r="EY218" s="52"/>
      <c r="EZ218" s="52"/>
      <c r="FA218" s="52"/>
      <c r="FB218" s="52"/>
      <c r="FC218" s="52"/>
      <c r="FD218" s="52"/>
      <c r="FE218" s="52"/>
      <c r="FF218" s="52"/>
      <c r="FG218" s="52"/>
      <c r="FH218" s="52"/>
      <c r="FI218" s="52"/>
      <c r="FJ218" s="52"/>
      <c r="FK218" s="52"/>
      <c r="FL218" s="52"/>
      <c r="FM218" s="52"/>
      <c r="FN218" s="52"/>
      <c r="FO218" s="52"/>
      <c r="FP218" s="52"/>
      <c r="FQ218" s="52"/>
      <c r="FR218" s="52"/>
      <c r="FS218" s="52"/>
      <c r="FT218" s="52"/>
      <c r="FU218" s="52"/>
      <c r="FV218" s="52"/>
      <c r="FW218" s="52"/>
      <c r="FX218" s="52"/>
      <c r="FY218" s="52"/>
      <c r="FZ218" s="52"/>
      <c r="GA218" s="52"/>
      <c r="GB218" s="52"/>
      <c r="GC218" s="52"/>
      <c r="GD218" s="52"/>
      <c r="GE218" s="52"/>
      <c r="GF218" s="52"/>
      <c r="GG218" s="52"/>
      <c r="GH218" s="52"/>
      <c r="GI218" s="52"/>
      <c r="GJ218" s="52"/>
      <c r="GK218" s="52"/>
      <c r="GL218" s="52"/>
      <c r="GM218" s="52"/>
      <c r="GN218" s="52"/>
      <c r="GO218" s="52"/>
      <c r="GP218" s="52"/>
      <c r="GQ218" s="52"/>
      <c r="GR218" s="52"/>
      <c r="GS218" s="52"/>
      <c r="GT218" s="52"/>
      <c r="GU218" s="52"/>
      <c r="GV218" s="52"/>
      <c r="GW218" s="52"/>
      <c r="GX218" s="52"/>
      <c r="GY218" s="52"/>
      <c r="GZ218" s="52"/>
      <c r="HA218" s="52"/>
      <c r="HB218" s="52"/>
      <c r="HC218" s="52"/>
      <c r="HD218" s="52"/>
      <c r="HE218" s="52"/>
      <c r="HF218" s="52"/>
      <c r="HG218" s="52"/>
      <c r="HH218" s="52"/>
      <c r="HI218" s="52"/>
      <c r="HJ218" s="52"/>
      <c r="HK218" s="52"/>
      <c r="HL218" s="52"/>
      <c r="HM218" s="52"/>
      <c r="HN218" s="52"/>
      <c r="HO218" s="52"/>
      <c r="HP218" s="52"/>
      <c r="HQ218" s="52"/>
      <c r="HR218" s="52"/>
      <c r="HS218" s="52"/>
      <c r="HT218" s="52"/>
      <c r="HU218" s="52"/>
      <c r="HV218" s="52"/>
      <c r="HW218" s="52"/>
      <c r="HX218" s="52"/>
      <c r="HY218" s="52"/>
      <c r="HZ218" s="52"/>
      <c r="IA218" s="52"/>
      <c r="IB218" s="52"/>
      <c r="IC218" s="52"/>
      <c r="ID218" s="52"/>
      <c r="IE218" s="52"/>
      <c r="IF218" s="52"/>
      <c r="IG218" s="52"/>
      <c r="IH218" s="52"/>
      <c r="II218" s="52"/>
      <c r="IJ218" s="52"/>
      <c r="IK218" s="52"/>
      <c r="IL218" s="52"/>
      <c r="IM218" s="52"/>
      <c r="IN218" s="52"/>
      <c r="IO218" s="52"/>
    </row>
    <row r="219" spans="1:249" s="39" customFormat="1" x14ac:dyDescent="0.25">
      <c r="A219" s="285">
        <v>250</v>
      </c>
      <c r="B219" s="281" t="s">
        <v>600</v>
      </c>
      <c r="C219" s="291" t="s">
        <v>716</v>
      </c>
      <c r="D219" s="283">
        <v>220.35484799999998</v>
      </c>
      <c r="E219" s="284">
        <v>62.262483779999997</v>
      </c>
      <c r="F219" s="284">
        <v>0</v>
      </c>
      <c r="G219" s="283">
        <v>7.6186339500000013</v>
      </c>
      <c r="H219" s="280">
        <f t="shared" si="18"/>
        <v>150.47373026999998</v>
      </c>
      <c r="I219" s="280"/>
      <c r="J219" s="283">
        <v>166.73138038541381</v>
      </c>
      <c r="K219" s="283">
        <v>62.533843669577095</v>
      </c>
      <c r="L219" s="283">
        <v>0</v>
      </c>
      <c r="M219" s="283">
        <v>7.9688469400000006</v>
      </c>
      <c r="N219" s="283">
        <f t="shared" si="19"/>
        <v>96.228689775836713</v>
      </c>
      <c r="O219" s="280">
        <f t="shared" si="16"/>
        <v>-36.049508706157276</v>
      </c>
      <c r="P219" s="49">
        <f>'[8]ENERO '!O217+[8]FEBRERO!O217+[8]MARZO!O217+[8]ABRIL!O217+[8]MAYO!O217+[8]JUNIO!O217+[8]JULIO!O217+[8]AGOSTO!O217+[8]SEPTIEMBRE!O217+[8]OCTUBRE!O217+[8]NOVIEMBRE!O217+[8]DICIEMBRE!O217</f>
        <v>33.166904279999997</v>
      </c>
      <c r="Q219" s="49">
        <f>'[8]ENERO '!P217+[8]FEBRERO!P217+[8]MARZO!P217+[8]ABRIL!P217+[8]MAYO!P217+[8]JUNIO!P217+[8]JULIO!P217+[8]AGOSTO!P217+[8]SEPTIEMBRE!P217+[8]OCTUBRE!P217+[8]NOVIEMBRE!P217+[8]DICIEMBRE!P217</f>
        <v>29.095579500000003</v>
      </c>
      <c r="R219" s="50">
        <f t="shared" si="17"/>
        <v>62.262483779999997</v>
      </c>
      <c r="S219" s="49">
        <f>'[8]ENERO '!R217+[8]FEBRERO!R217+[8]MARZO!R217+[8]ABRIL!R217+[8]MAYO!R217+[8]JUNIO!R217+[8]JULIO!R217+[8]AGOSTO!R217+[8]SEPTIEMBRE!R217+[8]OCTUBRE!R217+[8]NOVIEMBRE!R217+[8]DICIEMBRE!R217</f>
        <v>33.166904279999997</v>
      </c>
      <c r="T219" s="49">
        <f>'[8]ENERO '!S217+[8]FEBRERO!S217+[8]MARZO!S217+[8]ABRIL!S217+[8]MAYO!S217+[8]JUNIO!S217+[8]JULIO!S217+[8]AGOSTO!S217+[8]SEPTIEMBRE!S217+[8]OCTUBRE!S217+[8]NOVIEMBRE!S217+[8]DICIEMBRE!S217</f>
        <v>29.366939389577102</v>
      </c>
      <c r="U219" s="50">
        <f t="shared" si="20"/>
        <v>62.533843669577095</v>
      </c>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c r="BK219" s="52"/>
      <c r="BL219" s="52"/>
      <c r="BM219" s="52"/>
      <c r="BN219" s="52"/>
      <c r="BO219" s="52"/>
      <c r="BP219" s="52"/>
      <c r="BQ219" s="52"/>
      <c r="BR219" s="52"/>
      <c r="BS219" s="52"/>
      <c r="BT219" s="52"/>
      <c r="BU219" s="52"/>
      <c r="BV219" s="52"/>
      <c r="BW219" s="52"/>
      <c r="BX219" s="52"/>
      <c r="BY219" s="52"/>
      <c r="BZ219" s="52"/>
      <c r="CA219" s="52"/>
      <c r="CB219" s="52"/>
      <c r="CC219" s="52"/>
      <c r="CD219" s="52"/>
      <c r="CE219" s="52"/>
      <c r="CF219" s="52"/>
      <c r="CG219" s="52"/>
      <c r="CH219" s="52"/>
      <c r="CI219" s="52"/>
      <c r="CJ219" s="52"/>
      <c r="CK219" s="52"/>
      <c r="CL219" s="52"/>
      <c r="CM219" s="52"/>
      <c r="CN219" s="52"/>
      <c r="CO219" s="52"/>
      <c r="CP219" s="52"/>
      <c r="CQ219" s="52"/>
      <c r="CR219" s="52"/>
      <c r="CS219" s="52"/>
      <c r="CT219" s="52"/>
      <c r="CU219" s="52"/>
      <c r="CV219" s="52"/>
      <c r="CW219" s="52"/>
      <c r="CX219" s="52"/>
      <c r="CY219" s="52"/>
      <c r="CZ219" s="52"/>
      <c r="DA219" s="52"/>
      <c r="DB219" s="52"/>
      <c r="DC219" s="52"/>
      <c r="DD219" s="52"/>
      <c r="DE219" s="52"/>
      <c r="DF219" s="52"/>
      <c r="DG219" s="52"/>
      <c r="DH219" s="52"/>
      <c r="DI219" s="52"/>
      <c r="DJ219" s="52"/>
      <c r="DK219" s="52"/>
      <c r="DL219" s="52"/>
      <c r="DM219" s="52"/>
      <c r="DN219" s="52"/>
      <c r="DO219" s="52"/>
      <c r="DP219" s="52"/>
      <c r="DQ219" s="52"/>
      <c r="DR219" s="52"/>
      <c r="DS219" s="52"/>
      <c r="DT219" s="52"/>
      <c r="DU219" s="52"/>
      <c r="DV219" s="52"/>
      <c r="DW219" s="52"/>
      <c r="DX219" s="52"/>
      <c r="DY219" s="52"/>
      <c r="DZ219" s="52"/>
      <c r="EA219" s="52"/>
      <c r="EB219" s="52"/>
      <c r="EC219" s="52"/>
      <c r="ED219" s="52"/>
      <c r="EE219" s="52"/>
      <c r="EF219" s="52"/>
      <c r="EG219" s="52"/>
      <c r="EH219" s="52"/>
      <c r="EI219" s="52"/>
      <c r="EJ219" s="52"/>
      <c r="EK219" s="52"/>
      <c r="EL219" s="52"/>
      <c r="EM219" s="52"/>
      <c r="EN219" s="52"/>
      <c r="EO219" s="52"/>
      <c r="EP219" s="52"/>
      <c r="EQ219" s="52"/>
      <c r="ER219" s="52"/>
      <c r="ES219" s="52"/>
      <c r="ET219" s="52"/>
      <c r="EU219" s="52"/>
      <c r="EV219" s="52"/>
      <c r="EW219" s="52"/>
      <c r="EX219" s="52"/>
      <c r="EY219" s="52"/>
      <c r="EZ219" s="52"/>
      <c r="FA219" s="52"/>
      <c r="FB219" s="52"/>
      <c r="FC219" s="52"/>
      <c r="FD219" s="52"/>
      <c r="FE219" s="52"/>
      <c r="FF219" s="52"/>
      <c r="FG219" s="52"/>
      <c r="FH219" s="52"/>
      <c r="FI219" s="52"/>
      <c r="FJ219" s="52"/>
      <c r="FK219" s="52"/>
      <c r="FL219" s="52"/>
      <c r="FM219" s="52"/>
      <c r="FN219" s="52"/>
      <c r="FO219" s="52"/>
      <c r="FP219" s="52"/>
      <c r="FQ219" s="52"/>
      <c r="FR219" s="52"/>
      <c r="FS219" s="52"/>
      <c r="FT219" s="52"/>
      <c r="FU219" s="52"/>
      <c r="FV219" s="52"/>
      <c r="FW219" s="52"/>
      <c r="FX219" s="52"/>
      <c r="FY219" s="52"/>
      <c r="FZ219" s="52"/>
      <c r="GA219" s="52"/>
      <c r="GB219" s="52"/>
      <c r="GC219" s="52"/>
      <c r="GD219" s="52"/>
      <c r="GE219" s="52"/>
      <c r="GF219" s="52"/>
      <c r="GG219" s="52"/>
      <c r="GH219" s="52"/>
      <c r="GI219" s="52"/>
      <c r="GJ219" s="52"/>
      <c r="GK219" s="52"/>
      <c r="GL219" s="52"/>
      <c r="GM219" s="52"/>
      <c r="GN219" s="52"/>
      <c r="GO219" s="52"/>
      <c r="GP219" s="52"/>
      <c r="GQ219" s="52"/>
      <c r="GR219" s="52"/>
      <c r="GS219" s="52"/>
      <c r="GT219" s="52"/>
      <c r="GU219" s="52"/>
      <c r="GV219" s="52"/>
      <c r="GW219" s="52"/>
      <c r="GX219" s="52"/>
      <c r="GY219" s="52"/>
      <c r="GZ219" s="52"/>
      <c r="HA219" s="52"/>
      <c r="HB219" s="52"/>
      <c r="HC219" s="52"/>
      <c r="HD219" s="52"/>
      <c r="HE219" s="52"/>
      <c r="HF219" s="52"/>
      <c r="HG219" s="52"/>
      <c r="HH219" s="52"/>
      <c r="HI219" s="52"/>
      <c r="HJ219" s="52"/>
      <c r="HK219" s="52"/>
      <c r="HL219" s="52"/>
      <c r="HM219" s="52"/>
      <c r="HN219" s="52"/>
      <c r="HO219" s="52"/>
      <c r="HP219" s="52"/>
      <c r="HQ219" s="52"/>
      <c r="HR219" s="52"/>
      <c r="HS219" s="52"/>
      <c r="HT219" s="52"/>
      <c r="HU219" s="52"/>
      <c r="HV219" s="52"/>
      <c r="HW219" s="52"/>
      <c r="HX219" s="52"/>
      <c r="HY219" s="52"/>
      <c r="HZ219" s="52"/>
      <c r="IA219" s="52"/>
      <c r="IB219" s="52"/>
      <c r="IC219" s="52"/>
      <c r="ID219" s="52"/>
      <c r="IE219" s="52"/>
      <c r="IF219" s="52"/>
      <c r="IG219" s="52"/>
      <c r="IH219" s="52"/>
      <c r="II219" s="52"/>
      <c r="IJ219" s="52"/>
      <c r="IK219" s="52"/>
      <c r="IL219" s="52"/>
      <c r="IM219" s="52"/>
      <c r="IN219" s="52"/>
      <c r="IO219" s="52"/>
    </row>
    <row r="220" spans="1:249" s="39" customFormat="1" x14ac:dyDescent="0.25">
      <c r="A220" s="285">
        <v>251</v>
      </c>
      <c r="B220" s="281" t="s">
        <v>512</v>
      </c>
      <c r="C220" s="291" t="s">
        <v>717</v>
      </c>
      <c r="D220" s="283">
        <v>110.40652650000001</v>
      </c>
      <c r="E220" s="284">
        <v>33.883945169999997</v>
      </c>
      <c r="F220" s="284">
        <v>0</v>
      </c>
      <c r="G220" s="283">
        <v>14.51201266</v>
      </c>
      <c r="H220" s="280">
        <f t="shared" si="18"/>
        <v>62.010568670000012</v>
      </c>
      <c r="I220" s="280"/>
      <c r="J220" s="283">
        <v>100.16868210285023</v>
      </c>
      <c r="K220" s="283">
        <v>33.905631780371252</v>
      </c>
      <c r="L220" s="283">
        <v>0</v>
      </c>
      <c r="M220" s="283">
        <v>14.914307379999997</v>
      </c>
      <c r="N220" s="283">
        <f t="shared" si="19"/>
        <v>51.348742942478978</v>
      </c>
      <c r="O220" s="280">
        <f t="shared" si="16"/>
        <v>-17.193562252685972</v>
      </c>
      <c r="P220" s="49">
        <f>'[8]ENERO '!O218+[8]FEBRERO!O218+[8]MARZO!O218+[8]ABRIL!O218+[8]MAYO!O218+[8]JUNIO!O218+[8]JULIO!O218+[8]AGOSTO!O218+[8]SEPTIEMBRE!O218+[8]OCTUBRE!O218+[8]NOVIEMBRE!O218+[8]DICIEMBRE!O218</f>
        <v>27.098929169999998</v>
      </c>
      <c r="Q220" s="49">
        <f>'[8]ENERO '!P218+[8]FEBRERO!P218+[8]MARZO!P218+[8]ABRIL!P218+[8]MAYO!P218+[8]JUNIO!P218+[8]JULIO!P218+[8]AGOSTO!P218+[8]SEPTIEMBRE!P218+[8]OCTUBRE!P218+[8]NOVIEMBRE!P218+[8]DICIEMBRE!P218</f>
        <v>6.7850160000000006</v>
      </c>
      <c r="R220" s="50">
        <f t="shared" si="17"/>
        <v>33.883945169999997</v>
      </c>
      <c r="S220" s="49">
        <f>'[8]ENERO '!R218+[8]FEBRERO!R218+[8]MARZO!R218+[8]ABRIL!R218+[8]MAYO!R218+[8]JUNIO!R218+[8]JULIO!R218+[8]AGOSTO!R218+[8]SEPTIEMBRE!R218+[8]OCTUBRE!R218+[8]NOVIEMBRE!R218+[8]DICIEMBRE!R218</f>
        <v>26.992910389999999</v>
      </c>
      <c r="T220" s="49">
        <f>'[8]ENERO '!S218+[8]FEBRERO!S218+[8]MARZO!S218+[8]ABRIL!S218+[8]MAYO!S218+[8]JUNIO!S218+[8]JULIO!S218+[8]AGOSTO!S218+[8]SEPTIEMBRE!S218+[8]OCTUBRE!S218+[8]NOVIEMBRE!S218+[8]DICIEMBRE!S218</f>
        <v>6.9127213903712512</v>
      </c>
      <c r="U220" s="50">
        <f t="shared" si="20"/>
        <v>33.905631780371252</v>
      </c>
      <c r="V220" s="52"/>
      <c r="W220" s="52"/>
      <c r="X220" s="52"/>
      <c r="Y220" s="52"/>
      <c r="Z220" s="52"/>
      <c r="AA220" s="52"/>
      <c r="AB220" s="52"/>
      <c r="AC220" s="52"/>
      <c r="AD220" s="52"/>
      <c r="AE220" s="52"/>
      <c r="AF220" s="52"/>
      <c r="AG220" s="52"/>
      <c r="AH220" s="52"/>
      <c r="AI220" s="52"/>
      <c r="AJ220" s="52"/>
      <c r="AK220" s="52"/>
      <c r="AL220" s="52"/>
      <c r="AM220" s="52"/>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c r="BK220" s="52"/>
      <c r="BL220" s="52"/>
      <c r="BM220" s="52"/>
      <c r="BN220" s="52"/>
      <c r="BO220" s="52"/>
      <c r="BP220" s="52"/>
      <c r="BQ220" s="52"/>
      <c r="BR220" s="52"/>
      <c r="BS220" s="52"/>
      <c r="BT220" s="52"/>
      <c r="BU220" s="52"/>
      <c r="BV220" s="52"/>
      <c r="BW220" s="52"/>
      <c r="BX220" s="52"/>
      <c r="BY220" s="52"/>
      <c r="BZ220" s="52"/>
      <c r="CA220" s="52"/>
      <c r="CB220" s="52"/>
      <c r="CC220" s="52"/>
      <c r="CD220" s="52"/>
      <c r="CE220" s="52"/>
      <c r="CF220" s="52"/>
      <c r="CG220" s="52"/>
      <c r="CH220" s="52"/>
      <c r="CI220" s="52"/>
      <c r="CJ220" s="52"/>
      <c r="CK220" s="52"/>
      <c r="CL220" s="52"/>
      <c r="CM220" s="52"/>
      <c r="CN220" s="52"/>
      <c r="CO220" s="52"/>
      <c r="CP220" s="52"/>
      <c r="CQ220" s="52"/>
      <c r="CR220" s="52"/>
      <c r="CS220" s="52"/>
      <c r="CT220" s="52"/>
      <c r="CU220" s="52"/>
      <c r="CV220" s="52"/>
      <c r="CW220" s="52"/>
      <c r="CX220" s="52"/>
      <c r="CY220" s="52"/>
      <c r="CZ220" s="52"/>
      <c r="DA220" s="52"/>
      <c r="DB220" s="52"/>
      <c r="DC220" s="52"/>
      <c r="DD220" s="52"/>
      <c r="DE220" s="52"/>
      <c r="DF220" s="52"/>
      <c r="DG220" s="52"/>
      <c r="DH220" s="52"/>
      <c r="DI220" s="52"/>
      <c r="DJ220" s="52"/>
      <c r="DK220" s="52"/>
      <c r="DL220" s="52"/>
      <c r="DM220" s="52"/>
      <c r="DN220" s="52"/>
      <c r="DO220" s="52"/>
      <c r="DP220" s="52"/>
      <c r="DQ220" s="52"/>
      <c r="DR220" s="52"/>
      <c r="DS220" s="52"/>
      <c r="DT220" s="52"/>
      <c r="DU220" s="52"/>
      <c r="DV220" s="52"/>
      <c r="DW220" s="52"/>
      <c r="DX220" s="52"/>
      <c r="DY220" s="52"/>
      <c r="DZ220" s="52"/>
      <c r="EA220" s="52"/>
      <c r="EB220" s="52"/>
      <c r="EC220" s="52"/>
      <c r="ED220" s="52"/>
      <c r="EE220" s="52"/>
      <c r="EF220" s="52"/>
      <c r="EG220" s="52"/>
      <c r="EH220" s="52"/>
      <c r="EI220" s="52"/>
      <c r="EJ220" s="52"/>
      <c r="EK220" s="52"/>
      <c r="EL220" s="52"/>
      <c r="EM220" s="52"/>
      <c r="EN220" s="52"/>
      <c r="EO220" s="52"/>
      <c r="EP220" s="52"/>
      <c r="EQ220" s="52"/>
      <c r="ER220" s="52"/>
      <c r="ES220" s="52"/>
      <c r="ET220" s="52"/>
      <c r="EU220" s="52"/>
      <c r="EV220" s="52"/>
      <c r="EW220" s="52"/>
      <c r="EX220" s="52"/>
      <c r="EY220" s="52"/>
      <c r="EZ220" s="52"/>
      <c r="FA220" s="52"/>
      <c r="FB220" s="52"/>
      <c r="FC220" s="52"/>
      <c r="FD220" s="52"/>
      <c r="FE220" s="52"/>
      <c r="FF220" s="52"/>
      <c r="FG220" s="52"/>
      <c r="FH220" s="52"/>
      <c r="FI220" s="52"/>
      <c r="FJ220" s="52"/>
      <c r="FK220" s="52"/>
      <c r="FL220" s="52"/>
      <c r="FM220" s="52"/>
      <c r="FN220" s="52"/>
      <c r="FO220" s="52"/>
      <c r="FP220" s="52"/>
      <c r="FQ220" s="52"/>
      <c r="FR220" s="52"/>
      <c r="FS220" s="52"/>
      <c r="FT220" s="52"/>
      <c r="FU220" s="52"/>
      <c r="FV220" s="52"/>
      <c r="FW220" s="52"/>
      <c r="FX220" s="52"/>
      <c r="FY220" s="52"/>
      <c r="FZ220" s="52"/>
      <c r="GA220" s="52"/>
      <c r="GB220" s="52"/>
      <c r="GC220" s="52"/>
      <c r="GD220" s="52"/>
      <c r="GE220" s="52"/>
      <c r="GF220" s="52"/>
      <c r="GG220" s="52"/>
      <c r="GH220" s="52"/>
      <c r="GI220" s="52"/>
      <c r="GJ220" s="52"/>
      <c r="GK220" s="52"/>
      <c r="GL220" s="52"/>
      <c r="GM220" s="52"/>
      <c r="GN220" s="52"/>
      <c r="GO220" s="52"/>
      <c r="GP220" s="52"/>
      <c r="GQ220" s="52"/>
      <c r="GR220" s="52"/>
      <c r="GS220" s="52"/>
      <c r="GT220" s="52"/>
      <c r="GU220" s="52"/>
      <c r="GV220" s="52"/>
      <c r="GW220" s="52"/>
      <c r="GX220" s="52"/>
      <c r="GY220" s="52"/>
      <c r="GZ220" s="52"/>
      <c r="HA220" s="52"/>
      <c r="HB220" s="52"/>
      <c r="HC220" s="52"/>
      <c r="HD220" s="52"/>
      <c r="HE220" s="52"/>
      <c r="HF220" s="52"/>
      <c r="HG220" s="52"/>
      <c r="HH220" s="52"/>
      <c r="HI220" s="52"/>
      <c r="HJ220" s="52"/>
      <c r="HK220" s="52"/>
      <c r="HL220" s="52"/>
      <c r="HM220" s="52"/>
      <c r="HN220" s="52"/>
      <c r="HO220" s="52"/>
      <c r="HP220" s="52"/>
      <c r="HQ220" s="52"/>
      <c r="HR220" s="52"/>
      <c r="HS220" s="52"/>
      <c r="HT220" s="52"/>
      <c r="HU220" s="52"/>
      <c r="HV220" s="52"/>
      <c r="HW220" s="52"/>
      <c r="HX220" s="52"/>
      <c r="HY220" s="52"/>
      <c r="HZ220" s="52"/>
      <c r="IA220" s="52"/>
      <c r="IB220" s="52"/>
      <c r="IC220" s="52"/>
      <c r="ID220" s="52"/>
      <c r="IE220" s="52"/>
      <c r="IF220" s="52"/>
      <c r="IG220" s="52"/>
      <c r="IH220" s="52"/>
      <c r="II220" s="52"/>
      <c r="IJ220" s="52"/>
      <c r="IK220" s="52"/>
      <c r="IL220" s="52"/>
      <c r="IM220" s="52"/>
      <c r="IN220" s="52"/>
      <c r="IO220" s="52"/>
    </row>
    <row r="221" spans="1:249" s="39" customFormat="1" ht="27" x14ac:dyDescent="0.25">
      <c r="A221" s="285">
        <v>252</v>
      </c>
      <c r="B221" s="281" t="s">
        <v>512</v>
      </c>
      <c r="C221" s="293" t="s">
        <v>718</v>
      </c>
      <c r="D221" s="283">
        <v>49.733299500000001</v>
      </c>
      <c r="E221" s="284">
        <v>17.47462852</v>
      </c>
      <c r="F221" s="284">
        <v>0</v>
      </c>
      <c r="G221" s="283">
        <v>0.80875764000000006</v>
      </c>
      <c r="H221" s="280">
        <f t="shared" si="18"/>
        <v>31.449913340000005</v>
      </c>
      <c r="I221" s="280"/>
      <c r="J221" s="283">
        <v>42.714617872343368</v>
      </c>
      <c r="K221" s="283">
        <v>17.898995129905664</v>
      </c>
      <c r="L221" s="283">
        <v>0</v>
      </c>
      <c r="M221" s="283">
        <v>0.84893863999999974</v>
      </c>
      <c r="N221" s="283">
        <f t="shared" si="19"/>
        <v>23.966684102437704</v>
      </c>
      <c r="O221" s="280">
        <f t="shared" si="16"/>
        <v>-23.7941171940994</v>
      </c>
      <c r="P221" s="49">
        <f>'[8]ENERO '!O219+[8]FEBRERO!O219+[8]MARZO!O219+[8]ABRIL!O219+[8]MAYO!O219+[8]JUNIO!O219+[8]JULIO!O219+[8]AGOSTO!O219+[8]SEPTIEMBRE!O219+[8]OCTUBRE!O219+[8]NOVIEMBRE!O219+[8]DICIEMBRE!O219</f>
        <v>4.8647075199999996</v>
      </c>
      <c r="Q221" s="49">
        <f>'[8]ENERO '!P219+[8]FEBRERO!P219+[8]MARZO!P219+[8]ABRIL!P219+[8]MAYO!P219+[8]JUNIO!P219+[8]JULIO!P219+[8]AGOSTO!P219+[8]SEPTIEMBRE!P219+[8]OCTUBRE!P219+[8]NOVIEMBRE!P219+[8]DICIEMBRE!P219</f>
        <v>12.609921</v>
      </c>
      <c r="R221" s="50">
        <f t="shared" si="17"/>
        <v>17.47462852</v>
      </c>
      <c r="S221" s="49">
        <f>'[8]ENERO '!R219+[8]FEBRERO!R219+[8]MARZO!R219+[8]ABRIL!R219+[8]MAYO!R219+[8]JUNIO!R219+[8]JULIO!R219+[8]AGOSTO!R219+[8]SEPTIEMBRE!R219+[8]OCTUBRE!R219+[8]NOVIEMBRE!R219+[8]DICIEMBRE!R219</f>
        <v>4.8647075199999996</v>
      </c>
      <c r="T221" s="49">
        <f>'[8]ENERO '!S219+[8]FEBRERO!S219+[8]MARZO!S219+[8]ABRIL!S219+[8]MAYO!S219+[8]JUNIO!S219+[8]JULIO!S219+[8]AGOSTO!S219+[8]SEPTIEMBRE!S219+[8]OCTUBRE!S219+[8]NOVIEMBRE!S219+[8]DICIEMBRE!S219</f>
        <v>13.034287609905665</v>
      </c>
      <c r="U221" s="50">
        <f t="shared" si="20"/>
        <v>17.898995129905664</v>
      </c>
      <c r="V221" s="52"/>
      <c r="W221" s="52"/>
      <c r="X221" s="52"/>
      <c r="Y221" s="52"/>
      <c r="Z221" s="52"/>
      <c r="AA221" s="52"/>
      <c r="AB221" s="52"/>
      <c r="AC221" s="52"/>
      <c r="AD221" s="52"/>
      <c r="AE221" s="52"/>
      <c r="AF221" s="52"/>
      <c r="AG221" s="52"/>
      <c r="AH221" s="52"/>
      <c r="AI221" s="52"/>
      <c r="AJ221" s="52"/>
      <c r="AK221" s="52"/>
      <c r="AL221" s="52"/>
      <c r="AM221" s="52"/>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c r="BK221" s="52"/>
      <c r="BL221" s="52"/>
      <c r="BM221" s="52"/>
      <c r="BN221" s="52"/>
      <c r="BO221" s="52"/>
      <c r="BP221" s="52"/>
      <c r="BQ221" s="52"/>
      <c r="BR221" s="52"/>
      <c r="BS221" s="52"/>
      <c r="BT221" s="52"/>
      <c r="BU221" s="52"/>
      <c r="BV221" s="52"/>
      <c r="BW221" s="52"/>
      <c r="BX221" s="52"/>
      <c r="BY221" s="52"/>
      <c r="BZ221" s="52"/>
      <c r="CA221" s="52"/>
      <c r="CB221" s="52"/>
      <c r="CC221" s="52"/>
      <c r="CD221" s="52"/>
      <c r="CE221" s="52"/>
      <c r="CF221" s="52"/>
      <c r="CG221" s="52"/>
      <c r="CH221" s="52"/>
      <c r="CI221" s="52"/>
      <c r="CJ221" s="52"/>
      <c r="CK221" s="52"/>
      <c r="CL221" s="52"/>
      <c r="CM221" s="52"/>
      <c r="CN221" s="52"/>
      <c r="CO221" s="52"/>
      <c r="CP221" s="52"/>
      <c r="CQ221" s="52"/>
      <c r="CR221" s="52"/>
      <c r="CS221" s="52"/>
      <c r="CT221" s="52"/>
      <c r="CU221" s="52"/>
      <c r="CV221" s="52"/>
      <c r="CW221" s="52"/>
      <c r="CX221" s="52"/>
      <c r="CY221" s="52"/>
      <c r="CZ221" s="52"/>
      <c r="DA221" s="52"/>
      <c r="DB221" s="52"/>
      <c r="DC221" s="52"/>
      <c r="DD221" s="52"/>
      <c r="DE221" s="52"/>
      <c r="DF221" s="52"/>
      <c r="DG221" s="52"/>
      <c r="DH221" s="52"/>
      <c r="DI221" s="52"/>
      <c r="DJ221" s="52"/>
      <c r="DK221" s="52"/>
      <c r="DL221" s="52"/>
      <c r="DM221" s="52"/>
      <c r="DN221" s="52"/>
      <c r="DO221" s="52"/>
      <c r="DP221" s="52"/>
      <c r="DQ221" s="52"/>
      <c r="DR221" s="52"/>
      <c r="DS221" s="52"/>
      <c r="DT221" s="52"/>
      <c r="DU221" s="52"/>
      <c r="DV221" s="52"/>
      <c r="DW221" s="52"/>
      <c r="DX221" s="52"/>
      <c r="DY221" s="52"/>
      <c r="DZ221" s="52"/>
      <c r="EA221" s="52"/>
      <c r="EB221" s="52"/>
      <c r="EC221" s="52"/>
      <c r="ED221" s="52"/>
      <c r="EE221" s="52"/>
      <c r="EF221" s="52"/>
      <c r="EG221" s="52"/>
      <c r="EH221" s="52"/>
      <c r="EI221" s="52"/>
      <c r="EJ221" s="52"/>
      <c r="EK221" s="52"/>
      <c r="EL221" s="52"/>
      <c r="EM221" s="52"/>
      <c r="EN221" s="52"/>
      <c r="EO221" s="52"/>
      <c r="EP221" s="52"/>
      <c r="EQ221" s="52"/>
      <c r="ER221" s="52"/>
      <c r="ES221" s="52"/>
      <c r="ET221" s="52"/>
      <c r="EU221" s="52"/>
      <c r="EV221" s="52"/>
      <c r="EW221" s="52"/>
      <c r="EX221" s="52"/>
      <c r="EY221" s="52"/>
      <c r="EZ221" s="52"/>
      <c r="FA221" s="52"/>
      <c r="FB221" s="52"/>
      <c r="FC221" s="52"/>
      <c r="FD221" s="52"/>
      <c r="FE221" s="52"/>
      <c r="FF221" s="52"/>
      <c r="FG221" s="52"/>
      <c r="FH221" s="52"/>
      <c r="FI221" s="52"/>
      <c r="FJ221" s="52"/>
      <c r="FK221" s="52"/>
      <c r="FL221" s="52"/>
      <c r="FM221" s="52"/>
      <c r="FN221" s="52"/>
      <c r="FO221" s="52"/>
      <c r="FP221" s="52"/>
      <c r="FQ221" s="52"/>
      <c r="FR221" s="52"/>
      <c r="FS221" s="52"/>
      <c r="FT221" s="52"/>
      <c r="FU221" s="52"/>
      <c r="FV221" s="52"/>
      <c r="FW221" s="52"/>
      <c r="FX221" s="52"/>
      <c r="FY221" s="52"/>
      <c r="FZ221" s="52"/>
      <c r="GA221" s="52"/>
      <c r="GB221" s="52"/>
      <c r="GC221" s="52"/>
      <c r="GD221" s="52"/>
      <c r="GE221" s="52"/>
      <c r="GF221" s="52"/>
      <c r="GG221" s="52"/>
      <c r="GH221" s="52"/>
      <c r="GI221" s="52"/>
      <c r="GJ221" s="52"/>
      <c r="GK221" s="52"/>
      <c r="GL221" s="52"/>
      <c r="GM221" s="52"/>
      <c r="GN221" s="52"/>
      <c r="GO221" s="52"/>
      <c r="GP221" s="52"/>
      <c r="GQ221" s="52"/>
      <c r="GR221" s="52"/>
      <c r="GS221" s="52"/>
      <c r="GT221" s="52"/>
      <c r="GU221" s="52"/>
      <c r="GV221" s="52"/>
      <c r="GW221" s="52"/>
      <c r="GX221" s="52"/>
      <c r="GY221" s="52"/>
      <c r="GZ221" s="52"/>
      <c r="HA221" s="52"/>
      <c r="HB221" s="52"/>
      <c r="HC221" s="52"/>
      <c r="HD221" s="52"/>
      <c r="HE221" s="52"/>
      <c r="HF221" s="52"/>
      <c r="HG221" s="52"/>
      <c r="HH221" s="52"/>
      <c r="HI221" s="52"/>
      <c r="HJ221" s="52"/>
      <c r="HK221" s="52"/>
      <c r="HL221" s="52"/>
      <c r="HM221" s="52"/>
      <c r="HN221" s="52"/>
      <c r="HO221" s="52"/>
      <c r="HP221" s="52"/>
      <c r="HQ221" s="52"/>
      <c r="HR221" s="52"/>
      <c r="HS221" s="52"/>
      <c r="HT221" s="52"/>
      <c r="HU221" s="52"/>
      <c r="HV221" s="52"/>
      <c r="HW221" s="52"/>
      <c r="HX221" s="52"/>
      <c r="HY221" s="52"/>
      <c r="HZ221" s="52"/>
      <c r="IA221" s="52"/>
      <c r="IB221" s="52"/>
      <c r="IC221" s="52"/>
      <c r="ID221" s="52"/>
      <c r="IE221" s="52"/>
      <c r="IF221" s="52"/>
      <c r="IG221" s="52"/>
      <c r="IH221" s="52"/>
      <c r="II221" s="52"/>
      <c r="IJ221" s="52"/>
      <c r="IK221" s="52"/>
      <c r="IL221" s="52"/>
      <c r="IM221" s="52"/>
      <c r="IN221" s="52"/>
      <c r="IO221" s="52"/>
    </row>
    <row r="222" spans="1:249" s="39" customFormat="1" x14ac:dyDescent="0.25">
      <c r="A222" s="285">
        <v>253</v>
      </c>
      <c r="B222" s="281" t="s">
        <v>512</v>
      </c>
      <c r="C222" s="293" t="s">
        <v>719</v>
      </c>
      <c r="D222" s="283">
        <v>151.16124600000001</v>
      </c>
      <c r="E222" s="284">
        <v>41.337682429999994</v>
      </c>
      <c r="F222" s="284">
        <v>0</v>
      </c>
      <c r="G222" s="283">
        <v>21.4428129</v>
      </c>
      <c r="H222" s="280">
        <f t="shared" si="18"/>
        <v>88.380750669999998</v>
      </c>
      <c r="I222" s="280"/>
      <c r="J222" s="283">
        <v>143.93689024682342</v>
      </c>
      <c r="K222" s="283">
        <v>41.646717176019976</v>
      </c>
      <c r="L222" s="283">
        <v>0</v>
      </c>
      <c r="M222" s="283">
        <v>22.449742779999998</v>
      </c>
      <c r="N222" s="283">
        <f t="shared" si="19"/>
        <v>79.840430290803454</v>
      </c>
      <c r="O222" s="280">
        <f t="shared" si="16"/>
        <v>-9.6631000692501168</v>
      </c>
      <c r="P222" s="49">
        <f>'[8]ENERO '!O220+[8]FEBRERO!O220+[8]MARZO!O220+[8]ABRIL!O220+[8]MAYO!O220+[8]JUNIO!O220+[8]JULIO!O220+[8]AGOSTO!O220+[8]SEPTIEMBRE!O220+[8]OCTUBRE!O220+[8]NOVIEMBRE!O220+[8]DICIEMBRE!O220</f>
        <v>27.719093179999994</v>
      </c>
      <c r="Q222" s="49">
        <f>'[8]ENERO '!P220+[8]FEBRERO!P220+[8]MARZO!P220+[8]ABRIL!P220+[8]MAYO!P220+[8]JUNIO!P220+[8]JULIO!P220+[8]AGOSTO!P220+[8]SEPTIEMBRE!P220+[8]OCTUBRE!P220+[8]NOVIEMBRE!P220+[8]DICIEMBRE!P220</f>
        <v>13.618589249999999</v>
      </c>
      <c r="R222" s="50">
        <f t="shared" si="17"/>
        <v>41.337682429999994</v>
      </c>
      <c r="S222" s="49">
        <f>'[8]ENERO '!R220+[8]FEBRERO!R220+[8]MARZO!R220+[8]ABRIL!R220+[8]MAYO!R220+[8]JUNIO!R220+[8]JULIO!R220+[8]AGOSTO!R220+[8]SEPTIEMBRE!R220+[8]OCTUBRE!R220+[8]NOVIEMBRE!R220+[8]DICIEMBRE!R220</f>
        <v>27.660872979999997</v>
      </c>
      <c r="T222" s="49">
        <f>'[8]ENERO '!S220+[8]FEBRERO!S220+[8]MARZO!S220+[8]ABRIL!S220+[8]MAYO!S220+[8]JUNIO!S220+[8]JULIO!S220+[8]AGOSTO!S220+[8]SEPTIEMBRE!S220+[8]OCTUBRE!S220+[8]NOVIEMBRE!S220+[8]DICIEMBRE!S220</f>
        <v>13.985844196019981</v>
      </c>
      <c r="U222" s="50">
        <f t="shared" si="20"/>
        <v>41.646717176019976</v>
      </c>
      <c r="V222" s="52"/>
      <c r="W222" s="52"/>
      <c r="X222" s="52"/>
      <c r="Y222" s="52"/>
      <c r="Z222" s="52"/>
      <c r="AA222" s="52"/>
      <c r="AB222" s="52"/>
      <c r="AC222" s="52"/>
      <c r="AD222" s="52"/>
      <c r="AE222" s="52"/>
      <c r="AF222" s="52"/>
      <c r="AG222" s="52"/>
      <c r="AH222" s="52"/>
      <c r="AI222" s="52"/>
      <c r="AJ222" s="52"/>
      <c r="AK222" s="52"/>
      <c r="AL222" s="52"/>
      <c r="AM222" s="52"/>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c r="BK222" s="52"/>
      <c r="BL222" s="52"/>
      <c r="BM222" s="52"/>
      <c r="BN222" s="52"/>
      <c r="BO222" s="52"/>
      <c r="BP222" s="52"/>
      <c r="BQ222" s="52"/>
      <c r="BR222" s="52"/>
      <c r="BS222" s="52"/>
      <c r="BT222" s="52"/>
      <c r="BU222" s="52"/>
      <c r="BV222" s="52"/>
      <c r="BW222" s="52"/>
      <c r="BX222" s="52"/>
      <c r="BY222" s="52"/>
      <c r="BZ222" s="52"/>
      <c r="CA222" s="52"/>
      <c r="CB222" s="52"/>
      <c r="CC222" s="52"/>
      <c r="CD222" s="52"/>
      <c r="CE222" s="52"/>
      <c r="CF222" s="52"/>
      <c r="CG222" s="52"/>
      <c r="CH222" s="52"/>
      <c r="CI222" s="52"/>
      <c r="CJ222" s="52"/>
      <c r="CK222" s="52"/>
      <c r="CL222" s="52"/>
      <c r="CM222" s="52"/>
      <c r="CN222" s="52"/>
      <c r="CO222" s="52"/>
      <c r="CP222" s="52"/>
      <c r="CQ222" s="52"/>
      <c r="CR222" s="52"/>
      <c r="CS222" s="52"/>
      <c r="CT222" s="52"/>
      <c r="CU222" s="52"/>
      <c r="CV222" s="52"/>
      <c r="CW222" s="52"/>
      <c r="CX222" s="52"/>
      <c r="CY222" s="52"/>
      <c r="CZ222" s="52"/>
      <c r="DA222" s="52"/>
      <c r="DB222" s="52"/>
      <c r="DC222" s="52"/>
      <c r="DD222" s="52"/>
      <c r="DE222" s="52"/>
      <c r="DF222" s="52"/>
      <c r="DG222" s="52"/>
      <c r="DH222" s="52"/>
      <c r="DI222" s="52"/>
      <c r="DJ222" s="52"/>
      <c r="DK222" s="52"/>
      <c r="DL222" s="52"/>
      <c r="DM222" s="52"/>
      <c r="DN222" s="52"/>
      <c r="DO222" s="52"/>
      <c r="DP222" s="52"/>
      <c r="DQ222" s="52"/>
      <c r="DR222" s="52"/>
      <c r="DS222" s="52"/>
      <c r="DT222" s="52"/>
      <c r="DU222" s="52"/>
      <c r="DV222" s="52"/>
      <c r="DW222" s="52"/>
      <c r="DX222" s="52"/>
      <c r="DY222" s="52"/>
      <c r="DZ222" s="52"/>
      <c r="EA222" s="52"/>
      <c r="EB222" s="52"/>
      <c r="EC222" s="52"/>
      <c r="ED222" s="52"/>
      <c r="EE222" s="52"/>
      <c r="EF222" s="52"/>
      <c r="EG222" s="52"/>
      <c r="EH222" s="52"/>
      <c r="EI222" s="52"/>
      <c r="EJ222" s="52"/>
      <c r="EK222" s="52"/>
      <c r="EL222" s="52"/>
      <c r="EM222" s="52"/>
      <c r="EN222" s="52"/>
      <c r="EO222" s="52"/>
      <c r="EP222" s="52"/>
      <c r="EQ222" s="52"/>
      <c r="ER222" s="52"/>
      <c r="ES222" s="52"/>
      <c r="ET222" s="52"/>
      <c r="EU222" s="52"/>
      <c r="EV222" s="52"/>
      <c r="EW222" s="52"/>
      <c r="EX222" s="52"/>
      <c r="EY222" s="52"/>
      <c r="EZ222" s="52"/>
      <c r="FA222" s="52"/>
      <c r="FB222" s="52"/>
      <c r="FC222" s="52"/>
      <c r="FD222" s="52"/>
      <c r="FE222" s="52"/>
      <c r="FF222" s="52"/>
      <c r="FG222" s="52"/>
      <c r="FH222" s="52"/>
      <c r="FI222" s="52"/>
      <c r="FJ222" s="52"/>
      <c r="FK222" s="52"/>
      <c r="FL222" s="52"/>
      <c r="FM222" s="52"/>
      <c r="FN222" s="52"/>
      <c r="FO222" s="52"/>
      <c r="FP222" s="52"/>
      <c r="FQ222" s="52"/>
      <c r="FR222" s="52"/>
      <c r="FS222" s="52"/>
      <c r="FT222" s="52"/>
      <c r="FU222" s="52"/>
      <c r="FV222" s="52"/>
      <c r="FW222" s="52"/>
      <c r="FX222" s="52"/>
      <c r="FY222" s="52"/>
      <c r="FZ222" s="52"/>
      <c r="GA222" s="52"/>
      <c r="GB222" s="52"/>
      <c r="GC222" s="52"/>
      <c r="GD222" s="52"/>
      <c r="GE222" s="52"/>
      <c r="GF222" s="52"/>
      <c r="GG222" s="52"/>
      <c r="GH222" s="52"/>
      <c r="GI222" s="52"/>
      <c r="GJ222" s="52"/>
      <c r="GK222" s="52"/>
      <c r="GL222" s="52"/>
      <c r="GM222" s="52"/>
      <c r="GN222" s="52"/>
      <c r="GO222" s="52"/>
      <c r="GP222" s="52"/>
      <c r="GQ222" s="52"/>
      <c r="GR222" s="52"/>
      <c r="GS222" s="52"/>
      <c r="GT222" s="52"/>
      <c r="GU222" s="52"/>
      <c r="GV222" s="52"/>
      <c r="GW222" s="52"/>
      <c r="GX222" s="52"/>
      <c r="GY222" s="52"/>
      <c r="GZ222" s="52"/>
      <c r="HA222" s="52"/>
      <c r="HB222" s="52"/>
      <c r="HC222" s="52"/>
      <c r="HD222" s="52"/>
      <c r="HE222" s="52"/>
      <c r="HF222" s="52"/>
      <c r="HG222" s="52"/>
      <c r="HH222" s="52"/>
      <c r="HI222" s="52"/>
      <c r="HJ222" s="52"/>
      <c r="HK222" s="52"/>
      <c r="HL222" s="52"/>
      <c r="HM222" s="52"/>
      <c r="HN222" s="52"/>
      <c r="HO222" s="52"/>
      <c r="HP222" s="52"/>
      <c r="HQ222" s="52"/>
      <c r="HR222" s="52"/>
      <c r="HS222" s="52"/>
      <c r="HT222" s="52"/>
      <c r="HU222" s="52"/>
      <c r="HV222" s="52"/>
      <c r="HW222" s="52"/>
      <c r="HX222" s="52"/>
      <c r="HY222" s="52"/>
      <c r="HZ222" s="52"/>
      <c r="IA222" s="52"/>
      <c r="IB222" s="52"/>
      <c r="IC222" s="52"/>
      <c r="ID222" s="52"/>
      <c r="IE222" s="52"/>
      <c r="IF222" s="52"/>
      <c r="IG222" s="52"/>
      <c r="IH222" s="52"/>
      <c r="II222" s="52"/>
      <c r="IJ222" s="52"/>
      <c r="IK222" s="52"/>
      <c r="IL222" s="52"/>
      <c r="IM222" s="52"/>
      <c r="IN222" s="52"/>
      <c r="IO222" s="52"/>
    </row>
    <row r="223" spans="1:249" s="39" customFormat="1" x14ac:dyDescent="0.25">
      <c r="A223" s="285">
        <v>259</v>
      </c>
      <c r="B223" s="281" t="s">
        <v>512</v>
      </c>
      <c r="C223" s="293" t="s">
        <v>720</v>
      </c>
      <c r="D223" s="283">
        <v>135.67500000000001</v>
      </c>
      <c r="E223" s="284">
        <v>62.756932290000009</v>
      </c>
      <c r="F223" s="284">
        <v>0</v>
      </c>
      <c r="G223" s="283">
        <v>24.901786980000001</v>
      </c>
      <c r="H223" s="280">
        <f t="shared" si="18"/>
        <v>48.016280730000005</v>
      </c>
      <c r="I223" s="280"/>
      <c r="J223" s="283">
        <v>157.60632949762902</v>
      </c>
      <c r="K223" s="283">
        <v>46.736391255630167</v>
      </c>
      <c r="L223" s="283">
        <v>0</v>
      </c>
      <c r="M223" s="283">
        <v>25.19640394</v>
      </c>
      <c r="N223" s="283">
        <f t="shared" si="19"/>
        <v>85.673534301998856</v>
      </c>
      <c r="O223" s="280">
        <f t="shared" si="16"/>
        <v>78.42601092689597</v>
      </c>
      <c r="P223" s="49">
        <f>'[8]ENERO '!O221+[8]FEBRERO!O221+[8]MARZO!O221+[8]ABRIL!O221+[8]MAYO!O221+[8]JUNIO!O221+[8]JULIO!O221+[8]AGOSTO!O221+[8]SEPTIEMBRE!O221+[8]OCTUBRE!O221+[8]NOVIEMBRE!O221+[8]DICIEMBRE!O221</f>
        <v>32.606932290000003</v>
      </c>
      <c r="Q223" s="49">
        <f>'[8]ENERO '!P221+[8]FEBRERO!P221+[8]MARZO!P221+[8]ABRIL!P221+[8]MAYO!P221+[8]JUNIO!P221+[8]JULIO!P221+[8]AGOSTO!P221+[8]SEPTIEMBRE!P221+[8]OCTUBRE!P221+[8]NOVIEMBRE!P221+[8]DICIEMBRE!P221</f>
        <v>30.150000000000006</v>
      </c>
      <c r="R223" s="50">
        <f t="shared" si="17"/>
        <v>62.756932290000009</v>
      </c>
      <c r="S223" s="49">
        <f>'[8]ENERO '!R221+[8]FEBRERO!R221+[8]MARZO!R221+[8]ABRIL!R221+[8]MAYO!R221+[8]JUNIO!R221+[8]JULIO!R221+[8]AGOSTO!R221+[8]SEPTIEMBRE!R221+[8]OCTUBRE!R221+[8]NOVIEMBRE!R221+[8]DICIEMBRE!R221</f>
        <v>32.255600370000003</v>
      </c>
      <c r="T223" s="49">
        <f>'[8]ENERO '!S221+[8]FEBRERO!S221+[8]MARZO!S221+[8]ABRIL!S221+[8]MAYO!S221+[8]JUNIO!S221+[8]JULIO!S221+[8]AGOSTO!S221+[8]SEPTIEMBRE!S221+[8]OCTUBRE!S221+[8]NOVIEMBRE!S221+[8]DICIEMBRE!S221</f>
        <v>14.480790885630167</v>
      </c>
      <c r="U223" s="50">
        <f t="shared" si="20"/>
        <v>46.736391255630167</v>
      </c>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c r="BL223" s="52"/>
      <c r="BM223" s="52"/>
      <c r="BN223" s="52"/>
      <c r="BO223" s="52"/>
      <c r="BP223" s="52"/>
      <c r="BQ223" s="52"/>
      <c r="BR223" s="52"/>
      <c r="BS223" s="52"/>
      <c r="BT223" s="52"/>
      <c r="BU223" s="52"/>
      <c r="BV223" s="52"/>
      <c r="BW223" s="52"/>
      <c r="BX223" s="52"/>
      <c r="BY223" s="52"/>
      <c r="BZ223" s="52"/>
      <c r="CA223" s="52"/>
      <c r="CB223" s="52"/>
      <c r="CC223" s="52"/>
      <c r="CD223" s="52"/>
      <c r="CE223" s="52"/>
      <c r="CF223" s="52"/>
      <c r="CG223" s="52"/>
      <c r="CH223" s="52"/>
      <c r="CI223" s="52"/>
      <c r="CJ223" s="52"/>
      <c r="CK223" s="52"/>
      <c r="CL223" s="52"/>
      <c r="CM223" s="52"/>
      <c r="CN223" s="52"/>
      <c r="CO223" s="52"/>
      <c r="CP223" s="52"/>
      <c r="CQ223" s="52"/>
      <c r="CR223" s="52"/>
      <c r="CS223" s="52"/>
      <c r="CT223" s="52"/>
      <c r="CU223" s="52"/>
      <c r="CV223" s="52"/>
      <c r="CW223" s="52"/>
      <c r="CX223" s="52"/>
      <c r="CY223" s="52"/>
      <c r="CZ223" s="52"/>
      <c r="DA223" s="52"/>
      <c r="DB223" s="52"/>
      <c r="DC223" s="52"/>
      <c r="DD223" s="52"/>
      <c r="DE223" s="52"/>
      <c r="DF223" s="52"/>
      <c r="DG223" s="52"/>
      <c r="DH223" s="52"/>
      <c r="DI223" s="52"/>
      <c r="DJ223" s="52"/>
      <c r="DK223" s="52"/>
      <c r="DL223" s="52"/>
      <c r="DM223" s="52"/>
      <c r="DN223" s="52"/>
      <c r="DO223" s="52"/>
      <c r="DP223" s="52"/>
      <c r="DQ223" s="52"/>
      <c r="DR223" s="52"/>
      <c r="DS223" s="52"/>
      <c r="DT223" s="52"/>
      <c r="DU223" s="52"/>
      <c r="DV223" s="52"/>
      <c r="DW223" s="52"/>
      <c r="DX223" s="52"/>
      <c r="DY223" s="52"/>
      <c r="DZ223" s="52"/>
      <c r="EA223" s="52"/>
      <c r="EB223" s="52"/>
      <c r="EC223" s="52"/>
      <c r="ED223" s="52"/>
      <c r="EE223" s="52"/>
      <c r="EF223" s="52"/>
      <c r="EG223" s="52"/>
      <c r="EH223" s="52"/>
      <c r="EI223" s="52"/>
      <c r="EJ223" s="52"/>
      <c r="EK223" s="52"/>
      <c r="EL223" s="52"/>
      <c r="EM223" s="52"/>
      <c r="EN223" s="52"/>
      <c r="EO223" s="52"/>
      <c r="EP223" s="52"/>
      <c r="EQ223" s="52"/>
      <c r="ER223" s="52"/>
      <c r="ES223" s="52"/>
      <c r="ET223" s="52"/>
      <c r="EU223" s="52"/>
      <c r="EV223" s="52"/>
      <c r="EW223" s="52"/>
      <c r="EX223" s="52"/>
      <c r="EY223" s="52"/>
      <c r="EZ223" s="52"/>
      <c r="FA223" s="52"/>
      <c r="FB223" s="52"/>
      <c r="FC223" s="52"/>
      <c r="FD223" s="52"/>
      <c r="FE223" s="52"/>
      <c r="FF223" s="52"/>
      <c r="FG223" s="52"/>
      <c r="FH223" s="52"/>
      <c r="FI223" s="52"/>
      <c r="FJ223" s="52"/>
      <c r="FK223" s="52"/>
      <c r="FL223" s="52"/>
      <c r="FM223" s="52"/>
      <c r="FN223" s="52"/>
      <c r="FO223" s="52"/>
      <c r="FP223" s="52"/>
      <c r="FQ223" s="52"/>
      <c r="FR223" s="52"/>
      <c r="FS223" s="52"/>
      <c r="FT223" s="52"/>
      <c r="FU223" s="52"/>
      <c r="FV223" s="52"/>
      <c r="FW223" s="52"/>
      <c r="FX223" s="52"/>
      <c r="FY223" s="52"/>
      <c r="FZ223" s="52"/>
      <c r="GA223" s="52"/>
      <c r="GB223" s="52"/>
      <c r="GC223" s="52"/>
      <c r="GD223" s="52"/>
      <c r="GE223" s="52"/>
      <c r="GF223" s="52"/>
      <c r="GG223" s="52"/>
      <c r="GH223" s="52"/>
      <c r="GI223" s="52"/>
      <c r="GJ223" s="52"/>
      <c r="GK223" s="52"/>
      <c r="GL223" s="52"/>
      <c r="GM223" s="52"/>
      <c r="GN223" s="52"/>
      <c r="GO223" s="52"/>
      <c r="GP223" s="52"/>
      <c r="GQ223" s="52"/>
      <c r="GR223" s="52"/>
      <c r="GS223" s="52"/>
      <c r="GT223" s="52"/>
      <c r="GU223" s="52"/>
      <c r="GV223" s="52"/>
      <c r="GW223" s="52"/>
      <c r="GX223" s="52"/>
      <c r="GY223" s="52"/>
      <c r="GZ223" s="52"/>
      <c r="HA223" s="52"/>
      <c r="HB223" s="52"/>
      <c r="HC223" s="52"/>
      <c r="HD223" s="52"/>
      <c r="HE223" s="52"/>
      <c r="HF223" s="52"/>
      <c r="HG223" s="52"/>
      <c r="HH223" s="52"/>
      <c r="HI223" s="52"/>
      <c r="HJ223" s="52"/>
      <c r="HK223" s="52"/>
      <c r="HL223" s="52"/>
      <c r="HM223" s="52"/>
      <c r="HN223" s="52"/>
      <c r="HO223" s="52"/>
      <c r="HP223" s="52"/>
      <c r="HQ223" s="52"/>
      <c r="HR223" s="52"/>
      <c r="HS223" s="52"/>
      <c r="HT223" s="52"/>
      <c r="HU223" s="52"/>
      <c r="HV223" s="52"/>
      <c r="HW223" s="52"/>
      <c r="HX223" s="52"/>
      <c r="HY223" s="52"/>
      <c r="HZ223" s="52"/>
      <c r="IA223" s="52"/>
      <c r="IB223" s="52"/>
      <c r="IC223" s="52"/>
      <c r="ID223" s="52"/>
      <c r="IE223" s="52"/>
      <c r="IF223" s="52"/>
      <c r="IG223" s="52"/>
      <c r="IH223" s="52"/>
      <c r="II223" s="52"/>
      <c r="IJ223" s="52"/>
      <c r="IK223" s="52"/>
      <c r="IL223" s="52"/>
      <c r="IM223" s="52"/>
      <c r="IN223" s="52"/>
      <c r="IO223" s="52"/>
    </row>
    <row r="224" spans="1:249" s="39" customFormat="1" x14ac:dyDescent="0.25">
      <c r="A224" s="285">
        <v>260</v>
      </c>
      <c r="B224" s="281" t="s">
        <v>512</v>
      </c>
      <c r="C224" s="293" t="s">
        <v>721</v>
      </c>
      <c r="D224" s="283">
        <v>23.129828999999997</v>
      </c>
      <c r="E224" s="284">
        <v>15.723742970000002</v>
      </c>
      <c r="F224" s="284">
        <v>0</v>
      </c>
      <c r="G224" s="283">
        <v>10.050803710000002</v>
      </c>
      <c r="H224" s="280">
        <f t="shared" si="18"/>
        <v>-2.6447176800000065</v>
      </c>
      <c r="I224" s="280"/>
      <c r="J224" s="283">
        <v>55.20310376936304</v>
      </c>
      <c r="K224" s="283">
        <v>15.696898376897767</v>
      </c>
      <c r="L224" s="283">
        <v>0</v>
      </c>
      <c r="M224" s="283">
        <v>9.6482825699999992</v>
      </c>
      <c r="N224" s="283">
        <f t="shared" si="19"/>
        <v>29.857922822465277</v>
      </c>
      <c r="O224" s="280" t="str">
        <f t="shared" si="16"/>
        <v>&lt;-500</v>
      </c>
      <c r="P224" s="49">
        <f>'[8]ENERO '!O222+[8]FEBRERO!O222+[8]MARZO!O222+[8]ABRIL!O222+[8]MAYO!O222+[8]JUNIO!O222+[8]JULIO!O222+[8]AGOSTO!O222+[8]SEPTIEMBRE!O222+[8]OCTUBRE!O222+[8]NOVIEMBRE!O222+[8]DICIEMBRE!O222</f>
        <v>7.0423669699999998</v>
      </c>
      <c r="Q224" s="49">
        <f>'[8]ENERO '!P222+[8]FEBRERO!P222+[8]MARZO!P222+[8]ABRIL!P222+[8]MAYO!P222+[8]JUNIO!P222+[8]JULIO!P222+[8]AGOSTO!P222+[8]SEPTIEMBRE!P222+[8]OCTUBRE!P222+[8]NOVIEMBRE!P222+[8]DICIEMBRE!P222</f>
        <v>8.681376000000002</v>
      </c>
      <c r="R224" s="50">
        <f t="shared" si="17"/>
        <v>15.723742970000002</v>
      </c>
      <c r="S224" s="49">
        <f>'[8]ENERO '!R222+[8]FEBRERO!R222+[8]MARZO!R222+[8]ABRIL!R222+[8]MAYO!R222+[8]JUNIO!R222+[8]JULIO!R222+[8]AGOSTO!R222+[8]SEPTIEMBRE!R222+[8]OCTUBRE!R222+[8]NOVIEMBRE!R222+[8]DICIEMBRE!R222</f>
        <v>6.7626679100000002</v>
      </c>
      <c r="T224" s="49">
        <f>'[8]ENERO '!S222+[8]FEBRERO!S222+[8]MARZO!S222+[8]ABRIL!S222+[8]MAYO!S222+[8]JUNIO!S222+[8]JULIO!S222+[8]AGOSTO!S222+[8]SEPTIEMBRE!S222+[8]OCTUBRE!S222+[8]NOVIEMBRE!S222+[8]DICIEMBRE!S222</f>
        <v>8.9342304668977679</v>
      </c>
      <c r="U224" s="50">
        <f t="shared" si="20"/>
        <v>15.696898376897767</v>
      </c>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c r="BK224" s="52"/>
      <c r="BL224" s="52"/>
      <c r="BM224" s="52"/>
      <c r="BN224" s="52"/>
      <c r="BO224" s="52"/>
      <c r="BP224" s="52"/>
      <c r="BQ224" s="52"/>
      <c r="BR224" s="52"/>
      <c r="BS224" s="52"/>
      <c r="BT224" s="52"/>
      <c r="BU224" s="52"/>
      <c r="BV224" s="52"/>
      <c r="BW224" s="52"/>
      <c r="BX224" s="52"/>
      <c r="BY224" s="52"/>
      <c r="BZ224" s="52"/>
      <c r="CA224" s="52"/>
      <c r="CB224" s="52"/>
      <c r="CC224" s="52"/>
      <c r="CD224" s="52"/>
      <c r="CE224" s="52"/>
      <c r="CF224" s="52"/>
      <c r="CG224" s="52"/>
      <c r="CH224" s="52"/>
      <c r="CI224" s="52"/>
      <c r="CJ224" s="52"/>
      <c r="CK224" s="52"/>
      <c r="CL224" s="52"/>
      <c r="CM224" s="52"/>
      <c r="CN224" s="52"/>
      <c r="CO224" s="52"/>
      <c r="CP224" s="52"/>
      <c r="CQ224" s="52"/>
      <c r="CR224" s="52"/>
      <c r="CS224" s="52"/>
      <c r="CT224" s="52"/>
      <c r="CU224" s="52"/>
      <c r="CV224" s="52"/>
      <c r="CW224" s="52"/>
      <c r="CX224" s="52"/>
      <c r="CY224" s="52"/>
      <c r="CZ224" s="52"/>
      <c r="DA224" s="52"/>
      <c r="DB224" s="52"/>
      <c r="DC224" s="52"/>
      <c r="DD224" s="52"/>
      <c r="DE224" s="52"/>
      <c r="DF224" s="52"/>
      <c r="DG224" s="52"/>
      <c r="DH224" s="52"/>
      <c r="DI224" s="52"/>
      <c r="DJ224" s="52"/>
      <c r="DK224" s="52"/>
      <c r="DL224" s="52"/>
      <c r="DM224" s="52"/>
      <c r="DN224" s="52"/>
      <c r="DO224" s="52"/>
      <c r="DP224" s="52"/>
      <c r="DQ224" s="52"/>
      <c r="DR224" s="52"/>
      <c r="DS224" s="52"/>
      <c r="DT224" s="52"/>
      <c r="DU224" s="52"/>
      <c r="DV224" s="52"/>
      <c r="DW224" s="52"/>
      <c r="DX224" s="52"/>
      <c r="DY224" s="52"/>
      <c r="DZ224" s="52"/>
      <c r="EA224" s="52"/>
      <c r="EB224" s="52"/>
      <c r="EC224" s="52"/>
      <c r="ED224" s="52"/>
      <c r="EE224" s="52"/>
      <c r="EF224" s="52"/>
      <c r="EG224" s="52"/>
      <c r="EH224" s="52"/>
      <c r="EI224" s="52"/>
      <c r="EJ224" s="52"/>
      <c r="EK224" s="52"/>
      <c r="EL224" s="52"/>
      <c r="EM224" s="52"/>
      <c r="EN224" s="52"/>
      <c r="EO224" s="52"/>
      <c r="EP224" s="52"/>
      <c r="EQ224" s="52"/>
      <c r="ER224" s="52"/>
      <c r="ES224" s="52"/>
      <c r="ET224" s="52"/>
      <c r="EU224" s="52"/>
      <c r="EV224" s="52"/>
      <c r="EW224" s="52"/>
      <c r="EX224" s="52"/>
      <c r="EY224" s="52"/>
      <c r="EZ224" s="52"/>
      <c r="FA224" s="52"/>
      <c r="FB224" s="52"/>
      <c r="FC224" s="52"/>
      <c r="FD224" s="52"/>
      <c r="FE224" s="52"/>
      <c r="FF224" s="52"/>
      <c r="FG224" s="52"/>
      <c r="FH224" s="52"/>
      <c r="FI224" s="52"/>
      <c r="FJ224" s="52"/>
      <c r="FK224" s="52"/>
      <c r="FL224" s="52"/>
      <c r="FM224" s="52"/>
      <c r="FN224" s="52"/>
      <c r="FO224" s="52"/>
      <c r="FP224" s="52"/>
      <c r="FQ224" s="52"/>
      <c r="FR224" s="52"/>
      <c r="FS224" s="52"/>
      <c r="FT224" s="52"/>
      <c r="FU224" s="52"/>
      <c r="FV224" s="52"/>
      <c r="FW224" s="52"/>
      <c r="FX224" s="52"/>
      <c r="FY224" s="52"/>
      <c r="FZ224" s="52"/>
      <c r="GA224" s="52"/>
      <c r="GB224" s="52"/>
      <c r="GC224" s="52"/>
      <c r="GD224" s="52"/>
      <c r="GE224" s="52"/>
      <c r="GF224" s="52"/>
      <c r="GG224" s="52"/>
      <c r="GH224" s="52"/>
      <c r="GI224" s="52"/>
      <c r="GJ224" s="52"/>
      <c r="GK224" s="52"/>
      <c r="GL224" s="52"/>
      <c r="GM224" s="52"/>
      <c r="GN224" s="52"/>
      <c r="GO224" s="52"/>
      <c r="GP224" s="52"/>
      <c r="GQ224" s="52"/>
      <c r="GR224" s="52"/>
      <c r="GS224" s="52"/>
      <c r="GT224" s="52"/>
      <c r="GU224" s="52"/>
      <c r="GV224" s="52"/>
      <c r="GW224" s="52"/>
      <c r="GX224" s="52"/>
      <c r="GY224" s="52"/>
      <c r="GZ224" s="52"/>
      <c r="HA224" s="52"/>
      <c r="HB224" s="52"/>
      <c r="HC224" s="52"/>
      <c r="HD224" s="52"/>
      <c r="HE224" s="52"/>
      <c r="HF224" s="52"/>
      <c r="HG224" s="52"/>
      <c r="HH224" s="52"/>
      <c r="HI224" s="52"/>
      <c r="HJ224" s="52"/>
      <c r="HK224" s="52"/>
      <c r="HL224" s="52"/>
      <c r="HM224" s="52"/>
      <c r="HN224" s="52"/>
      <c r="HO224" s="52"/>
      <c r="HP224" s="52"/>
      <c r="HQ224" s="52"/>
      <c r="HR224" s="52"/>
      <c r="HS224" s="52"/>
      <c r="HT224" s="52"/>
      <c r="HU224" s="52"/>
      <c r="HV224" s="52"/>
      <c r="HW224" s="52"/>
      <c r="HX224" s="52"/>
      <c r="HY224" s="52"/>
      <c r="HZ224" s="52"/>
      <c r="IA224" s="52"/>
      <c r="IB224" s="52"/>
      <c r="IC224" s="52"/>
      <c r="ID224" s="52"/>
      <c r="IE224" s="52"/>
      <c r="IF224" s="52"/>
      <c r="IG224" s="52"/>
      <c r="IH224" s="52"/>
      <c r="II224" s="52"/>
      <c r="IJ224" s="52"/>
      <c r="IK224" s="52"/>
      <c r="IL224" s="52"/>
      <c r="IM224" s="52"/>
      <c r="IN224" s="52"/>
      <c r="IO224" s="52"/>
    </row>
    <row r="225" spans="1:249" s="39" customFormat="1" x14ac:dyDescent="0.25">
      <c r="A225" s="285">
        <v>261</v>
      </c>
      <c r="B225" s="281" t="s">
        <v>564</v>
      </c>
      <c r="C225" s="293" t="s">
        <v>722</v>
      </c>
      <c r="D225" s="283">
        <v>2999.9249999999997</v>
      </c>
      <c r="E225" s="284">
        <v>2361.6708640800002</v>
      </c>
      <c r="F225" s="284">
        <v>0</v>
      </c>
      <c r="G225" s="283">
        <v>244.98587951999997</v>
      </c>
      <c r="H225" s="280">
        <f t="shared" si="18"/>
        <v>393.26825639999953</v>
      </c>
      <c r="I225" s="280"/>
      <c r="J225" s="283">
        <v>3610.4028998326125</v>
      </c>
      <c r="K225" s="283">
        <v>1631.14918526</v>
      </c>
      <c r="L225" s="283">
        <v>0</v>
      </c>
      <c r="M225" s="283">
        <v>259.01342558000005</v>
      </c>
      <c r="N225" s="283">
        <f t="shared" si="19"/>
        <v>1720.2402889926125</v>
      </c>
      <c r="O225" s="280">
        <f t="shared" si="16"/>
        <v>337.42159734421284</v>
      </c>
      <c r="P225" s="49">
        <f>'[8]ENERO '!O223+[8]FEBRERO!O223+[8]MARZO!O223+[8]ABRIL!O223+[8]MAYO!O223+[8]JUNIO!O223+[8]JULIO!O223+[8]AGOSTO!O223+[8]SEPTIEMBRE!O223+[8]OCTUBRE!O223+[8]NOVIEMBRE!O223+[8]DICIEMBRE!O223</f>
        <v>492.37086407999999</v>
      </c>
      <c r="Q225" s="49">
        <f>'[8]ENERO '!P223+[8]FEBRERO!P223+[8]MARZO!P223+[8]ABRIL!P223+[8]MAYO!P223+[8]JUNIO!P223+[8]JULIO!P223+[8]AGOSTO!P223+[8]SEPTIEMBRE!P223+[8]OCTUBRE!P223+[8]NOVIEMBRE!P223+[8]DICIEMBRE!P223</f>
        <v>1869.3000000000002</v>
      </c>
      <c r="R225" s="50">
        <f t="shared" si="17"/>
        <v>2361.6708640800002</v>
      </c>
      <c r="S225" s="49">
        <f>'[8]ENERO '!R223+[8]FEBRERO!R223+[8]MARZO!R223+[8]ABRIL!R223+[8]MAYO!R223+[8]JUNIO!R223+[8]JULIO!R223+[8]AGOSTO!R223+[8]SEPTIEMBRE!R223+[8]OCTUBRE!R223+[8]NOVIEMBRE!R223+[8]DICIEMBRE!R223</f>
        <v>491.93682560999997</v>
      </c>
      <c r="T225" s="49">
        <f>'[8]ENERO '!S223+[8]FEBRERO!S223+[8]MARZO!S223+[8]ABRIL!S223+[8]MAYO!S223+[8]JUNIO!S223+[8]JULIO!S223+[8]AGOSTO!S223+[8]SEPTIEMBRE!S223+[8]OCTUBRE!S223+[8]NOVIEMBRE!S223+[8]DICIEMBRE!S223</f>
        <v>1139.2123596500001</v>
      </c>
      <c r="U225" s="50">
        <f t="shared" si="20"/>
        <v>1631.14918526</v>
      </c>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c r="BL225" s="52"/>
      <c r="BM225" s="52"/>
      <c r="BN225" s="52"/>
      <c r="BO225" s="52"/>
      <c r="BP225" s="52"/>
      <c r="BQ225" s="52"/>
      <c r="BR225" s="52"/>
      <c r="BS225" s="52"/>
      <c r="BT225" s="52"/>
      <c r="BU225" s="52"/>
      <c r="BV225" s="52"/>
      <c r="BW225" s="52"/>
      <c r="BX225" s="52"/>
      <c r="BY225" s="52"/>
      <c r="BZ225" s="52"/>
      <c r="CA225" s="52"/>
      <c r="CB225" s="52"/>
      <c r="CC225" s="52"/>
      <c r="CD225" s="52"/>
      <c r="CE225" s="52"/>
      <c r="CF225" s="52"/>
      <c r="CG225" s="52"/>
      <c r="CH225" s="52"/>
      <c r="CI225" s="52"/>
      <c r="CJ225" s="52"/>
      <c r="CK225" s="52"/>
      <c r="CL225" s="52"/>
      <c r="CM225" s="52"/>
      <c r="CN225" s="52"/>
      <c r="CO225" s="52"/>
      <c r="CP225" s="52"/>
      <c r="CQ225" s="52"/>
      <c r="CR225" s="52"/>
      <c r="CS225" s="52"/>
      <c r="CT225" s="52"/>
      <c r="CU225" s="52"/>
      <c r="CV225" s="52"/>
      <c r="CW225" s="52"/>
      <c r="CX225" s="52"/>
      <c r="CY225" s="52"/>
      <c r="CZ225" s="52"/>
      <c r="DA225" s="52"/>
      <c r="DB225" s="52"/>
      <c r="DC225" s="52"/>
      <c r="DD225" s="52"/>
      <c r="DE225" s="52"/>
      <c r="DF225" s="52"/>
      <c r="DG225" s="52"/>
      <c r="DH225" s="52"/>
      <c r="DI225" s="52"/>
      <c r="DJ225" s="52"/>
      <c r="DK225" s="52"/>
      <c r="DL225" s="52"/>
      <c r="DM225" s="52"/>
      <c r="DN225" s="52"/>
      <c r="DO225" s="52"/>
      <c r="DP225" s="52"/>
      <c r="DQ225" s="52"/>
      <c r="DR225" s="52"/>
      <c r="DS225" s="52"/>
      <c r="DT225" s="52"/>
      <c r="DU225" s="52"/>
      <c r="DV225" s="52"/>
      <c r="DW225" s="52"/>
      <c r="DX225" s="52"/>
      <c r="DY225" s="52"/>
      <c r="DZ225" s="52"/>
      <c r="EA225" s="52"/>
      <c r="EB225" s="52"/>
      <c r="EC225" s="52"/>
      <c r="ED225" s="52"/>
      <c r="EE225" s="52"/>
      <c r="EF225" s="52"/>
      <c r="EG225" s="52"/>
      <c r="EH225" s="52"/>
      <c r="EI225" s="52"/>
      <c r="EJ225" s="52"/>
      <c r="EK225" s="52"/>
      <c r="EL225" s="52"/>
      <c r="EM225" s="52"/>
      <c r="EN225" s="52"/>
      <c r="EO225" s="52"/>
      <c r="EP225" s="52"/>
      <c r="EQ225" s="52"/>
      <c r="ER225" s="52"/>
      <c r="ES225" s="52"/>
      <c r="ET225" s="52"/>
      <c r="EU225" s="52"/>
      <c r="EV225" s="52"/>
      <c r="EW225" s="52"/>
      <c r="EX225" s="52"/>
      <c r="EY225" s="52"/>
      <c r="EZ225" s="52"/>
      <c r="FA225" s="52"/>
      <c r="FB225" s="52"/>
      <c r="FC225" s="52"/>
      <c r="FD225" s="52"/>
      <c r="FE225" s="52"/>
      <c r="FF225" s="52"/>
      <c r="FG225" s="52"/>
      <c r="FH225" s="52"/>
      <c r="FI225" s="52"/>
      <c r="FJ225" s="52"/>
      <c r="FK225" s="52"/>
      <c r="FL225" s="52"/>
      <c r="FM225" s="52"/>
      <c r="FN225" s="52"/>
      <c r="FO225" s="52"/>
      <c r="FP225" s="52"/>
      <c r="FQ225" s="52"/>
      <c r="FR225" s="52"/>
      <c r="FS225" s="52"/>
      <c r="FT225" s="52"/>
      <c r="FU225" s="52"/>
      <c r="FV225" s="52"/>
      <c r="FW225" s="52"/>
      <c r="FX225" s="52"/>
      <c r="FY225" s="52"/>
      <c r="FZ225" s="52"/>
      <c r="GA225" s="52"/>
      <c r="GB225" s="52"/>
      <c r="GC225" s="52"/>
      <c r="GD225" s="52"/>
      <c r="GE225" s="52"/>
      <c r="GF225" s="52"/>
      <c r="GG225" s="52"/>
      <c r="GH225" s="52"/>
      <c r="GI225" s="52"/>
      <c r="GJ225" s="52"/>
      <c r="GK225" s="52"/>
      <c r="GL225" s="52"/>
      <c r="GM225" s="52"/>
      <c r="GN225" s="52"/>
      <c r="GO225" s="52"/>
      <c r="GP225" s="52"/>
      <c r="GQ225" s="52"/>
      <c r="GR225" s="52"/>
      <c r="GS225" s="52"/>
      <c r="GT225" s="52"/>
      <c r="GU225" s="52"/>
      <c r="GV225" s="52"/>
      <c r="GW225" s="52"/>
      <c r="GX225" s="52"/>
      <c r="GY225" s="52"/>
      <c r="GZ225" s="52"/>
      <c r="HA225" s="52"/>
      <c r="HB225" s="52"/>
      <c r="HC225" s="52"/>
      <c r="HD225" s="52"/>
      <c r="HE225" s="52"/>
      <c r="HF225" s="52"/>
      <c r="HG225" s="52"/>
      <c r="HH225" s="52"/>
      <c r="HI225" s="52"/>
      <c r="HJ225" s="52"/>
      <c r="HK225" s="52"/>
      <c r="HL225" s="52"/>
      <c r="HM225" s="52"/>
      <c r="HN225" s="52"/>
      <c r="HO225" s="52"/>
      <c r="HP225" s="52"/>
      <c r="HQ225" s="52"/>
      <c r="HR225" s="52"/>
      <c r="HS225" s="52"/>
      <c r="HT225" s="52"/>
      <c r="HU225" s="52"/>
      <c r="HV225" s="52"/>
      <c r="HW225" s="52"/>
      <c r="HX225" s="52"/>
      <c r="HY225" s="52"/>
      <c r="HZ225" s="52"/>
      <c r="IA225" s="52"/>
      <c r="IB225" s="52"/>
      <c r="IC225" s="52"/>
      <c r="ID225" s="52"/>
      <c r="IE225" s="52"/>
      <c r="IF225" s="52"/>
      <c r="IG225" s="52"/>
      <c r="IH225" s="52"/>
      <c r="II225" s="52"/>
      <c r="IJ225" s="52"/>
      <c r="IK225" s="52"/>
      <c r="IL225" s="52"/>
      <c r="IM225" s="52"/>
      <c r="IN225" s="52"/>
      <c r="IO225" s="52"/>
    </row>
    <row r="226" spans="1:249" s="39" customFormat="1" ht="27" x14ac:dyDescent="0.25">
      <c r="A226" s="285">
        <v>262</v>
      </c>
      <c r="B226" s="281" t="s">
        <v>600</v>
      </c>
      <c r="C226" s="293" t="s">
        <v>723</v>
      </c>
      <c r="D226" s="283">
        <v>157.42956675000002</v>
      </c>
      <c r="E226" s="284">
        <v>36.697456959999997</v>
      </c>
      <c r="F226" s="284">
        <v>0</v>
      </c>
      <c r="G226" s="283">
        <v>12.740417240000001</v>
      </c>
      <c r="H226" s="280">
        <f t="shared" si="18"/>
        <v>107.99169255000002</v>
      </c>
      <c r="I226" s="280"/>
      <c r="J226" s="283">
        <v>116.41661544152566</v>
      </c>
      <c r="K226" s="283">
        <v>36.181825302316604</v>
      </c>
      <c r="L226" s="283">
        <v>0</v>
      </c>
      <c r="M226" s="283">
        <v>13.18970513</v>
      </c>
      <c r="N226" s="283">
        <f t="shared" si="19"/>
        <v>67.04508500920906</v>
      </c>
      <c r="O226" s="280">
        <f t="shared" si="16"/>
        <v>-37.916442065053047</v>
      </c>
      <c r="P226" s="49">
        <f>'[8]ENERO '!O224+[8]FEBRERO!O224+[8]MARZO!O224+[8]ABRIL!O224+[8]MAYO!O224+[8]JUNIO!O224+[8]JULIO!O224+[8]AGOSTO!O224+[8]SEPTIEMBRE!O224+[8]OCTUBRE!O224+[8]NOVIEMBRE!O224+[8]DICIEMBRE!O224</f>
        <v>25.761056709999998</v>
      </c>
      <c r="Q226" s="49">
        <f>'[8]ENERO '!P224+[8]FEBRERO!P224+[8]MARZO!P224+[8]ABRIL!P224+[8]MAYO!P224+[8]JUNIO!P224+[8]JULIO!P224+[8]AGOSTO!P224+[8]SEPTIEMBRE!P224+[8]OCTUBRE!P224+[8]NOVIEMBRE!P224+[8]DICIEMBRE!P224</f>
        <v>10.936400249999998</v>
      </c>
      <c r="R226" s="50">
        <f t="shared" si="17"/>
        <v>36.697456959999997</v>
      </c>
      <c r="S226" s="49">
        <f>'[8]ENERO '!R224+[8]FEBRERO!R224+[8]MARZO!R224+[8]ABRIL!R224+[8]MAYO!R224+[8]JUNIO!R224+[8]JULIO!R224+[8]AGOSTO!R224+[8]SEPTIEMBRE!R224+[8]OCTUBRE!R224+[8]NOVIEMBRE!R224+[8]DICIEMBRE!R224</f>
        <v>25.761056709999998</v>
      </c>
      <c r="T226" s="49">
        <f>'[8]ENERO '!S224+[8]FEBRERO!S224+[8]MARZO!S224+[8]ABRIL!S224+[8]MAYO!S224+[8]JUNIO!S224+[8]JULIO!S224+[8]AGOSTO!S224+[8]SEPTIEMBRE!S224+[8]OCTUBRE!S224+[8]NOVIEMBRE!S224+[8]DICIEMBRE!S224</f>
        <v>10.420768592316605</v>
      </c>
      <c r="U226" s="50">
        <f t="shared" si="20"/>
        <v>36.181825302316604</v>
      </c>
      <c r="V226" s="52"/>
      <c r="W226" s="52"/>
      <c r="X226" s="52"/>
      <c r="Y226" s="52"/>
      <c r="Z226" s="52"/>
      <c r="AA226" s="52"/>
      <c r="AB226" s="52"/>
      <c r="AC226" s="52"/>
      <c r="AD226" s="52"/>
      <c r="AE226" s="52"/>
      <c r="AF226" s="52"/>
      <c r="AG226" s="52"/>
      <c r="AH226" s="52"/>
      <c r="AI226" s="52"/>
      <c r="AJ226" s="52"/>
      <c r="AK226" s="52"/>
      <c r="AL226" s="52"/>
      <c r="AM226" s="52"/>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c r="BK226" s="52"/>
      <c r="BL226" s="52"/>
      <c r="BM226" s="52"/>
      <c r="BN226" s="52"/>
      <c r="BO226" s="52"/>
      <c r="BP226" s="52"/>
      <c r="BQ226" s="52"/>
      <c r="BR226" s="52"/>
      <c r="BS226" s="52"/>
      <c r="BT226" s="52"/>
      <c r="BU226" s="52"/>
      <c r="BV226" s="52"/>
      <c r="BW226" s="52"/>
      <c r="BX226" s="52"/>
      <c r="BY226" s="52"/>
      <c r="BZ226" s="52"/>
      <c r="CA226" s="52"/>
      <c r="CB226" s="52"/>
      <c r="CC226" s="52"/>
      <c r="CD226" s="52"/>
      <c r="CE226" s="52"/>
      <c r="CF226" s="52"/>
      <c r="CG226" s="52"/>
      <c r="CH226" s="52"/>
      <c r="CI226" s="52"/>
      <c r="CJ226" s="52"/>
      <c r="CK226" s="52"/>
      <c r="CL226" s="52"/>
      <c r="CM226" s="52"/>
      <c r="CN226" s="52"/>
      <c r="CO226" s="52"/>
      <c r="CP226" s="52"/>
      <c r="CQ226" s="52"/>
      <c r="CR226" s="52"/>
      <c r="CS226" s="52"/>
      <c r="CT226" s="52"/>
      <c r="CU226" s="52"/>
      <c r="CV226" s="52"/>
      <c r="CW226" s="52"/>
      <c r="CX226" s="52"/>
      <c r="CY226" s="52"/>
      <c r="CZ226" s="52"/>
      <c r="DA226" s="52"/>
      <c r="DB226" s="52"/>
      <c r="DC226" s="52"/>
      <c r="DD226" s="52"/>
      <c r="DE226" s="52"/>
      <c r="DF226" s="52"/>
      <c r="DG226" s="52"/>
      <c r="DH226" s="52"/>
      <c r="DI226" s="52"/>
      <c r="DJ226" s="52"/>
      <c r="DK226" s="52"/>
      <c r="DL226" s="52"/>
      <c r="DM226" s="52"/>
      <c r="DN226" s="52"/>
      <c r="DO226" s="52"/>
      <c r="DP226" s="52"/>
      <c r="DQ226" s="52"/>
      <c r="DR226" s="52"/>
      <c r="DS226" s="52"/>
      <c r="DT226" s="52"/>
      <c r="DU226" s="52"/>
      <c r="DV226" s="52"/>
      <c r="DW226" s="52"/>
      <c r="DX226" s="52"/>
      <c r="DY226" s="52"/>
      <c r="DZ226" s="52"/>
      <c r="EA226" s="52"/>
      <c r="EB226" s="52"/>
      <c r="EC226" s="52"/>
      <c r="ED226" s="52"/>
      <c r="EE226" s="52"/>
      <c r="EF226" s="52"/>
      <c r="EG226" s="52"/>
      <c r="EH226" s="52"/>
      <c r="EI226" s="52"/>
      <c r="EJ226" s="52"/>
      <c r="EK226" s="52"/>
      <c r="EL226" s="52"/>
      <c r="EM226" s="52"/>
      <c r="EN226" s="52"/>
      <c r="EO226" s="52"/>
      <c r="EP226" s="52"/>
      <c r="EQ226" s="52"/>
      <c r="ER226" s="52"/>
      <c r="ES226" s="52"/>
      <c r="ET226" s="52"/>
      <c r="EU226" s="52"/>
      <c r="EV226" s="52"/>
      <c r="EW226" s="52"/>
      <c r="EX226" s="52"/>
      <c r="EY226" s="52"/>
      <c r="EZ226" s="52"/>
      <c r="FA226" s="52"/>
      <c r="FB226" s="52"/>
      <c r="FC226" s="52"/>
      <c r="FD226" s="52"/>
      <c r="FE226" s="52"/>
      <c r="FF226" s="52"/>
      <c r="FG226" s="52"/>
      <c r="FH226" s="52"/>
      <c r="FI226" s="52"/>
      <c r="FJ226" s="52"/>
      <c r="FK226" s="52"/>
      <c r="FL226" s="52"/>
      <c r="FM226" s="52"/>
      <c r="FN226" s="52"/>
      <c r="FO226" s="52"/>
      <c r="FP226" s="52"/>
      <c r="FQ226" s="52"/>
      <c r="FR226" s="52"/>
      <c r="FS226" s="52"/>
      <c r="FT226" s="52"/>
      <c r="FU226" s="52"/>
      <c r="FV226" s="52"/>
      <c r="FW226" s="52"/>
      <c r="FX226" s="52"/>
      <c r="FY226" s="52"/>
      <c r="FZ226" s="52"/>
      <c r="GA226" s="52"/>
      <c r="GB226" s="52"/>
      <c r="GC226" s="52"/>
      <c r="GD226" s="52"/>
      <c r="GE226" s="52"/>
      <c r="GF226" s="52"/>
      <c r="GG226" s="52"/>
      <c r="GH226" s="52"/>
      <c r="GI226" s="52"/>
      <c r="GJ226" s="52"/>
      <c r="GK226" s="52"/>
      <c r="GL226" s="52"/>
      <c r="GM226" s="52"/>
      <c r="GN226" s="52"/>
      <c r="GO226" s="52"/>
      <c r="GP226" s="52"/>
      <c r="GQ226" s="52"/>
      <c r="GR226" s="52"/>
      <c r="GS226" s="52"/>
      <c r="GT226" s="52"/>
      <c r="GU226" s="52"/>
      <c r="GV226" s="52"/>
      <c r="GW226" s="52"/>
      <c r="GX226" s="52"/>
      <c r="GY226" s="52"/>
      <c r="GZ226" s="52"/>
      <c r="HA226" s="52"/>
      <c r="HB226" s="52"/>
      <c r="HC226" s="52"/>
      <c r="HD226" s="52"/>
      <c r="HE226" s="52"/>
      <c r="HF226" s="52"/>
      <c r="HG226" s="52"/>
      <c r="HH226" s="52"/>
      <c r="HI226" s="52"/>
      <c r="HJ226" s="52"/>
      <c r="HK226" s="52"/>
      <c r="HL226" s="52"/>
      <c r="HM226" s="52"/>
      <c r="HN226" s="52"/>
      <c r="HO226" s="52"/>
      <c r="HP226" s="52"/>
      <c r="HQ226" s="52"/>
      <c r="HR226" s="52"/>
      <c r="HS226" s="52"/>
      <c r="HT226" s="52"/>
      <c r="HU226" s="52"/>
      <c r="HV226" s="52"/>
      <c r="HW226" s="52"/>
      <c r="HX226" s="52"/>
      <c r="HY226" s="52"/>
      <c r="HZ226" s="52"/>
      <c r="IA226" s="52"/>
      <c r="IB226" s="52"/>
      <c r="IC226" s="52"/>
      <c r="ID226" s="52"/>
      <c r="IE226" s="52"/>
      <c r="IF226" s="52"/>
      <c r="IG226" s="52"/>
      <c r="IH226" s="52"/>
      <c r="II226" s="52"/>
      <c r="IJ226" s="52"/>
      <c r="IK226" s="52"/>
      <c r="IL226" s="52"/>
      <c r="IM226" s="52"/>
      <c r="IN226" s="52"/>
      <c r="IO226" s="52"/>
    </row>
    <row r="227" spans="1:249" s="39" customFormat="1" x14ac:dyDescent="0.25">
      <c r="A227" s="285">
        <v>264</v>
      </c>
      <c r="B227" s="281" t="s">
        <v>498</v>
      </c>
      <c r="C227" s="293" t="s">
        <v>724</v>
      </c>
      <c r="D227" s="283">
        <v>2999.9249999999997</v>
      </c>
      <c r="E227" s="284">
        <v>2049.70616333</v>
      </c>
      <c r="F227" s="284">
        <v>0</v>
      </c>
      <c r="G227" s="283">
        <v>379.86652984999995</v>
      </c>
      <c r="H227" s="280">
        <f t="shared" si="18"/>
        <v>570.35230681999974</v>
      </c>
      <c r="I227" s="280"/>
      <c r="J227" s="283">
        <v>333.32499999999999</v>
      </c>
      <c r="K227" s="283">
        <v>686.16977096999983</v>
      </c>
      <c r="L227" s="283">
        <v>0</v>
      </c>
      <c r="M227" s="283">
        <v>399.36677598999995</v>
      </c>
      <c r="N227" s="283">
        <f t="shared" si="19"/>
        <v>-752.21154695999985</v>
      </c>
      <c r="O227" s="280">
        <f t="shared" si="16"/>
        <v>-231.88542203922285</v>
      </c>
      <c r="P227" s="49">
        <f>'[8]ENERO '!O225+[8]FEBRERO!O225+[8]MARZO!O225+[8]ABRIL!O225+[8]MAYO!O225+[8]JUNIO!O225+[8]JULIO!O225+[8]AGOSTO!O225+[8]SEPTIEMBRE!O225+[8]OCTUBRE!O225+[8]NOVIEMBRE!O225+[8]DICIEMBRE!O225</f>
        <v>542.20616332999998</v>
      </c>
      <c r="Q227" s="49">
        <f>'[8]ENERO '!P225+[8]FEBRERO!P225+[8]MARZO!P225+[8]ABRIL!P225+[8]MAYO!P225+[8]JUNIO!P225+[8]JULIO!P225+[8]AGOSTO!P225+[8]SEPTIEMBRE!P225+[8]OCTUBRE!P225+[8]NOVIEMBRE!P225+[8]DICIEMBRE!P225</f>
        <v>1507.5</v>
      </c>
      <c r="R227" s="50">
        <f t="shared" si="17"/>
        <v>2049.70616333</v>
      </c>
      <c r="S227" s="49">
        <f>'[8]ENERO '!R225+[8]FEBRERO!R225+[8]MARZO!R225+[8]ABRIL!R225+[8]MAYO!R225+[8]JUNIO!R225+[8]JULIO!R225+[8]AGOSTO!R225+[8]SEPTIEMBRE!R225+[8]OCTUBRE!R225+[8]NOVIEMBRE!R225+[8]DICIEMBRE!R225</f>
        <v>519.20648072999984</v>
      </c>
      <c r="T227" s="49">
        <f>'[8]ENERO '!S225+[8]FEBRERO!S225+[8]MARZO!S225+[8]ABRIL!S225+[8]MAYO!S225+[8]JUNIO!S225+[8]JULIO!S225+[8]AGOSTO!S225+[8]SEPTIEMBRE!S225+[8]OCTUBRE!S225+[8]NOVIEMBRE!S225+[8]DICIEMBRE!S225</f>
        <v>166.96329023999999</v>
      </c>
      <c r="U227" s="50">
        <f t="shared" si="20"/>
        <v>686.16977096999983</v>
      </c>
      <c r="V227" s="52"/>
      <c r="W227" s="52"/>
      <c r="X227" s="52"/>
      <c r="Y227" s="52"/>
      <c r="Z227" s="52"/>
      <c r="AA227" s="52"/>
      <c r="AB227" s="52"/>
      <c r="AC227" s="52"/>
      <c r="AD227" s="52"/>
      <c r="AE227" s="52"/>
      <c r="AF227" s="52"/>
      <c r="AG227" s="52"/>
      <c r="AH227" s="52"/>
      <c r="AI227" s="52"/>
      <c r="AJ227" s="52"/>
      <c r="AK227" s="52"/>
      <c r="AL227" s="52"/>
      <c r="AM227" s="52"/>
      <c r="AN227" s="52"/>
      <c r="AO227" s="52"/>
      <c r="AP227" s="52"/>
      <c r="AQ227" s="52"/>
      <c r="AR227" s="52"/>
      <c r="AS227" s="52"/>
      <c r="AT227" s="52"/>
      <c r="AU227" s="52"/>
      <c r="AV227" s="52"/>
      <c r="AW227" s="52"/>
      <c r="AX227" s="52"/>
      <c r="AY227" s="52"/>
      <c r="AZ227" s="52"/>
      <c r="BA227" s="52"/>
      <c r="BB227" s="52"/>
      <c r="BC227" s="52"/>
      <c r="BD227" s="52"/>
      <c r="BE227" s="52"/>
      <c r="BF227" s="52"/>
      <c r="BG227" s="52"/>
      <c r="BH227" s="52"/>
      <c r="BI227" s="52"/>
      <c r="BJ227" s="52"/>
      <c r="BK227" s="52"/>
      <c r="BL227" s="52"/>
      <c r="BM227" s="52"/>
      <c r="BN227" s="52"/>
      <c r="BO227" s="52"/>
      <c r="BP227" s="52"/>
      <c r="BQ227" s="52"/>
      <c r="BR227" s="52"/>
      <c r="BS227" s="52"/>
      <c r="BT227" s="52"/>
      <c r="BU227" s="52"/>
      <c r="BV227" s="52"/>
      <c r="BW227" s="52"/>
      <c r="BX227" s="52"/>
      <c r="BY227" s="52"/>
      <c r="BZ227" s="52"/>
      <c r="CA227" s="52"/>
      <c r="CB227" s="52"/>
      <c r="CC227" s="52"/>
      <c r="CD227" s="52"/>
      <c r="CE227" s="52"/>
      <c r="CF227" s="52"/>
      <c r="CG227" s="52"/>
      <c r="CH227" s="52"/>
      <c r="CI227" s="52"/>
      <c r="CJ227" s="52"/>
      <c r="CK227" s="52"/>
      <c r="CL227" s="52"/>
      <c r="CM227" s="52"/>
      <c r="CN227" s="52"/>
      <c r="CO227" s="52"/>
      <c r="CP227" s="52"/>
      <c r="CQ227" s="52"/>
      <c r="CR227" s="52"/>
      <c r="CS227" s="52"/>
      <c r="CT227" s="52"/>
      <c r="CU227" s="52"/>
      <c r="CV227" s="52"/>
      <c r="CW227" s="52"/>
      <c r="CX227" s="52"/>
      <c r="CY227" s="52"/>
      <c r="CZ227" s="52"/>
      <c r="DA227" s="52"/>
      <c r="DB227" s="52"/>
      <c r="DC227" s="52"/>
      <c r="DD227" s="52"/>
      <c r="DE227" s="52"/>
      <c r="DF227" s="52"/>
      <c r="DG227" s="52"/>
      <c r="DH227" s="52"/>
      <c r="DI227" s="52"/>
      <c r="DJ227" s="52"/>
      <c r="DK227" s="52"/>
      <c r="DL227" s="52"/>
      <c r="DM227" s="52"/>
      <c r="DN227" s="52"/>
      <c r="DO227" s="52"/>
      <c r="DP227" s="52"/>
      <c r="DQ227" s="52"/>
      <c r="DR227" s="52"/>
      <c r="DS227" s="52"/>
      <c r="DT227" s="52"/>
      <c r="DU227" s="52"/>
      <c r="DV227" s="52"/>
      <c r="DW227" s="52"/>
      <c r="DX227" s="52"/>
      <c r="DY227" s="52"/>
      <c r="DZ227" s="52"/>
      <c r="EA227" s="52"/>
      <c r="EB227" s="52"/>
      <c r="EC227" s="52"/>
      <c r="ED227" s="52"/>
      <c r="EE227" s="52"/>
      <c r="EF227" s="52"/>
      <c r="EG227" s="52"/>
      <c r="EH227" s="52"/>
      <c r="EI227" s="52"/>
      <c r="EJ227" s="52"/>
      <c r="EK227" s="52"/>
      <c r="EL227" s="52"/>
      <c r="EM227" s="52"/>
      <c r="EN227" s="52"/>
      <c r="EO227" s="52"/>
      <c r="EP227" s="52"/>
      <c r="EQ227" s="52"/>
      <c r="ER227" s="52"/>
      <c r="ES227" s="52"/>
      <c r="ET227" s="52"/>
      <c r="EU227" s="52"/>
      <c r="EV227" s="52"/>
      <c r="EW227" s="52"/>
      <c r="EX227" s="52"/>
      <c r="EY227" s="52"/>
      <c r="EZ227" s="52"/>
      <c r="FA227" s="52"/>
      <c r="FB227" s="52"/>
      <c r="FC227" s="52"/>
      <c r="FD227" s="52"/>
      <c r="FE227" s="52"/>
      <c r="FF227" s="52"/>
      <c r="FG227" s="52"/>
      <c r="FH227" s="52"/>
      <c r="FI227" s="52"/>
      <c r="FJ227" s="52"/>
      <c r="FK227" s="52"/>
      <c r="FL227" s="52"/>
      <c r="FM227" s="52"/>
      <c r="FN227" s="52"/>
      <c r="FO227" s="52"/>
      <c r="FP227" s="52"/>
      <c r="FQ227" s="52"/>
      <c r="FR227" s="52"/>
      <c r="FS227" s="52"/>
      <c r="FT227" s="52"/>
      <c r="FU227" s="52"/>
      <c r="FV227" s="52"/>
      <c r="FW227" s="52"/>
      <c r="FX227" s="52"/>
      <c r="FY227" s="52"/>
      <c r="FZ227" s="52"/>
      <c r="GA227" s="52"/>
      <c r="GB227" s="52"/>
      <c r="GC227" s="52"/>
      <c r="GD227" s="52"/>
      <c r="GE227" s="52"/>
      <c r="GF227" s="52"/>
      <c r="GG227" s="52"/>
      <c r="GH227" s="52"/>
      <c r="GI227" s="52"/>
      <c r="GJ227" s="52"/>
      <c r="GK227" s="52"/>
      <c r="GL227" s="52"/>
      <c r="GM227" s="52"/>
      <c r="GN227" s="52"/>
      <c r="GO227" s="52"/>
      <c r="GP227" s="52"/>
      <c r="GQ227" s="52"/>
      <c r="GR227" s="52"/>
      <c r="GS227" s="52"/>
      <c r="GT227" s="52"/>
      <c r="GU227" s="52"/>
      <c r="GV227" s="52"/>
      <c r="GW227" s="52"/>
      <c r="GX227" s="52"/>
      <c r="GY227" s="52"/>
      <c r="GZ227" s="52"/>
      <c r="HA227" s="52"/>
      <c r="HB227" s="52"/>
      <c r="HC227" s="52"/>
      <c r="HD227" s="52"/>
      <c r="HE227" s="52"/>
      <c r="HF227" s="52"/>
      <c r="HG227" s="52"/>
      <c r="HH227" s="52"/>
      <c r="HI227" s="52"/>
      <c r="HJ227" s="52"/>
      <c r="HK227" s="52"/>
      <c r="HL227" s="52"/>
      <c r="HM227" s="52"/>
      <c r="HN227" s="52"/>
      <c r="HO227" s="52"/>
      <c r="HP227" s="52"/>
      <c r="HQ227" s="52"/>
      <c r="HR227" s="52"/>
      <c r="HS227" s="52"/>
      <c r="HT227" s="52"/>
      <c r="HU227" s="52"/>
      <c r="HV227" s="52"/>
      <c r="HW227" s="52"/>
      <c r="HX227" s="52"/>
      <c r="HY227" s="52"/>
      <c r="HZ227" s="52"/>
      <c r="IA227" s="52"/>
      <c r="IB227" s="52"/>
      <c r="IC227" s="52"/>
      <c r="ID227" s="52"/>
      <c r="IE227" s="52"/>
      <c r="IF227" s="52"/>
      <c r="IG227" s="52"/>
      <c r="IH227" s="52"/>
      <c r="II227" s="52"/>
      <c r="IJ227" s="52"/>
      <c r="IK227" s="52"/>
      <c r="IL227" s="52"/>
      <c r="IM227" s="52"/>
      <c r="IN227" s="52"/>
      <c r="IO227" s="52"/>
    </row>
    <row r="228" spans="1:249" s="39" customFormat="1" x14ac:dyDescent="0.25">
      <c r="A228" s="285">
        <v>266</v>
      </c>
      <c r="B228" s="281" t="s">
        <v>600</v>
      </c>
      <c r="C228" s="293" t="s">
        <v>725</v>
      </c>
      <c r="D228" s="283">
        <v>533.91516450000006</v>
      </c>
      <c r="E228" s="284">
        <v>19.264327500000004</v>
      </c>
      <c r="F228" s="284">
        <v>0</v>
      </c>
      <c r="G228" s="283">
        <v>0</v>
      </c>
      <c r="H228" s="280">
        <f t="shared" si="18"/>
        <v>514.65083700000002</v>
      </c>
      <c r="I228" s="280"/>
      <c r="J228" s="283">
        <v>126.37743593693745</v>
      </c>
      <c r="K228" s="283">
        <v>29.527764633333334</v>
      </c>
      <c r="L228" s="283">
        <v>0</v>
      </c>
      <c r="M228" s="283">
        <v>12.60303399</v>
      </c>
      <c r="N228" s="283">
        <f t="shared" si="19"/>
        <v>84.246637313604111</v>
      </c>
      <c r="O228" s="280">
        <f t="shared" si="16"/>
        <v>-83.630331234921499</v>
      </c>
      <c r="P228" s="49">
        <f>'[8]ENERO '!O226+[8]FEBRERO!O226+[8]MARZO!O226+[8]ABRIL!O226+[8]MAYO!O226+[8]JUNIO!O226+[8]JULIO!O226+[8]AGOSTO!O226+[8]SEPTIEMBRE!O226+[8]OCTUBRE!O226+[8]NOVIEMBRE!O226+[8]DICIEMBRE!O226</f>
        <v>0</v>
      </c>
      <c r="Q228" s="49">
        <f>'[8]ENERO '!P226+[8]FEBRERO!P226+[8]MARZO!P226+[8]ABRIL!P226+[8]MAYO!P226+[8]JUNIO!P226+[8]JULIO!P226+[8]AGOSTO!P226+[8]SEPTIEMBRE!P226+[8]OCTUBRE!P226+[8]NOVIEMBRE!P226+[8]DICIEMBRE!P226</f>
        <v>19.264327500000004</v>
      </c>
      <c r="R228" s="50">
        <f t="shared" si="17"/>
        <v>19.264327500000004</v>
      </c>
      <c r="S228" s="49">
        <f>'[8]ENERO '!R226+[8]FEBRERO!R226+[8]MARZO!R226+[8]ABRIL!R226+[8]MAYO!R226+[8]JUNIO!R226+[8]JULIO!R226+[8]AGOSTO!R226+[8]SEPTIEMBRE!R226+[8]OCTUBRE!R226+[8]NOVIEMBRE!R226+[8]DICIEMBRE!R226</f>
        <v>27.387283799999999</v>
      </c>
      <c r="T228" s="49">
        <f>'[8]ENERO '!S226+[8]FEBRERO!S226+[8]MARZO!S226+[8]ABRIL!S226+[8]MAYO!S226+[8]JUNIO!S226+[8]JULIO!S226+[8]AGOSTO!S226+[8]SEPTIEMBRE!S226+[8]OCTUBRE!S226+[8]NOVIEMBRE!S226+[8]DICIEMBRE!S226</f>
        <v>2.1404808333333336</v>
      </c>
      <c r="U228" s="50">
        <f t="shared" si="20"/>
        <v>29.527764633333334</v>
      </c>
      <c r="V228" s="52"/>
      <c r="W228" s="52"/>
      <c r="X228" s="52"/>
      <c r="Y228" s="52"/>
      <c r="Z228" s="52"/>
      <c r="AA228" s="52"/>
      <c r="AB228" s="52"/>
      <c r="AC228" s="52"/>
      <c r="AD228" s="52"/>
      <c r="AE228" s="52"/>
      <c r="AF228" s="52"/>
      <c r="AG228" s="52"/>
      <c r="AH228" s="52"/>
      <c r="AI228" s="52"/>
      <c r="AJ228" s="52"/>
      <c r="AK228" s="52"/>
      <c r="AL228" s="52"/>
      <c r="AM228" s="52"/>
      <c r="AN228" s="52"/>
      <c r="AO228" s="52"/>
      <c r="AP228" s="52"/>
      <c r="AQ228" s="52"/>
      <c r="AR228" s="52"/>
      <c r="AS228" s="52"/>
      <c r="AT228" s="52"/>
      <c r="AU228" s="52"/>
      <c r="AV228" s="52"/>
      <c r="AW228" s="52"/>
      <c r="AX228" s="52"/>
      <c r="AY228" s="52"/>
      <c r="AZ228" s="52"/>
      <c r="BA228" s="52"/>
      <c r="BB228" s="52"/>
      <c r="BC228" s="52"/>
      <c r="BD228" s="52"/>
      <c r="BE228" s="52"/>
      <c r="BF228" s="52"/>
      <c r="BG228" s="52"/>
      <c r="BH228" s="52"/>
      <c r="BI228" s="52"/>
      <c r="BJ228" s="52"/>
      <c r="BK228" s="52"/>
      <c r="BL228" s="52"/>
      <c r="BM228" s="52"/>
      <c r="BN228" s="52"/>
      <c r="BO228" s="52"/>
      <c r="BP228" s="52"/>
      <c r="BQ228" s="52"/>
      <c r="BR228" s="52"/>
      <c r="BS228" s="52"/>
      <c r="BT228" s="52"/>
      <c r="BU228" s="52"/>
      <c r="BV228" s="52"/>
      <c r="BW228" s="52"/>
      <c r="BX228" s="52"/>
      <c r="BY228" s="52"/>
      <c r="BZ228" s="52"/>
      <c r="CA228" s="52"/>
      <c r="CB228" s="52"/>
      <c r="CC228" s="52"/>
      <c r="CD228" s="52"/>
      <c r="CE228" s="52"/>
      <c r="CF228" s="52"/>
      <c r="CG228" s="52"/>
      <c r="CH228" s="52"/>
      <c r="CI228" s="52"/>
      <c r="CJ228" s="52"/>
      <c r="CK228" s="52"/>
      <c r="CL228" s="52"/>
      <c r="CM228" s="52"/>
      <c r="CN228" s="52"/>
      <c r="CO228" s="52"/>
      <c r="CP228" s="52"/>
      <c r="CQ228" s="52"/>
      <c r="CR228" s="52"/>
      <c r="CS228" s="52"/>
      <c r="CT228" s="52"/>
      <c r="CU228" s="52"/>
      <c r="CV228" s="52"/>
      <c r="CW228" s="52"/>
      <c r="CX228" s="52"/>
      <c r="CY228" s="52"/>
      <c r="CZ228" s="52"/>
      <c r="DA228" s="52"/>
      <c r="DB228" s="52"/>
      <c r="DC228" s="52"/>
      <c r="DD228" s="52"/>
      <c r="DE228" s="52"/>
      <c r="DF228" s="52"/>
      <c r="DG228" s="52"/>
      <c r="DH228" s="52"/>
      <c r="DI228" s="52"/>
      <c r="DJ228" s="52"/>
      <c r="DK228" s="52"/>
      <c r="DL228" s="52"/>
      <c r="DM228" s="52"/>
      <c r="DN228" s="52"/>
      <c r="DO228" s="52"/>
      <c r="DP228" s="52"/>
      <c r="DQ228" s="52"/>
      <c r="DR228" s="52"/>
      <c r="DS228" s="52"/>
      <c r="DT228" s="52"/>
      <c r="DU228" s="52"/>
      <c r="DV228" s="52"/>
      <c r="DW228" s="52"/>
      <c r="DX228" s="52"/>
      <c r="DY228" s="52"/>
      <c r="DZ228" s="52"/>
      <c r="EA228" s="52"/>
      <c r="EB228" s="52"/>
      <c r="EC228" s="52"/>
      <c r="ED228" s="52"/>
      <c r="EE228" s="52"/>
      <c r="EF228" s="52"/>
      <c r="EG228" s="52"/>
      <c r="EH228" s="52"/>
      <c r="EI228" s="52"/>
      <c r="EJ228" s="52"/>
      <c r="EK228" s="52"/>
      <c r="EL228" s="52"/>
      <c r="EM228" s="52"/>
      <c r="EN228" s="52"/>
      <c r="EO228" s="52"/>
      <c r="EP228" s="52"/>
      <c r="EQ228" s="52"/>
      <c r="ER228" s="52"/>
      <c r="ES228" s="52"/>
      <c r="ET228" s="52"/>
      <c r="EU228" s="52"/>
      <c r="EV228" s="52"/>
      <c r="EW228" s="52"/>
      <c r="EX228" s="52"/>
      <c r="EY228" s="52"/>
      <c r="EZ228" s="52"/>
      <c r="FA228" s="52"/>
      <c r="FB228" s="52"/>
      <c r="FC228" s="52"/>
      <c r="FD228" s="52"/>
      <c r="FE228" s="52"/>
      <c r="FF228" s="52"/>
      <c r="FG228" s="52"/>
      <c r="FH228" s="52"/>
      <c r="FI228" s="52"/>
      <c r="FJ228" s="52"/>
      <c r="FK228" s="52"/>
      <c r="FL228" s="52"/>
      <c r="FM228" s="52"/>
      <c r="FN228" s="52"/>
      <c r="FO228" s="52"/>
      <c r="FP228" s="52"/>
      <c r="FQ228" s="52"/>
      <c r="FR228" s="52"/>
      <c r="FS228" s="52"/>
      <c r="FT228" s="52"/>
      <c r="FU228" s="52"/>
      <c r="FV228" s="52"/>
      <c r="FW228" s="52"/>
      <c r="FX228" s="52"/>
      <c r="FY228" s="52"/>
      <c r="FZ228" s="52"/>
      <c r="GA228" s="52"/>
      <c r="GB228" s="52"/>
      <c r="GC228" s="52"/>
      <c r="GD228" s="52"/>
      <c r="GE228" s="52"/>
      <c r="GF228" s="52"/>
      <c r="GG228" s="52"/>
      <c r="GH228" s="52"/>
      <c r="GI228" s="52"/>
      <c r="GJ228" s="52"/>
      <c r="GK228" s="52"/>
      <c r="GL228" s="52"/>
      <c r="GM228" s="52"/>
      <c r="GN228" s="52"/>
      <c r="GO228" s="52"/>
      <c r="GP228" s="52"/>
      <c r="GQ228" s="52"/>
      <c r="GR228" s="52"/>
      <c r="GS228" s="52"/>
      <c r="GT228" s="52"/>
      <c r="GU228" s="52"/>
      <c r="GV228" s="52"/>
      <c r="GW228" s="52"/>
      <c r="GX228" s="52"/>
      <c r="GY228" s="52"/>
      <c r="GZ228" s="52"/>
      <c r="HA228" s="52"/>
      <c r="HB228" s="52"/>
      <c r="HC228" s="52"/>
      <c r="HD228" s="52"/>
      <c r="HE228" s="52"/>
      <c r="HF228" s="52"/>
      <c r="HG228" s="52"/>
      <c r="HH228" s="52"/>
      <c r="HI228" s="52"/>
      <c r="HJ228" s="52"/>
      <c r="HK228" s="52"/>
      <c r="HL228" s="52"/>
      <c r="HM228" s="52"/>
      <c r="HN228" s="52"/>
      <c r="HO228" s="52"/>
      <c r="HP228" s="52"/>
      <c r="HQ228" s="52"/>
      <c r="HR228" s="52"/>
      <c r="HS228" s="52"/>
      <c r="HT228" s="52"/>
      <c r="HU228" s="52"/>
      <c r="HV228" s="52"/>
      <c r="HW228" s="52"/>
      <c r="HX228" s="52"/>
      <c r="HY228" s="52"/>
      <c r="HZ228" s="52"/>
      <c r="IA228" s="52"/>
      <c r="IB228" s="52"/>
      <c r="IC228" s="52"/>
      <c r="ID228" s="52"/>
      <c r="IE228" s="52"/>
      <c r="IF228" s="52"/>
      <c r="IG228" s="52"/>
      <c r="IH228" s="52"/>
      <c r="II228" s="52"/>
      <c r="IJ228" s="52"/>
      <c r="IK228" s="52"/>
      <c r="IL228" s="52"/>
      <c r="IM228" s="52"/>
      <c r="IN228" s="52"/>
      <c r="IO228" s="52"/>
    </row>
    <row r="229" spans="1:249" s="39" customFormat="1" x14ac:dyDescent="0.25">
      <c r="A229" s="285">
        <v>267</v>
      </c>
      <c r="B229" s="281" t="s">
        <v>600</v>
      </c>
      <c r="C229" s="293" t="s">
        <v>726</v>
      </c>
      <c r="D229" s="283">
        <v>117.39608025000001</v>
      </c>
      <c r="E229" s="284">
        <v>43.694463899999995</v>
      </c>
      <c r="F229" s="284">
        <v>0</v>
      </c>
      <c r="G229" s="283">
        <v>14.40176078</v>
      </c>
      <c r="H229" s="280">
        <f t="shared" si="18"/>
        <v>59.29985557000002</v>
      </c>
      <c r="I229" s="280"/>
      <c r="J229" s="283">
        <v>139.67997319157777</v>
      </c>
      <c r="K229" s="283">
        <v>43.814303986283861</v>
      </c>
      <c r="L229" s="283">
        <v>0</v>
      </c>
      <c r="M229" s="283">
        <v>15.367428520000001</v>
      </c>
      <c r="N229" s="283">
        <f t="shared" si="19"/>
        <v>80.498240685293908</v>
      </c>
      <c r="O229" s="280">
        <f t="shared" si="16"/>
        <v>35.74778540610513</v>
      </c>
      <c r="P229" s="49">
        <f>'[8]ENERO '!O227+[8]FEBRERO!O227+[8]MARZO!O227+[8]ABRIL!O227+[8]MAYO!O227+[8]JUNIO!O227+[8]JULIO!O227+[8]AGOSTO!O227+[8]SEPTIEMBRE!O227+[8]OCTUBRE!O227+[8]NOVIEMBRE!O227+[8]DICIEMBRE!O227</f>
        <v>38.552954399999997</v>
      </c>
      <c r="Q229" s="49">
        <f>'[8]ENERO '!P227+[8]FEBRERO!P227+[8]MARZO!P227+[8]ABRIL!P227+[8]MAYO!P227+[8]JUNIO!P227+[8]JULIO!P227+[8]AGOSTO!P227+[8]SEPTIEMBRE!P227+[8]OCTUBRE!P227+[8]NOVIEMBRE!P227+[8]DICIEMBRE!P227</f>
        <v>5.1415095000000006</v>
      </c>
      <c r="R229" s="50">
        <f t="shared" si="17"/>
        <v>43.694463899999995</v>
      </c>
      <c r="S229" s="49">
        <f>'[8]ENERO '!R227+[8]FEBRERO!R227+[8]MARZO!R227+[8]ABRIL!R227+[8]MAYO!R227+[8]JUNIO!R227+[8]JULIO!R227+[8]AGOSTO!R227+[8]SEPTIEMBRE!R227+[8]OCTUBRE!R227+[8]NOVIEMBRE!R227+[8]DICIEMBRE!R227</f>
        <v>38.552954399999997</v>
      </c>
      <c r="T229" s="49">
        <f>'[8]ENERO '!S227+[8]FEBRERO!S227+[8]MARZO!S227+[8]ABRIL!S227+[8]MAYO!S227+[8]JUNIO!S227+[8]JULIO!S227+[8]AGOSTO!S227+[8]SEPTIEMBRE!S227+[8]OCTUBRE!S227+[8]NOVIEMBRE!S227+[8]DICIEMBRE!S227</f>
        <v>5.2613495862838615</v>
      </c>
      <c r="U229" s="50">
        <f t="shared" si="20"/>
        <v>43.814303986283861</v>
      </c>
      <c r="V229" s="52"/>
      <c r="W229" s="52"/>
      <c r="X229" s="52"/>
      <c r="Y229" s="52"/>
      <c r="Z229" s="52"/>
      <c r="AA229" s="52"/>
      <c r="AB229" s="52"/>
      <c r="AC229" s="52"/>
      <c r="AD229" s="52"/>
      <c r="AE229" s="52"/>
      <c r="AF229" s="52"/>
      <c r="AG229" s="52"/>
      <c r="AH229" s="52"/>
      <c r="AI229" s="52"/>
      <c r="AJ229" s="52"/>
      <c r="AK229" s="52"/>
      <c r="AL229" s="52"/>
      <c r="AM229" s="52"/>
      <c r="AN229" s="52"/>
      <c r="AO229" s="52"/>
      <c r="AP229" s="52"/>
      <c r="AQ229" s="52"/>
      <c r="AR229" s="52"/>
      <c r="AS229" s="52"/>
      <c r="AT229" s="52"/>
      <c r="AU229" s="52"/>
      <c r="AV229" s="52"/>
      <c r="AW229" s="52"/>
      <c r="AX229" s="52"/>
      <c r="AY229" s="52"/>
      <c r="AZ229" s="52"/>
      <c r="BA229" s="52"/>
      <c r="BB229" s="52"/>
      <c r="BC229" s="52"/>
      <c r="BD229" s="52"/>
      <c r="BE229" s="52"/>
      <c r="BF229" s="52"/>
      <c r="BG229" s="52"/>
      <c r="BH229" s="52"/>
      <c r="BI229" s="52"/>
      <c r="BJ229" s="52"/>
      <c r="BK229" s="52"/>
      <c r="BL229" s="52"/>
      <c r="BM229" s="52"/>
      <c r="BN229" s="52"/>
      <c r="BO229" s="52"/>
      <c r="BP229" s="52"/>
      <c r="BQ229" s="52"/>
      <c r="BR229" s="52"/>
      <c r="BS229" s="52"/>
      <c r="BT229" s="52"/>
      <c r="BU229" s="52"/>
      <c r="BV229" s="52"/>
      <c r="BW229" s="52"/>
      <c r="BX229" s="52"/>
      <c r="BY229" s="52"/>
      <c r="BZ229" s="52"/>
      <c r="CA229" s="52"/>
      <c r="CB229" s="52"/>
      <c r="CC229" s="52"/>
      <c r="CD229" s="52"/>
      <c r="CE229" s="52"/>
      <c r="CF229" s="52"/>
      <c r="CG229" s="52"/>
      <c r="CH229" s="52"/>
      <c r="CI229" s="52"/>
      <c r="CJ229" s="52"/>
      <c r="CK229" s="52"/>
      <c r="CL229" s="52"/>
      <c r="CM229" s="52"/>
      <c r="CN229" s="52"/>
      <c r="CO229" s="52"/>
      <c r="CP229" s="52"/>
      <c r="CQ229" s="52"/>
      <c r="CR229" s="52"/>
      <c r="CS229" s="52"/>
      <c r="CT229" s="52"/>
      <c r="CU229" s="52"/>
      <c r="CV229" s="52"/>
      <c r="CW229" s="52"/>
      <c r="CX229" s="52"/>
      <c r="CY229" s="52"/>
      <c r="CZ229" s="52"/>
      <c r="DA229" s="52"/>
      <c r="DB229" s="52"/>
      <c r="DC229" s="52"/>
      <c r="DD229" s="52"/>
      <c r="DE229" s="52"/>
      <c r="DF229" s="52"/>
      <c r="DG229" s="52"/>
      <c r="DH229" s="52"/>
      <c r="DI229" s="52"/>
      <c r="DJ229" s="52"/>
      <c r="DK229" s="52"/>
      <c r="DL229" s="52"/>
      <c r="DM229" s="52"/>
      <c r="DN229" s="52"/>
      <c r="DO229" s="52"/>
      <c r="DP229" s="52"/>
      <c r="DQ229" s="52"/>
      <c r="DR229" s="52"/>
      <c r="DS229" s="52"/>
      <c r="DT229" s="52"/>
      <c r="DU229" s="52"/>
      <c r="DV229" s="52"/>
      <c r="DW229" s="52"/>
      <c r="DX229" s="52"/>
      <c r="DY229" s="52"/>
      <c r="DZ229" s="52"/>
      <c r="EA229" s="52"/>
      <c r="EB229" s="52"/>
      <c r="EC229" s="52"/>
      <c r="ED229" s="52"/>
      <c r="EE229" s="52"/>
      <c r="EF229" s="52"/>
      <c r="EG229" s="52"/>
      <c r="EH229" s="52"/>
      <c r="EI229" s="52"/>
      <c r="EJ229" s="52"/>
      <c r="EK229" s="52"/>
      <c r="EL229" s="52"/>
      <c r="EM229" s="52"/>
      <c r="EN229" s="52"/>
      <c r="EO229" s="52"/>
      <c r="EP229" s="52"/>
      <c r="EQ229" s="52"/>
      <c r="ER229" s="52"/>
      <c r="ES229" s="52"/>
      <c r="ET229" s="52"/>
      <c r="EU229" s="52"/>
      <c r="EV229" s="52"/>
      <c r="EW229" s="52"/>
      <c r="EX229" s="52"/>
      <c r="EY229" s="52"/>
      <c r="EZ229" s="52"/>
      <c r="FA229" s="52"/>
      <c r="FB229" s="52"/>
      <c r="FC229" s="52"/>
      <c r="FD229" s="52"/>
      <c r="FE229" s="52"/>
      <c r="FF229" s="52"/>
      <c r="FG229" s="52"/>
      <c r="FH229" s="52"/>
      <c r="FI229" s="52"/>
      <c r="FJ229" s="52"/>
      <c r="FK229" s="52"/>
      <c r="FL229" s="52"/>
      <c r="FM229" s="52"/>
      <c r="FN229" s="52"/>
      <c r="FO229" s="52"/>
      <c r="FP229" s="52"/>
      <c r="FQ229" s="52"/>
      <c r="FR229" s="52"/>
      <c r="FS229" s="52"/>
      <c r="FT229" s="52"/>
      <c r="FU229" s="52"/>
      <c r="FV229" s="52"/>
      <c r="FW229" s="52"/>
      <c r="FX229" s="52"/>
      <c r="FY229" s="52"/>
      <c r="FZ229" s="52"/>
      <c r="GA229" s="52"/>
      <c r="GB229" s="52"/>
      <c r="GC229" s="52"/>
      <c r="GD229" s="52"/>
      <c r="GE229" s="52"/>
      <c r="GF229" s="52"/>
      <c r="GG229" s="52"/>
      <c r="GH229" s="52"/>
      <c r="GI229" s="52"/>
      <c r="GJ229" s="52"/>
      <c r="GK229" s="52"/>
      <c r="GL229" s="52"/>
      <c r="GM229" s="52"/>
      <c r="GN229" s="52"/>
      <c r="GO229" s="52"/>
      <c r="GP229" s="52"/>
      <c r="GQ229" s="52"/>
      <c r="GR229" s="52"/>
      <c r="GS229" s="52"/>
      <c r="GT229" s="52"/>
      <c r="GU229" s="52"/>
      <c r="GV229" s="52"/>
      <c r="GW229" s="52"/>
      <c r="GX229" s="52"/>
      <c r="GY229" s="52"/>
      <c r="GZ229" s="52"/>
      <c r="HA229" s="52"/>
      <c r="HB229" s="52"/>
      <c r="HC229" s="52"/>
      <c r="HD229" s="52"/>
      <c r="HE229" s="52"/>
      <c r="HF229" s="52"/>
      <c r="HG229" s="52"/>
      <c r="HH229" s="52"/>
      <c r="HI229" s="52"/>
      <c r="HJ229" s="52"/>
      <c r="HK229" s="52"/>
      <c r="HL229" s="52"/>
      <c r="HM229" s="52"/>
      <c r="HN229" s="52"/>
      <c r="HO229" s="52"/>
      <c r="HP229" s="52"/>
      <c r="HQ229" s="52"/>
      <c r="HR229" s="52"/>
      <c r="HS229" s="52"/>
      <c r="HT229" s="52"/>
      <c r="HU229" s="52"/>
      <c r="HV229" s="52"/>
      <c r="HW229" s="52"/>
      <c r="HX229" s="52"/>
      <c r="HY229" s="52"/>
      <c r="HZ229" s="52"/>
      <c r="IA229" s="52"/>
      <c r="IB229" s="52"/>
      <c r="IC229" s="52"/>
      <c r="ID229" s="52"/>
      <c r="IE229" s="52"/>
      <c r="IF229" s="52"/>
      <c r="IG229" s="52"/>
      <c r="IH229" s="52"/>
      <c r="II229" s="52"/>
      <c r="IJ229" s="52"/>
      <c r="IK229" s="52"/>
      <c r="IL229" s="52"/>
      <c r="IM229" s="52"/>
      <c r="IN229" s="52"/>
      <c r="IO229" s="52"/>
    </row>
    <row r="230" spans="1:249" s="39" customFormat="1" x14ac:dyDescent="0.25">
      <c r="A230" s="281">
        <v>268</v>
      </c>
      <c r="B230" s="281" t="s">
        <v>500</v>
      </c>
      <c r="C230" s="293" t="s">
        <v>727</v>
      </c>
      <c r="D230" s="283">
        <v>111.75602550000002</v>
      </c>
      <c r="E230" s="284">
        <v>51.281758500000009</v>
      </c>
      <c r="F230" s="284">
        <v>0</v>
      </c>
      <c r="G230" s="283">
        <v>0</v>
      </c>
      <c r="H230" s="280">
        <f t="shared" si="18"/>
        <v>60.474267000000012</v>
      </c>
      <c r="I230" s="280"/>
      <c r="J230" s="283">
        <v>12.417336166666667</v>
      </c>
      <c r="K230" s="283">
        <v>5.6979731666666673</v>
      </c>
      <c r="L230" s="283">
        <v>0</v>
      </c>
      <c r="M230" s="283">
        <v>0</v>
      </c>
      <c r="N230" s="283">
        <f t="shared" si="19"/>
        <v>6.7193629999999995</v>
      </c>
      <c r="O230" s="280">
        <f t="shared" si="16"/>
        <v>-88.888888888888886</v>
      </c>
      <c r="P230" s="49">
        <f>'[8]ENERO '!O228+[8]FEBRERO!O228+[8]MARZO!O228+[8]ABRIL!O228+[8]MAYO!O228+[8]JUNIO!O228+[8]JULIO!O228+[8]AGOSTO!O228+[8]SEPTIEMBRE!O228+[8]OCTUBRE!O228+[8]NOVIEMBRE!O228+[8]DICIEMBRE!O228</f>
        <v>0</v>
      </c>
      <c r="Q230" s="49">
        <f>'[8]ENERO '!P228+[8]FEBRERO!P228+[8]MARZO!P228+[8]ABRIL!P228+[8]MAYO!P228+[8]JUNIO!P228+[8]JULIO!P228+[8]AGOSTO!P228+[8]SEPTIEMBRE!P228+[8]OCTUBRE!P228+[8]NOVIEMBRE!P228+[8]DICIEMBRE!P228</f>
        <v>51.281758500000009</v>
      </c>
      <c r="R230" s="50">
        <f t="shared" si="17"/>
        <v>51.281758500000009</v>
      </c>
      <c r="S230" s="49">
        <f>'[8]ENERO '!R228+[8]FEBRERO!R228+[8]MARZO!R228+[8]ABRIL!R228+[8]MAYO!R228+[8]JUNIO!R228+[8]JULIO!R228+[8]AGOSTO!R228+[8]SEPTIEMBRE!R228+[8]OCTUBRE!R228+[8]NOVIEMBRE!R228+[8]DICIEMBRE!R228</f>
        <v>0</v>
      </c>
      <c r="T230" s="49">
        <f>'[8]ENERO '!S228+[8]FEBRERO!S228+[8]MARZO!S228+[8]ABRIL!S228+[8]MAYO!S228+[8]JUNIO!S228+[8]JULIO!S228+[8]AGOSTO!S228+[8]SEPTIEMBRE!S228+[8]OCTUBRE!S228+[8]NOVIEMBRE!S228+[8]DICIEMBRE!S228</f>
        <v>5.6979731666666673</v>
      </c>
      <c r="U230" s="50">
        <f t="shared" si="20"/>
        <v>5.6979731666666673</v>
      </c>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c r="AU230" s="52"/>
      <c r="AV230" s="52"/>
      <c r="AW230" s="52"/>
      <c r="AX230" s="52"/>
      <c r="AY230" s="52"/>
      <c r="AZ230" s="52"/>
      <c r="BA230" s="52"/>
      <c r="BB230" s="52"/>
      <c r="BC230" s="52"/>
      <c r="BD230" s="52"/>
      <c r="BE230" s="52"/>
      <c r="BF230" s="52"/>
      <c r="BG230" s="52"/>
      <c r="BH230" s="52"/>
      <c r="BI230" s="52"/>
      <c r="BJ230" s="52"/>
      <c r="BK230" s="52"/>
      <c r="BL230" s="52"/>
      <c r="BM230" s="52"/>
      <c r="BN230" s="52"/>
      <c r="BO230" s="52"/>
      <c r="BP230" s="52"/>
      <c r="BQ230" s="52"/>
      <c r="BR230" s="52"/>
      <c r="BS230" s="52"/>
      <c r="BT230" s="52"/>
      <c r="BU230" s="52"/>
      <c r="BV230" s="52"/>
      <c r="BW230" s="52"/>
      <c r="BX230" s="52"/>
      <c r="BY230" s="52"/>
      <c r="BZ230" s="52"/>
      <c r="CA230" s="52"/>
      <c r="CB230" s="52"/>
      <c r="CC230" s="52"/>
      <c r="CD230" s="52"/>
      <c r="CE230" s="52"/>
      <c r="CF230" s="52"/>
      <c r="CG230" s="52"/>
      <c r="CH230" s="52"/>
      <c r="CI230" s="52"/>
      <c r="CJ230" s="52"/>
      <c r="CK230" s="52"/>
      <c r="CL230" s="52"/>
      <c r="CM230" s="52"/>
      <c r="CN230" s="52"/>
      <c r="CO230" s="52"/>
      <c r="CP230" s="52"/>
      <c r="CQ230" s="52"/>
      <c r="CR230" s="52"/>
      <c r="CS230" s="52"/>
      <c r="CT230" s="52"/>
      <c r="CU230" s="52"/>
      <c r="CV230" s="52"/>
      <c r="CW230" s="52"/>
      <c r="CX230" s="52"/>
      <c r="CY230" s="52"/>
      <c r="CZ230" s="52"/>
      <c r="DA230" s="52"/>
      <c r="DB230" s="52"/>
      <c r="DC230" s="52"/>
      <c r="DD230" s="52"/>
      <c r="DE230" s="52"/>
      <c r="DF230" s="52"/>
      <c r="DG230" s="52"/>
      <c r="DH230" s="52"/>
      <c r="DI230" s="52"/>
      <c r="DJ230" s="52"/>
      <c r="DK230" s="52"/>
      <c r="DL230" s="52"/>
      <c r="DM230" s="52"/>
      <c r="DN230" s="52"/>
      <c r="DO230" s="52"/>
      <c r="DP230" s="52"/>
      <c r="DQ230" s="52"/>
      <c r="DR230" s="52"/>
      <c r="DS230" s="52"/>
      <c r="DT230" s="52"/>
      <c r="DU230" s="52"/>
      <c r="DV230" s="52"/>
      <c r="DW230" s="52"/>
      <c r="DX230" s="52"/>
      <c r="DY230" s="52"/>
      <c r="DZ230" s="52"/>
      <c r="EA230" s="52"/>
      <c r="EB230" s="52"/>
      <c r="EC230" s="52"/>
      <c r="ED230" s="52"/>
      <c r="EE230" s="52"/>
      <c r="EF230" s="52"/>
      <c r="EG230" s="52"/>
      <c r="EH230" s="52"/>
      <c r="EI230" s="52"/>
      <c r="EJ230" s="52"/>
      <c r="EK230" s="52"/>
      <c r="EL230" s="52"/>
      <c r="EM230" s="52"/>
      <c r="EN230" s="52"/>
      <c r="EO230" s="52"/>
      <c r="EP230" s="52"/>
      <c r="EQ230" s="52"/>
      <c r="ER230" s="52"/>
      <c r="ES230" s="52"/>
      <c r="ET230" s="52"/>
      <c r="EU230" s="52"/>
      <c r="EV230" s="52"/>
      <c r="EW230" s="52"/>
      <c r="EX230" s="52"/>
      <c r="EY230" s="52"/>
      <c r="EZ230" s="52"/>
      <c r="FA230" s="52"/>
      <c r="FB230" s="52"/>
      <c r="FC230" s="52"/>
      <c r="FD230" s="52"/>
      <c r="FE230" s="52"/>
      <c r="FF230" s="52"/>
      <c r="FG230" s="52"/>
      <c r="FH230" s="52"/>
      <c r="FI230" s="52"/>
      <c r="FJ230" s="52"/>
      <c r="FK230" s="52"/>
      <c r="FL230" s="52"/>
      <c r="FM230" s="52"/>
      <c r="FN230" s="52"/>
      <c r="FO230" s="52"/>
      <c r="FP230" s="52"/>
      <c r="FQ230" s="52"/>
      <c r="FR230" s="52"/>
      <c r="FS230" s="52"/>
      <c r="FT230" s="52"/>
      <c r="FU230" s="52"/>
      <c r="FV230" s="52"/>
      <c r="FW230" s="52"/>
      <c r="FX230" s="52"/>
      <c r="FY230" s="52"/>
      <c r="FZ230" s="52"/>
      <c r="GA230" s="52"/>
      <c r="GB230" s="52"/>
      <c r="GC230" s="52"/>
      <c r="GD230" s="52"/>
      <c r="GE230" s="52"/>
      <c r="GF230" s="52"/>
      <c r="GG230" s="52"/>
      <c r="GH230" s="52"/>
      <c r="GI230" s="52"/>
      <c r="GJ230" s="52"/>
      <c r="GK230" s="52"/>
      <c r="GL230" s="52"/>
      <c r="GM230" s="52"/>
      <c r="GN230" s="52"/>
      <c r="GO230" s="52"/>
      <c r="GP230" s="52"/>
      <c r="GQ230" s="52"/>
      <c r="GR230" s="52"/>
      <c r="GS230" s="52"/>
      <c r="GT230" s="52"/>
      <c r="GU230" s="52"/>
      <c r="GV230" s="52"/>
      <c r="GW230" s="52"/>
      <c r="GX230" s="52"/>
      <c r="GY230" s="52"/>
      <c r="GZ230" s="52"/>
      <c r="HA230" s="52"/>
      <c r="HB230" s="52"/>
      <c r="HC230" s="52"/>
      <c r="HD230" s="52"/>
      <c r="HE230" s="52"/>
      <c r="HF230" s="52"/>
      <c r="HG230" s="52"/>
      <c r="HH230" s="52"/>
      <c r="HI230" s="52"/>
      <c r="HJ230" s="52"/>
      <c r="HK230" s="52"/>
      <c r="HL230" s="52"/>
      <c r="HM230" s="52"/>
      <c r="HN230" s="52"/>
      <c r="HO230" s="52"/>
      <c r="HP230" s="52"/>
      <c r="HQ230" s="52"/>
      <c r="HR230" s="52"/>
      <c r="HS230" s="52"/>
      <c r="HT230" s="52"/>
      <c r="HU230" s="52"/>
      <c r="HV230" s="52"/>
      <c r="HW230" s="52"/>
      <c r="HX230" s="52"/>
      <c r="HY230" s="52"/>
      <c r="HZ230" s="52"/>
      <c r="IA230" s="52"/>
      <c r="IB230" s="52"/>
      <c r="IC230" s="52"/>
      <c r="ID230" s="52"/>
      <c r="IE230" s="52"/>
      <c r="IF230" s="52"/>
      <c r="IG230" s="52"/>
      <c r="IH230" s="52"/>
      <c r="II230" s="52"/>
      <c r="IJ230" s="52"/>
      <c r="IK230" s="52"/>
      <c r="IL230" s="52"/>
      <c r="IM230" s="52"/>
      <c r="IN230" s="52"/>
      <c r="IO230" s="52"/>
    </row>
    <row r="231" spans="1:249" s="39" customFormat="1" ht="27" x14ac:dyDescent="0.25">
      <c r="A231" s="281">
        <v>269</v>
      </c>
      <c r="B231" s="281" t="s">
        <v>508</v>
      </c>
      <c r="C231" s="293" t="s">
        <v>728</v>
      </c>
      <c r="D231" s="283">
        <v>15.984519749999999</v>
      </c>
      <c r="E231" s="284">
        <v>6.0793555799999996</v>
      </c>
      <c r="F231" s="284">
        <v>0</v>
      </c>
      <c r="G231" s="283">
        <v>1.7427897899999998</v>
      </c>
      <c r="H231" s="280">
        <f t="shared" si="18"/>
        <v>8.1623743799999993</v>
      </c>
      <c r="I231" s="280"/>
      <c r="J231" s="283">
        <v>18.255787680770961</v>
      </c>
      <c r="K231" s="283">
        <v>5.9247131965265272</v>
      </c>
      <c r="L231" s="283">
        <v>0</v>
      </c>
      <c r="M231" s="283">
        <v>1.8596474199999999</v>
      </c>
      <c r="N231" s="283">
        <f t="shared" si="19"/>
        <v>10.471427064244434</v>
      </c>
      <c r="O231" s="280">
        <f t="shared" si="16"/>
        <v>28.288982797728952</v>
      </c>
      <c r="P231" s="49">
        <f>'[8]ENERO '!O229+[8]FEBRERO!O229+[8]MARZO!O229+[8]ABRIL!O229+[8]MAYO!O229+[8]JUNIO!O229+[8]JULIO!O229+[8]AGOSTO!O229+[8]SEPTIEMBRE!O229+[8]OCTUBRE!O229+[8]NOVIEMBRE!O229+[8]DICIEMBRE!O229</f>
        <v>4.665380579999999</v>
      </c>
      <c r="Q231" s="49">
        <f>'[8]ENERO '!P229+[8]FEBRERO!P229+[8]MARZO!P229+[8]ABRIL!P229+[8]MAYO!P229+[8]JUNIO!P229+[8]JULIO!P229+[8]AGOSTO!P229+[8]SEPTIEMBRE!P229+[8]OCTUBRE!P229+[8]NOVIEMBRE!P229+[8]DICIEMBRE!P229</f>
        <v>1.4139750000000004</v>
      </c>
      <c r="R231" s="50">
        <f t="shared" si="17"/>
        <v>6.0793555799999996</v>
      </c>
      <c r="S231" s="49">
        <f>'[8]ENERO '!R229+[8]FEBRERO!R229+[8]MARZO!R229+[8]ABRIL!R229+[8]MAYO!R229+[8]JUNIO!R229+[8]JULIO!R229+[8]AGOSTO!R229+[8]SEPTIEMBRE!R229+[8]OCTUBRE!R229+[8]NOVIEMBRE!R229+[8]DICIEMBRE!R229</f>
        <v>4.665380579999999</v>
      </c>
      <c r="T231" s="49">
        <f>'[8]ENERO '!S229+[8]FEBRERO!S229+[8]MARZO!S229+[8]ABRIL!S229+[8]MAYO!S229+[8]JUNIO!S229+[8]JULIO!S229+[8]AGOSTO!S229+[8]SEPTIEMBRE!S229+[8]OCTUBRE!S229+[8]NOVIEMBRE!S229+[8]DICIEMBRE!S229</f>
        <v>1.2593326165265277</v>
      </c>
      <c r="U231" s="50">
        <f t="shared" si="20"/>
        <v>5.9247131965265272</v>
      </c>
      <c r="V231" s="52"/>
      <c r="W231" s="52"/>
      <c r="X231" s="52"/>
      <c r="Y231" s="52"/>
      <c r="Z231" s="52"/>
      <c r="AA231" s="52"/>
      <c r="AB231" s="52"/>
      <c r="AC231" s="52"/>
      <c r="AD231" s="52"/>
      <c r="AE231" s="52"/>
      <c r="AF231" s="52"/>
      <c r="AG231" s="52"/>
      <c r="AH231" s="52"/>
      <c r="AI231" s="52"/>
      <c r="AJ231" s="52"/>
      <c r="AK231" s="52"/>
      <c r="AL231" s="52"/>
      <c r="AM231" s="52"/>
      <c r="AN231" s="52"/>
      <c r="AO231" s="52"/>
      <c r="AP231" s="52"/>
      <c r="AQ231" s="52"/>
      <c r="AR231" s="52"/>
      <c r="AS231" s="52"/>
      <c r="AT231" s="52"/>
      <c r="AU231" s="52"/>
      <c r="AV231" s="52"/>
      <c r="AW231" s="52"/>
      <c r="AX231" s="52"/>
      <c r="AY231" s="52"/>
      <c r="AZ231" s="52"/>
      <c r="BA231" s="52"/>
      <c r="BB231" s="52"/>
      <c r="BC231" s="52"/>
      <c r="BD231" s="52"/>
      <c r="BE231" s="52"/>
      <c r="BF231" s="52"/>
      <c r="BG231" s="52"/>
      <c r="BH231" s="52"/>
      <c r="BI231" s="52"/>
      <c r="BJ231" s="52"/>
      <c r="BK231" s="52"/>
      <c r="BL231" s="52"/>
      <c r="BM231" s="52"/>
      <c r="BN231" s="52"/>
      <c r="BO231" s="52"/>
      <c r="BP231" s="52"/>
      <c r="BQ231" s="52"/>
      <c r="BR231" s="52"/>
      <c r="BS231" s="52"/>
      <c r="BT231" s="52"/>
      <c r="BU231" s="52"/>
      <c r="BV231" s="52"/>
      <c r="BW231" s="52"/>
      <c r="BX231" s="52"/>
      <c r="BY231" s="52"/>
      <c r="BZ231" s="52"/>
      <c r="CA231" s="52"/>
      <c r="CB231" s="52"/>
      <c r="CC231" s="52"/>
      <c r="CD231" s="52"/>
      <c r="CE231" s="52"/>
      <c r="CF231" s="52"/>
      <c r="CG231" s="52"/>
      <c r="CH231" s="52"/>
      <c r="CI231" s="52"/>
      <c r="CJ231" s="52"/>
      <c r="CK231" s="52"/>
      <c r="CL231" s="52"/>
      <c r="CM231" s="52"/>
      <c r="CN231" s="52"/>
      <c r="CO231" s="52"/>
      <c r="CP231" s="52"/>
      <c r="CQ231" s="52"/>
      <c r="CR231" s="52"/>
      <c r="CS231" s="52"/>
      <c r="CT231" s="52"/>
      <c r="CU231" s="52"/>
      <c r="CV231" s="52"/>
      <c r="CW231" s="52"/>
      <c r="CX231" s="52"/>
      <c r="CY231" s="52"/>
      <c r="CZ231" s="52"/>
      <c r="DA231" s="52"/>
      <c r="DB231" s="52"/>
      <c r="DC231" s="52"/>
      <c r="DD231" s="52"/>
      <c r="DE231" s="52"/>
      <c r="DF231" s="52"/>
      <c r="DG231" s="52"/>
      <c r="DH231" s="52"/>
      <c r="DI231" s="52"/>
      <c r="DJ231" s="52"/>
      <c r="DK231" s="52"/>
      <c r="DL231" s="52"/>
      <c r="DM231" s="52"/>
      <c r="DN231" s="52"/>
      <c r="DO231" s="52"/>
      <c r="DP231" s="52"/>
      <c r="DQ231" s="52"/>
      <c r="DR231" s="52"/>
      <c r="DS231" s="52"/>
      <c r="DT231" s="52"/>
      <c r="DU231" s="52"/>
      <c r="DV231" s="52"/>
      <c r="DW231" s="52"/>
      <c r="DX231" s="52"/>
      <c r="DY231" s="52"/>
      <c r="DZ231" s="52"/>
      <c r="EA231" s="52"/>
      <c r="EB231" s="52"/>
      <c r="EC231" s="52"/>
      <c r="ED231" s="52"/>
      <c r="EE231" s="52"/>
      <c r="EF231" s="52"/>
      <c r="EG231" s="52"/>
      <c r="EH231" s="52"/>
      <c r="EI231" s="52"/>
      <c r="EJ231" s="52"/>
      <c r="EK231" s="52"/>
      <c r="EL231" s="52"/>
      <c r="EM231" s="52"/>
      <c r="EN231" s="52"/>
      <c r="EO231" s="52"/>
      <c r="EP231" s="52"/>
      <c r="EQ231" s="52"/>
      <c r="ER231" s="52"/>
      <c r="ES231" s="52"/>
      <c r="ET231" s="52"/>
      <c r="EU231" s="52"/>
      <c r="EV231" s="52"/>
      <c r="EW231" s="52"/>
      <c r="EX231" s="52"/>
      <c r="EY231" s="52"/>
      <c r="EZ231" s="52"/>
      <c r="FA231" s="52"/>
      <c r="FB231" s="52"/>
      <c r="FC231" s="52"/>
      <c r="FD231" s="52"/>
      <c r="FE231" s="52"/>
      <c r="FF231" s="52"/>
      <c r="FG231" s="52"/>
      <c r="FH231" s="52"/>
      <c r="FI231" s="52"/>
      <c r="FJ231" s="52"/>
      <c r="FK231" s="52"/>
      <c r="FL231" s="52"/>
      <c r="FM231" s="52"/>
      <c r="FN231" s="52"/>
      <c r="FO231" s="52"/>
      <c r="FP231" s="52"/>
      <c r="FQ231" s="52"/>
      <c r="FR231" s="52"/>
      <c r="FS231" s="52"/>
      <c r="FT231" s="52"/>
      <c r="FU231" s="52"/>
      <c r="FV231" s="52"/>
      <c r="FW231" s="52"/>
      <c r="FX231" s="52"/>
      <c r="FY231" s="52"/>
      <c r="FZ231" s="52"/>
      <c r="GA231" s="52"/>
      <c r="GB231" s="52"/>
      <c r="GC231" s="52"/>
      <c r="GD231" s="52"/>
      <c r="GE231" s="52"/>
      <c r="GF231" s="52"/>
      <c r="GG231" s="52"/>
      <c r="GH231" s="52"/>
      <c r="GI231" s="52"/>
      <c r="GJ231" s="52"/>
      <c r="GK231" s="52"/>
      <c r="GL231" s="52"/>
      <c r="GM231" s="52"/>
      <c r="GN231" s="52"/>
      <c r="GO231" s="52"/>
      <c r="GP231" s="52"/>
      <c r="GQ231" s="52"/>
      <c r="GR231" s="52"/>
      <c r="GS231" s="52"/>
      <c r="GT231" s="52"/>
      <c r="GU231" s="52"/>
      <c r="GV231" s="52"/>
      <c r="GW231" s="52"/>
      <c r="GX231" s="52"/>
      <c r="GY231" s="52"/>
      <c r="GZ231" s="52"/>
      <c r="HA231" s="52"/>
      <c r="HB231" s="52"/>
      <c r="HC231" s="52"/>
      <c r="HD231" s="52"/>
      <c r="HE231" s="52"/>
      <c r="HF231" s="52"/>
      <c r="HG231" s="52"/>
      <c r="HH231" s="52"/>
      <c r="HI231" s="52"/>
      <c r="HJ231" s="52"/>
      <c r="HK231" s="52"/>
      <c r="HL231" s="52"/>
      <c r="HM231" s="52"/>
      <c r="HN231" s="52"/>
      <c r="HO231" s="52"/>
      <c r="HP231" s="52"/>
      <c r="HQ231" s="52"/>
      <c r="HR231" s="52"/>
      <c r="HS231" s="52"/>
      <c r="HT231" s="52"/>
      <c r="HU231" s="52"/>
      <c r="HV231" s="52"/>
      <c r="HW231" s="52"/>
      <c r="HX231" s="52"/>
      <c r="HY231" s="52"/>
      <c r="HZ231" s="52"/>
      <c r="IA231" s="52"/>
      <c r="IB231" s="52"/>
      <c r="IC231" s="52"/>
      <c r="ID231" s="52"/>
      <c r="IE231" s="52"/>
      <c r="IF231" s="52"/>
      <c r="IG231" s="52"/>
      <c r="IH231" s="52"/>
      <c r="II231" s="52"/>
      <c r="IJ231" s="52"/>
      <c r="IK231" s="52"/>
      <c r="IL231" s="52"/>
      <c r="IM231" s="52"/>
      <c r="IN231" s="52"/>
      <c r="IO231" s="52"/>
    </row>
    <row r="232" spans="1:249" s="39" customFormat="1" x14ac:dyDescent="0.25">
      <c r="A232" s="281">
        <v>273</v>
      </c>
      <c r="B232" s="281" t="s">
        <v>512</v>
      </c>
      <c r="C232" s="293" t="s">
        <v>729</v>
      </c>
      <c r="D232" s="283">
        <v>648.22499999999991</v>
      </c>
      <c r="E232" s="284">
        <v>63.384945250000001</v>
      </c>
      <c r="F232" s="284">
        <v>0</v>
      </c>
      <c r="G232" s="283">
        <v>26.690494700000002</v>
      </c>
      <c r="H232" s="280">
        <f t="shared" si="18"/>
        <v>558.14956004999988</v>
      </c>
      <c r="I232" s="280"/>
      <c r="J232" s="283">
        <v>250.51006958671402</v>
      </c>
      <c r="K232" s="283">
        <v>58.798667614426954</v>
      </c>
      <c r="L232" s="283">
        <v>0</v>
      </c>
      <c r="M232" s="283">
        <v>31.153577869999996</v>
      </c>
      <c r="N232" s="283">
        <f t="shared" si="19"/>
        <v>160.55782410228707</v>
      </c>
      <c r="O232" s="280">
        <f t="shared" si="16"/>
        <v>-71.233906537899244</v>
      </c>
      <c r="P232" s="49">
        <f>'[8]ENERO '!O230+[8]FEBRERO!O230+[8]MARZO!O230+[8]ABRIL!O230+[8]MAYO!O230+[8]JUNIO!O230+[8]JULIO!O230+[8]AGOSTO!O230+[8]SEPTIEMBRE!O230+[8]OCTUBRE!O230+[8]NOVIEMBRE!O230+[8]DICIEMBRE!O230</f>
        <v>33.234945249999996</v>
      </c>
      <c r="Q232" s="49">
        <f>'[8]ENERO '!P230+[8]FEBRERO!P230+[8]MARZO!P230+[8]ABRIL!P230+[8]MAYO!P230+[8]JUNIO!P230+[8]JULIO!P230+[8]AGOSTO!P230+[8]SEPTIEMBRE!P230+[8]OCTUBRE!P230+[8]NOVIEMBRE!P230+[8]DICIEMBRE!P230</f>
        <v>30.150000000000006</v>
      </c>
      <c r="R232" s="50">
        <f t="shared" si="17"/>
        <v>63.384945250000001</v>
      </c>
      <c r="S232" s="49">
        <f>'[8]ENERO '!R230+[8]FEBRERO!R230+[8]MARZO!R230+[8]ABRIL!R230+[8]MAYO!R230+[8]JUNIO!R230+[8]JULIO!R230+[8]AGOSTO!R230+[8]SEPTIEMBRE!R230+[8]OCTUBRE!R230+[8]NOVIEMBRE!R230+[8]DICIEMBRE!R230</f>
        <v>36.876010359999995</v>
      </c>
      <c r="T232" s="49">
        <f>'[8]ENERO '!S230+[8]FEBRERO!S230+[8]MARZO!S230+[8]ABRIL!S230+[8]MAYO!S230+[8]JUNIO!S230+[8]JULIO!S230+[8]AGOSTO!S230+[8]SEPTIEMBRE!S230+[8]OCTUBRE!S230+[8]NOVIEMBRE!S230+[8]DICIEMBRE!S230</f>
        <v>21.922657254426959</v>
      </c>
      <c r="U232" s="50">
        <f t="shared" si="20"/>
        <v>58.798667614426954</v>
      </c>
      <c r="V232" s="52"/>
      <c r="W232" s="52"/>
      <c r="X232" s="52"/>
      <c r="Y232" s="52"/>
      <c r="Z232" s="52"/>
      <c r="AA232" s="52"/>
      <c r="AB232" s="52"/>
      <c r="AC232" s="52"/>
      <c r="AD232" s="52"/>
      <c r="AE232" s="52"/>
      <c r="AF232" s="52"/>
      <c r="AG232" s="52"/>
      <c r="AH232" s="52"/>
      <c r="AI232" s="52"/>
      <c r="AJ232" s="52"/>
      <c r="AK232" s="52"/>
      <c r="AL232" s="52"/>
      <c r="AM232" s="52"/>
      <c r="AN232" s="52"/>
      <c r="AO232" s="52"/>
      <c r="AP232" s="52"/>
      <c r="AQ232" s="52"/>
      <c r="AR232" s="52"/>
      <c r="AS232" s="52"/>
      <c r="AT232" s="52"/>
      <c r="AU232" s="52"/>
      <c r="AV232" s="52"/>
      <c r="AW232" s="52"/>
      <c r="AX232" s="52"/>
      <c r="AY232" s="52"/>
      <c r="AZ232" s="52"/>
      <c r="BA232" s="52"/>
      <c r="BB232" s="52"/>
      <c r="BC232" s="52"/>
      <c r="BD232" s="52"/>
      <c r="BE232" s="52"/>
      <c r="BF232" s="52"/>
      <c r="BG232" s="52"/>
      <c r="BH232" s="52"/>
      <c r="BI232" s="52"/>
      <c r="BJ232" s="52"/>
      <c r="BK232" s="52"/>
      <c r="BL232" s="52"/>
      <c r="BM232" s="52"/>
      <c r="BN232" s="52"/>
      <c r="BO232" s="52"/>
      <c r="BP232" s="52"/>
      <c r="BQ232" s="52"/>
      <c r="BR232" s="52"/>
      <c r="BS232" s="52"/>
      <c r="BT232" s="52"/>
      <c r="BU232" s="52"/>
      <c r="BV232" s="52"/>
      <c r="BW232" s="52"/>
      <c r="BX232" s="52"/>
      <c r="BY232" s="52"/>
      <c r="BZ232" s="52"/>
      <c r="CA232" s="52"/>
      <c r="CB232" s="52"/>
      <c r="CC232" s="52"/>
      <c r="CD232" s="52"/>
      <c r="CE232" s="52"/>
      <c r="CF232" s="52"/>
      <c r="CG232" s="52"/>
      <c r="CH232" s="52"/>
      <c r="CI232" s="52"/>
      <c r="CJ232" s="52"/>
      <c r="CK232" s="52"/>
      <c r="CL232" s="52"/>
      <c r="CM232" s="52"/>
      <c r="CN232" s="52"/>
      <c r="CO232" s="52"/>
      <c r="CP232" s="52"/>
      <c r="CQ232" s="52"/>
      <c r="CR232" s="52"/>
      <c r="CS232" s="52"/>
      <c r="CT232" s="52"/>
      <c r="CU232" s="52"/>
      <c r="CV232" s="52"/>
      <c r="CW232" s="52"/>
      <c r="CX232" s="52"/>
      <c r="CY232" s="52"/>
      <c r="CZ232" s="52"/>
      <c r="DA232" s="52"/>
      <c r="DB232" s="52"/>
      <c r="DC232" s="52"/>
      <c r="DD232" s="52"/>
      <c r="DE232" s="52"/>
      <c r="DF232" s="52"/>
      <c r="DG232" s="52"/>
      <c r="DH232" s="52"/>
      <c r="DI232" s="52"/>
      <c r="DJ232" s="52"/>
      <c r="DK232" s="52"/>
      <c r="DL232" s="52"/>
      <c r="DM232" s="52"/>
      <c r="DN232" s="52"/>
      <c r="DO232" s="52"/>
      <c r="DP232" s="52"/>
      <c r="DQ232" s="52"/>
      <c r="DR232" s="52"/>
      <c r="DS232" s="52"/>
      <c r="DT232" s="52"/>
      <c r="DU232" s="52"/>
      <c r="DV232" s="52"/>
      <c r="DW232" s="52"/>
      <c r="DX232" s="52"/>
      <c r="DY232" s="52"/>
      <c r="DZ232" s="52"/>
      <c r="EA232" s="52"/>
      <c r="EB232" s="52"/>
      <c r="EC232" s="52"/>
      <c r="ED232" s="52"/>
      <c r="EE232" s="52"/>
      <c r="EF232" s="52"/>
      <c r="EG232" s="52"/>
      <c r="EH232" s="52"/>
      <c r="EI232" s="52"/>
      <c r="EJ232" s="52"/>
      <c r="EK232" s="52"/>
      <c r="EL232" s="52"/>
      <c r="EM232" s="52"/>
      <c r="EN232" s="52"/>
      <c r="EO232" s="52"/>
      <c r="EP232" s="52"/>
      <c r="EQ232" s="52"/>
      <c r="ER232" s="52"/>
      <c r="ES232" s="52"/>
      <c r="ET232" s="52"/>
      <c r="EU232" s="52"/>
      <c r="EV232" s="52"/>
      <c r="EW232" s="52"/>
      <c r="EX232" s="52"/>
      <c r="EY232" s="52"/>
      <c r="EZ232" s="52"/>
      <c r="FA232" s="52"/>
      <c r="FB232" s="52"/>
      <c r="FC232" s="52"/>
      <c r="FD232" s="52"/>
      <c r="FE232" s="52"/>
      <c r="FF232" s="52"/>
      <c r="FG232" s="52"/>
      <c r="FH232" s="52"/>
      <c r="FI232" s="52"/>
      <c r="FJ232" s="52"/>
      <c r="FK232" s="52"/>
      <c r="FL232" s="52"/>
      <c r="FM232" s="52"/>
      <c r="FN232" s="52"/>
      <c r="FO232" s="52"/>
      <c r="FP232" s="52"/>
      <c r="FQ232" s="52"/>
      <c r="FR232" s="52"/>
      <c r="FS232" s="52"/>
      <c r="FT232" s="52"/>
      <c r="FU232" s="52"/>
      <c r="FV232" s="52"/>
      <c r="FW232" s="52"/>
      <c r="FX232" s="52"/>
      <c r="FY232" s="52"/>
      <c r="FZ232" s="52"/>
      <c r="GA232" s="52"/>
      <c r="GB232" s="52"/>
      <c r="GC232" s="52"/>
      <c r="GD232" s="52"/>
      <c r="GE232" s="52"/>
      <c r="GF232" s="52"/>
      <c r="GG232" s="52"/>
      <c r="GH232" s="52"/>
      <c r="GI232" s="52"/>
      <c r="GJ232" s="52"/>
      <c r="GK232" s="52"/>
      <c r="GL232" s="52"/>
      <c r="GM232" s="52"/>
      <c r="GN232" s="52"/>
      <c r="GO232" s="52"/>
      <c r="GP232" s="52"/>
      <c r="GQ232" s="52"/>
      <c r="GR232" s="52"/>
      <c r="GS232" s="52"/>
      <c r="GT232" s="52"/>
      <c r="GU232" s="52"/>
      <c r="GV232" s="52"/>
      <c r="GW232" s="52"/>
      <c r="GX232" s="52"/>
      <c r="GY232" s="52"/>
      <c r="GZ232" s="52"/>
      <c r="HA232" s="52"/>
      <c r="HB232" s="52"/>
      <c r="HC232" s="52"/>
      <c r="HD232" s="52"/>
      <c r="HE232" s="52"/>
      <c r="HF232" s="52"/>
      <c r="HG232" s="52"/>
      <c r="HH232" s="52"/>
      <c r="HI232" s="52"/>
      <c r="HJ232" s="52"/>
      <c r="HK232" s="52"/>
      <c r="HL232" s="52"/>
      <c r="HM232" s="52"/>
      <c r="HN232" s="52"/>
      <c r="HO232" s="52"/>
      <c r="HP232" s="52"/>
      <c r="HQ232" s="52"/>
      <c r="HR232" s="52"/>
      <c r="HS232" s="52"/>
      <c r="HT232" s="52"/>
      <c r="HU232" s="52"/>
      <c r="HV232" s="52"/>
      <c r="HW232" s="52"/>
      <c r="HX232" s="52"/>
      <c r="HY232" s="52"/>
      <c r="HZ232" s="52"/>
      <c r="IA232" s="52"/>
      <c r="IB232" s="52"/>
      <c r="IC232" s="52"/>
      <c r="ID232" s="52"/>
      <c r="IE232" s="52"/>
      <c r="IF232" s="52"/>
      <c r="IG232" s="52"/>
      <c r="IH232" s="52"/>
      <c r="II232" s="52"/>
      <c r="IJ232" s="52"/>
      <c r="IK232" s="52"/>
      <c r="IL232" s="52"/>
      <c r="IM232" s="52"/>
      <c r="IN232" s="52"/>
      <c r="IO232" s="52"/>
    </row>
    <row r="233" spans="1:249" s="39" customFormat="1" x14ac:dyDescent="0.25">
      <c r="A233" s="285">
        <v>274</v>
      </c>
      <c r="B233" s="281" t="s">
        <v>512</v>
      </c>
      <c r="C233" s="293" t="s">
        <v>730</v>
      </c>
      <c r="D233" s="283">
        <v>618.07499999999993</v>
      </c>
      <c r="E233" s="284">
        <v>140.05394705999998</v>
      </c>
      <c r="F233" s="284">
        <v>0</v>
      </c>
      <c r="G233" s="283">
        <v>42.406166400000011</v>
      </c>
      <c r="H233" s="280">
        <f t="shared" si="18"/>
        <v>435.61488653999993</v>
      </c>
      <c r="I233" s="280"/>
      <c r="J233" s="283">
        <v>484.50555746177184</v>
      </c>
      <c r="K233" s="283">
        <v>160.1846136614316</v>
      </c>
      <c r="L233" s="283">
        <v>0</v>
      </c>
      <c r="M233" s="283">
        <v>50.600700099999997</v>
      </c>
      <c r="N233" s="283">
        <f t="shared" si="19"/>
        <v>273.72024370034029</v>
      </c>
      <c r="O233" s="280">
        <f t="shared" si="16"/>
        <v>-37.164625875289921</v>
      </c>
      <c r="P233" s="49">
        <f>'[8]ENERO '!O231+[8]FEBRERO!O231+[8]MARZO!O231+[8]ABRIL!O231+[8]MAYO!O231+[8]JUNIO!O231+[8]JULIO!O231+[8]AGOSTO!O231+[8]SEPTIEMBRE!O231+[8]OCTUBRE!O231+[8]NOVIEMBRE!O231+[8]DICIEMBRE!O231</f>
        <v>94.82894705999999</v>
      </c>
      <c r="Q233" s="49">
        <f>'[8]ENERO '!P231+[8]FEBRERO!P231+[8]MARZO!P231+[8]ABRIL!P231+[8]MAYO!P231+[8]JUNIO!P231+[8]JULIO!P231+[8]AGOSTO!P231+[8]SEPTIEMBRE!P231+[8]OCTUBRE!P231+[8]NOVIEMBRE!P231+[8]DICIEMBRE!P231</f>
        <v>45.224999999999994</v>
      </c>
      <c r="R233" s="50">
        <f t="shared" si="17"/>
        <v>140.05394705999998</v>
      </c>
      <c r="S233" s="49">
        <f>'[8]ENERO '!R231+[8]FEBRERO!R231+[8]MARZO!R231+[8]ABRIL!R231+[8]MAYO!R231+[8]JUNIO!R231+[8]JULIO!R231+[8]AGOSTO!R231+[8]SEPTIEMBRE!R231+[8]OCTUBRE!R231+[8]NOVIEMBRE!R231+[8]DICIEMBRE!R231</f>
        <v>102.32361369999998</v>
      </c>
      <c r="T233" s="49">
        <f>'[8]ENERO '!S231+[8]FEBRERO!S231+[8]MARZO!S231+[8]ABRIL!S231+[8]MAYO!S231+[8]JUNIO!S231+[8]JULIO!S231+[8]AGOSTO!S231+[8]SEPTIEMBRE!S231+[8]OCTUBRE!S231+[8]NOVIEMBRE!S231+[8]DICIEMBRE!S231</f>
        <v>57.86099996143161</v>
      </c>
      <c r="U233" s="50">
        <f t="shared" si="20"/>
        <v>160.1846136614316</v>
      </c>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c r="AU233" s="52"/>
      <c r="AV233" s="52"/>
      <c r="AW233" s="52"/>
      <c r="AX233" s="52"/>
      <c r="AY233" s="52"/>
      <c r="AZ233" s="52"/>
      <c r="BA233" s="52"/>
      <c r="BB233" s="52"/>
      <c r="BC233" s="52"/>
      <c r="BD233" s="52"/>
      <c r="BE233" s="52"/>
      <c r="BF233" s="52"/>
      <c r="BG233" s="52"/>
      <c r="BH233" s="52"/>
      <c r="BI233" s="52"/>
      <c r="BJ233" s="52"/>
      <c r="BK233" s="52"/>
      <c r="BL233" s="52"/>
      <c r="BM233" s="52"/>
      <c r="BN233" s="52"/>
      <c r="BO233" s="52"/>
      <c r="BP233" s="52"/>
      <c r="BQ233" s="52"/>
      <c r="BR233" s="52"/>
      <c r="BS233" s="52"/>
      <c r="BT233" s="52"/>
      <c r="BU233" s="52"/>
      <c r="BV233" s="52"/>
      <c r="BW233" s="52"/>
      <c r="BX233" s="52"/>
      <c r="BY233" s="52"/>
      <c r="BZ233" s="52"/>
      <c r="CA233" s="52"/>
      <c r="CB233" s="52"/>
      <c r="CC233" s="52"/>
      <c r="CD233" s="52"/>
      <c r="CE233" s="52"/>
      <c r="CF233" s="52"/>
      <c r="CG233" s="52"/>
      <c r="CH233" s="52"/>
      <c r="CI233" s="52"/>
      <c r="CJ233" s="52"/>
      <c r="CK233" s="52"/>
      <c r="CL233" s="52"/>
      <c r="CM233" s="52"/>
      <c r="CN233" s="52"/>
      <c r="CO233" s="52"/>
      <c r="CP233" s="52"/>
      <c r="CQ233" s="52"/>
      <c r="CR233" s="52"/>
      <c r="CS233" s="52"/>
      <c r="CT233" s="52"/>
      <c r="CU233" s="52"/>
      <c r="CV233" s="52"/>
      <c r="CW233" s="52"/>
      <c r="CX233" s="52"/>
      <c r="CY233" s="52"/>
      <c r="CZ233" s="52"/>
      <c r="DA233" s="52"/>
      <c r="DB233" s="52"/>
      <c r="DC233" s="52"/>
      <c r="DD233" s="52"/>
      <c r="DE233" s="52"/>
      <c r="DF233" s="52"/>
      <c r="DG233" s="52"/>
      <c r="DH233" s="52"/>
      <c r="DI233" s="52"/>
      <c r="DJ233" s="52"/>
      <c r="DK233" s="52"/>
      <c r="DL233" s="52"/>
      <c r="DM233" s="52"/>
      <c r="DN233" s="52"/>
      <c r="DO233" s="52"/>
      <c r="DP233" s="52"/>
      <c r="DQ233" s="52"/>
      <c r="DR233" s="52"/>
      <c r="DS233" s="52"/>
      <c r="DT233" s="52"/>
      <c r="DU233" s="52"/>
      <c r="DV233" s="52"/>
      <c r="DW233" s="52"/>
      <c r="DX233" s="52"/>
      <c r="DY233" s="52"/>
      <c r="DZ233" s="52"/>
      <c r="EA233" s="52"/>
      <c r="EB233" s="52"/>
      <c r="EC233" s="52"/>
      <c r="ED233" s="52"/>
      <c r="EE233" s="52"/>
      <c r="EF233" s="52"/>
      <c r="EG233" s="52"/>
      <c r="EH233" s="52"/>
      <c r="EI233" s="52"/>
      <c r="EJ233" s="52"/>
      <c r="EK233" s="52"/>
      <c r="EL233" s="52"/>
      <c r="EM233" s="52"/>
      <c r="EN233" s="52"/>
      <c r="EO233" s="52"/>
      <c r="EP233" s="52"/>
      <c r="EQ233" s="52"/>
      <c r="ER233" s="52"/>
      <c r="ES233" s="52"/>
      <c r="ET233" s="52"/>
      <c r="EU233" s="52"/>
      <c r="EV233" s="52"/>
      <c r="EW233" s="52"/>
      <c r="EX233" s="52"/>
      <c r="EY233" s="52"/>
      <c r="EZ233" s="52"/>
      <c r="FA233" s="52"/>
      <c r="FB233" s="52"/>
      <c r="FC233" s="52"/>
      <c r="FD233" s="52"/>
      <c r="FE233" s="52"/>
      <c r="FF233" s="52"/>
      <c r="FG233" s="52"/>
      <c r="FH233" s="52"/>
      <c r="FI233" s="52"/>
      <c r="FJ233" s="52"/>
      <c r="FK233" s="52"/>
      <c r="FL233" s="52"/>
      <c r="FM233" s="52"/>
      <c r="FN233" s="52"/>
      <c r="FO233" s="52"/>
      <c r="FP233" s="52"/>
      <c r="FQ233" s="52"/>
      <c r="FR233" s="52"/>
      <c r="FS233" s="52"/>
      <c r="FT233" s="52"/>
      <c r="FU233" s="52"/>
      <c r="FV233" s="52"/>
      <c r="FW233" s="52"/>
      <c r="FX233" s="52"/>
      <c r="FY233" s="52"/>
      <c r="FZ233" s="52"/>
      <c r="GA233" s="52"/>
      <c r="GB233" s="52"/>
      <c r="GC233" s="52"/>
      <c r="GD233" s="52"/>
      <c r="GE233" s="52"/>
      <c r="GF233" s="52"/>
      <c r="GG233" s="52"/>
      <c r="GH233" s="52"/>
      <c r="GI233" s="52"/>
      <c r="GJ233" s="52"/>
      <c r="GK233" s="52"/>
      <c r="GL233" s="52"/>
      <c r="GM233" s="52"/>
      <c r="GN233" s="52"/>
      <c r="GO233" s="52"/>
      <c r="GP233" s="52"/>
      <c r="GQ233" s="52"/>
      <c r="GR233" s="52"/>
      <c r="GS233" s="52"/>
      <c r="GT233" s="52"/>
      <c r="GU233" s="52"/>
      <c r="GV233" s="52"/>
      <c r="GW233" s="52"/>
      <c r="GX233" s="52"/>
      <c r="GY233" s="52"/>
      <c r="GZ233" s="52"/>
      <c r="HA233" s="52"/>
      <c r="HB233" s="52"/>
      <c r="HC233" s="52"/>
      <c r="HD233" s="52"/>
      <c r="HE233" s="52"/>
      <c r="HF233" s="52"/>
      <c r="HG233" s="52"/>
      <c r="HH233" s="52"/>
      <c r="HI233" s="52"/>
      <c r="HJ233" s="52"/>
      <c r="HK233" s="52"/>
      <c r="HL233" s="52"/>
      <c r="HM233" s="52"/>
      <c r="HN233" s="52"/>
      <c r="HO233" s="52"/>
      <c r="HP233" s="52"/>
      <c r="HQ233" s="52"/>
      <c r="HR233" s="52"/>
      <c r="HS233" s="52"/>
      <c r="HT233" s="52"/>
      <c r="HU233" s="52"/>
      <c r="HV233" s="52"/>
      <c r="HW233" s="52"/>
      <c r="HX233" s="52"/>
      <c r="HY233" s="52"/>
      <c r="HZ233" s="52"/>
      <c r="IA233" s="52"/>
      <c r="IB233" s="52"/>
      <c r="IC233" s="52"/>
      <c r="ID233" s="52"/>
      <c r="IE233" s="52"/>
      <c r="IF233" s="52"/>
      <c r="IG233" s="52"/>
      <c r="IH233" s="52"/>
      <c r="II233" s="52"/>
      <c r="IJ233" s="52"/>
      <c r="IK233" s="52"/>
      <c r="IL233" s="52"/>
      <c r="IM233" s="52"/>
      <c r="IN233" s="52"/>
      <c r="IO233" s="52"/>
    </row>
    <row r="234" spans="1:249" s="39" customFormat="1" x14ac:dyDescent="0.25">
      <c r="A234" s="285">
        <v>275</v>
      </c>
      <c r="B234" s="281" t="s">
        <v>496</v>
      </c>
      <c r="C234" s="293" t="s">
        <v>731</v>
      </c>
      <c r="D234" s="283">
        <v>1596.7039004999999</v>
      </c>
      <c r="E234" s="284">
        <v>113.80485894000002</v>
      </c>
      <c r="F234" s="284">
        <v>0</v>
      </c>
      <c r="G234" s="283">
        <v>42.512704439999993</v>
      </c>
      <c r="H234" s="280">
        <f t="shared" si="18"/>
        <v>1440.38633712</v>
      </c>
      <c r="I234" s="280"/>
      <c r="J234" s="283">
        <v>1047.7962902100003</v>
      </c>
      <c r="K234" s="283">
        <v>113.80485894000002</v>
      </c>
      <c r="L234" s="283">
        <v>0</v>
      </c>
      <c r="M234" s="283">
        <v>45.363268779999999</v>
      </c>
      <c r="N234" s="283">
        <f t="shared" si="19"/>
        <v>888.62816249000025</v>
      </c>
      <c r="O234" s="280">
        <f t="shared" si="16"/>
        <v>-38.306262730401905</v>
      </c>
      <c r="P234" s="49">
        <f>'[8]ENERO '!O232+[8]FEBRERO!O232+[8]MARZO!O232+[8]ABRIL!O232+[8]MAYO!O232+[8]JUNIO!O232+[8]JULIO!O232+[8]AGOSTO!O232+[8]SEPTIEMBRE!O232+[8]OCTUBRE!O232+[8]NOVIEMBRE!O232+[8]DICIEMBRE!O232</f>
        <v>113.80485894000002</v>
      </c>
      <c r="Q234" s="49">
        <f>'[8]ENERO '!P232+[8]FEBRERO!P232+[8]MARZO!P232+[8]ABRIL!P232+[8]MAYO!P232+[8]JUNIO!P232+[8]JULIO!P232+[8]AGOSTO!P232+[8]SEPTIEMBRE!P232+[8]OCTUBRE!P232+[8]NOVIEMBRE!P232+[8]DICIEMBRE!P232</f>
        <v>0</v>
      </c>
      <c r="R234" s="50">
        <f t="shared" si="17"/>
        <v>113.80485894000002</v>
      </c>
      <c r="S234" s="49">
        <f>'[8]ENERO '!R232+[8]FEBRERO!R232+[8]MARZO!R232+[8]ABRIL!R232+[8]MAYO!R232+[8]JUNIO!R232+[8]JULIO!R232+[8]AGOSTO!R232+[8]SEPTIEMBRE!R232+[8]OCTUBRE!R232+[8]NOVIEMBRE!R232+[8]DICIEMBRE!R232</f>
        <v>113.80485894000002</v>
      </c>
      <c r="T234" s="49">
        <f>'[8]ENERO '!S232+[8]FEBRERO!S232+[8]MARZO!S232+[8]ABRIL!S232+[8]MAYO!S232+[8]JUNIO!S232+[8]JULIO!S232+[8]AGOSTO!S232+[8]SEPTIEMBRE!S232+[8]OCTUBRE!S232+[8]NOVIEMBRE!S232+[8]DICIEMBRE!S232</f>
        <v>0</v>
      </c>
      <c r="U234" s="50">
        <f t="shared" si="20"/>
        <v>113.80485894000002</v>
      </c>
    </row>
    <row r="235" spans="1:249" s="39" customFormat="1" x14ac:dyDescent="0.25">
      <c r="A235" s="285">
        <v>278</v>
      </c>
      <c r="B235" s="281" t="s">
        <v>577</v>
      </c>
      <c r="C235" s="293" t="s">
        <v>732</v>
      </c>
      <c r="D235" s="283">
        <v>194.87463074999999</v>
      </c>
      <c r="E235" s="284">
        <v>71.68999986</v>
      </c>
      <c r="F235" s="284">
        <v>0</v>
      </c>
      <c r="G235" s="283">
        <v>106.40588271000001</v>
      </c>
      <c r="H235" s="280">
        <f t="shared" si="18"/>
        <v>16.77874817999998</v>
      </c>
      <c r="I235" s="280"/>
      <c r="J235" s="283">
        <v>4203.4922200310093</v>
      </c>
      <c r="K235" s="283">
        <v>154.83336896</v>
      </c>
      <c r="L235" s="283">
        <v>0</v>
      </c>
      <c r="M235" s="283">
        <v>157.20917056999997</v>
      </c>
      <c r="N235" s="283">
        <f t="shared" si="19"/>
        <v>3891.4496805010094</v>
      </c>
      <c r="O235" s="280" t="str">
        <f t="shared" si="16"/>
        <v>500&lt;</v>
      </c>
      <c r="P235" s="49">
        <f>'[8]ENERO '!O233+[8]FEBRERO!O233+[8]MARZO!O233+[8]ABRIL!O233+[8]MAYO!O233+[8]JUNIO!O233+[8]JULIO!O233+[8]AGOSTO!O233+[8]SEPTIEMBRE!O233+[8]OCTUBRE!O233+[8]NOVIEMBRE!O233+[8]DICIEMBRE!O233</f>
        <v>71.68999986</v>
      </c>
      <c r="Q235" s="49">
        <f>'[8]ENERO '!P233+[8]FEBRERO!P233+[8]MARZO!P233+[8]ABRIL!P233+[8]MAYO!P233+[8]JUNIO!P233+[8]JULIO!P233+[8]AGOSTO!P233+[8]SEPTIEMBRE!P233+[8]OCTUBRE!P233+[8]NOVIEMBRE!P233+[8]DICIEMBRE!P233</f>
        <v>0</v>
      </c>
      <c r="R235" s="50">
        <f t="shared" si="17"/>
        <v>71.68999986</v>
      </c>
      <c r="S235" s="49">
        <f>'[8]ENERO '!R233+[8]FEBRERO!R233+[8]MARZO!R233+[8]ABRIL!R233+[8]MAYO!R233+[8]JUNIO!R233+[8]JULIO!R233+[8]AGOSTO!R233+[8]SEPTIEMBRE!R233+[8]OCTUBRE!R233+[8]NOVIEMBRE!R233+[8]DICIEMBRE!R233</f>
        <v>154.83336896</v>
      </c>
      <c r="T235" s="49">
        <f>'[8]ENERO '!S233+[8]FEBRERO!S233+[8]MARZO!S233+[8]ABRIL!S233+[8]MAYO!S233+[8]JUNIO!S233+[8]JULIO!S233+[8]AGOSTO!S233+[8]SEPTIEMBRE!S233+[8]OCTUBRE!S233+[8]NOVIEMBRE!S233+[8]DICIEMBRE!S233</f>
        <v>0</v>
      </c>
      <c r="U235" s="50">
        <f t="shared" si="20"/>
        <v>154.83336896</v>
      </c>
    </row>
    <row r="236" spans="1:249" s="39" customFormat="1" x14ac:dyDescent="0.25">
      <c r="A236" s="285">
        <v>280</v>
      </c>
      <c r="B236" s="281" t="s">
        <v>600</v>
      </c>
      <c r="C236" s="293" t="s">
        <v>733</v>
      </c>
      <c r="D236" s="283">
        <v>286.42499999999995</v>
      </c>
      <c r="E236" s="284">
        <v>47.739321530000012</v>
      </c>
      <c r="F236" s="284">
        <v>0</v>
      </c>
      <c r="G236" s="283">
        <v>18.848112839999999</v>
      </c>
      <c r="H236" s="280">
        <f t="shared" si="18"/>
        <v>219.83756562999994</v>
      </c>
      <c r="I236" s="280"/>
      <c r="J236" s="283">
        <v>137.24570576145314</v>
      </c>
      <c r="K236" s="283">
        <v>38.667717489145531</v>
      </c>
      <c r="L236" s="283">
        <v>0</v>
      </c>
      <c r="M236" s="283">
        <v>19.225281590000002</v>
      </c>
      <c r="N236" s="283">
        <f t="shared" si="19"/>
        <v>79.352706682307598</v>
      </c>
      <c r="O236" s="280">
        <f t="shared" si="16"/>
        <v>-63.903936774908132</v>
      </c>
      <c r="P236" s="49">
        <f>'[8]ENERO '!O234+[8]FEBRERO!O234+[8]MARZO!O234+[8]ABRIL!O234+[8]MAYO!O234+[8]JUNIO!O234+[8]JULIO!O234+[8]AGOSTO!O234+[8]SEPTIEMBRE!O234+[8]OCTUBRE!O234+[8]NOVIEMBRE!O234+[8]DICIEMBRE!O234</f>
        <v>17.589321530000003</v>
      </c>
      <c r="Q236" s="49">
        <f>'[8]ENERO '!P234+[8]FEBRERO!P234+[8]MARZO!P234+[8]ABRIL!P234+[8]MAYO!P234+[8]JUNIO!P234+[8]JULIO!P234+[8]AGOSTO!P234+[8]SEPTIEMBRE!P234+[8]OCTUBRE!P234+[8]NOVIEMBRE!P234+[8]DICIEMBRE!P234</f>
        <v>30.150000000000006</v>
      </c>
      <c r="R236" s="50">
        <f t="shared" si="17"/>
        <v>47.739321530000012</v>
      </c>
      <c r="S236" s="49">
        <f>'[8]ENERO '!R234+[8]FEBRERO!R234+[8]MARZO!R234+[8]ABRIL!R234+[8]MAYO!R234+[8]JUNIO!R234+[8]JULIO!R234+[8]AGOSTO!R234+[8]SEPTIEMBRE!R234+[8]OCTUBRE!R234+[8]NOVIEMBRE!R234+[8]DICIEMBRE!R234</f>
        <v>17.464588450000001</v>
      </c>
      <c r="T236" s="49">
        <f>'[8]ENERO '!S234+[8]FEBRERO!S234+[8]MARZO!S234+[8]ABRIL!S234+[8]MAYO!S234+[8]JUNIO!S234+[8]JULIO!S234+[8]AGOSTO!S234+[8]SEPTIEMBRE!S234+[8]OCTUBRE!S234+[8]NOVIEMBRE!S234+[8]DICIEMBRE!S234</f>
        <v>21.203129039145534</v>
      </c>
      <c r="U236" s="50">
        <f t="shared" si="20"/>
        <v>38.667717489145531</v>
      </c>
    </row>
    <row r="237" spans="1:249" s="39" customFormat="1" ht="27" x14ac:dyDescent="0.25">
      <c r="A237" s="285">
        <v>281</v>
      </c>
      <c r="B237" s="281" t="s">
        <v>508</v>
      </c>
      <c r="C237" s="293" t="s">
        <v>734</v>
      </c>
      <c r="D237" s="283">
        <v>310.13161349999996</v>
      </c>
      <c r="E237" s="284">
        <v>201.03854576000001</v>
      </c>
      <c r="F237" s="284">
        <v>0</v>
      </c>
      <c r="G237" s="283">
        <v>126.74004844</v>
      </c>
      <c r="H237" s="280">
        <f t="shared" si="18"/>
        <v>-17.646980700000043</v>
      </c>
      <c r="I237" s="280"/>
      <c r="J237" s="283">
        <v>361.34576657286942</v>
      </c>
      <c r="K237" s="283">
        <v>103.73287554653153</v>
      </c>
      <c r="L237" s="283">
        <v>0</v>
      </c>
      <c r="M237" s="283">
        <v>102.99527399999999</v>
      </c>
      <c r="N237" s="283">
        <f t="shared" si="19"/>
        <v>154.61761702633788</v>
      </c>
      <c r="O237" s="280" t="str">
        <f t="shared" si="16"/>
        <v>&lt;-500</v>
      </c>
      <c r="P237" s="49">
        <f>'[8]ENERO '!O235+[8]FEBRERO!O235+[8]MARZO!O235+[8]ABRIL!O235+[8]MAYO!O235+[8]JUNIO!O235+[8]JULIO!O235+[8]AGOSTO!O235+[8]SEPTIEMBRE!O235+[8]OCTUBRE!O235+[8]NOVIEMBRE!O235+[8]DICIEMBRE!O235</f>
        <v>189.14614976000001</v>
      </c>
      <c r="Q237" s="49">
        <f>'[8]ENERO '!P235+[8]FEBRERO!P235+[8]MARZO!P235+[8]ABRIL!P235+[8]MAYO!P235+[8]JUNIO!P235+[8]JULIO!P235+[8]AGOSTO!P235+[8]SEPTIEMBRE!P235+[8]OCTUBRE!P235+[8]NOVIEMBRE!P235+[8]DICIEMBRE!P235</f>
        <v>11.892395999999998</v>
      </c>
      <c r="R237" s="50">
        <f t="shared" si="17"/>
        <v>201.03854576000001</v>
      </c>
      <c r="S237" s="49">
        <f>'[8]ENERO '!R235+[8]FEBRERO!R235+[8]MARZO!R235+[8]ABRIL!R235+[8]MAYO!R235+[8]JUNIO!R235+[8]JULIO!R235+[8]AGOSTO!R235+[8]SEPTIEMBRE!R235+[8]OCTUBRE!R235+[8]NOVIEMBRE!R235+[8]DICIEMBRE!R235</f>
        <v>98.987811980000004</v>
      </c>
      <c r="T237" s="49">
        <f>'[8]ENERO '!S235+[8]FEBRERO!S235+[8]MARZO!S235+[8]ABRIL!S235+[8]MAYO!S235+[8]JUNIO!S235+[8]JULIO!S235+[8]AGOSTO!S235+[8]SEPTIEMBRE!S235+[8]OCTUBRE!S235+[8]NOVIEMBRE!S235+[8]DICIEMBRE!S235</f>
        <v>4.7450635665315302</v>
      </c>
      <c r="U237" s="50">
        <f t="shared" si="20"/>
        <v>103.73287554653153</v>
      </c>
    </row>
    <row r="238" spans="1:249" s="39" customFormat="1" x14ac:dyDescent="0.25">
      <c r="A238" s="285">
        <v>282</v>
      </c>
      <c r="B238" s="281" t="s">
        <v>600</v>
      </c>
      <c r="C238" s="293" t="s">
        <v>735</v>
      </c>
      <c r="D238" s="283">
        <v>1439.2615649999998</v>
      </c>
      <c r="E238" s="284">
        <v>801.91676550000011</v>
      </c>
      <c r="F238" s="284">
        <v>0</v>
      </c>
      <c r="G238" s="283">
        <v>0</v>
      </c>
      <c r="H238" s="280">
        <f t="shared" si="18"/>
        <v>637.34479949999968</v>
      </c>
      <c r="I238" s="280"/>
      <c r="J238" s="283">
        <v>223.02191971518477</v>
      </c>
      <c r="K238" s="283">
        <v>109.38343976276948</v>
      </c>
      <c r="L238" s="283">
        <v>0</v>
      </c>
      <c r="M238" s="283">
        <v>14.9171549</v>
      </c>
      <c r="N238" s="283">
        <f t="shared" si="19"/>
        <v>98.721325052415281</v>
      </c>
      <c r="O238" s="280">
        <f t="shared" si="16"/>
        <v>-84.510531014003305</v>
      </c>
      <c r="P238" s="49">
        <f>'[8]ENERO '!O236+[8]FEBRERO!O236+[8]MARZO!O236+[8]ABRIL!O236+[8]MAYO!O236+[8]JUNIO!O236+[8]JULIO!O236+[8]AGOSTO!O236+[8]SEPTIEMBRE!O236+[8]OCTUBRE!O236+[8]NOVIEMBRE!O236+[8]DICIEMBRE!O236</f>
        <v>0</v>
      </c>
      <c r="Q238" s="49">
        <f>'[8]ENERO '!P236+[8]FEBRERO!P236+[8]MARZO!P236+[8]ABRIL!P236+[8]MAYO!P236+[8]JUNIO!P236+[8]JULIO!P236+[8]AGOSTO!P236+[8]SEPTIEMBRE!P236+[8]OCTUBRE!P236+[8]NOVIEMBRE!P236+[8]DICIEMBRE!P236</f>
        <v>801.91676550000011</v>
      </c>
      <c r="R238" s="50">
        <f t="shared" si="17"/>
        <v>801.91676550000011</v>
      </c>
      <c r="S238" s="49">
        <f>'[8]ENERO '!R236+[8]FEBRERO!R236+[8]MARZO!R236+[8]ABRIL!R236+[8]MAYO!R236+[8]JUNIO!R236+[8]JULIO!R236+[8]AGOSTO!R236+[8]SEPTIEMBRE!R236+[8]OCTUBRE!R236+[8]NOVIEMBRE!R236+[8]DICIEMBRE!R236</f>
        <v>11.431410739999999</v>
      </c>
      <c r="T238" s="49">
        <f>'[8]ENERO '!S236+[8]FEBRERO!S236+[8]MARZO!S236+[8]ABRIL!S236+[8]MAYO!S236+[8]JUNIO!S236+[8]JULIO!S236+[8]AGOSTO!S236+[8]SEPTIEMBRE!S236+[8]OCTUBRE!S236+[8]NOVIEMBRE!S236+[8]DICIEMBRE!S236</f>
        <v>97.95202902276948</v>
      </c>
      <c r="U238" s="50">
        <f t="shared" si="20"/>
        <v>109.38343976276948</v>
      </c>
    </row>
    <row r="239" spans="1:249" s="39" customFormat="1" ht="27" x14ac:dyDescent="0.25">
      <c r="A239" s="285">
        <v>283</v>
      </c>
      <c r="B239" s="281" t="s">
        <v>508</v>
      </c>
      <c r="C239" s="293" t="s">
        <v>736</v>
      </c>
      <c r="D239" s="283">
        <v>604.72857525000006</v>
      </c>
      <c r="E239" s="284">
        <v>3.9274297500000004</v>
      </c>
      <c r="F239" s="284">
        <v>0</v>
      </c>
      <c r="G239" s="283">
        <v>0</v>
      </c>
      <c r="H239" s="280">
        <f t="shared" si="18"/>
        <v>600.80114550000008</v>
      </c>
      <c r="I239" s="280"/>
      <c r="J239" s="283">
        <v>140.55865416036204</v>
      </c>
      <c r="K239" s="283">
        <v>21.247212890949665</v>
      </c>
      <c r="L239" s="283">
        <v>0</v>
      </c>
      <c r="M239" s="283">
        <v>13.145155049999998</v>
      </c>
      <c r="N239" s="283">
        <f t="shared" si="19"/>
        <v>106.16628621941237</v>
      </c>
      <c r="O239" s="280">
        <f t="shared" si="16"/>
        <v>-82.329213748243035</v>
      </c>
      <c r="P239" s="49">
        <f>'[8]ENERO '!O237+[8]FEBRERO!O237+[8]MARZO!O237+[8]ABRIL!O237+[8]MAYO!O237+[8]JUNIO!O237+[8]JULIO!O237+[8]AGOSTO!O237+[8]SEPTIEMBRE!O237+[8]OCTUBRE!O237+[8]NOVIEMBRE!O237+[8]DICIEMBRE!O237</f>
        <v>0</v>
      </c>
      <c r="Q239" s="49">
        <f>'[8]ENERO '!P237+[8]FEBRERO!P237+[8]MARZO!P237+[8]ABRIL!P237+[8]MAYO!P237+[8]JUNIO!P237+[8]JULIO!P237+[8]AGOSTO!P237+[8]SEPTIEMBRE!P237+[8]OCTUBRE!P237+[8]NOVIEMBRE!P237+[8]DICIEMBRE!P237</f>
        <v>3.9274297500000004</v>
      </c>
      <c r="R239" s="50">
        <f t="shared" si="17"/>
        <v>3.9274297500000004</v>
      </c>
      <c r="S239" s="49">
        <f>'[8]ENERO '!R237+[8]FEBRERO!R237+[8]MARZO!R237+[8]ABRIL!R237+[8]MAYO!R237+[8]JUNIO!R237+[8]JULIO!R237+[8]AGOSTO!R237+[8]SEPTIEMBRE!R237+[8]OCTUBRE!R237+[8]NOVIEMBRE!R237+[8]DICIEMBRE!R237</f>
        <v>20.079498159999996</v>
      </c>
      <c r="T239" s="49">
        <f>'[8]ENERO '!S237+[8]FEBRERO!S237+[8]MARZO!S237+[8]ABRIL!S237+[8]MAYO!S237+[8]JUNIO!S237+[8]JULIO!S237+[8]AGOSTO!S237+[8]SEPTIEMBRE!S237+[8]OCTUBRE!S237+[8]NOVIEMBRE!S237+[8]DICIEMBRE!S237</f>
        <v>1.1677147309496705</v>
      </c>
      <c r="U239" s="50">
        <f t="shared" si="20"/>
        <v>21.247212890949665</v>
      </c>
    </row>
    <row r="240" spans="1:249" s="39" customFormat="1" x14ac:dyDescent="0.25">
      <c r="A240" s="285">
        <v>284</v>
      </c>
      <c r="B240" s="281" t="s">
        <v>496</v>
      </c>
      <c r="C240" s="293" t="s">
        <v>737</v>
      </c>
      <c r="D240" s="283">
        <v>570.47149649999994</v>
      </c>
      <c r="E240" s="284">
        <v>213.85057099000005</v>
      </c>
      <c r="F240" s="284">
        <v>0</v>
      </c>
      <c r="G240" s="283">
        <v>14.699314309999998</v>
      </c>
      <c r="H240" s="280">
        <f t="shared" si="18"/>
        <v>341.92161119999992</v>
      </c>
      <c r="I240" s="280"/>
      <c r="J240" s="283">
        <v>251.56736820965699</v>
      </c>
      <c r="K240" s="283">
        <v>62.07016732666667</v>
      </c>
      <c r="L240" s="283">
        <v>0</v>
      </c>
      <c r="M240" s="283">
        <v>18.0317416</v>
      </c>
      <c r="N240" s="283">
        <f t="shared" si="19"/>
        <v>171.46545928299031</v>
      </c>
      <c r="O240" s="280">
        <f t="shared" si="16"/>
        <v>-49.852406614130288</v>
      </c>
      <c r="P240" s="49">
        <f>'[8]ENERO '!O238+[8]FEBRERO!O238+[8]MARZO!O238+[8]ABRIL!O238+[8]MAYO!O238+[8]JUNIO!O238+[8]JULIO!O238+[8]AGOSTO!O238+[8]SEPTIEMBRE!O238+[8]OCTUBRE!O238+[8]NOVIEMBRE!O238+[8]DICIEMBRE!O238</f>
        <v>45.47889124000001</v>
      </c>
      <c r="Q240" s="49">
        <f>'[8]ENERO '!P238+[8]FEBRERO!P238+[8]MARZO!P238+[8]ABRIL!P238+[8]MAYO!P238+[8]JUNIO!P238+[8]JULIO!P238+[8]AGOSTO!P238+[8]SEPTIEMBRE!P238+[8]OCTUBRE!P238+[8]NOVIEMBRE!P238+[8]DICIEMBRE!P238</f>
        <v>168.37167975000003</v>
      </c>
      <c r="R240" s="50">
        <f t="shared" si="17"/>
        <v>213.85057099000005</v>
      </c>
      <c r="S240" s="49">
        <f>'[8]ENERO '!R238+[8]FEBRERO!R238+[8]MARZO!R238+[8]ABRIL!R238+[8]MAYO!R238+[8]JUNIO!R238+[8]JULIO!R238+[8]AGOSTO!R238+[8]SEPTIEMBRE!R238+[8]OCTUBRE!R238+[8]NOVIEMBRE!R238+[8]DICIEMBRE!R238</f>
        <v>43.362202910000001</v>
      </c>
      <c r="T240" s="49">
        <f>'[8]ENERO '!S238+[8]FEBRERO!S238+[8]MARZO!S238+[8]ABRIL!S238+[8]MAYO!S238+[8]JUNIO!S238+[8]JULIO!S238+[8]AGOSTO!S238+[8]SEPTIEMBRE!S238+[8]OCTUBRE!S238+[8]NOVIEMBRE!S238+[8]DICIEMBRE!S238</f>
        <v>18.70796441666667</v>
      </c>
      <c r="U240" s="50">
        <f t="shared" si="20"/>
        <v>62.07016732666667</v>
      </c>
    </row>
    <row r="241" spans="1:21" s="39" customFormat="1" x14ac:dyDescent="0.25">
      <c r="A241" s="285">
        <v>286</v>
      </c>
      <c r="B241" s="281" t="s">
        <v>500</v>
      </c>
      <c r="C241" s="293" t="s">
        <v>738</v>
      </c>
      <c r="D241" s="283">
        <v>2101.2354480000004</v>
      </c>
      <c r="E241" s="284">
        <v>210.69968856000003</v>
      </c>
      <c r="F241" s="284">
        <v>0</v>
      </c>
      <c r="G241" s="283">
        <v>100.58893126999999</v>
      </c>
      <c r="H241" s="280">
        <f t="shared" si="18"/>
        <v>1789.9468281700001</v>
      </c>
      <c r="I241" s="280"/>
      <c r="J241" s="283">
        <v>598.26452696617878</v>
      </c>
      <c r="K241" s="283">
        <v>129.84952173400001</v>
      </c>
      <c r="L241" s="283">
        <v>0</v>
      </c>
      <c r="M241" s="283">
        <v>105.06245516999999</v>
      </c>
      <c r="N241" s="283">
        <f t="shared" si="19"/>
        <v>363.35255006217881</v>
      </c>
      <c r="O241" s="280">
        <f t="shared" si="16"/>
        <v>-79.700371857768431</v>
      </c>
      <c r="P241" s="49">
        <f>'[8]ENERO '!O239+[8]FEBRERO!O239+[8]MARZO!O239+[8]ABRIL!O239+[8]MAYO!O239+[8]JUNIO!O239+[8]JULIO!O239+[8]AGOSTO!O239+[8]SEPTIEMBRE!O239+[8]OCTUBRE!O239+[8]NOVIEMBRE!O239+[8]DICIEMBRE!O239</f>
        <v>103.74030231</v>
      </c>
      <c r="Q241" s="49">
        <f>'[8]ENERO '!P239+[8]FEBRERO!P239+[8]MARZO!P239+[8]ABRIL!P239+[8]MAYO!P239+[8]JUNIO!P239+[8]JULIO!P239+[8]AGOSTO!P239+[8]SEPTIEMBRE!P239+[8]OCTUBRE!P239+[8]NOVIEMBRE!P239+[8]DICIEMBRE!P239</f>
        <v>106.95938625000001</v>
      </c>
      <c r="R241" s="50">
        <f t="shared" si="17"/>
        <v>210.69968856000003</v>
      </c>
      <c r="S241" s="49">
        <f>'[8]ENERO '!R239+[8]FEBRERO!R239+[8]MARZO!R239+[8]ABRIL!R239+[8]MAYO!R239+[8]JUNIO!R239+[8]JULIO!R239+[8]AGOSTO!R239+[8]SEPTIEMBRE!R239+[8]OCTUBRE!R239+[8]NOVIEMBRE!R239+[8]DICIEMBRE!R239</f>
        <v>103.74030231</v>
      </c>
      <c r="T241" s="49">
        <f>'[8]ENERO '!S239+[8]FEBRERO!S239+[8]MARZO!S239+[8]ABRIL!S239+[8]MAYO!S239+[8]JUNIO!S239+[8]JULIO!S239+[8]AGOSTO!S239+[8]SEPTIEMBRE!S239+[8]OCTUBRE!S239+[8]NOVIEMBRE!S239+[8]DICIEMBRE!S239</f>
        <v>26.109219424000003</v>
      </c>
      <c r="U241" s="50">
        <f t="shared" si="20"/>
        <v>129.84952173400001</v>
      </c>
    </row>
    <row r="242" spans="1:21" s="39" customFormat="1" x14ac:dyDescent="0.25">
      <c r="A242" s="285">
        <v>288</v>
      </c>
      <c r="B242" s="281" t="s">
        <v>600</v>
      </c>
      <c r="C242" s="293" t="s">
        <v>739</v>
      </c>
      <c r="D242" s="283">
        <v>2250.2379840000003</v>
      </c>
      <c r="E242" s="284">
        <v>1212.3361156600001</v>
      </c>
      <c r="F242" s="284">
        <v>0</v>
      </c>
      <c r="G242" s="283">
        <v>16.89796531</v>
      </c>
      <c r="H242" s="280">
        <f t="shared" si="18"/>
        <v>1021.0039030300002</v>
      </c>
      <c r="I242" s="280"/>
      <c r="J242" s="283">
        <v>326.78082022923263</v>
      </c>
      <c r="K242" s="283">
        <v>155.41929648098468</v>
      </c>
      <c r="L242" s="283">
        <v>0</v>
      </c>
      <c r="M242" s="283">
        <v>18.035539180000001</v>
      </c>
      <c r="N242" s="283">
        <f t="shared" si="19"/>
        <v>153.32598456824795</v>
      </c>
      <c r="O242" s="280">
        <f t="shared" si="16"/>
        <v>-84.98282091643064</v>
      </c>
      <c r="P242" s="49">
        <f>'[8]ENERO '!O240+[8]FEBRERO!O240+[8]MARZO!O240+[8]ABRIL!O240+[8]MAYO!O240+[8]JUNIO!O240+[8]JULIO!O240+[8]AGOSTO!O240+[8]SEPTIEMBRE!O240+[8]OCTUBRE!O240+[8]NOVIEMBRE!O240+[8]DICIEMBRE!O240</f>
        <v>15.390522160000002</v>
      </c>
      <c r="Q242" s="49">
        <f>'[8]ENERO '!P240+[8]FEBRERO!P240+[8]MARZO!P240+[8]ABRIL!P240+[8]MAYO!P240+[8]JUNIO!P240+[8]JULIO!P240+[8]AGOSTO!P240+[8]SEPTIEMBRE!P240+[8]OCTUBRE!P240+[8]NOVIEMBRE!P240+[8]DICIEMBRE!P240</f>
        <v>1196.9455935000001</v>
      </c>
      <c r="R242" s="50">
        <f t="shared" si="17"/>
        <v>1212.3361156600001</v>
      </c>
      <c r="S242" s="49">
        <f>'[8]ENERO '!R240+[8]FEBRERO!R240+[8]MARZO!R240+[8]ABRIL!R240+[8]MAYO!R240+[8]JUNIO!R240+[8]JULIO!R240+[8]AGOSTO!R240+[8]SEPTIEMBRE!R240+[8]OCTUBRE!R240+[8]NOVIEMBRE!R240+[8]DICIEMBRE!R240</f>
        <v>16.540902290000002</v>
      </c>
      <c r="T242" s="49">
        <f>'[8]ENERO '!S240+[8]FEBRERO!S240+[8]MARZO!S240+[8]ABRIL!S240+[8]MAYO!S240+[8]JUNIO!S240+[8]JULIO!S240+[8]AGOSTO!S240+[8]SEPTIEMBRE!S240+[8]OCTUBRE!S240+[8]NOVIEMBRE!S240+[8]DICIEMBRE!S240</f>
        <v>138.87839419098469</v>
      </c>
      <c r="U242" s="50">
        <f t="shared" si="20"/>
        <v>155.41929648098468</v>
      </c>
    </row>
    <row r="243" spans="1:21" s="39" customFormat="1" x14ac:dyDescent="0.25">
      <c r="A243" s="285">
        <v>292</v>
      </c>
      <c r="B243" s="281" t="s">
        <v>512</v>
      </c>
      <c r="C243" s="293" t="s">
        <v>740</v>
      </c>
      <c r="D243" s="283">
        <v>211.24621649999997</v>
      </c>
      <c r="E243" s="284">
        <v>72.774458299999992</v>
      </c>
      <c r="F243" s="284">
        <v>0</v>
      </c>
      <c r="G243" s="283">
        <v>57.254018529999996</v>
      </c>
      <c r="H243" s="280">
        <f t="shared" si="18"/>
        <v>81.217739669999986</v>
      </c>
      <c r="I243" s="280"/>
      <c r="J243" s="283">
        <v>190.6939526799361</v>
      </c>
      <c r="K243" s="283">
        <v>72.650774406293863</v>
      </c>
      <c r="L243" s="283">
        <v>0</v>
      </c>
      <c r="M243" s="283">
        <v>58.193512859999998</v>
      </c>
      <c r="N243" s="283">
        <f t="shared" si="19"/>
        <v>59.849665413642242</v>
      </c>
      <c r="O243" s="280">
        <f t="shared" si="16"/>
        <v>-26.309614553642437</v>
      </c>
      <c r="P243" s="49">
        <f>'[8]ENERO '!O241+[8]FEBRERO!O241+[8]MARZO!O241+[8]ABRIL!O241+[8]MAYO!O241+[8]JUNIO!O241+[8]JULIO!O241+[8]AGOSTO!O241+[8]SEPTIEMBRE!O241+[8]OCTUBRE!O241+[8]NOVIEMBRE!O241+[8]DICIEMBRE!O241</f>
        <v>54.157587050000004</v>
      </c>
      <c r="Q243" s="49">
        <f>'[8]ENERO '!P241+[8]FEBRERO!P241+[8]MARZO!P241+[8]ABRIL!P241+[8]MAYO!P241+[8]JUNIO!P241+[8]JULIO!P241+[8]AGOSTO!P241+[8]SEPTIEMBRE!P241+[8]OCTUBRE!P241+[8]NOVIEMBRE!P241+[8]DICIEMBRE!P241</f>
        <v>18.616871249999996</v>
      </c>
      <c r="R243" s="50">
        <f t="shared" si="17"/>
        <v>72.774458299999992</v>
      </c>
      <c r="S243" s="49">
        <f>'[8]ENERO '!R241+[8]FEBRERO!R241+[8]MARZO!R241+[8]ABRIL!R241+[8]MAYO!R241+[8]JUNIO!R241+[8]JULIO!R241+[8]AGOSTO!R241+[8]SEPTIEMBRE!R241+[8]OCTUBRE!R241+[8]NOVIEMBRE!R241+[8]DICIEMBRE!R241</f>
        <v>53.511865649999997</v>
      </c>
      <c r="T243" s="49">
        <f>'[8]ENERO '!S241+[8]FEBRERO!S241+[8]MARZO!S241+[8]ABRIL!S241+[8]MAYO!S241+[8]JUNIO!S241+[8]JULIO!S241+[8]AGOSTO!S241+[8]SEPTIEMBRE!S241+[8]OCTUBRE!S241+[8]NOVIEMBRE!S241+[8]DICIEMBRE!S241</f>
        <v>19.138908756293858</v>
      </c>
      <c r="U243" s="50">
        <f t="shared" si="20"/>
        <v>72.650774406293863</v>
      </c>
    </row>
    <row r="244" spans="1:21" s="39" customFormat="1" ht="27" x14ac:dyDescent="0.25">
      <c r="A244" s="285">
        <v>293</v>
      </c>
      <c r="B244" s="281" t="s">
        <v>600</v>
      </c>
      <c r="C244" s="293" t="s">
        <v>741</v>
      </c>
      <c r="D244" s="283">
        <v>410.35152525000001</v>
      </c>
      <c r="E244" s="284">
        <v>157.76595186999998</v>
      </c>
      <c r="F244" s="284">
        <v>0</v>
      </c>
      <c r="G244" s="283">
        <v>41.890592560000002</v>
      </c>
      <c r="H244" s="280">
        <f t="shared" si="18"/>
        <v>210.69498082000001</v>
      </c>
      <c r="I244" s="280"/>
      <c r="J244" s="283">
        <v>475.25769592250435</v>
      </c>
      <c r="K244" s="283">
        <v>159.22953464022135</v>
      </c>
      <c r="L244" s="283">
        <v>0</v>
      </c>
      <c r="M244" s="283">
        <v>44.699442969999993</v>
      </c>
      <c r="N244" s="283">
        <f t="shared" si="19"/>
        <v>271.328718312283</v>
      </c>
      <c r="O244" s="280">
        <f t="shared" si="16"/>
        <v>28.777969582523337</v>
      </c>
      <c r="P244" s="49">
        <f>'[8]ENERO '!O242+[8]FEBRERO!O242+[8]MARZO!O242+[8]ABRIL!O242+[8]MAYO!O242+[8]JUNIO!O242+[8]JULIO!O242+[8]AGOSTO!O242+[8]SEPTIEMBRE!O242+[8]OCTUBRE!O242+[8]NOVIEMBRE!O242+[8]DICIEMBRE!O242</f>
        <v>112.13948961999999</v>
      </c>
      <c r="Q244" s="49">
        <f>'[8]ENERO '!P242+[8]FEBRERO!P242+[8]MARZO!P242+[8]ABRIL!P242+[8]MAYO!P242+[8]JUNIO!P242+[8]JULIO!P242+[8]AGOSTO!P242+[8]SEPTIEMBRE!P242+[8]OCTUBRE!P242+[8]NOVIEMBRE!P242+[8]DICIEMBRE!P242</f>
        <v>45.626462250000003</v>
      </c>
      <c r="R244" s="50">
        <f t="shared" si="17"/>
        <v>157.76595186999998</v>
      </c>
      <c r="S244" s="49">
        <f>'[8]ENERO '!R242+[8]FEBRERO!R242+[8]MARZO!R242+[8]ABRIL!R242+[8]MAYO!R242+[8]JUNIO!R242+[8]JULIO!R242+[8]AGOSTO!R242+[8]SEPTIEMBRE!R242+[8]OCTUBRE!R242+[8]NOVIEMBRE!R242+[8]DICIEMBRE!R242</f>
        <v>112.13948961999999</v>
      </c>
      <c r="T244" s="49">
        <f>'[8]ENERO '!S242+[8]FEBRERO!S242+[8]MARZO!S242+[8]ABRIL!S242+[8]MAYO!S242+[8]JUNIO!S242+[8]JULIO!S242+[8]AGOSTO!S242+[8]SEPTIEMBRE!S242+[8]OCTUBRE!S242+[8]NOVIEMBRE!S242+[8]DICIEMBRE!S242</f>
        <v>47.090045020221361</v>
      </c>
      <c r="U244" s="50">
        <f t="shared" si="20"/>
        <v>159.22953464022135</v>
      </c>
    </row>
    <row r="245" spans="1:21" s="39" customFormat="1" ht="27" x14ac:dyDescent="0.25">
      <c r="A245" s="285">
        <v>294</v>
      </c>
      <c r="B245" s="281" t="s">
        <v>600</v>
      </c>
      <c r="C245" s="293" t="s">
        <v>742</v>
      </c>
      <c r="D245" s="283">
        <v>272.28605175000001</v>
      </c>
      <c r="E245" s="284">
        <v>95.759433869999995</v>
      </c>
      <c r="F245" s="284">
        <v>0</v>
      </c>
      <c r="G245" s="283">
        <v>27.555107169999999</v>
      </c>
      <c r="H245" s="280">
        <f t="shared" si="18"/>
        <v>148.97151071000002</v>
      </c>
      <c r="I245" s="280"/>
      <c r="J245" s="283">
        <v>293.79310674381321</v>
      </c>
      <c r="K245" s="283">
        <v>95.700280108863538</v>
      </c>
      <c r="L245" s="283">
        <v>0</v>
      </c>
      <c r="M245" s="283">
        <v>29.359555869999998</v>
      </c>
      <c r="N245" s="283">
        <f t="shared" si="19"/>
        <v>168.73327076494968</v>
      </c>
      <c r="O245" s="280">
        <f t="shared" si="16"/>
        <v>13.265462611451595</v>
      </c>
      <c r="P245" s="49">
        <f>'[8]ENERO '!O243+[8]FEBRERO!O243+[8]MARZO!O243+[8]ABRIL!O243+[8]MAYO!O243+[8]JUNIO!O243+[8]JULIO!O243+[8]AGOSTO!O243+[8]SEPTIEMBRE!O243+[8]OCTUBRE!O243+[8]NOVIEMBRE!O243+[8]DICIEMBRE!O243</f>
        <v>71.828429369999995</v>
      </c>
      <c r="Q245" s="49">
        <f>'[8]ENERO '!P243+[8]FEBRERO!P243+[8]MARZO!P243+[8]ABRIL!P243+[8]MAYO!P243+[8]JUNIO!P243+[8]JULIO!P243+[8]AGOSTO!P243+[8]SEPTIEMBRE!P243+[8]OCTUBRE!P243+[8]NOVIEMBRE!P243+[8]DICIEMBRE!P243</f>
        <v>23.9310045</v>
      </c>
      <c r="R245" s="50">
        <f t="shared" si="17"/>
        <v>95.759433869999995</v>
      </c>
      <c r="S245" s="49">
        <f>'[8]ENERO '!R243+[8]FEBRERO!R243+[8]MARZO!R243+[8]ABRIL!R243+[8]MAYO!R243+[8]JUNIO!R243+[8]JULIO!R243+[8]AGOSTO!R243+[8]SEPTIEMBRE!R243+[8]OCTUBRE!R243+[8]NOVIEMBRE!R243+[8]DICIEMBRE!R243</f>
        <v>71.828429369999995</v>
      </c>
      <c r="T245" s="49">
        <f>'[8]ENERO '!S243+[8]FEBRERO!S243+[8]MARZO!S243+[8]ABRIL!S243+[8]MAYO!S243+[8]JUNIO!S243+[8]JULIO!S243+[8]AGOSTO!S243+[8]SEPTIEMBRE!S243+[8]OCTUBRE!S243+[8]NOVIEMBRE!S243+[8]DICIEMBRE!S243</f>
        <v>23.871850738863543</v>
      </c>
      <c r="U245" s="50">
        <f t="shared" si="20"/>
        <v>95.700280108863538</v>
      </c>
    </row>
    <row r="246" spans="1:21" s="39" customFormat="1" ht="27" x14ac:dyDescent="0.25">
      <c r="A246" s="285">
        <v>295</v>
      </c>
      <c r="B246" s="281" t="s">
        <v>600</v>
      </c>
      <c r="C246" s="293" t="s">
        <v>743</v>
      </c>
      <c r="D246" s="283">
        <v>96.59974050000001</v>
      </c>
      <c r="E246" s="284">
        <v>33.237842860000001</v>
      </c>
      <c r="F246" s="284">
        <v>0</v>
      </c>
      <c r="G246" s="283">
        <v>11.437874409999999</v>
      </c>
      <c r="H246" s="280">
        <f t="shared" si="18"/>
        <v>51.92402323000001</v>
      </c>
      <c r="I246" s="280"/>
      <c r="J246" s="283">
        <v>105.78644794945271</v>
      </c>
      <c r="K246" s="283">
        <v>32.742181735902093</v>
      </c>
      <c r="L246" s="283">
        <v>0</v>
      </c>
      <c r="M246" s="283">
        <v>12.164480040000001</v>
      </c>
      <c r="N246" s="283">
        <f t="shared" si="19"/>
        <v>60.879786173550613</v>
      </c>
      <c r="O246" s="280">
        <f t="shared" si="16"/>
        <v>17.247821694941877</v>
      </c>
      <c r="P246" s="49">
        <f>'[8]ENERO '!O244+[8]FEBRERO!O244+[8]MARZO!O244+[8]ABRIL!O244+[8]MAYO!O244+[8]JUNIO!O244+[8]JULIO!O244+[8]AGOSTO!O244+[8]SEPTIEMBRE!O244+[8]OCTUBRE!O244+[8]NOVIEMBRE!O244+[8]DICIEMBRE!O244</f>
        <v>28.471926610000001</v>
      </c>
      <c r="Q246" s="49">
        <f>'[8]ENERO '!P244+[8]FEBRERO!P244+[8]MARZO!P244+[8]ABRIL!P244+[8]MAYO!P244+[8]JUNIO!P244+[8]JULIO!P244+[8]AGOSTO!P244+[8]SEPTIEMBRE!P244+[8]OCTUBRE!P244+[8]NOVIEMBRE!P244+[8]DICIEMBRE!P244</f>
        <v>4.7659162500000001</v>
      </c>
      <c r="R246" s="50">
        <f t="shared" si="17"/>
        <v>33.237842860000001</v>
      </c>
      <c r="S246" s="49">
        <f>'[8]ENERO '!R244+[8]FEBRERO!R244+[8]MARZO!R244+[8]ABRIL!R244+[8]MAYO!R244+[8]JUNIO!R244+[8]JULIO!R244+[8]AGOSTO!R244+[8]SEPTIEMBRE!R244+[8]OCTUBRE!R244+[8]NOVIEMBRE!R244+[8]DICIEMBRE!R244</f>
        <v>28.471926610000001</v>
      </c>
      <c r="T246" s="49">
        <f>'[8]ENERO '!S244+[8]FEBRERO!S244+[8]MARZO!S244+[8]ABRIL!S244+[8]MAYO!S244+[8]JUNIO!S244+[8]JULIO!S244+[8]AGOSTO!S244+[8]SEPTIEMBRE!S244+[8]OCTUBRE!S244+[8]NOVIEMBRE!S244+[8]DICIEMBRE!S244</f>
        <v>4.2702551259020893</v>
      </c>
      <c r="U246" s="50">
        <f t="shared" si="20"/>
        <v>32.742181735902093</v>
      </c>
    </row>
    <row r="247" spans="1:21" s="39" customFormat="1" x14ac:dyDescent="0.25">
      <c r="A247" s="285">
        <v>296</v>
      </c>
      <c r="B247" s="281" t="s">
        <v>498</v>
      </c>
      <c r="C247" s="293" t="s">
        <v>744</v>
      </c>
      <c r="D247" s="283">
        <v>4820.8786912500009</v>
      </c>
      <c r="E247" s="284">
        <v>3166.0748362500008</v>
      </c>
      <c r="F247" s="284">
        <v>0</v>
      </c>
      <c r="G247" s="283">
        <v>0</v>
      </c>
      <c r="H247" s="280">
        <f t="shared" si="18"/>
        <v>1654.8038550000001</v>
      </c>
      <c r="I247" s="280"/>
      <c r="J247" s="283">
        <v>560.80652128362726</v>
      </c>
      <c r="K247" s="283">
        <v>585.70098991666669</v>
      </c>
      <c r="L247" s="283">
        <v>0</v>
      </c>
      <c r="M247" s="283">
        <v>244.55179358999999</v>
      </c>
      <c r="N247" s="283">
        <f t="shared" si="19"/>
        <v>-269.44626222303941</v>
      </c>
      <c r="O247" s="280">
        <f t="shared" si="16"/>
        <v>-116.28267068685547</v>
      </c>
      <c r="P247" s="49">
        <f>'[8]ENERO '!O245+[8]FEBRERO!O245+[8]MARZO!O245+[8]ABRIL!O245+[8]MAYO!O245+[8]JUNIO!O245+[8]JULIO!O245+[8]AGOSTO!O245+[8]SEPTIEMBRE!O245+[8]OCTUBRE!O245+[8]NOVIEMBRE!O245+[8]DICIEMBRE!O245</f>
        <v>0</v>
      </c>
      <c r="Q247" s="49">
        <f>'[8]ENERO '!P245+[8]FEBRERO!P245+[8]MARZO!P245+[8]ABRIL!P245+[8]MAYO!P245+[8]JUNIO!P245+[8]JULIO!P245+[8]AGOSTO!P245+[8]SEPTIEMBRE!P245+[8]OCTUBRE!P245+[8]NOVIEMBRE!P245+[8]DICIEMBRE!P245</f>
        <v>3166.0748362500008</v>
      </c>
      <c r="R247" s="50">
        <f t="shared" si="17"/>
        <v>3166.0748362500008</v>
      </c>
      <c r="S247" s="49">
        <f>'[8]ENERO '!R245+[8]FEBRERO!R245+[8]MARZO!R245+[8]ABRIL!R245+[8]MAYO!R245+[8]JUNIO!R245+[8]JULIO!R245+[8]AGOSTO!R245+[8]SEPTIEMBRE!R245+[8]OCTUBRE!R245+[8]NOVIEMBRE!R245+[8]DICIEMBRE!R245</f>
        <v>233.914897</v>
      </c>
      <c r="T247" s="49">
        <f>'[8]ENERO '!S245+[8]FEBRERO!S245+[8]MARZO!S245+[8]ABRIL!S245+[8]MAYO!S245+[8]JUNIO!S245+[8]JULIO!S245+[8]AGOSTO!S245+[8]SEPTIEMBRE!S245+[8]OCTUBRE!S245+[8]NOVIEMBRE!S245+[8]DICIEMBRE!S245</f>
        <v>351.78609291666669</v>
      </c>
      <c r="U247" s="50">
        <f t="shared" si="20"/>
        <v>585.70098991666669</v>
      </c>
    </row>
    <row r="248" spans="1:21" s="39" customFormat="1" ht="27" x14ac:dyDescent="0.25">
      <c r="A248" s="285">
        <v>297</v>
      </c>
      <c r="B248" s="281" t="s">
        <v>508</v>
      </c>
      <c r="C248" s="293" t="s">
        <v>745</v>
      </c>
      <c r="D248" s="283">
        <v>418.67214074999998</v>
      </c>
      <c r="E248" s="284">
        <v>81.585590169999989</v>
      </c>
      <c r="F248" s="284">
        <v>0</v>
      </c>
      <c r="G248" s="283">
        <v>86.897069360000003</v>
      </c>
      <c r="H248" s="280">
        <f t="shared" si="18"/>
        <v>250.18948122</v>
      </c>
      <c r="I248" s="280"/>
      <c r="J248" s="283">
        <v>413.40806582336506</v>
      </c>
      <c r="K248" s="283">
        <v>82.214615262642894</v>
      </c>
      <c r="L248" s="283">
        <v>0</v>
      </c>
      <c r="M248" s="283">
        <v>91.930263650000001</v>
      </c>
      <c r="N248" s="283">
        <f t="shared" si="19"/>
        <v>239.26318691072217</v>
      </c>
      <c r="O248" s="280">
        <f t="shared" si="16"/>
        <v>-4.3672077083328613</v>
      </c>
      <c r="P248" s="49">
        <f>'[8]ENERO '!O246+[8]FEBRERO!O246+[8]MARZO!O246+[8]ABRIL!O246+[8]MAYO!O246+[8]JUNIO!O246+[8]JULIO!O246+[8]AGOSTO!O246+[8]SEPTIEMBRE!O246+[8]OCTUBRE!O246+[8]NOVIEMBRE!O246+[8]DICIEMBRE!O246</f>
        <v>59.478464169999995</v>
      </c>
      <c r="Q248" s="49">
        <f>'[8]ENERO '!P246+[8]FEBRERO!P246+[8]MARZO!P246+[8]ABRIL!P246+[8]MAYO!P246+[8]JUNIO!P246+[8]JULIO!P246+[8]AGOSTO!P246+[8]SEPTIEMBRE!P246+[8]OCTUBRE!P246+[8]NOVIEMBRE!P246+[8]DICIEMBRE!P246</f>
        <v>22.107126000000001</v>
      </c>
      <c r="R248" s="50">
        <f t="shared" si="17"/>
        <v>81.585590169999989</v>
      </c>
      <c r="S248" s="49">
        <f>'[8]ENERO '!R246+[8]FEBRERO!R246+[8]MARZO!R246+[8]ABRIL!R246+[8]MAYO!R246+[8]JUNIO!R246+[8]JULIO!R246+[8]AGOSTO!R246+[8]SEPTIEMBRE!R246+[8]OCTUBRE!R246+[8]NOVIEMBRE!R246+[8]DICIEMBRE!R246</f>
        <v>66.002926779999996</v>
      </c>
      <c r="T248" s="49">
        <f>'[8]ENERO '!S246+[8]FEBRERO!S246+[8]MARZO!S246+[8]ABRIL!S246+[8]MAYO!S246+[8]JUNIO!S246+[8]JULIO!S246+[8]AGOSTO!S246+[8]SEPTIEMBRE!S246+[8]OCTUBRE!S246+[8]NOVIEMBRE!S246+[8]DICIEMBRE!S246</f>
        <v>16.211688482642899</v>
      </c>
      <c r="U248" s="50">
        <f t="shared" si="20"/>
        <v>82.214615262642894</v>
      </c>
    </row>
    <row r="249" spans="1:21" s="39" customFormat="1" x14ac:dyDescent="0.25">
      <c r="A249" s="285">
        <v>298</v>
      </c>
      <c r="B249" s="281" t="s">
        <v>498</v>
      </c>
      <c r="C249" s="293" t="s">
        <v>746</v>
      </c>
      <c r="D249" s="283">
        <v>2849.1749999999997</v>
      </c>
      <c r="E249" s="284">
        <v>1507.5</v>
      </c>
      <c r="F249" s="284">
        <v>0</v>
      </c>
      <c r="G249" s="283">
        <v>0</v>
      </c>
      <c r="H249" s="280">
        <f t="shared" si="18"/>
        <v>1341.6749999999997</v>
      </c>
      <c r="I249" s="280"/>
      <c r="J249" s="283">
        <v>316.56866659999997</v>
      </c>
      <c r="K249" s="283">
        <v>171.65059846</v>
      </c>
      <c r="L249" s="283">
        <v>0</v>
      </c>
      <c r="M249" s="283">
        <v>0</v>
      </c>
      <c r="N249" s="283">
        <f t="shared" si="19"/>
        <v>144.91806813999997</v>
      </c>
      <c r="O249" s="280">
        <f t="shared" si="16"/>
        <v>-89.198720395028602</v>
      </c>
      <c r="P249" s="49">
        <f>'[8]ENERO '!O247+[8]FEBRERO!O247+[8]MARZO!O247+[8]ABRIL!O247+[8]MAYO!O247+[8]JUNIO!O247+[8]JULIO!O247+[8]AGOSTO!O247+[8]SEPTIEMBRE!O247+[8]OCTUBRE!O247+[8]NOVIEMBRE!O247+[8]DICIEMBRE!O247</f>
        <v>0</v>
      </c>
      <c r="Q249" s="49">
        <f>'[8]ENERO '!P247+[8]FEBRERO!P247+[8]MARZO!P247+[8]ABRIL!P247+[8]MAYO!P247+[8]JUNIO!P247+[8]JULIO!P247+[8]AGOSTO!P247+[8]SEPTIEMBRE!P247+[8]OCTUBRE!P247+[8]NOVIEMBRE!P247+[8]DICIEMBRE!P247</f>
        <v>1507.5</v>
      </c>
      <c r="R249" s="50">
        <f t="shared" si="17"/>
        <v>1507.5</v>
      </c>
      <c r="S249" s="49">
        <f>'[8]ENERO '!R247+[8]FEBRERO!R247+[8]MARZO!R247+[8]ABRIL!R247+[8]MAYO!R247+[8]JUNIO!R247+[8]JULIO!R247+[8]AGOSTO!R247+[8]SEPTIEMBRE!R247+[8]OCTUBRE!R247+[8]NOVIEMBRE!R247+[8]DICIEMBRE!R247</f>
        <v>0</v>
      </c>
      <c r="T249" s="49">
        <f>'[8]ENERO '!S247+[8]FEBRERO!S247+[8]MARZO!S247+[8]ABRIL!S247+[8]MAYO!S247+[8]JUNIO!S247+[8]JULIO!S247+[8]AGOSTO!S247+[8]SEPTIEMBRE!S247+[8]OCTUBRE!S247+[8]NOVIEMBRE!S247+[8]DICIEMBRE!S247</f>
        <v>171.65059846</v>
      </c>
      <c r="U249" s="50">
        <f t="shared" si="20"/>
        <v>171.65059846</v>
      </c>
    </row>
    <row r="250" spans="1:21" s="39" customFormat="1" ht="27" x14ac:dyDescent="0.25">
      <c r="A250" s="285">
        <v>300</v>
      </c>
      <c r="B250" s="281" t="s">
        <v>508</v>
      </c>
      <c r="C250" s="293" t="s">
        <v>747</v>
      </c>
      <c r="D250" s="283">
        <v>378.90370274999998</v>
      </c>
      <c r="E250" s="284">
        <v>0</v>
      </c>
      <c r="F250" s="284">
        <v>0</v>
      </c>
      <c r="G250" s="283">
        <v>0</v>
      </c>
      <c r="H250" s="280">
        <f t="shared" si="18"/>
        <v>378.90370274999998</v>
      </c>
      <c r="I250" s="280"/>
      <c r="J250" s="283">
        <v>121.49979392763746</v>
      </c>
      <c r="K250" s="283">
        <v>32.856200278023991</v>
      </c>
      <c r="L250" s="283">
        <v>0</v>
      </c>
      <c r="M250" s="283">
        <v>3.8919214500000003</v>
      </c>
      <c r="N250" s="283">
        <f t="shared" si="19"/>
        <v>84.751672199613466</v>
      </c>
      <c r="O250" s="280">
        <f t="shared" si="16"/>
        <v>-77.632397998619581</v>
      </c>
      <c r="P250" s="49">
        <f>'[8]ENERO '!O248+[8]FEBRERO!O248+[8]MARZO!O248+[8]ABRIL!O248+[8]MAYO!O248+[8]JUNIO!O248+[8]JULIO!O248+[8]AGOSTO!O248+[8]SEPTIEMBRE!O248+[8]OCTUBRE!O248+[8]NOVIEMBRE!O248+[8]DICIEMBRE!O248</f>
        <v>0</v>
      </c>
      <c r="Q250" s="49">
        <f>'[8]ENERO '!P248+[8]FEBRERO!P248+[8]MARZO!P248+[8]ABRIL!P248+[8]MAYO!P248+[8]JUNIO!P248+[8]JULIO!P248+[8]AGOSTO!P248+[8]SEPTIEMBRE!P248+[8]OCTUBRE!P248+[8]NOVIEMBRE!P248+[8]DICIEMBRE!P248</f>
        <v>0</v>
      </c>
      <c r="R250" s="50">
        <f t="shared" si="17"/>
        <v>0</v>
      </c>
      <c r="S250" s="49">
        <f>'[8]ENERO '!R248+[8]FEBRERO!R248+[8]MARZO!R248+[8]ABRIL!R248+[8]MAYO!R248+[8]JUNIO!R248+[8]JULIO!R248+[8]AGOSTO!R248+[8]SEPTIEMBRE!R248+[8]OCTUBRE!R248+[8]NOVIEMBRE!R248+[8]DICIEMBRE!R248</f>
        <v>24.645412939999996</v>
      </c>
      <c r="T250" s="49">
        <f>'[8]ENERO '!S248+[8]FEBRERO!S248+[8]MARZO!S248+[8]ABRIL!S248+[8]MAYO!S248+[8]JUNIO!S248+[8]JULIO!S248+[8]AGOSTO!S248+[8]SEPTIEMBRE!S248+[8]OCTUBRE!S248+[8]NOVIEMBRE!S248+[8]DICIEMBRE!S248</f>
        <v>8.2107873380239926</v>
      </c>
      <c r="U250" s="50">
        <f t="shared" si="20"/>
        <v>32.856200278023991</v>
      </c>
    </row>
    <row r="251" spans="1:21" s="39" customFormat="1" ht="27" x14ac:dyDescent="0.25">
      <c r="A251" s="285">
        <v>304</v>
      </c>
      <c r="B251" s="281" t="s">
        <v>508</v>
      </c>
      <c r="C251" s="293" t="s">
        <v>748</v>
      </c>
      <c r="D251" s="283">
        <v>1370.2625212500002</v>
      </c>
      <c r="E251" s="284">
        <v>26.966732999999998</v>
      </c>
      <c r="F251" s="284">
        <v>0</v>
      </c>
      <c r="G251" s="283">
        <v>0</v>
      </c>
      <c r="H251" s="280">
        <f t="shared" si="18"/>
        <v>1343.2957882500002</v>
      </c>
      <c r="I251" s="280"/>
      <c r="J251" s="283">
        <v>152.25139125000001</v>
      </c>
      <c r="K251" s="283">
        <v>22.282259706807125</v>
      </c>
      <c r="L251" s="283">
        <v>0</v>
      </c>
      <c r="M251" s="283">
        <v>0</v>
      </c>
      <c r="N251" s="283">
        <f t="shared" si="19"/>
        <v>129.96913154319287</v>
      </c>
      <c r="O251" s="280">
        <f t="shared" si="16"/>
        <v>-90.324608125771604</v>
      </c>
      <c r="P251" s="49">
        <f>'[8]ENERO '!O249+[8]FEBRERO!O249+[8]MARZO!O249+[8]ABRIL!O249+[8]MAYO!O249+[8]JUNIO!O249+[8]JULIO!O249+[8]AGOSTO!O249+[8]SEPTIEMBRE!O249+[8]OCTUBRE!O249+[8]NOVIEMBRE!O249+[8]DICIEMBRE!O249</f>
        <v>0</v>
      </c>
      <c r="Q251" s="49">
        <f>'[8]ENERO '!P249+[8]FEBRERO!P249+[8]MARZO!P249+[8]ABRIL!P249+[8]MAYO!P249+[8]JUNIO!P249+[8]JULIO!P249+[8]AGOSTO!P249+[8]SEPTIEMBRE!P249+[8]OCTUBRE!P249+[8]NOVIEMBRE!P249+[8]DICIEMBRE!P249</f>
        <v>26.966732999999998</v>
      </c>
      <c r="R251" s="50">
        <f t="shared" si="17"/>
        <v>26.966732999999998</v>
      </c>
      <c r="S251" s="49">
        <f>'[8]ENERO '!R249+[8]FEBRERO!R249+[8]MARZO!R249+[8]ABRIL!R249+[8]MAYO!R249+[8]JUNIO!R249+[8]JULIO!R249+[8]AGOSTO!R249+[8]SEPTIEMBRE!R249+[8]OCTUBRE!R249+[8]NOVIEMBRE!R249+[8]DICIEMBRE!R249</f>
        <v>0</v>
      </c>
      <c r="T251" s="49">
        <f>'[8]ENERO '!S249+[8]FEBRERO!S249+[8]MARZO!S249+[8]ABRIL!S249+[8]MAYO!S249+[8]JUNIO!S249+[8]JULIO!S249+[8]AGOSTO!S249+[8]SEPTIEMBRE!S249+[8]OCTUBRE!S249+[8]NOVIEMBRE!S249+[8]DICIEMBRE!S249</f>
        <v>22.282259706807125</v>
      </c>
      <c r="U251" s="50">
        <f t="shared" si="20"/>
        <v>22.282259706807125</v>
      </c>
    </row>
    <row r="252" spans="1:21" s="39" customFormat="1" x14ac:dyDescent="0.25">
      <c r="A252" s="285">
        <v>305</v>
      </c>
      <c r="B252" s="281" t="s">
        <v>512</v>
      </c>
      <c r="C252" s="293" t="s">
        <v>749</v>
      </c>
      <c r="D252" s="283">
        <v>56.258603250000014</v>
      </c>
      <c r="E252" s="284">
        <v>22.163079339999999</v>
      </c>
      <c r="F252" s="284">
        <v>0</v>
      </c>
      <c r="G252" s="283">
        <v>4.8475175300000002</v>
      </c>
      <c r="H252" s="280">
        <f t="shared" si="18"/>
        <v>29.24800638000001</v>
      </c>
      <c r="I252" s="280"/>
      <c r="J252" s="283">
        <v>63.775926169519437</v>
      </c>
      <c r="K252" s="283">
        <v>22.472233237939786</v>
      </c>
      <c r="L252" s="283">
        <v>0</v>
      </c>
      <c r="M252" s="283">
        <v>5.1725535599999999</v>
      </c>
      <c r="N252" s="283">
        <f t="shared" si="19"/>
        <v>36.13113937157965</v>
      </c>
      <c r="O252" s="280">
        <f t="shared" si="16"/>
        <v>23.533682611223629</v>
      </c>
      <c r="P252" s="49">
        <f>'[8]ENERO '!O250+[8]FEBRERO!O250+[8]MARZO!O250+[8]ABRIL!O250+[8]MAYO!O250+[8]JUNIO!O250+[8]JULIO!O250+[8]AGOSTO!O250+[8]SEPTIEMBRE!O250+[8]OCTUBRE!O250+[8]NOVIEMBRE!O250+[8]DICIEMBRE!O250</f>
        <v>12.976615839999999</v>
      </c>
      <c r="Q252" s="49">
        <f>'[8]ENERO '!P250+[8]FEBRERO!P250+[8]MARZO!P250+[8]ABRIL!P250+[8]MAYO!P250+[8]JUNIO!P250+[8]JULIO!P250+[8]AGOSTO!P250+[8]SEPTIEMBRE!P250+[8]OCTUBRE!P250+[8]NOVIEMBRE!P250+[8]DICIEMBRE!P250</f>
        <v>9.1864635000000003</v>
      </c>
      <c r="R252" s="50">
        <f t="shared" si="17"/>
        <v>22.163079339999999</v>
      </c>
      <c r="S252" s="49">
        <f>'[8]ENERO '!R250+[8]FEBRERO!R250+[8]MARZO!R250+[8]ABRIL!R250+[8]MAYO!R250+[8]JUNIO!R250+[8]JULIO!R250+[8]AGOSTO!R250+[8]SEPTIEMBRE!R250+[8]OCTUBRE!R250+[8]NOVIEMBRE!R250+[8]DICIEMBRE!R250</f>
        <v>12.976615839999999</v>
      </c>
      <c r="T252" s="49">
        <f>'[8]ENERO '!S250+[8]FEBRERO!S250+[8]MARZO!S250+[8]ABRIL!S250+[8]MAYO!S250+[8]JUNIO!S250+[8]JULIO!S250+[8]AGOSTO!S250+[8]SEPTIEMBRE!S250+[8]OCTUBRE!S250+[8]NOVIEMBRE!S250+[8]DICIEMBRE!S250</f>
        <v>9.4956173979397871</v>
      </c>
      <c r="U252" s="50">
        <f t="shared" si="20"/>
        <v>22.472233237939786</v>
      </c>
    </row>
    <row r="253" spans="1:21" s="39" customFormat="1" x14ac:dyDescent="0.25">
      <c r="A253" s="281">
        <v>306</v>
      </c>
      <c r="B253" s="281" t="s">
        <v>512</v>
      </c>
      <c r="C253" s="293" t="s">
        <v>750</v>
      </c>
      <c r="D253" s="283">
        <v>380.86514175000002</v>
      </c>
      <c r="E253" s="284">
        <v>101.12697575</v>
      </c>
      <c r="F253" s="284">
        <v>0</v>
      </c>
      <c r="G253" s="283">
        <v>56.046653439999986</v>
      </c>
      <c r="H253" s="280">
        <f t="shared" si="18"/>
        <v>223.69151256000004</v>
      </c>
      <c r="I253" s="280"/>
      <c r="J253" s="283">
        <v>273.39405709824638</v>
      </c>
      <c r="K253" s="283">
        <v>100.80510968127136</v>
      </c>
      <c r="L253" s="283">
        <v>0</v>
      </c>
      <c r="M253" s="283">
        <v>56.546481229999998</v>
      </c>
      <c r="N253" s="283">
        <f t="shared" si="19"/>
        <v>116.04246618697503</v>
      </c>
      <c r="O253" s="280">
        <f t="shared" si="16"/>
        <v>-48.123885050913877</v>
      </c>
      <c r="P253" s="49">
        <f>'[8]ENERO '!O251+[8]FEBRERO!O251+[8]MARZO!O251+[8]ABRIL!O251+[8]MAYO!O251+[8]JUNIO!O251+[8]JULIO!O251+[8]AGOSTO!O251+[8]SEPTIEMBRE!O251+[8]OCTUBRE!O251+[8]NOVIEMBRE!O251+[8]DICIEMBRE!O251</f>
        <v>66.004351249999999</v>
      </c>
      <c r="Q253" s="49">
        <f>'[8]ENERO '!P251+[8]FEBRERO!P251+[8]MARZO!P251+[8]ABRIL!P251+[8]MAYO!P251+[8]JUNIO!P251+[8]JULIO!P251+[8]AGOSTO!P251+[8]SEPTIEMBRE!P251+[8]OCTUBRE!P251+[8]NOVIEMBRE!P251+[8]DICIEMBRE!P251</f>
        <v>35.122624500000001</v>
      </c>
      <c r="R253" s="50">
        <f t="shared" si="17"/>
        <v>101.12697575</v>
      </c>
      <c r="S253" s="49">
        <f>'[8]ENERO '!R251+[8]FEBRERO!R251+[8]MARZO!R251+[8]ABRIL!R251+[8]MAYO!R251+[8]JUNIO!R251+[8]JULIO!R251+[8]AGOSTO!R251+[8]SEPTIEMBRE!R251+[8]OCTUBRE!R251+[8]NOVIEMBRE!R251+[8]DICIEMBRE!R251</f>
        <v>65.31564496</v>
      </c>
      <c r="T253" s="49">
        <f>'[8]ENERO '!S251+[8]FEBRERO!S251+[8]MARZO!S251+[8]ABRIL!S251+[8]MAYO!S251+[8]JUNIO!S251+[8]JULIO!S251+[8]AGOSTO!S251+[8]SEPTIEMBRE!S251+[8]OCTUBRE!S251+[8]NOVIEMBRE!S251+[8]DICIEMBRE!S251</f>
        <v>35.489464721271361</v>
      </c>
      <c r="U253" s="50">
        <f t="shared" si="20"/>
        <v>100.80510968127136</v>
      </c>
    </row>
    <row r="254" spans="1:21" s="39" customFormat="1" ht="27" x14ac:dyDescent="0.25">
      <c r="A254" s="281">
        <v>307</v>
      </c>
      <c r="B254" s="281" t="s">
        <v>600</v>
      </c>
      <c r="C254" s="293" t="s">
        <v>751</v>
      </c>
      <c r="D254" s="283">
        <v>194.19274275000006</v>
      </c>
      <c r="E254" s="284">
        <v>85.540971939999991</v>
      </c>
      <c r="F254" s="284">
        <v>0</v>
      </c>
      <c r="G254" s="283">
        <v>71.513060060000001</v>
      </c>
      <c r="H254" s="280">
        <f t="shared" si="18"/>
        <v>37.138710750000072</v>
      </c>
      <c r="I254" s="280"/>
      <c r="J254" s="283">
        <v>340.54176707082905</v>
      </c>
      <c r="K254" s="283">
        <v>84.221613606866839</v>
      </c>
      <c r="L254" s="283">
        <v>0</v>
      </c>
      <c r="M254" s="283">
        <v>72.458447749999991</v>
      </c>
      <c r="N254" s="283">
        <f t="shared" si="19"/>
        <v>183.86170571396224</v>
      </c>
      <c r="O254" s="280">
        <f t="shared" si="16"/>
        <v>395.0675508141108</v>
      </c>
      <c r="P254" s="49">
        <f>'[8]ENERO '!O252+[8]FEBRERO!O252+[8]MARZO!O252+[8]ABRIL!O252+[8]MAYO!O252+[8]JUNIO!O252+[8]JULIO!O252+[8]AGOSTO!O252+[8]SEPTIEMBRE!O252+[8]OCTUBRE!O252+[8]NOVIEMBRE!O252+[8]DICIEMBRE!O252</f>
        <v>65.47068994</v>
      </c>
      <c r="Q254" s="49">
        <f>'[8]ENERO '!P252+[8]FEBRERO!P252+[8]MARZO!P252+[8]ABRIL!P252+[8]MAYO!P252+[8]JUNIO!P252+[8]JULIO!P252+[8]AGOSTO!P252+[8]SEPTIEMBRE!P252+[8]OCTUBRE!P252+[8]NOVIEMBRE!P252+[8]DICIEMBRE!P252</f>
        <v>20.070281999999999</v>
      </c>
      <c r="R254" s="50">
        <f t="shared" si="17"/>
        <v>85.540971939999991</v>
      </c>
      <c r="S254" s="49">
        <f>'[8]ENERO '!R252+[8]FEBRERO!R252+[8]MARZO!R252+[8]ABRIL!R252+[8]MAYO!R252+[8]JUNIO!R252+[8]JULIO!R252+[8]AGOSTO!R252+[8]SEPTIEMBRE!R252+[8]OCTUBRE!R252+[8]NOVIEMBRE!R252+[8]DICIEMBRE!R252</f>
        <v>64.470752970000007</v>
      </c>
      <c r="T254" s="49">
        <f>'[8]ENERO '!S252+[8]FEBRERO!S252+[8]MARZO!S252+[8]ABRIL!S252+[8]MAYO!S252+[8]JUNIO!S252+[8]JULIO!S252+[8]AGOSTO!S252+[8]SEPTIEMBRE!S252+[8]OCTUBRE!S252+[8]NOVIEMBRE!S252+[8]DICIEMBRE!S252</f>
        <v>19.750860636866832</v>
      </c>
      <c r="U254" s="50">
        <f t="shared" si="20"/>
        <v>84.221613606866839</v>
      </c>
    </row>
    <row r="255" spans="1:21" s="39" customFormat="1" ht="27" x14ac:dyDescent="0.25">
      <c r="A255" s="281">
        <v>308</v>
      </c>
      <c r="B255" s="281" t="s">
        <v>600</v>
      </c>
      <c r="C255" s="293" t="s">
        <v>752</v>
      </c>
      <c r="D255" s="283">
        <v>333.21306675</v>
      </c>
      <c r="E255" s="284">
        <v>79.649537580000015</v>
      </c>
      <c r="F255" s="284">
        <v>0</v>
      </c>
      <c r="G255" s="283">
        <v>34.523770460000001</v>
      </c>
      <c r="H255" s="280">
        <f t="shared" si="18"/>
        <v>219.03975870999997</v>
      </c>
      <c r="I255" s="280"/>
      <c r="J255" s="283">
        <v>275.17238512266169</v>
      </c>
      <c r="K255" s="283">
        <v>80.282069598431832</v>
      </c>
      <c r="L255" s="283">
        <v>0</v>
      </c>
      <c r="M255" s="283">
        <v>37.171733140000001</v>
      </c>
      <c r="N255" s="283">
        <f t="shared" si="19"/>
        <v>157.71858238422988</v>
      </c>
      <c r="O255" s="280">
        <f t="shared" si="16"/>
        <v>-27.995454654858765</v>
      </c>
      <c r="P255" s="49">
        <f>'[8]ENERO '!O253+[8]FEBRERO!O253+[8]MARZO!O253+[8]ABRIL!O253+[8]MAYO!O253+[8]JUNIO!O253+[8]JULIO!O253+[8]AGOSTO!O253+[8]SEPTIEMBRE!O253+[8]OCTUBRE!O253+[8]NOVIEMBRE!O253+[8]DICIEMBRE!O253</f>
        <v>50.230885830000005</v>
      </c>
      <c r="Q255" s="49">
        <f>'[8]ENERO '!P253+[8]FEBRERO!P253+[8]MARZO!P253+[8]ABRIL!P253+[8]MAYO!P253+[8]JUNIO!P253+[8]JULIO!P253+[8]AGOSTO!P253+[8]SEPTIEMBRE!P253+[8]OCTUBRE!P253+[8]NOVIEMBRE!P253+[8]DICIEMBRE!P253</f>
        <v>29.418651750000002</v>
      </c>
      <c r="R255" s="50">
        <f t="shared" si="17"/>
        <v>79.649537580000015</v>
      </c>
      <c r="S255" s="49">
        <f>'[8]ENERO '!R253+[8]FEBRERO!R253+[8]MARZO!R253+[8]ABRIL!R253+[8]MAYO!R253+[8]JUNIO!R253+[8]JULIO!R253+[8]AGOSTO!R253+[8]SEPTIEMBRE!R253+[8]OCTUBRE!R253+[8]NOVIEMBRE!R253+[8]DICIEMBRE!R253</f>
        <v>50.230885830000013</v>
      </c>
      <c r="T255" s="49">
        <f>'[8]ENERO '!S253+[8]FEBRERO!S253+[8]MARZO!S253+[8]ABRIL!S253+[8]MAYO!S253+[8]JUNIO!S253+[8]JULIO!S253+[8]AGOSTO!S253+[8]SEPTIEMBRE!S253+[8]OCTUBRE!S253+[8]NOVIEMBRE!S253+[8]DICIEMBRE!S253</f>
        <v>30.051183768431816</v>
      </c>
      <c r="U255" s="50">
        <f t="shared" si="20"/>
        <v>80.282069598431832</v>
      </c>
    </row>
    <row r="256" spans="1:21" s="39" customFormat="1" ht="27" x14ac:dyDescent="0.25">
      <c r="A256" s="281">
        <v>309</v>
      </c>
      <c r="B256" s="281" t="s">
        <v>600</v>
      </c>
      <c r="C256" s="293" t="s">
        <v>753</v>
      </c>
      <c r="D256" s="283">
        <v>1576.7417212500002</v>
      </c>
      <c r="E256" s="284">
        <v>798.66007077999996</v>
      </c>
      <c r="F256" s="284">
        <v>0</v>
      </c>
      <c r="G256" s="283">
        <v>22.96975484</v>
      </c>
      <c r="H256" s="280">
        <f t="shared" si="18"/>
        <v>755.11189563000028</v>
      </c>
      <c r="I256" s="280"/>
      <c r="J256" s="283">
        <v>322.94202009007751</v>
      </c>
      <c r="K256" s="283">
        <v>124.66973115333333</v>
      </c>
      <c r="L256" s="283">
        <v>0</v>
      </c>
      <c r="M256" s="283">
        <v>48.551301920000007</v>
      </c>
      <c r="N256" s="283">
        <f t="shared" si="19"/>
        <v>149.72098701674417</v>
      </c>
      <c r="O256" s="280">
        <f t="shared" si="16"/>
        <v>-80.172344273317293</v>
      </c>
      <c r="P256" s="49">
        <f>'[8]ENERO '!O254+[8]FEBRERO!O254+[8]MARZO!O254+[8]ABRIL!O254+[8]MAYO!O254+[8]JUNIO!O254+[8]JULIO!O254+[8]AGOSTO!O254+[8]SEPTIEMBRE!O254+[8]OCTUBRE!O254+[8]NOVIEMBRE!O254+[8]DICIEMBRE!O254</f>
        <v>17.755231780000003</v>
      </c>
      <c r="Q256" s="49">
        <f>'[8]ENERO '!P254+[8]FEBRERO!P254+[8]MARZO!P254+[8]ABRIL!P254+[8]MAYO!P254+[8]JUNIO!P254+[8]JULIO!P254+[8]AGOSTO!P254+[8]SEPTIEMBRE!P254+[8]OCTUBRE!P254+[8]NOVIEMBRE!P254+[8]DICIEMBRE!P254</f>
        <v>780.90483899999992</v>
      </c>
      <c r="R256" s="50">
        <f t="shared" si="17"/>
        <v>798.66007077999996</v>
      </c>
      <c r="S256" s="49">
        <f>'[8]ENERO '!R254+[8]FEBRERO!R254+[8]MARZO!R254+[8]ABRIL!R254+[8]MAYO!R254+[8]JUNIO!R254+[8]JULIO!R254+[8]AGOSTO!R254+[8]SEPTIEMBRE!R254+[8]OCTUBRE!R254+[8]NOVIEMBRE!R254+[8]DICIEMBRE!R254</f>
        <v>37.902526820000006</v>
      </c>
      <c r="T256" s="49">
        <f>'[8]ENERO '!S254+[8]FEBRERO!S254+[8]MARZO!S254+[8]ABRIL!S254+[8]MAYO!S254+[8]JUNIO!S254+[8]JULIO!S254+[8]AGOSTO!S254+[8]SEPTIEMBRE!S254+[8]OCTUBRE!S254+[8]NOVIEMBRE!S254+[8]DICIEMBRE!S254</f>
        <v>86.767204333333325</v>
      </c>
      <c r="U256" s="50">
        <f t="shared" si="20"/>
        <v>124.66973115333333</v>
      </c>
    </row>
    <row r="257" spans="1:21" s="39" customFormat="1" x14ac:dyDescent="0.25">
      <c r="A257" s="285">
        <v>310</v>
      </c>
      <c r="B257" s="281" t="s">
        <v>600</v>
      </c>
      <c r="C257" s="293" t="s">
        <v>754</v>
      </c>
      <c r="D257" s="283">
        <v>105.52499999999998</v>
      </c>
      <c r="E257" s="284">
        <v>23.314179630000005</v>
      </c>
      <c r="F257" s="284">
        <v>0</v>
      </c>
      <c r="G257" s="283">
        <v>10.43014711</v>
      </c>
      <c r="H257" s="280">
        <f t="shared" si="18"/>
        <v>71.780673259999958</v>
      </c>
      <c r="I257" s="280"/>
      <c r="J257" s="283">
        <v>78.986000529339094</v>
      </c>
      <c r="K257" s="283">
        <v>21.731508674770225</v>
      </c>
      <c r="L257" s="283">
        <v>0</v>
      </c>
      <c r="M257" s="283">
        <v>12.487138550000001</v>
      </c>
      <c r="N257" s="283">
        <f t="shared" si="19"/>
        <v>44.767353304568871</v>
      </c>
      <c r="O257" s="280">
        <f t="shared" si="16"/>
        <v>-37.633138181338786</v>
      </c>
      <c r="P257" s="49">
        <f>'[8]ENERO '!O255+[8]FEBRERO!O255+[8]MARZO!O255+[8]ABRIL!O255+[8]MAYO!O255+[8]JUNIO!O255+[8]JULIO!O255+[8]AGOSTO!O255+[8]SEPTIEMBRE!O255+[8]OCTUBRE!O255+[8]NOVIEMBRE!O255+[8]DICIEMBRE!O255</f>
        <v>8.2391796300000006</v>
      </c>
      <c r="Q257" s="49">
        <f>'[8]ENERO '!P255+[8]FEBRERO!P255+[8]MARZO!P255+[8]ABRIL!P255+[8]MAYO!P255+[8]JUNIO!P255+[8]JULIO!P255+[8]AGOSTO!P255+[8]SEPTIEMBRE!P255+[8]OCTUBRE!P255+[8]NOVIEMBRE!P255+[8]DICIEMBRE!P255</f>
        <v>15.075000000000003</v>
      </c>
      <c r="R257" s="50">
        <f t="shared" si="17"/>
        <v>23.314179630000005</v>
      </c>
      <c r="S257" s="49">
        <f>'[8]ENERO '!R255+[8]FEBRERO!R255+[8]MARZO!R255+[8]ABRIL!R255+[8]MAYO!R255+[8]JUNIO!R255+[8]JULIO!R255+[8]AGOSTO!R255+[8]SEPTIEMBRE!R255+[8]OCTUBRE!R255+[8]NOVIEMBRE!R255+[8]DICIEMBRE!R255</f>
        <v>14.405469399999999</v>
      </c>
      <c r="T257" s="49">
        <f>'[8]ENERO '!S255+[8]FEBRERO!S255+[8]MARZO!S255+[8]ABRIL!S255+[8]MAYO!S255+[8]JUNIO!S255+[8]JULIO!S255+[8]AGOSTO!S255+[8]SEPTIEMBRE!S255+[8]OCTUBRE!S255+[8]NOVIEMBRE!S255+[8]DICIEMBRE!S255</f>
        <v>7.326039274770225</v>
      </c>
      <c r="U257" s="50">
        <f t="shared" si="20"/>
        <v>21.731508674770225</v>
      </c>
    </row>
    <row r="258" spans="1:21" s="39" customFormat="1" x14ac:dyDescent="0.25">
      <c r="A258" s="285">
        <v>311</v>
      </c>
      <c r="B258" s="281" t="s">
        <v>577</v>
      </c>
      <c r="C258" s="293" t="s">
        <v>755</v>
      </c>
      <c r="D258" s="283">
        <v>832.98465224999995</v>
      </c>
      <c r="E258" s="284">
        <v>0</v>
      </c>
      <c r="F258" s="284">
        <v>0</v>
      </c>
      <c r="G258" s="283">
        <v>0</v>
      </c>
      <c r="H258" s="280">
        <f t="shared" si="18"/>
        <v>832.98465224999995</v>
      </c>
      <c r="I258" s="280"/>
      <c r="J258" s="283">
        <v>2094.4327257701657</v>
      </c>
      <c r="K258" s="283">
        <v>150.9059613</v>
      </c>
      <c r="L258" s="283">
        <v>0</v>
      </c>
      <c r="M258" s="283">
        <v>88.931167450000032</v>
      </c>
      <c r="N258" s="283">
        <f t="shared" si="19"/>
        <v>1854.5955970201658</v>
      </c>
      <c r="O258" s="280">
        <f t="shared" si="16"/>
        <v>122.6446300073671</v>
      </c>
      <c r="P258" s="49">
        <f>'[8]ENERO '!O256+[8]FEBRERO!O256+[8]MARZO!O256+[8]ABRIL!O256+[8]MAYO!O256+[8]JUNIO!O256+[8]JULIO!O256+[8]AGOSTO!O256+[8]SEPTIEMBRE!O256+[8]OCTUBRE!O256+[8]NOVIEMBRE!O256+[8]DICIEMBRE!O256</f>
        <v>0</v>
      </c>
      <c r="Q258" s="49">
        <f>'[8]ENERO '!P256+[8]FEBRERO!P256+[8]MARZO!P256+[8]ABRIL!P256+[8]MAYO!P256+[8]JUNIO!P256+[8]JULIO!P256+[8]AGOSTO!P256+[8]SEPTIEMBRE!P256+[8]OCTUBRE!P256+[8]NOVIEMBRE!P256+[8]DICIEMBRE!P256</f>
        <v>0</v>
      </c>
      <c r="R258" s="50">
        <f t="shared" si="17"/>
        <v>0</v>
      </c>
      <c r="S258" s="49">
        <f>'[8]ENERO '!R256+[8]FEBRERO!R256+[8]MARZO!R256+[8]ABRIL!R256+[8]MAYO!R256+[8]JUNIO!R256+[8]JULIO!R256+[8]AGOSTO!R256+[8]SEPTIEMBRE!R256+[8]OCTUBRE!R256+[8]NOVIEMBRE!R256+[8]DICIEMBRE!R256</f>
        <v>150.9059613</v>
      </c>
      <c r="T258" s="49">
        <f>'[8]ENERO '!S256+[8]FEBRERO!S256+[8]MARZO!S256+[8]ABRIL!S256+[8]MAYO!S256+[8]JUNIO!S256+[8]JULIO!S256+[8]AGOSTO!S256+[8]SEPTIEMBRE!S256+[8]OCTUBRE!S256+[8]NOVIEMBRE!S256+[8]DICIEMBRE!S256</f>
        <v>0</v>
      </c>
      <c r="U258" s="50">
        <f t="shared" si="20"/>
        <v>150.9059613</v>
      </c>
    </row>
    <row r="259" spans="1:21" s="39" customFormat="1" x14ac:dyDescent="0.25">
      <c r="A259" s="281">
        <v>312</v>
      </c>
      <c r="B259" s="281" t="s">
        <v>577</v>
      </c>
      <c r="C259" s="286" t="s">
        <v>756</v>
      </c>
      <c r="D259" s="283">
        <v>124.28885249999999</v>
      </c>
      <c r="E259" s="284">
        <v>10.751229120000001</v>
      </c>
      <c r="F259" s="284">
        <v>0</v>
      </c>
      <c r="G259" s="283">
        <v>13.006088259999999</v>
      </c>
      <c r="H259" s="280">
        <f t="shared" si="18"/>
        <v>100.53153511999999</v>
      </c>
      <c r="I259" s="280"/>
      <c r="J259" s="283">
        <v>805.68342967949138</v>
      </c>
      <c r="K259" s="283">
        <v>21.233163810000001</v>
      </c>
      <c r="L259" s="283">
        <v>0</v>
      </c>
      <c r="M259" s="283">
        <v>20.541488179999998</v>
      </c>
      <c r="N259" s="283">
        <f t="shared" si="19"/>
        <v>763.90877768949144</v>
      </c>
      <c r="O259" s="280" t="str">
        <f t="shared" si="16"/>
        <v>500&lt;</v>
      </c>
      <c r="P259" s="49">
        <f>'[8]ENERO '!O257+[8]FEBRERO!O257+[8]MARZO!O257+[8]ABRIL!O257+[8]MAYO!O257+[8]JUNIO!O257+[8]JULIO!O257+[8]AGOSTO!O257+[8]SEPTIEMBRE!O257+[8]OCTUBRE!O257+[8]NOVIEMBRE!O257+[8]DICIEMBRE!O257</f>
        <v>10.751229120000001</v>
      </c>
      <c r="Q259" s="49">
        <f>'[8]ENERO '!P257+[8]FEBRERO!P257+[8]MARZO!P257+[8]ABRIL!P257+[8]MAYO!P257+[8]JUNIO!P257+[8]JULIO!P257+[8]AGOSTO!P257+[8]SEPTIEMBRE!P257+[8]OCTUBRE!P257+[8]NOVIEMBRE!P257+[8]DICIEMBRE!P257</f>
        <v>0</v>
      </c>
      <c r="R259" s="50">
        <f t="shared" si="17"/>
        <v>10.751229120000001</v>
      </c>
      <c r="S259" s="49">
        <f>'[8]ENERO '!R257+[8]FEBRERO!R257+[8]MARZO!R257+[8]ABRIL!R257+[8]MAYO!R257+[8]JUNIO!R257+[8]JULIO!R257+[8]AGOSTO!R257+[8]SEPTIEMBRE!R257+[8]OCTUBRE!R257+[8]NOVIEMBRE!R257+[8]DICIEMBRE!R257</f>
        <v>21.233163810000001</v>
      </c>
      <c r="T259" s="49">
        <f>'[8]ENERO '!S257+[8]FEBRERO!S257+[8]MARZO!S257+[8]ABRIL!S257+[8]MAYO!S257+[8]JUNIO!S257+[8]JULIO!S257+[8]AGOSTO!S257+[8]SEPTIEMBRE!S257+[8]OCTUBRE!S257+[8]NOVIEMBRE!S257+[8]DICIEMBRE!S257</f>
        <v>0</v>
      </c>
      <c r="U259" s="50">
        <f t="shared" si="20"/>
        <v>21.233163810000001</v>
      </c>
    </row>
    <row r="260" spans="1:21" s="39" customFormat="1" x14ac:dyDescent="0.25">
      <c r="A260" s="285">
        <v>313</v>
      </c>
      <c r="B260" s="281" t="s">
        <v>498</v>
      </c>
      <c r="C260" s="293" t="s">
        <v>757</v>
      </c>
      <c r="D260" s="283">
        <v>3376.7999999999993</v>
      </c>
      <c r="E260" s="284">
        <v>1694.46209729</v>
      </c>
      <c r="F260" s="284">
        <v>0</v>
      </c>
      <c r="G260" s="283">
        <v>0</v>
      </c>
      <c r="H260" s="280">
        <f t="shared" si="18"/>
        <v>1682.3379027099993</v>
      </c>
      <c r="I260" s="280"/>
      <c r="J260" s="283">
        <v>375.2</v>
      </c>
      <c r="K260" s="283">
        <v>167.5</v>
      </c>
      <c r="L260" s="283">
        <v>0</v>
      </c>
      <c r="M260" s="283">
        <v>0</v>
      </c>
      <c r="N260" s="283">
        <f t="shared" si="19"/>
        <v>207.7</v>
      </c>
      <c r="O260" s="280">
        <f t="shared" si="16"/>
        <v>-87.654085444700144</v>
      </c>
      <c r="P260" s="49">
        <f>'[8]ENERO '!O258+[8]FEBRERO!O258+[8]MARZO!O258+[8]ABRIL!O258+[8]MAYO!O258+[8]JUNIO!O258+[8]JULIO!O258+[8]AGOSTO!O258+[8]SEPTIEMBRE!O258+[8]OCTUBRE!O258+[8]NOVIEMBRE!O258+[8]DICIEMBRE!O258</f>
        <v>186.96209729</v>
      </c>
      <c r="Q260" s="49">
        <f>'[8]ENERO '!P258+[8]FEBRERO!P258+[8]MARZO!P258+[8]ABRIL!P258+[8]MAYO!P258+[8]JUNIO!P258+[8]JULIO!P258+[8]AGOSTO!P258+[8]SEPTIEMBRE!P258+[8]OCTUBRE!P258+[8]NOVIEMBRE!P258+[8]DICIEMBRE!P258</f>
        <v>1507.5</v>
      </c>
      <c r="R260" s="50">
        <f t="shared" si="17"/>
        <v>1694.46209729</v>
      </c>
      <c r="S260" s="49">
        <f>'[8]ENERO '!R258+[8]FEBRERO!R258+[8]MARZO!R258+[8]ABRIL!R258+[8]MAYO!R258+[8]JUNIO!R258+[8]JULIO!R258+[8]AGOSTO!R258+[8]SEPTIEMBRE!R258+[8]OCTUBRE!R258+[8]NOVIEMBRE!R258+[8]DICIEMBRE!R258</f>
        <v>0</v>
      </c>
      <c r="T260" s="49">
        <f>'[8]ENERO '!S258+[8]FEBRERO!S258+[8]MARZO!S258+[8]ABRIL!S258+[8]MAYO!S258+[8]JUNIO!S258+[8]JULIO!S258+[8]AGOSTO!S258+[8]SEPTIEMBRE!S258+[8]OCTUBRE!S258+[8]NOVIEMBRE!S258+[8]DICIEMBRE!S258</f>
        <v>167.5</v>
      </c>
      <c r="U260" s="50">
        <f t="shared" si="20"/>
        <v>167.5</v>
      </c>
    </row>
    <row r="261" spans="1:21" s="39" customFormat="1" ht="27" x14ac:dyDescent="0.25">
      <c r="A261" s="285">
        <v>314</v>
      </c>
      <c r="B261" s="281" t="s">
        <v>508</v>
      </c>
      <c r="C261" s="293" t="s">
        <v>758</v>
      </c>
      <c r="D261" s="283">
        <v>496.01667449999991</v>
      </c>
      <c r="E261" s="284">
        <v>87.28105149999999</v>
      </c>
      <c r="F261" s="284">
        <v>0</v>
      </c>
      <c r="G261" s="283">
        <v>95.980584809999968</v>
      </c>
      <c r="H261" s="280">
        <f t="shared" si="18"/>
        <v>312.75503818999994</v>
      </c>
      <c r="I261" s="280"/>
      <c r="J261" s="283">
        <v>520.01942875358736</v>
      </c>
      <c r="K261" s="283">
        <v>126.27206808913331</v>
      </c>
      <c r="L261" s="283">
        <v>0</v>
      </c>
      <c r="M261" s="283">
        <v>92.949356899999984</v>
      </c>
      <c r="N261" s="283">
        <f t="shared" si="19"/>
        <v>300.79800376445405</v>
      </c>
      <c r="O261" s="280">
        <f t="shared" si="16"/>
        <v>-3.8231308741641881</v>
      </c>
      <c r="P261" s="49">
        <f>'[8]ENERO '!O259+[8]FEBRERO!O259+[8]MARZO!O259+[8]ABRIL!O259+[8]MAYO!O259+[8]JUNIO!O259+[8]JULIO!O259+[8]AGOSTO!O259+[8]SEPTIEMBRE!O259+[8]OCTUBRE!O259+[8]NOVIEMBRE!O259+[8]DICIEMBRE!O259</f>
        <v>65.173925499999996</v>
      </c>
      <c r="Q261" s="49">
        <f>'[8]ENERO '!P259+[8]FEBRERO!P259+[8]MARZO!P259+[8]ABRIL!P259+[8]MAYO!P259+[8]JUNIO!P259+[8]JULIO!P259+[8]AGOSTO!P259+[8]SEPTIEMBRE!P259+[8]OCTUBRE!P259+[8]NOVIEMBRE!P259+[8]DICIEMBRE!P259</f>
        <v>22.107126000000001</v>
      </c>
      <c r="R261" s="50">
        <f t="shared" si="17"/>
        <v>87.28105149999999</v>
      </c>
      <c r="S261" s="49">
        <f>'[8]ENERO '!R259+[8]FEBRERO!R259+[8]MARZO!R259+[8]ABRIL!R259+[8]MAYO!R259+[8]JUNIO!R259+[8]JULIO!R259+[8]AGOSTO!R259+[8]SEPTIEMBRE!R259+[8]OCTUBRE!R259+[8]NOVIEMBRE!R259+[8]DICIEMBRE!R259</f>
        <v>62.980269729999996</v>
      </c>
      <c r="T261" s="49">
        <f>'[8]ENERO '!S259+[8]FEBRERO!S259+[8]MARZO!S259+[8]ABRIL!S259+[8]MAYO!S259+[8]JUNIO!S259+[8]JULIO!S259+[8]AGOSTO!S259+[8]SEPTIEMBRE!S259+[8]OCTUBRE!S259+[8]NOVIEMBRE!S259+[8]DICIEMBRE!S259</f>
        <v>63.291798359133317</v>
      </c>
      <c r="U261" s="50">
        <f t="shared" si="20"/>
        <v>126.27206808913331</v>
      </c>
    </row>
    <row r="262" spans="1:21" s="39" customFormat="1" x14ac:dyDescent="0.25">
      <c r="A262" s="281">
        <v>316</v>
      </c>
      <c r="B262" s="281" t="s">
        <v>512</v>
      </c>
      <c r="C262" s="293" t="s">
        <v>759</v>
      </c>
      <c r="D262" s="283">
        <v>65.577169499999997</v>
      </c>
      <c r="E262" s="284">
        <v>28.166787049999996</v>
      </c>
      <c r="F262" s="284">
        <v>0</v>
      </c>
      <c r="G262" s="283">
        <v>16.686980179999999</v>
      </c>
      <c r="H262" s="280">
        <f t="shared" si="18"/>
        <v>20.723402270000001</v>
      </c>
      <c r="I262" s="280"/>
      <c r="J262" s="283">
        <v>68.080742445822096</v>
      </c>
      <c r="K262" s="283">
        <v>28.304624102960862</v>
      </c>
      <c r="L262" s="283">
        <v>0</v>
      </c>
      <c r="M262" s="283">
        <v>16.869480080000002</v>
      </c>
      <c r="N262" s="283">
        <f t="shared" si="19"/>
        <v>22.906638262861236</v>
      </c>
      <c r="O262" s="280">
        <f t="shared" si="16"/>
        <v>10.535123356755815</v>
      </c>
      <c r="P262" s="49">
        <f>'[8]ENERO '!O260+[8]FEBRERO!O260+[8]MARZO!O260+[8]ABRIL!O260+[8]MAYO!O260+[8]JUNIO!O260+[8]JULIO!O260+[8]AGOSTO!O260+[8]SEPTIEMBRE!O260+[8]OCTUBRE!O260+[8]NOVIEMBRE!O260+[8]DICIEMBRE!O260</f>
        <v>15.761253049999997</v>
      </c>
      <c r="Q262" s="49">
        <f>'[8]ENERO '!P260+[8]FEBRERO!P260+[8]MARZO!P260+[8]ABRIL!P260+[8]MAYO!P260+[8]JUNIO!P260+[8]JULIO!P260+[8]AGOSTO!P260+[8]SEPTIEMBRE!P260+[8]OCTUBRE!P260+[8]NOVIEMBRE!P260+[8]DICIEMBRE!P260</f>
        <v>12.405534000000001</v>
      </c>
      <c r="R262" s="50">
        <f t="shared" si="17"/>
        <v>28.166787049999996</v>
      </c>
      <c r="S262" s="49">
        <f>'[8]ENERO '!R260+[8]FEBRERO!R260+[8]MARZO!R260+[8]ABRIL!R260+[8]MAYO!R260+[8]JUNIO!R260+[8]JULIO!R260+[8]AGOSTO!R260+[8]SEPTIEMBRE!R260+[8]OCTUBRE!R260+[8]NOVIEMBRE!R260+[8]DICIEMBRE!R260</f>
        <v>15.55828146</v>
      </c>
      <c r="T262" s="49">
        <f>'[8]ENERO '!S260+[8]FEBRERO!S260+[8]MARZO!S260+[8]ABRIL!S260+[8]MAYO!S260+[8]JUNIO!S260+[8]JULIO!S260+[8]AGOSTO!S260+[8]SEPTIEMBRE!S260+[8]OCTUBRE!S260+[8]NOVIEMBRE!S260+[8]DICIEMBRE!S260</f>
        <v>12.746342642960862</v>
      </c>
      <c r="U262" s="50">
        <f t="shared" si="20"/>
        <v>28.304624102960862</v>
      </c>
    </row>
    <row r="263" spans="1:21" s="39" customFormat="1" ht="27" x14ac:dyDescent="0.25">
      <c r="A263" s="281">
        <v>317</v>
      </c>
      <c r="B263" s="281" t="s">
        <v>600</v>
      </c>
      <c r="C263" s="293" t="s">
        <v>760</v>
      </c>
      <c r="D263" s="283">
        <v>366.25084874999999</v>
      </c>
      <c r="E263" s="284">
        <v>113.99417013999999</v>
      </c>
      <c r="F263" s="284">
        <v>0</v>
      </c>
      <c r="G263" s="283">
        <v>62.665358810000001</v>
      </c>
      <c r="H263" s="280">
        <f t="shared" si="18"/>
        <v>189.59131980000001</v>
      </c>
      <c r="I263" s="280"/>
      <c r="J263" s="283">
        <v>301.0308224796791</v>
      </c>
      <c r="K263" s="283">
        <v>114.69564221657134</v>
      </c>
      <c r="L263" s="283">
        <v>0</v>
      </c>
      <c r="M263" s="283">
        <v>63.12621944</v>
      </c>
      <c r="N263" s="283">
        <f t="shared" si="19"/>
        <v>123.20896082310776</v>
      </c>
      <c r="O263" s="280">
        <f t="shared" si="16"/>
        <v>-35.013395680202578</v>
      </c>
      <c r="P263" s="49">
        <f>'[8]ENERO '!O261+[8]FEBRERO!O261+[8]MARZO!O261+[8]ABRIL!O261+[8]MAYO!O261+[8]JUNIO!O261+[8]JULIO!O261+[8]AGOSTO!O261+[8]SEPTIEMBRE!O261+[8]OCTUBRE!O261+[8]NOVIEMBRE!O261+[8]DICIEMBRE!O261</f>
        <v>60.661805139999998</v>
      </c>
      <c r="Q263" s="49">
        <f>'[8]ENERO '!P261+[8]FEBRERO!P261+[8]MARZO!P261+[8]ABRIL!P261+[8]MAYO!P261+[8]JUNIO!P261+[8]JULIO!P261+[8]AGOSTO!P261+[8]SEPTIEMBRE!P261+[8]OCTUBRE!P261+[8]NOVIEMBRE!P261+[8]DICIEMBRE!P261</f>
        <v>53.332364999999996</v>
      </c>
      <c r="R263" s="50">
        <f t="shared" si="17"/>
        <v>113.99417013999999</v>
      </c>
      <c r="S263" s="49">
        <f>'[8]ENERO '!R261+[8]FEBRERO!R261+[8]MARZO!R261+[8]ABRIL!R261+[8]MAYO!R261+[8]JUNIO!R261+[8]JULIO!R261+[8]AGOSTO!R261+[8]SEPTIEMBRE!R261+[8]OCTUBRE!R261+[8]NOVIEMBRE!R261+[8]DICIEMBRE!R261</f>
        <v>59.994991400000004</v>
      </c>
      <c r="T263" s="49">
        <f>'[8]ENERO '!S261+[8]FEBRERO!S261+[8]MARZO!S261+[8]ABRIL!S261+[8]MAYO!S261+[8]JUNIO!S261+[8]JULIO!S261+[8]AGOSTO!S261+[8]SEPTIEMBRE!S261+[8]OCTUBRE!S261+[8]NOVIEMBRE!S261+[8]DICIEMBRE!S261</f>
        <v>54.700650816571333</v>
      </c>
      <c r="U263" s="50">
        <f t="shared" si="20"/>
        <v>114.69564221657134</v>
      </c>
    </row>
    <row r="264" spans="1:21" s="39" customFormat="1" x14ac:dyDescent="0.25">
      <c r="A264" s="281">
        <v>318</v>
      </c>
      <c r="B264" s="281" t="s">
        <v>512</v>
      </c>
      <c r="C264" s="293" t="s">
        <v>761</v>
      </c>
      <c r="D264" s="283">
        <v>124.39103099999998</v>
      </c>
      <c r="E264" s="284">
        <v>33.152952999999997</v>
      </c>
      <c r="F264" s="284">
        <v>0</v>
      </c>
      <c r="G264" s="283">
        <v>285.68068452</v>
      </c>
      <c r="H264" s="280">
        <f t="shared" si="18"/>
        <v>-194.44260652000003</v>
      </c>
      <c r="I264" s="280"/>
      <c r="J264" s="283">
        <v>103.02819232681027</v>
      </c>
      <c r="K264" s="283">
        <v>33.79400687170147</v>
      </c>
      <c r="L264" s="283">
        <v>0</v>
      </c>
      <c r="M264" s="283">
        <v>10.59033887</v>
      </c>
      <c r="N264" s="283">
        <f t="shared" si="19"/>
        <v>58.643846585108804</v>
      </c>
      <c r="O264" s="280">
        <f t="shared" si="16"/>
        <v>-130.15997760710783</v>
      </c>
      <c r="P264" s="49">
        <f>'[8]ENERO '!O262+[8]FEBRERO!O262+[8]MARZO!O262+[8]ABRIL!O262+[8]MAYO!O262+[8]JUNIO!O262+[8]JULIO!O262+[8]AGOSTO!O262+[8]SEPTIEMBRE!O262+[8]OCTUBRE!O262+[8]NOVIEMBRE!O262+[8]DICIEMBRE!O262</f>
        <v>14.103911499999999</v>
      </c>
      <c r="Q264" s="49">
        <f>'[8]ENERO '!P262+[8]FEBRERO!P262+[8]MARZO!P262+[8]ABRIL!P262+[8]MAYO!P262+[8]JUNIO!P262+[8]JULIO!P262+[8]AGOSTO!P262+[8]SEPTIEMBRE!P262+[8]OCTUBRE!P262+[8]NOVIEMBRE!P262+[8]DICIEMBRE!P262</f>
        <v>19.049041499999998</v>
      </c>
      <c r="R264" s="50">
        <f t="shared" si="17"/>
        <v>33.152952999999997</v>
      </c>
      <c r="S264" s="49">
        <f>'[8]ENERO '!R262+[8]FEBRERO!R262+[8]MARZO!R262+[8]ABRIL!R262+[8]MAYO!R262+[8]JUNIO!R262+[8]JULIO!R262+[8]AGOSTO!R262+[8]SEPTIEMBRE!R262+[8]OCTUBRE!R262+[8]NOVIEMBRE!R262+[8]DICIEMBRE!R262</f>
        <v>14.103911499999999</v>
      </c>
      <c r="T264" s="49">
        <f>'[8]ENERO '!S262+[8]FEBRERO!S262+[8]MARZO!S262+[8]ABRIL!S262+[8]MAYO!S262+[8]JUNIO!S262+[8]JULIO!S262+[8]AGOSTO!S262+[8]SEPTIEMBRE!S262+[8]OCTUBRE!S262+[8]NOVIEMBRE!S262+[8]DICIEMBRE!S262</f>
        <v>19.690095371701467</v>
      </c>
      <c r="U264" s="50">
        <f t="shared" si="20"/>
        <v>33.79400687170147</v>
      </c>
    </row>
    <row r="265" spans="1:21" s="39" customFormat="1" ht="27" x14ac:dyDescent="0.25">
      <c r="A265" s="281">
        <v>319</v>
      </c>
      <c r="B265" s="281" t="s">
        <v>600</v>
      </c>
      <c r="C265" s="293" t="s">
        <v>762</v>
      </c>
      <c r="D265" s="283">
        <v>144.28434749999997</v>
      </c>
      <c r="E265" s="284">
        <v>55.592913719999999</v>
      </c>
      <c r="F265" s="284">
        <v>0</v>
      </c>
      <c r="G265" s="283">
        <v>43.142669230000003</v>
      </c>
      <c r="H265" s="280">
        <f t="shared" si="18"/>
        <v>45.548764549999966</v>
      </c>
      <c r="I265" s="280"/>
      <c r="J265" s="283">
        <v>195.88870684216175</v>
      </c>
      <c r="K265" s="283">
        <v>53.149721025187183</v>
      </c>
      <c r="L265" s="283">
        <v>0</v>
      </c>
      <c r="M265" s="283">
        <v>46.505074620000002</v>
      </c>
      <c r="N265" s="283">
        <f t="shared" si="19"/>
        <v>96.233911196974574</v>
      </c>
      <c r="O265" s="280">
        <f t="shared" si="16"/>
        <v>111.27666611316387</v>
      </c>
      <c r="P265" s="49">
        <f>'[8]ENERO '!O263+[8]FEBRERO!O263+[8]MARZO!O263+[8]ABRIL!O263+[8]MAYO!O263+[8]JUNIO!O263+[8]JULIO!O263+[8]AGOSTO!O263+[8]SEPTIEMBRE!O263+[8]OCTUBRE!O263+[8]NOVIEMBRE!O263+[8]DICIEMBRE!O263</f>
        <v>42.149315219999998</v>
      </c>
      <c r="Q265" s="49">
        <f>'[8]ENERO '!P263+[8]FEBRERO!P263+[8]MARZO!P263+[8]ABRIL!P263+[8]MAYO!P263+[8]JUNIO!P263+[8]JULIO!P263+[8]AGOSTO!P263+[8]SEPTIEMBRE!P263+[8]OCTUBRE!P263+[8]NOVIEMBRE!P263+[8]DICIEMBRE!P263</f>
        <v>13.4435985</v>
      </c>
      <c r="R265" s="50">
        <f t="shared" si="17"/>
        <v>55.592913719999999</v>
      </c>
      <c r="S265" s="49">
        <f>'[8]ENERO '!R263+[8]FEBRERO!R263+[8]MARZO!R263+[8]ABRIL!R263+[8]MAYO!R263+[8]JUNIO!R263+[8]JULIO!R263+[8]AGOSTO!R263+[8]SEPTIEMBRE!R263+[8]OCTUBRE!R263+[8]NOVIEMBRE!R263+[8]DICIEMBRE!R263</f>
        <v>42.149315219999998</v>
      </c>
      <c r="T265" s="49">
        <f>'[8]ENERO '!S263+[8]FEBRERO!S263+[8]MARZO!S263+[8]ABRIL!S263+[8]MAYO!S263+[8]JUNIO!S263+[8]JULIO!S263+[8]AGOSTO!S263+[8]SEPTIEMBRE!S263+[8]OCTUBRE!S263+[8]NOVIEMBRE!S263+[8]DICIEMBRE!S263</f>
        <v>11.000405805187185</v>
      </c>
      <c r="U265" s="50">
        <f t="shared" si="20"/>
        <v>53.149721025187183</v>
      </c>
    </row>
    <row r="266" spans="1:21" s="39" customFormat="1" x14ac:dyDescent="0.25">
      <c r="A266" s="281">
        <v>320</v>
      </c>
      <c r="B266" s="281" t="s">
        <v>508</v>
      </c>
      <c r="C266" s="293" t="s">
        <v>763</v>
      </c>
      <c r="D266" s="283">
        <v>219.73728525000001</v>
      </c>
      <c r="E266" s="284">
        <v>72.84293876000001</v>
      </c>
      <c r="F266" s="284">
        <v>0</v>
      </c>
      <c r="G266" s="283">
        <v>56.638650099999992</v>
      </c>
      <c r="H266" s="280">
        <f t="shared" si="18"/>
        <v>90.255696390000011</v>
      </c>
      <c r="I266" s="280"/>
      <c r="J266" s="283">
        <v>175.42887580612381</v>
      </c>
      <c r="K266" s="283">
        <v>70.71676010721626</v>
      </c>
      <c r="L266" s="283">
        <v>0</v>
      </c>
      <c r="M266" s="283">
        <v>56.752318979999998</v>
      </c>
      <c r="N266" s="283">
        <f t="shared" si="19"/>
        <v>47.959796718907555</v>
      </c>
      <c r="O266" s="280">
        <f t="shared" si="16"/>
        <v>-46.862304943423695</v>
      </c>
      <c r="P266" s="49">
        <f>'[8]ENERO '!O264+[8]FEBRERO!O264+[8]MARZO!O264+[8]ABRIL!O264+[8]MAYO!O264+[8]JUNIO!O264+[8]JULIO!O264+[8]AGOSTO!O264+[8]SEPTIEMBRE!O264+[8]OCTUBRE!O264+[8]NOVIEMBRE!O264+[8]DICIEMBRE!O264</f>
        <v>53.321688260000002</v>
      </c>
      <c r="Q266" s="49">
        <f>'[8]ENERO '!P264+[8]FEBRERO!P264+[8]MARZO!P264+[8]ABRIL!P264+[8]MAYO!P264+[8]JUNIO!P264+[8]JULIO!P264+[8]AGOSTO!P264+[8]SEPTIEMBRE!P264+[8]OCTUBRE!P264+[8]NOVIEMBRE!P264+[8]DICIEMBRE!P264</f>
        <v>19.521250500000008</v>
      </c>
      <c r="R266" s="50">
        <f t="shared" si="17"/>
        <v>72.84293876000001</v>
      </c>
      <c r="S266" s="49">
        <f>'[8]ENERO '!R264+[8]FEBRERO!R264+[8]MARZO!R264+[8]ABRIL!R264+[8]MAYO!R264+[8]JUNIO!R264+[8]JULIO!R264+[8]AGOSTO!R264+[8]SEPTIEMBRE!R264+[8]OCTUBRE!R264+[8]NOVIEMBRE!R264+[8]DICIEMBRE!R264</f>
        <v>52.573292170000002</v>
      </c>
      <c r="T266" s="49">
        <f>'[8]ENERO '!S264+[8]FEBRERO!S264+[8]MARZO!S264+[8]ABRIL!S264+[8]MAYO!S264+[8]JUNIO!S264+[8]JULIO!S264+[8]AGOSTO!S264+[8]SEPTIEMBRE!S264+[8]OCTUBRE!S264+[8]NOVIEMBRE!S264+[8]DICIEMBRE!S264</f>
        <v>18.143467937216251</v>
      </c>
      <c r="U266" s="50">
        <f t="shared" si="20"/>
        <v>70.71676010721626</v>
      </c>
    </row>
    <row r="267" spans="1:21" s="39" customFormat="1" ht="27" x14ac:dyDescent="0.25">
      <c r="A267" s="281">
        <v>321</v>
      </c>
      <c r="B267" s="281" t="s">
        <v>600</v>
      </c>
      <c r="C267" s="293" t="s">
        <v>764</v>
      </c>
      <c r="D267" s="283">
        <v>2110.3262610000002</v>
      </c>
      <c r="E267" s="284">
        <v>1271.6987540999999</v>
      </c>
      <c r="F267" s="284">
        <v>0</v>
      </c>
      <c r="G267" s="283">
        <v>17.256170020000006</v>
      </c>
      <c r="H267" s="280">
        <f t="shared" si="18"/>
        <v>821.37133688000029</v>
      </c>
      <c r="I267" s="280"/>
      <c r="J267" s="283">
        <v>344.24999598059094</v>
      </c>
      <c r="K267" s="283">
        <v>173.31800989429524</v>
      </c>
      <c r="L267" s="283">
        <v>0</v>
      </c>
      <c r="M267" s="283">
        <v>22.889571360000005</v>
      </c>
      <c r="N267" s="283">
        <f t="shared" si="19"/>
        <v>148.0424147262957</v>
      </c>
      <c r="O267" s="280">
        <f t="shared" si="16"/>
        <v>-81.976189321551132</v>
      </c>
      <c r="P267" s="49">
        <f>'[8]ENERO '!O265+[8]FEBRERO!O265+[8]MARZO!O265+[8]ABRIL!O265+[8]MAYO!O265+[8]JUNIO!O265+[8]JULIO!O265+[8]AGOSTO!O265+[8]SEPTIEMBRE!O265+[8]OCTUBRE!O265+[8]NOVIEMBRE!O265+[8]DICIEMBRE!O265</f>
        <v>13.4451261</v>
      </c>
      <c r="Q267" s="49">
        <f>'[8]ENERO '!P265+[8]FEBRERO!P265+[8]MARZO!P265+[8]ABRIL!P265+[8]MAYO!P265+[8]JUNIO!P265+[8]JULIO!P265+[8]AGOSTO!P265+[8]SEPTIEMBRE!P265+[8]OCTUBRE!P265+[8]NOVIEMBRE!P265+[8]DICIEMBRE!P265</f>
        <v>1258.2536279999999</v>
      </c>
      <c r="R267" s="50">
        <f t="shared" si="17"/>
        <v>1271.6987540999999</v>
      </c>
      <c r="S267" s="49">
        <f>'[8]ENERO '!R265+[8]FEBRERO!R265+[8]MARZO!R265+[8]ABRIL!R265+[8]MAYO!R265+[8]JUNIO!R265+[8]JULIO!R265+[8]AGOSTO!R265+[8]SEPTIEMBRE!R265+[8]OCTUBRE!R265+[8]NOVIEMBRE!R265+[8]DICIEMBRE!R265</f>
        <v>18.964030470000001</v>
      </c>
      <c r="T267" s="49">
        <f>'[8]ENERO '!S265+[8]FEBRERO!S265+[8]MARZO!S265+[8]ABRIL!S265+[8]MAYO!S265+[8]JUNIO!S265+[8]JULIO!S265+[8]AGOSTO!S265+[8]SEPTIEMBRE!S265+[8]OCTUBRE!S265+[8]NOVIEMBRE!S265+[8]DICIEMBRE!S265</f>
        <v>154.35397942429523</v>
      </c>
      <c r="U267" s="50">
        <f t="shared" si="20"/>
        <v>173.31800989429524</v>
      </c>
    </row>
    <row r="268" spans="1:21" s="39" customFormat="1" ht="27" x14ac:dyDescent="0.25">
      <c r="A268" s="281">
        <v>322</v>
      </c>
      <c r="B268" s="281" t="s">
        <v>600</v>
      </c>
      <c r="C268" s="293" t="s">
        <v>765</v>
      </c>
      <c r="D268" s="283">
        <v>3014.2620937500001</v>
      </c>
      <c r="E268" s="284">
        <v>414.76925008000001</v>
      </c>
      <c r="F268" s="284">
        <v>0</v>
      </c>
      <c r="G268" s="283">
        <v>364.17388604000001</v>
      </c>
      <c r="H268" s="280">
        <f t="shared" si="18"/>
        <v>2235.3189576300001</v>
      </c>
      <c r="I268" s="280"/>
      <c r="J268" s="283">
        <v>1397.4604976538176</v>
      </c>
      <c r="K268" s="283">
        <v>377.17882701892552</v>
      </c>
      <c r="L268" s="283">
        <v>0</v>
      </c>
      <c r="M268" s="283">
        <v>362.15680249000002</v>
      </c>
      <c r="N268" s="283">
        <f t="shared" si="19"/>
        <v>658.12486814489205</v>
      </c>
      <c r="O268" s="280">
        <f t="shared" si="16"/>
        <v>-70.557898867252945</v>
      </c>
      <c r="P268" s="49">
        <f>'[8]ENERO '!O266+[8]FEBRERO!O266+[8]MARZO!O266+[8]ABRIL!O266+[8]MAYO!O266+[8]JUNIO!O266+[8]JULIO!O266+[8]AGOSTO!O266+[8]SEPTIEMBRE!O266+[8]OCTUBRE!O266+[8]NOVIEMBRE!O266+[8]DICIEMBRE!O266</f>
        <v>326.12111983</v>
      </c>
      <c r="Q268" s="49">
        <f>'[8]ENERO '!P266+[8]FEBRERO!P266+[8]MARZO!P266+[8]ABRIL!P266+[8]MAYO!P266+[8]JUNIO!P266+[8]JULIO!P266+[8]AGOSTO!P266+[8]SEPTIEMBRE!P266+[8]OCTUBRE!P266+[8]NOVIEMBRE!P266+[8]DICIEMBRE!P266</f>
        <v>88.648130250000008</v>
      </c>
      <c r="R268" s="50">
        <f t="shared" si="17"/>
        <v>414.76925008000001</v>
      </c>
      <c r="S268" s="49">
        <f>'[8]ENERO '!R266+[8]FEBRERO!R266+[8]MARZO!R266+[8]ABRIL!R266+[8]MAYO!R266+[8]JUNIO!R266+[8]JULIO!R266+[8]AGOSTO!R266+[8]SEPTIEMBRE!R266+[8]OCTUBRE!R266+[8]NOVIEMBRE!R266+[8]DICIEMBRE!R266</f>
        <v>317.20314987999996</v>
      </c>
      <c r="T268" s="49">
        <f>'[8]ENERO '!S266+[8]FEBRERO!S266+[8]MARZO!S266+[8]ABRIL!S266+[8]MAYO!S266+[8]JUNIO!S266+[8]JULIO!S266+[8]AGOSTO!S266+[8]SEPTIEMBRE!S266+[8]OCTUBRE!S266+[8]NOVIEMBRE!S266+[8]DICIEMBRE!S266</f>
        <v>59.975677138925583</v>
      </c>
      <c r="U268" s="50">
        <f t="shared" si="20"/>
        <v>377.17882701892552</v>
      </c>
    </row>
    <row r="269" spans="1:21" s="39" customFormat="1" x14ac:dyDescent="0.25">
      <c r="A269" s="281">
        <v>327</v>
      </c>
      <c r="B269" s="281" t="s">
        <v>496</v>
      </c>
      <c r="C269" s="293" t="s">
        <v>766</v>
      </c>
      <c r="D269" s="283">
        <v>240.71583600000002</v>
      </c>
      <c r="E269" s="284">
        <v>0</v>
      </c>
      <c r="F269" s="284">
        <v>0</v>
      </c>
      <c r="G269" s="283">
        <v>0</v>
      </c>
      <c r="H269" s="280">
        <f t="shared" si="18"/>
        <v>240.71583600000002</v>
      </c>
      <c r="I269" s="280"/>
      <c r="J269" s="283">
        <v>100.332651384896</v>
      </c>
      <c r="K269" s="283">
        <v>87.663589840000014</v>
      </c>
      <c r="L269" s="283">
        <v>0</v>
      </c>
      <c r="M269" s="283">
        <v>0</v>
      </c>
      <c r="N269" s="283">
        <f t="shared" si="19"/>
        <v>12.669061544895982</v>
      </c>
      <c r="O269" s="280">
        <f t="shared" si="16"/>
        <v>-94.736922275069603</v>
      </c>
      <c r="P269" s="49">
        <f>'[8]ENERO '!O267+[8]FEBRERO!O267+[8]MARZO!O267+[8]ABRIL!O267+[8]MAYO!O267+[8]JUNIO!O267+[8]JULIO!O267+[8]AGOSTO!O267+[8]SEPTIEMBRE!O267+[8]OCTUBRE!O267+[8]NOVIEMBRE!O267+[8]DICIEMBRE!O267</f>
        <v>0</v>
      </c>
      <c r="Q269" s="49">
        <f>'[8]ENERO '!P267+[8]FEBRERO!P267+[8]MARZO!P267+[8]ABRIL!P267+[8]MAYO!P267+[8]JUNIO!P267+[8]JULIO!P267+[8]AGOSTO!P267+[8]SEPTIEMBRE!P267+[8]OCTUBRE!P267+[8]NOVIEMBRE!P267+[8]DICIEMBRE!P267</f>
        <v>0</v>
      </c>
      <c r="R269" s="50">
        <f t="shared" si="17"/>
        <v>0</v>
      </c>
      <c r="S269" s="49">
        <f>'[8]ENERO '!R267+[8]FEBRERO!R267+[8]MARZO!R267+[8]ABRIL!R267+[8]MAYO!R267+[8]JUNIO!R267+[8]JULIO!R267+[8]AGOSTO!R267+[8]SEPTIEMBRE!R267+[8]OCTUBRE!R267+[8]NOVIEMBRE!R267+[8]DICIEMBRE!R267</f>
        <v>0</v>
      </c>
      <c r="T269" s="49">
        <f>'[8]ENERO '!S267+[8]FEBRERO!S267+[8]MARZO!S267+[8]ABRIL!S267+[8]MAYO!S267+[8]JUNIO!S267+[8]JULIO!S267+[8]AGOSTO!S267+[8]SEPTIEMBRE!S267+[8]OCTUBRE!S267+[8]NOVIEMBRE!S267+[8]DICIEMBRE!S267</f>
        <v>87.663589840000014</v>
      </c>
      <c r="U269" s="50">
        <f t="shared" si="20"/>
        <v>87.663589840000014</v>
      </c>
    </row>
    <row r="270" spans="1:21" s="39" customFormat="1" ht="27" x14ac:dyDescent="0.25">
      <c r="A270" s="281">
        <v>328</v>
      </c>
      <c r="B270" s="281" t="s">
        <v>508</v>
      </c>
      <c r="C270" s="293" t="s">
        <v>767</v>
      </c>
      <c r="D270" s="283">
        <v>135.19725825</v>
      </c>
      <c r="E270" s="284">
        <v>33.446818710000009</v>
      </c>
      <c r="F270" s="284">
        <v>0</v>
      </c>
      <c r="G270" s="283">
        <v>4.4915199399999999</v>
      </c>
      <c r="H270" s="280">
        <f t="shared" si="18"/>
        <v>97.258919599999999</v>
      </c>
      <c r="I270" s="280"/>
      <c r="J270" s="283">
        <v>74.716554618670216</v>
      </c>
      <c r="K270" s="283">
        <v>6.4988967414273935</v>
      </c>
      <c r="L270" s="283">
        <v>0</v>
      </c>
      <c r="M270" s="283">
        <v>4.3687109400000015</v>
      </c>
      <c r="N270" s="283">
        <f t="shared" si="19"/>
        <v>63.848946937242829</v>
      </c>
      <c r="O270" s="280">
        <f t="shared" si="16"/>
        <v>-34.351577007192226</v>
      </c>
      <c r="P270" s="49">
        <f>'[8]ENERO '!O268+[8]FEBRERO!O268+[8]MARZO!O268+[8]ABRIL!O268+[8]MAYO!O268+[8]JUNIO!O268+[8]JULIO!O268+[8]AGOSTO!O268+[8]SEPTIEMBRE!O268+[8]OCTUBRE!O268+[8]NOVIEMBRE!O268+[8]DICIEMBRE!O268</f>
        <v>3.0540812100000001</v>
      </c>
      <c r="Q270" s="49">
        <f>'[8]ENERO '!P268+[8]FEBRERO!P268+[8]MARZO!P268+[8]ABRIL!P268+[8]MAYO!P268+[8]JUNIO!P268+[8]JULIO!P268+[8]AGOSTO!P268+[8]SEPTIEMBRE!P268+[8]OCTUBRE!P268+[8]NOVIEMBRE!P268+[8]DICIEMBRE!P268</f>
        <v>30.392737500000006</v>
      </c>
      <c r="R270" s="50">
        <f t="shared" si="17"/>
        <v>33.446818710000009</v>
      </c>
      <c r="S270" s="49">
        <f>'[8]ENERO '!R268+[8]FEBRERO!R268+[8]MARZO!R268+[8]ABRIL!R268+[8]MAYO!R268+[8]JUNIO!R268+[8]JULIO!R268+[8]AGOSTO!R268+[8]SEPTIEMBRE!R268+[8]OCTUBRE!R268+[8]NOVIEMBRE!R268+[8]DICIEMBRE!R268</f>
        <v>2.96781323</v>
      </c>
      <c r="T270" s="49">
        <f>'[8]ENERO '!S268+[8]FEBRERO!S268+[8]MARZO!S268+[8]ABRIL!S268+[8]MAYO!S268+[8]JUNIO!S268+[8]JULIO!S268+[8]AGOSTO!S268+[8]SEPTIEMBRE!S268+[8]OCTUBRE!S268+[8]NOVIEMBRE!S268+[8]DICIEMBRE!S268</f>
        <v>3.5310835114273935</v>
      </c>
      <c r="U270" s="50">
        <f t="shared" si="20"/>
        <v>6.4988967414273935</v>
      </c>
    </row>
    <row r="271" spans="1:21" s="39" customFormat="1" ht="27" x14ac:dyDescent="0.25">
      <c r="A271" s="281">
        <v>336</v>
      </c>
      <c r="B271" s="281" t="s">
        <v>600</v>
      </c>
      <c r="C271" s="293" t="s">
        <v>768</v>
      </c>
      <c r="D271" s="283">
        <v>514.87498725</v>
      </c>
      <c r="E271" s="284">
        <v>29.256239969999996</v>
      </c>
      <c r="F271" s="284">
        <v>0</v>
      </c>
      <c r="G271" s="283">
        <v>26.874865910000004</v>
      </c>
      <c r="H271" s="280">
        <f t="shared" si="18"/>
        <v>458.74388137</v>
      </c>
      <c r="I271" s="280"/>
      <c r="J271" s="283">
        <v>240.81250556786574</v>
      </c>
      <c r="K271" s="283">
        <v>52.156148439326316</v>
      </c>
      <c r="L271" s="283">
        <v>0</v>
      </c>
      <c r="M271" s="283">
        <v>41.585474499999997</v>
      </c>
      <c r="N271" s="283">
        <f t="shared" si="19"/>
        <v>147.07088262853941</v>
      </c>
      <c r="O271" s="280">
        <f t="shared" si="16"/>
        <v>-67.940524418696413</v>
      </c>
      <c r="P271" s="49">
        <f>'[8]ENERO '!O269+[8]FEBRERO!O269+[8]MARZO!O269+[8]ABRIL!O269+[8]MAYO!O269+[8]JUNIO!O269+[8]JULIO!O269+[8]AGOSTO!O269+[8]SEPTIEMBRE!O269+[8]OCTUBRE!O269+[8]NOVIEMBRE!O269+[8]DICIEMBRE!O269</f>
        <v>20.120412719999997</v>
      </c>
      <c r="Q271" s="49">
        <f>'[8]ENERO '!P269+[8]FEBRERO!P269+[8]MARZO!P269+[8]ABRIL!P269+[8]MAYO!P269+[8]JUNIO!P269+[8]JULIO!P269+[8]AGOSTO!P269+[8]SEPTIEMBRE!P269+[8]OCTUBRE!P269+[8]NOVIEMBRE!P269+[8]DICIEMBRE!P269</f>
        <v>9.1358272499999966</v>
      </c>
      <c r="R271" s="50">
        <f t="shared" si="17"/>
        <v>29.256239969999996</v>
      </c>
      <c r="S271" s="49">
        <f>'[8]ENERO '!R269+[8]FEBRERO!R269+[8]MARZO!R269+[8]ABRIL!R269+[8]MAYO!R269+[8]JUNIO!R269+[8]JULIO!R269+[8]AGOSTO!R269+[8]SEPTIEMBRE!R269+[8]OCTUBRE!R269+[8]NOVIEMBRE!R269+[8]DICIEMBRE!R269</f>
        <v>40.330456750000003</v>
      </c>
      <c r="T271" s="49">
        <f>'[8]ENERO '!S269+[8]FEBRERO!S269+[8]MARZO!S269+[8]ABRIL!S269+[8]MAYO!S269+[8]JUNIO!S269+[8]JULIO!S269+[8]AGOSTO!S269+[8]SEPTIEMBRE!S269+[8]OCTUBRE!S269+[8]NOVIEMBRE!S269+[8]DICIEMBRE!S269</f>
        <v>11.825691689326314</v>
      </c>
      <c r="U271" s="50">
        <f t="shared" si="20"/>
        <v>52.156148439326316</v>
      </c>
    </row>
    <row r="272" spans="1:21" s="39" customFormat="1" ht="27" x14ac:dyDescent="0.25">
      <c r="A272" s="281">
        <v>337</v>
      </c>
      <c r="B272" s="281" t="s">
        <v>600</v>
      </c>
      <c r="C272" s="293" t="s">
        <v>769</v>
      </c>
      <c r="D272" s="283">
        <v>814.55006774999981</v>
      </c>
      <c r="E272" s="284">
        <v>10.513395750000001</v>
      </c>
      <c r="F272" s="284">
        <v>0</v>
      </c>
      <c r="G272" s="283">
        <v>0</v>
      </c>
      <c r="H272" s="280">
        <f t="shared" si="18"/>
        <v>804.03667199999984</v>
      </c>
      <c r="I272" s="280"/>
      <c r="J272" s="283">
        <v>236.22291969854663</v>
      </c>
      <c r="K272" s="283">
        <v>41.903246483333334</v>
      </c>
      <c r="L272" s="283">
        <v>0</v>
      </c>
      <c r="M272" s="283">
        <v>44.465767389999996</v>
      </c>
      <c r="N272" s="283">
        <f t="shared" si="19"/>
        <v>149.8539058252133</v>
      </c>
      <c r="O272" s="280">
        <f t="shared" si="16"/>
        <v>-81.362304600801423</v>
      </c>
      <c r="P272" s="49">
        <f>'[8]ENERO '!O270+[8]FEBRERO!O270+[8]MARZO!O270+[8]ABRIL!O270+[8]MAYO!O270+[8]JUNIO!O270+[8]JULIO!O270+[8]AGOSTO!O270+[8]SEPTIEMBRE!O270+[8]OCTUBRE!O270+[8]NOVIEMBRE!O270+[8]DICIEMBRE!O270</f>
        <v>0</v>
      </c>
      <c r="Q272" s="49">
        <f>'[8]ENERO '!P270+[8]FEBRERO!P270+[8]MARZO!P270+[8]ABRIL!P270+[8]MAYO!P270+[8]JUNIO!P270+[8]JULIO!P270+[8]AGOSTO!P270+[8]SEPTIEMBRE!P270+[8]OCTUBRE!P270+[8]NOVIEMBRE!P270+[8]DICIEMBRE!P270</f>
        <v>10.513395750000001</v>
      </c>
      <c r="R272" s="50">
        <f t="shared" si="17"/>
        <v>10.513395750000001</v>
      </c>
      <c r="S272" s="49">
        <f>'[8]ENERO '!R270+[8]FEBRERO!R270+[8]MARZO!R270+[8]ABRIL!R270+[8]MAYO!R270+[8]JUNIO!R270+[8]JULIO!R270+[8]AGOSTO!R270+[8]SEPTIEMBRE!R270+[8]OCTUBRE!R270+[8]NOVIEMBRE!R270+[8]DICIEMBRE!R270</f>
        <v>40.735091400000002</v>
      </c>
      <c r="T272" s="49">
        <f>'[8]ENERO '!S270+[8]FEBRERO!S270+[8]MARZO!S270+[8]ABRIL!S270+[8]MAYO!S270+[8]JUNIO!S270+[8]JULIO!S270+[8]AGOSTO!S270+[8]SEPTIEMBRE!S270+[8]OCTUBRE!S270+[8]NOVIEMBRE!S270+[8]DICIEMBRE!S270</f>
        <v>1.1681550833333332</v>
      </c>
      <c r="U272" s="50">
        <f t="shared" si="20"/>
        <v>41.903246483333334</v>
      </c>
    </row>
    <row r="273" spans="1:249" s="39" customFormat="1" ht="27" x14ac:dyDescent="0.25">
      <c r="A273" s="281">
        <v>338</v>
      </c>
      <c r="B273" s="281" t="s">
        <v>600</v>
      </c>
      <c r="C273" s="293" t="s">
        <v>770</v>
      </c>
      <c r="D273" s="283">
        <v>3346.5392895000005</v>
      </c>
      <c r="E273" s="284">
        <v>1893.6009000000004</v>
      </c>
      <c r="F273" s="284">
        <v>0</v>
      </c>
      <c r="G273" s="283">
        <v>0</v>
      </c>
      <c r="H273" s="280">
        <f t="shared" si="18"/>
        <v>1452.9383895000001</v>
      </c>
      <c r="I273" s="280"/>
      <c r="J273" s="283">
        <v>431.77070380679629</v>
      </c>
      <c r="K273" s="283">
        <v>227.59410405</v>
      </c>
      <c r="L273" s="283">
        <v>0</v>
      </c>
      <c r="M273" s="283">
        <v>17.096086660000001</v>
      </c>
      <c r="N273" s="283">
        <f t="shared" si="19"/>
        <v>187.0805130967963</v>
      </c>
      <c r="O273" s="280">
        <f t="shared" si="16"/>
        <v>-87.123988570418575</v>
      </c>
      <c r="P273" s="49">
        <f>'[8]ENERO '!O271+[8]FEBRERO!O271+[8]MARZO!O271+[8]ABRIL!O271+[8]MAYO!O271+[8]JUNIO!O271+[8]JULIO!O271+[8]AGOSTO!O271+[8]SEPTIEMBRE!O271+[8]OCTUBRE!O271+[8]NOVIEMBRE!O271+[8]DICIEMBRE!O271</f>
        <v>0</v>
      </c>
      <c r="Q273" s="49">
        <f>'[8]ENERO '!P271+[8]FEBRERO!P271+[8]MARZO!P271+[8]ABRIL!P271+[8]MAYO!P271+[8]JUNIO!P271+[8]JULIO!P271+[8]AGOSTO!P271+[8]SEPTIEMBRE!P271+[8]OCTUBRE!P271+[8]NOVIEMBRE!P271+[8]DICIEMBRE!P271</f>
        <v>1893.6009000000004</v>
      </c>
      <c r="R273" s="50">
        <f t="shared" si="17"/>
        <v>1893.6009000000004</v>
      </c>
      <c r="S273" s="49">
        <f>'[8]ENERO '!R271+[8]FEBRERO!R271+[8]MARZO!R271+[8]ABRIL!R271+[8]MAYO!R271+[8]JUNIO!R271+[8]JULIO!R271+[8]AGOSTO!R271+[8]SEPTIEMBRE!R271+[8]OCTUBRE!R271+[8]NOVIEMBRE!R271+[8]DICIEMBRE!R271</f>
        <v>17.19400405</v>
      </c>
      <c r="T273" s="49">
        <f>'[8]ENERO '!S271+[8]FEBRERO!S271+[8]MARZO!S271+[8]ABRIL!S271+[8]MAYO!S271+[8]JUNIO!S271+[8]JULIO!S271+[8]AGOSTO!S271+[8]SEPTIEMBRE!S271+[8]OCTUBRE!S271+[8]NOVIEMBRE!S271+[8]DICIEMBRE!S271</f>
        <v>210.40010000000001</v>
      </c>
      <c r="U273" s="50">
        <f t="shared" si="20"/>
        <v>227.59410405</v>
      </c>
    </row>
    <row r="274" spans="1:249" s="39" customFormat="1" ht="27" x14ac:dyDescent="0.25">
      <c r="A274" s="288">
        <v>339</v>
      </c>
      <c r="B274" s="288" t="s">
        <v>600</v>
      </c>
      <c r="C274" s="294" t="s">
        <v>771</v>
      </c>
      <c r="D274" s="283">
        <v>2287.7656740000007</v>
      </c>
      <c r="E274" s="284">
        <v>367.71194460999999</v>
      </c>
      <c r="F274" s="284">
        <v>0</v>
      </c>
      <c r="G274" s="283">
        <v>376.83212221999997</v>
      </c>
      <c r="H274" s="280">
        <f t="shared" si="18"/>
        <v>1543.2216071700007</v>
      </c>
      <c r="I274" s="280"/>
      <c r="J274" s="283">
        <v>2155.6829207809583</v>
      </c>
      <c r="K274" s="283">
        <v>511.70697342712515</v>
      </c>
      <c r="L274" s="283">
        <v>0</v>
      </c>
      <c r="M274" s="283">
        <v>524.11256180999999</v>
      </c>
      <c r="N274" s="283">
        <f t="shared" si="19"/>
        <v>1119.8633855438331</v>
      </c>
      <c r="O274" s="280">
        <f>IF(OR(H274=0,N274=0),"N.A.",IF((((N274-H274)/H274))*100&gt;=500,"500&lt;",IF((((N274-H274)/H274))*100&lt;=-500,"&lt;-500",(((N274-H274)/H274))*100)))</f>
        <v>-27.433404227830422</v>
      </c>
      <c r="P274" s="49">
        <f>'[8]ENERO '!O272+[8]FEBRERO!O272+[8]MARZO!O272+[8]ABRIL!O272+[8]MAYO!O272+[8]JUNIO!O272+[8]JULIO!O272+[8]AGOSTO!O272+[8]SEPTIEMBRE!O272+[8]OCTUBRE!O272+[8]NOVIEMBRE!O272+[8]DICIEMBRE!O272</f>
        <v>276.74707336</v>
      </c>
      <c r="Q274" s="49">
        <f>'[8]ENERO '!P272+[8]FEBRERO!P272+[8]MARZO!P272+[8]ABRIL!P272+[8]MAYO!P272+[8]JUNIO!P272+[8]JULIO!P272+[8]AGOSTO!P272+[8]SEPTIEMBRE!P272+[8]OCTUBRE!P272+[8]NOVIEMBRE!P272+[8]DICIEMBRE!P272</f>
        <v>90.964871250000002</v>
      </c>
      <c r="R274" s="50">
        <f>P274+Q274</f>
        <v>367.71194460999999</v>
      </c>
      <c r="S274" s="49">
        <f>'[8]ENERO '!R272+[8]FEBRERO!R272+[8]MARZO!R272+[8]ABRIL!R272+[8]MAYO!R272+[8]JUNIO!R272+[8]JULIO!R272+[8]AGOSTO!R272+[8]SEPTIEMBRE!R272+[8]OCTUBRE!R272+[8]NOVIEMBRE!R272+[8]DICIEMBRE!R272</f>
        <v>401.75774147999994</v>
      </c>
      <c r="T274" s="49">
        <f>'[8]ENERO '!S272+[8]FEBRERO!S272+[8]MARZO!S272+[8]ABRIL!S272+[8]MAYO!S272+[8]JUNIO!S272+[8]JULIO!S272+[8]AGOSTO!S272+[8]SEPTIEMBRE!S272+[8]OCTUBRE!S272+[8]NOVIEMBRE!S272+[8]DICIEMBRE!S272</f>
        <v>109.94923194712518</v>
      </c>
      <c r="U274" s="50">
        <f t="shared" si="20"/>
        <v>511.70697342712515</v>
      </c>
    </row>
    <row r="275" spans="1:249" s="39" customFormat="1" ht="27" x14ac:dyDescent="0.25">
      <c r="A275" s="288">
        <v>348</v>
      </c>
      <c r="B275" s="288" t="s">
        <v>512</v>
      </c>
      <c r="C275" s="294" t="s">
        <v>772</v>
      </c>
      <c r="D275" s="283">
        <v>93.016443749999993</v>
      </c>
      <c r="E275" s="284">
        <v>0</v>
      </c>
      <c r="F275" s="284">
        <v>0</v>
      </c>
      <c r="G275" s="283">
        <v>0</v>
      </c>
      <c r="H275" s="280">
        <f>D275-E275-G275</f>
        <v>93.016443749999993</v>
      </c>
      <c r="I275" s="280"/>
      <c r="J275" s="283">
        <v>19.369158926458397</v>
      </c>
      <c r="K275" s="283">
        <v>0</v>
      </c>
      <c r="L275" s="283">
        <v>0</v>
      </c>
      <c r="M275" s="283">
        <v>0</v>
      </c>
      <c r="N275" s="283">
        <f>J275-K275-M275</f>
        <v>19.369158926458397</v>
      </c>
      <c r="O275" s="280">
        <f>IF(OR(H275=0,N275=0),"N.A.",IF((((N275-H275)/H275))*100&gt;=500,"500&lt;",IF((((N275-H275)/H275))*100&lt;=-500,"&lt;-500",(((N275-H275)/H275))*100)))</f>
        <v>-79.176629265125612</v>
      </c>
      <c r="P275" s="49">
        <f>'[8]ENERO '!O273+[8]FEBRERO!O273+[8]MARZO!O273+[8]ABRIL!O273+[8]MAYO!O273+[8]JUNIO!O273+[8]JULIO!O273+[8]AGOSTO!O273+[8]SEPTIEMBRE!O273+[8]OCTUBRE!O273+[8]NOVIEMBRE!O273+[8]DICIEMBRE!O273</f>
        <v>0</v>
      </c>
      <c r="Q275" s="49">
        <f>'[8]ENERO '!P273+[8]FEBRERO!P273+[8]MARZO!P273+[8]ABRIL!P273+[8]MAYO!P273+[8]JUNIO!P273+[8]JULIO!P273+[8]AGOSTO!P273+[8]SEPTIEMBRE!P273+[8]OCTUBRE!P273+[8]NOVIEMBRE!P273+[8]DICIEMBRE!P273</f>
        <v>0</v>
      </c>
      <c r="R275" s="50">
        <f>P275+Q275</f>
        <v>0</v>
      </c>
      <c r="S275" s="49">
        <f>'[8]ENERO '!R273+[8]FEBRERO!R273+[8]MARZO!R273+[8]ABRIL!R273+[8]MAYO!R273+[8]JUNIO!R273+[8]JULIO!R273+[8]AGOSTO!R273+[8]SEPTIEMBRE!R273+[8]OCTUBRE!R273+[8]NOVIEMBRE!R273+[8]DICIEMBRE!R273</f>
        <v>0</v>
      </c>
      <c r="T275" s="49">
        <f>'[8]ENERO '!S273+[8]FEBRERO!S273+[8]MARZO!S273+[8]ABRIL!S273+[8]MAYO!S273+[8]JUNIO!S273+[8]JULIO!S273+[8]AGOSTO!S273+[8]SEPTIEMBRE!S273+[8]OCTUBRE!S273+[8]NOVIEMBRE!S273+[8]DICIEMBRE!S273</f>
        <v>0</v>
      </c>
      <c r="U275" s="50">
        <f>S275+T275</f>
        <v>0</v>
      </c>
    </row>
    <row r="276" spans="1:249" s="39" customFormat="1" ht="27" x14ac:dyDescent="0.25">
      <c r="A276" s="288">
        <v>349</v>
      </c>
      <c r="B276" s="288" t="s">
        <v>600</v>
      </c>
      <c r="C276" s="294" t="s">
        <v>773</v>
      </c>
      <c r="D276" s="283">
        <v>1373.9989207499998</v>
      </c>
      <c r="E276" s="284">
        <v>825.45868499999995</v>
      </c>
      <c r="F276" s="284">
        <v>0</v>
      </c>
      <c r="G276" s="283">
        <v>0</v>
      </c>
      <c r="H276" s="280">
        <f>D276-E276-G276</f>
        <v>548.54023574999985</v>
      </c>
      <c r="I276" s="280"/>
      <c r="J276" s="283">
        <v>174.75949544153042</v>
      </c>
      <c r="K276" s="283">
        <v>95.607976086666682</v>
      </c>
      <c r="L276" s="283">
        <v>0</v>
      </c>
      <c r="M276" s="283">
        <v>5.7390813200000004</v>
      </c>
      <c r="N276" s="283">
        <f>J276-K276-M276</f>
        <v>73.41243803486374</v>
      </c>
      <c r="O276" s="280">
        <f>IF(OR(H276=0,N276=0),"N.A.",IF((((N276-H276)/H276))*100&gt;=500,"500&lt;",IF((((N276-H276)/H276))*100&lt;=-500,"&lt;-500",(((N276-H276)/H276))*100)))</f>
        <v>-86.616763320107324</v>
      </c>
      <c r="P276" s="49">
        <f>'[8]ENERO '!O274+[8]FEBRERO!O274+[8]MARZO!O274+[8]ABRIL!O274+[8]MAYO!O274+[8]JUNIO!O274+[8]JULIO!O274+[8]AGOSTO!O274+[8]SEPTIEMBRE!O274+[8]OCTUBRE!O274+[8]NOVIEMBRE!O274+[8]DICIEMBRE!O274</f>
        <v>0</v>
      </c>
      <c r="Q276" s="49">
        <f>'[8]ENERO '!P274+[8]FEBRERO!P274+[8]MARZO!P274+[8]ABRIL!P274+[8]MAYO!P274+[8]JUNIO!P274+[8]JULIO!P274+[8]AGOSTO!P274+[8]SEPTIEMBRE!P274+[8]OCTUBRE!P274+[8]NOVIEMBRE!P274+[8]DICIEMBRE!P274</f>
        <v>825.45868499999995</v>
      </c>
      <c r="R276" s="50">
        <f>P276+Q276</f>
        <v>825.45868499999995</v>
      </c>
      <c r="S276" s="49">
        <f>'[8]ENERO '!R274+[8]FEBRERO!R274+[8]MARZO!R274+[8]ABRIL!R274+[8]MAYO!R274+[8]JUNIO!R274+[8]JULIO!R274+[8]AGOSTO!R274+[8]SEPTIEMBRE!R274+[8]OCTUBRE!R274+[8]NOVIEMBRE!R274+[8]DICIEMBRE!R274</f>
        <v>3.8903444199999999</v>
      </c>
      <c r="T276" s="49">
        <f>'[8]ENERO '!S274+[8]FEBRERO!S274+[8]MARZO!S274+[8]ABRIL!S274+[8]MAYO!S274+[8]JUNIO!S274+[8]JULIO!S274+[8]AGOSTO!S274+[8]SEPTIEMBRE!S274+[8]OCTUBRE!S274+[8]NOVIEMBRE!S274+[8]DICIEMBRE!S274</f>
        <v>91.717631666666676</v>
      </c>
      <c r="U276" s="50">
        <f>S276+T276</f>
        <v>95.607976086666682</v>
      </c>
    </row>
    <row r="277" spans="1:249" s="39" customFormat="1" ht="27.75" thickBot="1" x14ac:dyDescent="0.3">
      <c r="A277" s="295">
        <v>350</v>
      </c>
      <c r="B277" s="295" t="s">
        <v>600</v>
      </c>
      <c r="C277" s="296" t="s">
        <v>774</v>
      </c>
      <c r="D277" s="297">
        <v>418.07227649999999</v>
      </c>
      <c r="E277" s="298">
        <v>43.101570629999998</v>
      </c>
      <c r="F277" s="298">
        <v>0</v>
      </c>
      <c r="G277" s="297">
        <v>34.940717100000001</v>
      </c>
      <c r="H277" s="297">
        <f>D277-E277-G277</f>
        <v>340.02998876999993</v>
      </c>
      <c r="I277" s="297"/>
      <c r="J277" s="297">
        <v>246.58476899833761</v>
      </c>
      <c r="K277" s="297">
        <v>50.580827596666666</v>
      </c>
      <c r="L277" s="297">
        <v>0</v>
      </c>
      <c r="M277" s="297">
        <v>71.18886298999999</v>
      </c>
      <c r="N277" s="297">
        <f>J277-K277-M277</f>
        <v>124.81507841167095</v>
      </c>
      <c r="O277" s="297">
        <f>IF(OR(H277=0,N277=0),"N.A.",IF((((N277-H277)/H277))*100&gt;=500,"500&lt;",IF((((N277-H277)/H277))*100&lt;=-500,"&lt;-500",(((N277-H277)/H277))*100)))</f>
        <v>-63.292920467642269</v>
      </c>
      <c r="P277" s="49">
        <f>'[8]ENERO '!O275+[8]FEBRERO!O275+[8]MARZO!O275+[8]ABRIL!O275+[8]MAYO!O275+[8]JUNIO!O275+[8]JULIO!O275+[8]AGOSTO!O275+[8]SEPTIEMBRE!O275+[8]OCTUBRE!O275+[8]NOVIEMBRE!O275+[8]DICIEMBRE!O275</f>
        <v>24.01936413</v>
      </c>
      <c r="Q277" s="49">
        <f>'[8]ENERO '!P275+[8]FEBRERO!P275+[8]MARZO!P275+[8]ABRIL!P275+[8]MAYO!P275+[8]JUNIO!P275+[8]JULIO!P275+[8]AGOSTO!P275+[8]SEPTIEMBRE!P275+[8]OCTUBRE!P275+[8]NOVIEMBRE!P275+[8]DICIEMBRE!P275</f>
        <v>19.082206499999998</v>
      </c>
      <c r="R277" s="50">
        <f>P277+Q277</f>
        <v>43.101570629999998</v>
      </c>
      <c r="S277" s="49">
        <f>'[8]ENERO '!R275+[8]FEBRERO!R275+[8]MARZO!R275+[8]ABRIL!R275+[8]MAYO!R275+[8]JUNIO!R275+[8]JULIO!R275+[8]AGOSTO!R275+[8]SEPTIEMBRE!R275+[8]OCTUBRE!R275+[8]NOVIEMBRE!R275+[8]DICIEMBRE!R275</f>
        <v>48.460582430000002</v>
      </c>
      <c r="T277" s="49">
        <f>'[8]ENERO '!S275+[8]FEBRERO!S275+[8]MARZO!S275+[8]ABRIL!S275+[8]MAYO!S275+[8]JUNIO!S275+[8]JULIO!S275+[8]AGOSTO!S275+[8]SEPTIEMBRE!S275+[8]OCTUBRE!S275+[8]NOVIEMBRE!S275+[8]DICIEMBRE!S275</f>
        <v>2.1202451666666664</v>
      </c>
      <c r="U277" s="50">
        <f>S277+T277</f>
        <v>50.580827596666666</v>
      </c>
    </row>
    <row r="278" spans="1:249" s="506" customFormat="1" ht="17.25" customHeight="1" x14ac:dyDescent="0.25">
      <c r="A278" s="503" t="s">
        <v>1477</v>
      </c>
      <c r="B278" s="504"/>
      <c r="C278" s="504"/>
      <c r="D278" s="504"/>
      <c r="E278" s="504"/>
      <c r="F278" s="504"/>
      <c r="G278" s="504"/>
      <c r="H278" s="504"/>
      <c r="I278" s="504"/>
      <c r="J278" s="504"/>
      <c r="K278" s="504"/>
      <c r="L278" s="504"/>
      <c r="M278" s="504"/>
      <c r="N278" s="504"/>
      <c r="O278" s="505"/>
      <c r="R278" s="507"/>
      <c r="S278" s="508"/>
      <c r="T278" s="509"/>
      <c r="U278" s="510"/>
    </row>
    <row r="279" spans="1:249" s="506" customFormat="1" ht="12" customHeight="1" x14ac:dyDescent="0.25">
      <c r="A279" s="251" t="s">
        <v>1486</v>
      </c>
      <c r="B279" s="264"/>
      <c r="C279" s="264"/>
      <c r="D279" s="264"/>
      <c r="E279" s="264"/>
      <c r="F279" s="264"/>
      <c r="G279" s="264"/>
      <c r="H279" s="264"/>
      <c r="I279" s="264"/>
      <c r="J279" s="264"/>
      <c r="K279" s="264"/>
      <c r="L279" s="264"/>
      <c r="M279" s="264"/>
      <c r="N279" s="264"/>
      <c r="O279" s="511"/>
      <c r="R279" s="507"/>
      <c r="S279" s="508"/>
      <c r="U279" s="510"/>
    </row>
    <row r="280" spans="1:249" s="506" customFormat="1" ht="12" customHeight="1" x14ac:dyDescent="0.25">
      <c r="A280" s="251" t="s">
        <v>1487</v>
      </c>
      <c r="B280" s="264"/>
      <c r="C280" s="264"/>
      <c r="D280" s="264"/>
      <c r="E280" s="264"/>
      <c r="F280" s="264"/>
      <c r="G280" s="264"/>
      <c r="H280" s="264"/>
      <c r="I280" s="264"/>
      <c r="J280" s="264"/>
      <c r="K280" s="264"/>
      <c r="L280" s="264"/>
      <c r="M280" s="264"/>
      <c r="N280" s="264"/>
      <c r="O280" s="511"/>
      <c r="R280" s="507"/>
      <c r="S280" s="508"/>
      <c r="U280" s="510"/>
    </row>
    <row r="281" spans="1:249" ht="15" customHeight="1" x14ac:dyDescent="0.25">
      <c r="A281" s="260" t="s">
        <v>776</v>
      </c>
      <c r="B281" s="261"/>
      <c r="C281" s="261"/>
      <c r="D281" s="261"/>
      <c r="E281" s="261"/>
      <c r="F281" s="261"/>
      <c r="G281" s="261"/>
      <c r="H281" s="261"/>
      <c r="I281" s="261"/>
      <c r="J281" s="261"/>
      <c r="K281" s="261"/>
      <c r="L281" s="261"/>
      <c r="M281" s="261"/>
      <c r="N281" s="261"/>
      <c r="O281" s="262"/>
      <c r="P281" s="59"/>
      <c r="R281" s="55"/>
      <c r="S281" s="56"/>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c r="AY281" s="39"/>
      <c r="AZ281" s="39"/>
      <c r="BA281" s="39"/>
      <c r="BB281" s="39"/>
      <c r="BC281" s="39"/>
      <c r="BD281" s="39"/>
      <c r="BE281" s="39"/>
      <c r="BF281" s="39"/>
      <c r="BG281" s="39"/>
      <c r="BH281" s="39"/>
      <c r="BI281" s="39"/>
      <c r="BJ281" s="39"/>
      <c r="BK281" s="39"/>
      <c r="BL281" s="39"/>
      <c r="BM281" s="39"/>
      <c r="BN281" s="39"/>
      <c r="BO281" s="39"/>
      <c r="BP281" s="39"/>
      <c r="BQ281" s="39"/>
      <c r="BR281" s="39"/>
      <c r="BS281" s="39"/>
      <c r="BT281" s="39"/>
      <c r="BU281" s="39"/>
      <c r="BV281" s="39"/>
      <c r="BW281" s="39"/>
      <c r="BX281" s="39"/>
      <c r="BY281" s="39"/>
      <c r="BZ281" s="39"/>
      <c r="CA281" s="39"/>
      <c r="CB281" s="39"/>
      <c r="CC281" s="39"/>
      <c r="CD281" s="39"/>
      <c r="CE281" s="39"/>
      <c r="CF281" s="39"/>
      <c r="CG281" s="39"/>
      <c r="CH281" s="39"/>
      <c r="CI281" s="39"/>
      <c r="CJ281" s="39"/>
      <c r="CK281" s="39"/>
      <c r="CL281" s="39"/>
      <c r="CM281" s="39"/>
      <c r="CN281" s="39"/>
      <c r="CO281" s="39"/>
      <c r="CP281" s="39"/>
      <c r="CQ281" s="39"/>
      <c r="CR281" s="39"/>
      <c r="CS281" s="39"/>
      <c r="CT281" s="39"/>
      <c r="CU281" s="39"/>
      <c r="CV281" s="39"/>
      <c r="CW281" s="39"/>
      <c r="CX281" s="39"/>
      <c r="CY281" s="39"/>
      <c r="CZ281" s="39"/>
      <c r="DA281" s="39"/>
      <c r="DB281" s="39"/>
      <c r="DC281" s="39"/>
      <c r="DD281" s="39"/>
      <c r="DE281" s="39"/>
      <c r="DF281" s="39"/>
      <c r="DG281" s="39"/>
      <c r="DH281" s="39"/>
      <c r="DI281" s="39"/>
      <c r="DJ281" s="39"/>
      <c r="DK281" s="39"/>
      <c r="DL281" s="39"/>
      <c r="DM281" s="39"/>
      <c r="DN281" s="39"/>
      <c r="DO281" s="39"/>
      <c r="DP281" s="39"/>
      <c r="DQ281" s="39"/>
      <c r="DR281" s="39"/>
      <c r="DS281" s="39"/>
      <c r="DT281" s="39"/>
      <c r="DU281" s="39"/>
      <c r="DV281" s="39"/>
      <c r="DW281" s="39"/>
      <c r="DX281" s="39"/>
      <c r="DY281" s="39"/>
      <c r="DZ281" s="39"/>
      <c r="EA281" s="39"/>
      <c r="EB281" s="39"/>
      <c r="EC281" s="39"/>
      <c r="ED281" s="39"/>
      <c r="EE281" s="39"/>
      <c r="EF281" s="39"/>
      <c r="EG281" s="39"/>
      <c r="EH281" s="39"/>
      <c r="EI281" s="39"/>
      <c r="EJ281" s="39"/>
      <c r="EK281" s="39"/>
      <c r="EL281" s="39"/>
      <c r="EM281" s="39"/>
      <c r="EN281" s="39"/>
      <c r="EO281" s="39"/>
      <c r="EP281" s="39"/>
      <c r="EQ281" s="39"/>
      <c r="ER281" s="39"/>
      <c r="ES281" s="39"/>
      <c r="ET281" s="39"/>
      <c r="EU281" s="39"/>
      <c r="EV281" s="39"/>
      <c r="EW281" s="39"/>
      <c r="EX281" s="39"/>
      <c r="EY281" s="39"/>
      <c r="EZ281" s="39"/>
      <c r="FA281" s="39"/>
      <c r="FB281" s="39"/>
      <c r="FC281" s="39"/>
      <c r="FD281" s="39"/>
      <c r="FE281" s="39"/>
      <c r="FF281" s="39"/>
      <c r="FG281" s="39"/>
      <c r="FH281" s="39"/>
      <c r="FI281" s="39"/>
      <c r="FJ281" s="39"/>
      <c r="FK281" s="39"/>
      <c r="FL281" s="39"/>
      <c r="FM281" s="39"/>
      <c r="FN281" s="39"/>
      <c r="FO281" s="39"/>
      <c r="FP281" s="39"/>
      <c r="FQ281" s="39"/>
      <c r="FR281" s="39"/>
      <c r="FS281" s="39"/>
      <c r="FT281" s="39"/>
      <c r="FU281" s="39"/>
      <c r="FV281" s="39"/>
      <c r="FW281" s="39"/>
      <c r="FX281" s="39"/>
      <c r="FY281" s="39"/>
      <c r="FZ281" s="39"/>
      <c r="GA281" s="39"/>
      <c r="GB281" s="39"/>
      <c r="GC281" s="39"/>
      <c r="GD281" s="39"/>
      <c r="GE281" s="39"/>
      <c r="GF281" s="39"/>
      <c r="GG281" s="39"/>
      <c r="GH281" s="39"/>
      <c r="GI281" s="39"/>
      <c r="GJ281" s="39"/>
      <c r="GK281" s="39"/>
      <c r="GL281" s="39"/>
      <c r="GM281" s="39"/>
      <c r="GN281" s="39"/>
      <c r="GO281" s="39"/>
      <c r="GP281" s="39"/>
      <c r="GQ281" s="39"/>
      <c r="GR281" s="39"/>
      <c r="GS281" s="39"/>
      <c r="GT281" s="39"/>
      <c r="GU281" s="39"/>
      <c r="GV281" s="39"/>
      <c r="GW281" s="39"/>
      <c r="GX281" s="39"/>
      <c r="GY281" s="39"/>
      <c r="GZ281" s="39"/>
      <c r="HA281" s="39"/>
      <c r="HB281" s="39"/>
      <c r="HC281" s="39"/>
      <c r="HD281" s="39"/>
      <c r="HE281" s="39"/>
      <c r="HF281" s="39"/>
      <c r="HG281" s="39"/>
      <c r="HH281" s="39"/>
      <c r="HI281" s="39"/>
      <c r="HJ281" s="39"/>
      <c r="HK281" s="39"/>
      <c r="HL281" s="39"/>
      <c r="HM281" s="39"/>
      <c r="HN281" s="39"/>
      <c r="HO281" s="39"/>
      <c r="HP281" s="39"/>
      <c r="HQ281" s="39"/>
      <c r="HR281" s="39"/>
      <c r="HS281" s="39"/>
      <c r="HT281" s="39"/>
      <c r="HU281" s="39"/>
      <c r="HV281" s="39"/>
      <c r="HW281" s="39"/>
      <c r="HX281" s="39"/>
      <c r="HY281" s="39"/>
      <c r="HZ281" s="39"/>
      <c r="IA281" s="39"/>
      <c r="IB281" s="39"/>
      <c r="IC281" s="39"/>
      <c r="ID281" s="39"/>
      <c r="IE281" s="39"/>
      <c r="IF281" s="39"/>
      <c r="IG281" s="39"/>
      <c r="IH281" s="39"/>
      <c r="II281" s="39"/>
      <c r="IJ281" s="39"/>
      <c r="IK281" s="39"/>
      <c r="IL281" s="39"/>
      <c r="IM281" s="39"/>
      <c r="IN281" s="39"/>
      <c r="IO281" s="39"/>
    </row>
    <row r="282" spans="1:249" ht="15" customHeight="1" x14ac:dyDescent="0.25">
      <c r="A282" s="263" t="s">
        <v>777</v>
      </c>
      <c r="B282" s="253"/>
      <c r="C282" s="254"/>
      <c r="D282" s="255"/>
      <c r="E282" s="256"/>
      <c r="F282" s="256"/>
      <c r="G282" s="256"/>
      <c r="H282" s="255"/>
      <c r="I282" s="255"/>
      <c r="J282" s="257"/>
      <c r="K282" s="257"/>
      <c r="L282" s="257"/>
      <c r="M282" s="257"/>
      <c r="N282" s="255"/>
      <c r="O282" s="255"/>
      <c r="P282" s="60"/>
      <c r="Q282" s="60"/>
      <c r="R282" s="55"/>
      <c r="S282" s="60"/>
      <c r="T282" s="60"/>
      <c r="U282" s="54"/>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39"/>
      <c r="BA282" s="39"/>
      <c r="BB282" s="39"/>
      <c r="BC282" s="39"/>
      <c r="BD282" s="39"/>
      <c r="BE282" s="39"/>
      <c r="BF282" s="39"/>
      <c r="BG282" s="39"/>
      <c r="BH282" s="39"/>
      <c r="BI282" s="39"/>
      <c r="BJ282" s="39"/>
      <c r="BK282" s="39"/>
      <c r="BL282" s="39"/>
      <c r="BM282" s="39"/>
      <c r="BN282" s="39"/>
      <c r="BO282" s="39"/>
      <c r="BP282" s="39"/>
      <c r="BQ282" s="39"/>
      <c r="BR282" s="39"/>
      <c r="BS282" s="39"/>
      <c r="BT282" s="39"/>
      <c r="BU282" s="39"/>
      <c r="BV282" s="39"/>
      <c r="BW282" s="39"/>
      <c r="BX282" s="39"/>
      <c r="BY282" s="39"/>
      <c r="BZ282" s="39"/>
      <c r="CA282" s="39"/>
      <c r="CB282" s="39"/>
      <c r="CC282" s="39"/>
      <c r="CD282" s="39"/>
      <c r="CE282" s="39"/>
      <c r="CF282" s="39"/>
      <c r="CG282" s="39"/>
      <c r="CH282" s="39"/>
      <c r="CI282" s="39"/>
      <c r="CJ282" s="39"/>
      <c r="CK282" s="39"/>
      <c r="CL282" s="39"/>
      <c r="CM282" s="39"/>
      <c r="CN282" s="39"/>
      <c r="CO282" s="39"/>
      <c r="CP282" s="39"/>
      <c r="CQ282" s="39"/>
      <c r="CR282" s="39"/>
      <c r="CS282" s="39"/>
      <c r="CT282" s="39"/>
      <c r="CU282" s="39"/>
      <c r="CV282" s="39"/>
      <c r="CW282" s="39"/>
      <c r="CX282" s="39"/>
      <c r="CY282" s="39"/>
      <c r="CZ282" s="39"/>
      <c r="DA282" s="39"/>
      <c r="DB282" s="39"/>
      <c r="DC282" s="39"/>
      <c r="DD282" s="39"/>
      <c r="DE282" s="39"/>
      <c r="DF282" s="39"/>
      <c r="DG282" s="39"/>
      <c r="DH282" s="39"/>
      <c r="DI282" s="39"/>
      <c r="DJ282" s="39"/>
      <c r="DK282" s="39"/>
      <c r="DL282" s="39"/>
      <c r="DM282" s="39"/>
      <c r="DN282" s="39"/>
      <c r="DO282" s="39"/>
      <c r="DP282" s="39"/>
      <c r="DQ282" s="39"/>
      <c r="DR282" s="39"/>
      <c r="DS282" s="39"/>
      <c r="DT282" s="39"/>
      <c r="DU282" s="39"/>
      <c r="DV282" s="39"/>
      <c r="DW282" s="39"/>
      <c r="DX282" s="39"/>
      <c r="DY282" s="39"/>
      <c r="DZ282" s="39"/>
      <c r="EA282" s="39"/>
      <c r="EB282" s="39"/>
      <c r="EC282" s="39"/>
      <c r="ED282" s="39"/>
      <c r="EE282" s="39"/>
      <c r="EF282" s="39"/>
      <c r="EG282" s="39"/>
      <c r="EH282" s="39"/>
      <c r="EI282" s="39"/>
      <c r="EJ282" s="39"/>
      <c r="EK282" s="39"/>
      <c r="EL282" s="39"/>
      <c r="EM282" s="39"/>
      <c r="EN282" s="39"/>
      <c r="EO282" s="39"/>
      <c r="EP282" s="39"/>
      <c r="EQ282" s="39"/>
      <c r="ER282" s="39"/>
      <c r="ES282" s="39"/>
      <c r="ET282" s="39"/>
      <c r="EU282" s="39"/>
      <c r="EV282" s="39"/>
      <c r="EW282" s="39"/>
      <c r="EX282" s="39"/>
      <c r="EY282" s="39"/>
      <c r="EZ282" s="39"/>
      <c r="FA282" s="39"/>
      <c r="FB282" s="39"/>
      <c r="FC282" s="39"/>
      <c r="FD282" s="39"/>
      <c r="FE282" s="39"/>
      <c r="FF282" s="39"/>
      <c r="FG282" s="39"/>
      <c r="FH282" s="39"/>
      <c r="FI282" s="39"/>
      <c r="FJ282" s="39"/>
      <c r="FK282" s="39"/>
      <c r="FL282" s="39"/>
      <c r="FM282" s="39"/>
      <c r="FN282" s="39"/>
      <c r="FO282" s="39"/>
      <c r="FP282" s="39"/>
      <c r="FQ282" s="39"/>
      <c r="FR282" s="39"/>
      <c r="FS282" s="39"/>
      <c r="FT282" s="39"/>
      <c r="FU282" s="39"/>
      <c r="FV282" s="39"/>
      <c r="FW282" s="39"/>
      <c r="FX282" s="39"/>
      <c r="FY282" s="39"/>
      <c r="FZ282" s="39"/>
      <c r="GA282" s="39"/>
      <c r="GB282" s="39"/>
      <c r="GC282" s="39"/>
      <c r="GD282" s="39"/>
      <c r="GE282" s="39"/>
      <c r="GF282" s="39"/>
      <c r="GG282" s="39"/>
      <c r="GH282" s="39"/>
      <c r="GI282" s="39"/>
      <c r="GJ282" s="39"/>
      <c r="GK282" s="39"/>
      <c r="GL282" s="39"/>
      <c r="GM282" s="39"/>
      <c r="GN282" s="39"/>
      <c r="GO282" s="39"/>
      <c r="GP282" s="39"/>
      <c r="GQ282" s="39"/>
      <c r="GR282" s="39"/>
      <c r="GS282" s="39"/>
      <c r="GT282" s="39"/>
      <c r="GU282" s="39"/>
      <c r="GV282" s="39"/>
      <c r="GW282" s="39"/>
      <c r="GX282" s="39"/>
      <c r="GY282" s="39"/>
      <c r="GZ282" s="39"/>
      <c r="HA282" s="39"/>
      <c r="HB282" s="39"/>
      <c r="HC282" s="39"/>
      <c r="HD282" s="39"/>
      <c r="HE282" s="39"/>
      <c r="HF282" s="39"/>
      <c r="HG282" s="39"/>
      <c r="HH282" s="39"/>
      <c r="HI282" s="39"/>
      <c r="HJ282" s="39"/>
      <c r="HK282" s="39"/>
      <c r="HL282" s="39"/>
      <c r="HM282" s="39"/>
      <c r="HN282" s="39"/>
      <c r="HO282" s="39"/>
      <c r="HP282" s="39"/>
      <c r="HQ282" s="39"/>
      <c r="HR282" s="39"/>
      <c r="HS282" s="39"/>
      <c r="HT282" s="39"/>
      <c r="HU282" s="39"/>
      <c r="HV282" s="39"/>
      <c r="HW282" s="39"/>
      <c r="HX282" s="39"/>
      <c r="HY282" s="39"/>
      <c r="HZ282" s="39"/>
      <c r="IA282" s="39"/>
      <c r="IB282" s="39"/>
      <c r="IC282" s="39"/>
      <c r="ID282" s="39"/>
      <c r="IE282" s="39"/>
      <c r="IF282" s="39"/>
      <c r="IG282" s="39"/>
      <c r="IH282" s="39"/>
      <c r="II282" s="39"/>
      <c r="IJ282" s="39"/>
      <c r="IK282" s="39"/>
      <c r="IL282" s="39"/>
      <c r="IM282" s="39"/>
      <c r="IN282" s="39"/>
      <c r="IO282" s="39"/>
    </row>
    <row r="283" spans="1:249" ht="15" customHeight="1" x14ac:dyDescent="0.25">
      <c r="A283" s="264" t="s">
        <v>778</v>
      </c>
      <c r="B283" s="265"/>
      <c r="C283" s="266"/>
      <c r="D283" s="262"/>
      <c r="E283" s="262"/>
      <c r="F283" s="262"/>
      <c r="G283" s="262"/>
      <c r="H283" s="262"/>
      <c r="I283" s="262"/>
      <c r="J283" s="262"/>
      <c r="K283" s="262"/>
      <c r="L283" s="262"/>
      <c r="M283" s="262"/>
      <c r="N283" s="262"/>
      <c r="O283" s="255"/>
      <c r="P283" s="58"/>
      <c r="Q283" s="58"/>
      <c r="R283" s="55"/>
      <c r="S283" s="58"/>
      <c r="T283" s="58"/>
      <c r="U283" s="58"/>
      <c r="V283" s="39"/>
      <c r="W283" s="39"/>
      <c r="X283" s="39"/>
      <c r="Y283" s="39"/>
      <c r="Z283" s="39"/>
      <c r="AA283" s="39"/>
      <c r="AB283" s="39"/>
      <c r="AC283" s="39"/>
      <c r="AD283" s="39"/>
      <c r="AE283" s="39"/>
      <c r="AF283" s="39"/>
      <c r="AG283" s="39"/>
      <c r="AH283" s="39"/>
      <c r="AI283" s="39"/>
      <c r="AJ283" s="39"/>
      <c r="AK283" s="39"/>
      <c r="AL283" s="39"/>
      <c r="AM283" s="39"/>
      <c r="AN283" s="39"/>
      <c r="AO283" s="39"/>
      <c r="AP283" s="39"/>
      <c r="AQ283" s="39"/>
      <c r="AR283" s="39"/>
      <c r="AS283" s="39"/>
      <c r="AT283" s="39"/>
      <c r="AU283" s="39"/>
      <c r="AV283" s="39"/>
      <c r="AW283" s="39"/>
      <c r="AX283" s="39"/>
      <c r="AY283" s="39"/>
      <c r="AZ283" s="39"/>
      <c r="BA283" s="39"/>
      <c r="BB283" s="39"/>
      <c r="BC283" s="39"/>
      <c r="BD283" s="39"/>
      <c r="BE283" s="39"/>
      <c r="BF283" s="39"/>
      <c r="BG283" s="39"/>
      <c r="BH283" s="39"/>
      <c r="BI283" s="39"/>
      <c r="BJ283" s="39"/>
      <c r="BK283" s="39"/>
      <c r="BL283" s="39"/>
      <c r="BM283" s="39"/>
      <c r="BN283" s="39"/>
      <c r="BO283" s="39"/>
      <c r="BP283" s="39"/>
      <c r="BQ283" s="39"/>
      <c r="BR283" s="39"/>
      <c r="BS283" s="39"/>
      <c r="BT283" s="39"/>
      <c r="BU283" s="39"/>
      <c r="BV283" s="39"/>
      <c r="BW283" s="39"/>
      <c r="BX283" s="39"/>
      <c r="BY283" s="39"/>
      <c r="BZ283" s="39"/>
      <c r="CA283" s="39"/>
      <c r="CB283" s="39"/>
      <c r="CC283" s="39"/>
      <c r="CD283" s="39"/>
      <c r="CE283" s="39"/>
      <c r="CF283" s="39"/>
      <c r="CG283" s="39"/>
      <c r="CH283" s="39"/>
      <c r="CI283" s="39"/>
      <c r="CJ283" s="39"/>
      <c r="CK283" s="39"/>
      <c r="CL283" s="39"/>
      <c r="CM283" s="39"/>
      <c r="CN283" s="39"/>
      <c r="CO283" s="39"/>
      <c r="CP283" s="39"/>
      <c r="CQ283" s="39"/>
      <c r="CR283" s="39"/>
      <c r="CS283" s="39"/>
      <c r="CT283" s="39"/>
      <c r="CU283" s="39"/>
      <c r="CV283" s="39"/>
      <c r="CW283" s="39"/>
      <c r="CX283" s="39"/>
      <c r="CY283" s="39"/>
      <c r="CZ283" s="39"/>
      <c r="DA283" s="39"/>
      <c r="DB283" s="39"/>
      <c r="DC283" s="39"/>
      <c r="DD283" s="39"/>
      <c r="DE283" s="39"/>
      <c r="DF283" s="39"/>
      <c r="DG283" s="39"/>
      <c r="DH283" s="39"/>
      <c r="DI283" s="39"/>
      <c r="DJ283" s="39"/>
      <c r="DK283" s="39"/>
      <c r="DL283" s="39"/>
      <c r="DM283" s="39"/>
      <c r="DN283" s="39"/>
      <c r="DO283" s="39"/>
      <c r="DP283" s="39"/>
      <c r="DQ283" s="39"/>
      <c r="DR283" s="39"/>
      <c r="DS283" s="39"/>
      <c r="DT283" s="39"/>
      <c r="DU283" s="39"/>
      <c r="DV283" s="39"/>
      <c r="DW283" s="39"/>
      <c r="DX283" s="39"/>
      <c r="DY283" s="39"/>
      <c r="DZ283" s="39"/>
      <c r="EA283" s="39"/>
      <c r="EB283" s="39"/>
      <c r="EC283" s="39"/>
      <c r="ED283" s="39"/>
      <c r="EE283" s="39"/>
      <c r="EF283" s="39"/>
      <c r="EG283" s="39"/>
      <c r="EH283" s="39"/>
      <c r="EI283" s="39"/>
      <c r="EJ283" s="39"/>
      <c r="EK283" s="39"/>
      <c r="EL283" s="39"/>
      <c r="EM283" s="39"/>
      <c r="EN283" s="39"/>
      <c r="EO283" s="39"/>
      <c r="EP283" s="39"/>
      <c r="EQ283" s="39"/>
      <c r="ER283" s="39"/>
      <c r="ES283" s="39"/>
      <c r="ET283" s="39"/>
      <c r="EU283" s="39"/>
      <c r="EV283" s="39"/>
      <c r="EW283" s="39"/>
      <c r="EX283" s="39"/>
      <c r="EY283" s="39"/>
      <c r="EZ283" s="39"/>
      <c r="FA283" s="39"/>
      <c r="FB283" s="39"/>
      <c r="FC283" s="39"/>
      <c r="FD283" s="39"/>
      <c r="FE283" s="39"/>
      <c r="FF283" s="39"/>
      <c r="FG283" s="39"/>
      <c r="FH283" s="39"/>
      <c r="FI283" s="39"/>
      <c r="FJ283" s="39"/>
      <c r="FK283" s="39"/>
      <c r="FL283" s="39"/>
      <c r="FM283" s="39"/>
      <c r="FN283" s="39"/>
      <c r="FO283" s="39"/>
      <c r="FP283" s="39"/>
      <c r="FQ283" s="39"/>
      <c r="FR283" s="39"/>
      <c r="FS283" s="39"/>
      <c r="FT283" s="39"/>
      <c r="FU283" s="39"/>
      <c r="FV283" s="39"/>
      <c r="FW283" s="39"/>
      <c r="FX283" s="39"/>
      <c r="FY283" s="39"/>
      <c r="FZ283" s="39"/>
      <c r="GA283" s="39"/>
      <c r="GB283" s="39"/>
      <c r="GC283" s="39"/>
      <c r="GD283" s="39"/>
      <c r="GE283" s="39"/>
      <c r="GF283" s="39"/>
      <c r="GG283" s="39"/>
      <c r="GH283" s="39"/>
      <c r="GI283" s="39"/>
      <c r="GJ283" s="39"/>
      <c r="GK283" s="39"/>
      <c r="GL283" s="39"/>
      <c r="GM283" s="39"/>
      <c r="GN283" s="39"/>
      <c r="GO283" s="39"/>
      <c r="GP283" s="39"/>
      <c r="GQ283" s="39"/>
      <c r="GR283" s="39"/>
      <c r="GS283" s="39"/>
      <c r="GT283" s="39"/>
      <c r="GU283" s="39"/>
      <c r="GV283" s="39"/>
      <c r="GW283" s="39"/>
      <c r="GX283" s="39"/>
      <c r="GY283" s="39"/>
      <c r="GZ283" s="39"/>
      <c r="HA283" s="39"/>
      <c r="HB283" s="39"/>
      <c r="HC283" s="39"/>
      <c r="HD283" s="39"/>
      <c r="HE283" s="39"/>
      <c r="HF283" s="39"/>
      <c r="HG283" s="39"/>
      <c r="HH283" s="39"/>
      <c r="HI283" s="39"/>
      <c r="HJ283" s="39"/>
      <c r="HK283" s="39"/>
      <c r="HL283" s="39"/>
      <c r="HM283" s="39"/>
      <c r="HN283" s="39"/>
      <c r="HO283" s="39"/>
      <c r="HP283" s="39"/>
      <c r="HQ283" s="39"/>
      <c r="HR283" s="39"/>
      <c r="HS283" s="39"/>
      <c r="HT283" s="39"/>
      <c r="HU283" s="39"/>
      <c r="HV283" s="39"/>
      <c r="HW283" s="39"/>
      <c r="HX283" s="39"/>
      <c r="HY283" s="39"/>
      <c r="HZ283" s="39"/>
      <c r="IA283" s="39"/>
      <c r="IB283" s="39"/>
      <c r="IC283" s="39"/>
      <c r="ID283" s="39"/>
      <c r="IE283" s="39"/>
      <c r="IF283" s="39"/>
      <c r="IG283" s="39"/>
      <c r="IH283" s="39"/>
      <c r="II283" s="39"/>
      <c r="IJ283" s="39"/>
      <c r="IK283" s="39"/>
      <c r="IL283" s="39"/>
      <c r="IM283" s="39"/>
      <c r="IN283" s="39"/>
      <c r="IO283" s="39"/>
    </row>
    <row r="284" spans="1:249" ht="15" customHeight="1" x14ac:dyDescent="0.25">
      <c r="A284" s="267"/>
      <c r="B284" s="253"/>
      <c r="C284" s="254"/>
      <c r="D284" s="255"/>
      <c r="E284" s="256"/>
      <c r="F284" s="256"/>
      <c r="G284" s="256"/>
      <c r="H284" s="255"/>
      <c r="I284" s="255"/>
      <c r="J284" s="257"/>
      <c r="K284" s="257"/>
      <c r="L284" s="257"/>
      <c r="M284" s="257"/>
      <c r="N284" s="255"/>
      <c r="O284" s="255"/>
      <c r="P284" s="60"/>
      <c r="Q284" s="60"/>
      <c r="R284" s="59"/>
      <c r="S284" s="60"/>
      <c r="T284" s="60"/>
      <c r="U284" s="54"/>
      <c r="V284" s="39"/>
      <c r="W284" s="39"/>
      <c r="X284" s="39"/>
      <c r="Y284" s="39"/>
      <c r="Z284" s="39"/>
      <c r="AA284" s="39"/>
      <c r="AB284" s="39"/>
      <c r="AC284" s="39"/>
      <c r="AD284" s="39"/>
      <c r="AE284" s="39"/>
      <c r="AF284" s="39"/>
      <c r="AG284" s="39"/>
      <c r="AH284" s="39"/>
      <c r="AI284" s="39"/>
      <c r="AJ284" s="39"/>
      <c r="AK284" s="39"/>
      <c r="AL284" s="39"/>
      <c r="AM284" s="39"/>
      <c r="AN284" s="39"/>
      <c r="AO284" s="39"/>
      <c r="AP284" s="39"/>
      <c r="AQ284" s="39"/>
      <c r="AR284" s="39"/>
      <c r="AS284" s="39"/>
      <c r="AT284" s="39"/>
      <c r="AU284" s="39"/>
      <c r="AV284" s="39"/>
      <c r="AW284" s="39"/>
      <c r="AX284" s="39"/>
      <c r="AY284" s="39"/>
      <c r="AZ284" s="39"/>
      <c r="BA284" s="39"/>
      <c r="BB284" s="39"/>
      <c r="BC284" s="39"/>
      <c r="BD284" s="39"/>
      <c r="BE284" s="39"/>
      <c r="BF284" s="39"/>
      <c r="BG284" s="39"/>
      <c r="BH284" s="39"/>
      <c r="BI284" s="39"/>
      <c r="BJ284" s="39"/>
      <c r="BK284" s="39"/>
      <c r="BL284" s="39"/>
      <c r="BM284" s="39"/>
      <c r="BN284" s="39"/>
      <c r="BO284" s="39"/>
      <c r="BP284" s="39"/>
      <c r="BQ284" s="39"/>
      <c r="BR284" s="39"/>
      <c r="BS284" s="39"/>
      <c r="BT284" s="39"/>
      <c r="BU284" s="39"/>
      <c r="BV284" s="39"/>
      <c r="BW284" s="39"/>
      <c r="BX284" s="39"/>
      <c r="BY284" s="39"/>
      <c r="BZ284" s="39"/>
      <c r="CA284" s="39"/>
      <c r="CB284" s="39"/>
      <c r="CC284" s="39"/>
      <c r="CD284" s="39"/>
      <c r="CE284" s="39"/>
      <c r="CF284" s="39"/>
      <c r="CG284" s="39"/>
      <c r="CH284" s="39"/>
      <c r="CI284" s="39"/>
      <c r="CJ284" s="39"/>
      <c r="CK284" s="39"/>
      <c r="CL284" s="39"/>
      <c r="CM284" s="39"/>
      <c r="CN284" s="39"/>
      <c r="CO284" s="39"/>
      <c r="CP284" s="39"/>
      <c r="CQ284" s="39"/>
      <c r="CR284" s="39"/>
      <c r="CS284" s="39"/>
      <c r="CT284" s="39"/>
      <c r="CU284" s="39"/>
      <c r="CV284" s="39"/>
      <c r="CW284" s="39"/>
      <c r="CX284" s="39"/>
      <c r="CY284" s="39"/>
      <c r="CZ284" s="39"/>
      <c r="DA284" s="39"/>
      <c r="DB284" s="39"/>
      <c r="DC284" s="39"/>
      <c r="DD284" s="39"/>
      <c r="DE284" s="39"/>
      <c r="DF284" s="39"/>
      <c r="DG284" s="39"/>
      <c r="DH284" s="39"/>
      <c r="DI284" s="39"/>
      <c r="DJ284" s="39"/>
      <c r="DK284" s="39"/>
      <c r="DL284" s="39"/>
      <c r="DM284" s="39"/>
      <c r="DN284" s="39"/>
      <c r="DO284" s="39"/>
      <c r="DP284" s="39"/>
      <c r="DQ284" s="39"/>
      <c r="DR284" s="39"/>
      <c r="DS284" s="39"/>
      <c r="DT284" s="39"/>
      <c r="DU284" s="39"/>
      <c r="DV284" s="39"/>
      <c r="DW284" s="39"/>
      <c r="DX284" s="39"/>
      <c r="DY284" s="39"/>
      <c r="DZ284" s="39"/>
      <c r="EA284" s="39"/>
      <c r="EB284" s="39"/>
      <c r="EC284" s="39"/>
      <c r="ED284" s="39"/>
      <c r="EE284" s="39"/>
      <c r="EF284" s="39"/>
      <c r="EG284" s="39"/>
      <c r="EH284" s="39"/>
      <c r="EI284" s="39"/>
      <c r="EJ284" s="39"/>
      <c r="EK284" s="39"/>
      <c r="EL284" s="39"/>
      <c r="EM284" s="39"/>
      <c r="EN284" s="39"/>
      <c r="EO284" s="39"/>
      <c r="EP284" s="39"/>
      <c r="EQ284" s="39"/>
      <c r="ER284" s="39"/>
      <c r="ES284" s="39"/>
      <c r="ET284" s="39"/>
      <c r="EU284" s="39"/>
      <c r="EV284" s="39"/>
      <c r="EW284" s="39"/>
      <c r="EX284" s="39"/>
      <c r="EY284" s="39"/>
      <c r="EZ284" s="39"/>
      <c r="FA284" s="39"/>
      <c r="FB284" s="39"/>
      <c r="FC284" s="39"/>
      <c r="FD284" s="39"/>
      <c r="FE284" s="39"/>
      <c r="FF284" s="39"/>
      <c r="FG284" s="39"/>
      <c r="FH284" s="39"/>
      <c r="FI284" s="39"/>
      <c r="FJ284" s="39"/>
      <c r="FK284" s="39"/>
      <c r="FL284" s="39"/>
      <c r="FM284" s="39"/>
      <c r="FN284" s="39"/>
      <c r="FO284" s="39"/>
      <c r="FP284" s="39"/>
      <c r="FQ284" s="39"/>
      <c r="FR284" s="39"/>
      <c r="FS284" s="39"/>
      <c r="FT284" s="39"/>
      <c r="FU284" s="39"/>
      <c r="FV284" s="39"/>
      <c r="FW284" s="39"/>
      <c r="FX284" s="39"/>
      <c r="FY284" s="39"/>
      <c r="FZ284" s="39"/>
      <c r="GA284" s="39"/>
      <c r="GB284" s="39"/>
      <c r="GC284" s="39"/>
      <c r="GD284" s="39"/>
      <c r="GE284" s="39"/>
      <c r="GF284" s="39"/>
      <c r="GG284" s="39"/>
      <c r="GH284" s="39"/>
      <c r="GI284" s="39"/>
      <c r="GJ284" s="39"/>
      <c r="GK284" s="39"/>
      <c r="GL284" s="39"/>
      <c r="GM284" s="39"/>
      <c r="GN284" s="39"/>
      <c r="GO284" s="39"/>
      <c r="GP284" s="39"/>
      <c r="GQ284" s="39"/>
      <c r="GR284" s="39"/>
      <c r="GS284" s="39"/>
      <c r="GT284" s="39"/>
      <c r="GU284" s="39"/>
      <c r="GV284" s="39"/>
      <c r="GW284" s="39"/>
      <c r="GX284" s="39"/>
      <c r="GY284" s="39"/>
      <c r="GZ284" s="39"/>
      <c r="HA284" s="39"/>
      <c r="HB284" s="39"/>
      <c r="HC284" s="39"/>
      <c r="HD284" s="39"/>
      <c r="HE284" s="39"/>
      <c r="HF284" s="39"/>
      <c r="HG284" s="39"/>
      <c r="HH284" s="39"/>
      <c r="HI284" s="39"/>
      <c r="HJ284" s="39"/>
      <c r="HK284" s="39"/>
      <c r="HL284" s="39"/>
      <c r="HM284" s="39"/>
      <c r="HN284" s="39"/>
      <c r="HO284" s="39"/>
      <c r="HP284" s="39"/>
      <c r="HQ284" s="39"/>
      <c r="HR284" s="39"/>
      <c r="HS284" s="39"/>
      <c r="HT284" s="39"/>
      <c r="HU284" s="39"/>
      <c r="HV284" s="39"/>
      <c r="HW284" s="39"/>
      <c r="HX284" s="39"/>
      <c r="HY284" s="39"/>
      <c r="HZ284" s="39"/>
      <c r="IA284" s="39"/>
      <c r="IB284" s="39"/>
      <c r="IC284" s="39"/>
      <c r="ID284" s="39"/>
      <c r="IE284" s="39"/>
      <c r="IF284" s="39"/>
      <c r="IG284" s="39"/>
      <c r="IH284" s="39"/>
      <c r="II284" s="39"/>
      <c r="IJ284" s="39"/>
      <c r="IK284" s="39"/>
      <c r="IL284" s="39"/>
      <c r="IM284" s="39"/>
      <c r="IN284" s="39"/>
      <c r="IO284" s="39"/>
    </row>
    <row r="285" spans="1:249" ht="18" customHeight="1" x14ac:dyDescent="0.25">
      <c r="A285" s="267"/>
      <c r="B285" s="253"/>
      <c r="C285" s="254"/>
      <c r="D285" s="255"/>
      <c r="E285" s="256"/>
      <c r="F285" s="256"/>
      <c r="G285" s="256"/>
      <c r="H285" s="255"/>
      <c r="I285" s="255"/>
      <c r="J285" s="257"/>
      <c r="K285" s="257"/>
      <c r="L285" s="257"/>
      <c r="M285" s="257"/>
      <c r="N285" s="255"/>
      <c r="O285" s="255"/>
      <c r="P285" s="60"/>
      <c r="Q285" s="60"/>
      <c r="R285" s="59"/>
      <c r="S285" s="60"/>
      <c r="T285" s="60"/>
      <c r="U285" s="54"/>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c r="AY285" s="39"/>
      <c r="AZ285" s="39"/>
      <c r="BA285" s="39"/>
      <c r="BB285" s="39"/>
      <c r="BC285" s="39"/>
      <c r="BD285" s="39"/>
      <c r="BE285" s="39"/>
      <c r="BF285" s="39"/>
      <c r="BG285" s="39"/>
      <c r="BH285" s="39"/>
      <c r="BI285" s="39"/>
      <c r="BJ285" s="39"/>
      <c r="BK285" s="39"/>
      <c r="BL285" s="39"/>
      <c r="BM285" s="39"/>
      <c r="BN285" s="39"/>
      <c r="BO285" s="39"/>
      <c r="BP285" s="39"/>
      <c r="BQ285" s="39"/>
      <c r="BR285" s="39"/>
      <c r="BS285" s="39"/>
      <c r="BT285" s="39"/>
      <c r="BU285" s="39"/>
      <c r="BV285" s="39"/>
      <c r="BW285" s="39"/>
      <c r="BX285" s="39"/>
      <c r="BY285" s="39"/>
      <c r="BZ285" s="39"/>
      <c r="CA285" s="39"/>
      <c r="CB285" s="39"/>
      <c r="CC285" s="39"/>
      <c r="CD285" s="39"/>
      <c r="CE285" s="39"/>
      <c r="CF285" s="39"/>
      <c r="CG285" s="39"/>
      <c r="CH285" s="39"/>
      <c r="CI285" s="39"/>
      <c r="CJ285" s="39"/>
      <c r="CK285" s="39"/>
      <c r="CL285" s="39"/>
      <c r="CM285" s="39"/>
      <c r="CN285" s="39"/>
      <c r="CO285" s="39"/>
      <c r="CP285" s="39"/>
      <c r="CQ285" s="39"/>
      <c r="CR285" s="39"/>
      <c r="CS285" s="39"/>
      <c r="CT285" s="39"/>
      <c r="CU285" s="39"/>
      <c r="CV285" s="39"/>
      <c r="CW285" s="39"/>
      <c r="CX285" s="39"/>
      <c r="CY285" s="39"/>
      <c r="CZ285" s="39"/>
      <c r="DA285" s="39"/>
      <c r="DB285" s="39"/>
      <c r="DC285" s="39"/>
      <c r="DD285" s="39"/>
      <c r="DE285" s="39"/>
      <c r="DF285" s="39"/>
      <c r="DG285" s="39"/>
      <c r="DH285" s="39"/>
      <c r="DI285" s="39"/>
      <c r="DJ285" s="39"/>
      <c r="DK285" s="39"/>
      <c r="DL285" s="39"/>
      <c r="DM285" s="39"/>
      <c r="DN285" s="39"/>
      <c r="DO285" s="39"/>
      <c r="DP285" s="39"/>
      <c r="DQ285" s="39"/>
      <c r="DR285" s="39"/>
      <c r="DS285" s="39"/>
      <c r="DT285" s="39"/>
      <c r="DU285" s="39"/>
      <c r="DV285" s="39"/>
      <c r="DW285" s="39"/>
      <c r="DX285" s="39"/>
      <c r="DY285" s="39"/>
      <c r="DZ285" s="39"/>
      <c r="EA285" s="39"/>
      <c r="EB285" s="39"/>
      <c r="EC285" s="39"/>
      <c r="ED285" s="39"/>
      <c r="EE285" s="39"/>
      <c r="EF285" s="39"/>
      <c r="EG285" s="39"/>
      <c r="EH285" s="39"/>
      <c r="EI285" s="39"/>
      <c r="EJ285" s="39"/>
      <c r="EK285" s="39"/>
      <c r="EL285" s="39"/>
      <c r="EM285" s="39"/>
      <c r="EN285" s="39"/>
      <c r="EO285" s="39"/>
      <c r="EP285" s="39"/>
      <c r="EQ285" s="39"/>
      <c r="ER285" s="39"/>
      <c r="ES285" s="39"/>
      <c r="ET285" s="39"/>
      <c r="EU285" s="39"/>
      <c r="EV285" s="39"/>
      <c r="EW285" s="39"/>
      <c r="EX285" s="39"/>
      <c r="EY285" s="39"/>
      <c r="EZ285" s="39"/>
      <c r="FA285" s="39"/>
      <c r="FB285" s="39"/>
      <c r="FC285" s="39"/>
      <c r="FD285" s="39"/>
      <c r="FE285" s="39"/>
      <c r="FF285" s="39"/>
      <c r="FG285" s="39"/>
      <c r="FH285" s="39"/>
      <c r="FI285" s="39"/>
      <c r="FJ285" s="39"/>
      <c r="FK285" s="39"/>
      <c r="FL285" s="39"/>
      <c r="FM285" s="39"/>
      <c r="FN285" s="39"/>
      <c r="FO285" s="39"/>
      <c r="FP285" s="39"/>
      <c r="FQ285" s="39"/>
      <c r="FR285" s="39"/>
      <c r="FS285" s="39"/>
      <c r="FT285" s="39"/>
      <c r="FU285" s="39"/>
      <c r="FV285" s="39"/>
      <c r="FW285" s="39"/>
      <c r="FX285" s="39"/>
      <c r="FY285" s="39"/>
      <c r="FZ285" s="39"/>
      <c r="GA285" s="39"/>
      <c r="GB285" s="39"/>
      <c r="GC285" s="39"/>
      <c r="GD285" s="39"/>
      <c r="GE285" s="39"/>
      <c r="GF285" s="39"/>
      <c r="GG285" s="39"/>
      <c r="GH285" s="39"/>
      <c r="GI285" s="39"/>
      <c r="GJ285" s="39"/>
      <c r="GK285" s="39"/>
      <c r="GL285" s="39"/>
      <c r="GM285" s="39"/>
      <c r="GN285" s="39"/>
      <c r="GO285" s="39"/>
      <c r="GP285" s="39"/>
      <c r="GQ285" s="39"/>
      <c r="GR285" s="39"/>
      <c r="GS285" s="39"/>
      <c r="GT285" s="39"/>
      <c r="GU285" s="39"/>
      <c r="GV285" s="39"/>
      <c r="GW285" s="39"/>
      <c r="GX285" s="39"/>
      <c r="GY285" s="39"/>
      <c r="GZ285" s="39"/>
      <c r="HA285" s="39"/>
      <c r="HB285" s="39"/>
      <c r="HC285" s="39"/>
      <c r="HD285" s="39"/>
      <c r="HE285" s="39"/>
      <c r="HF285" s="39"/>
      <c r="HG285" s="39"/>
      <c r="HH285" s="39"/>
      <c r="HI285" s="39"/>
      <c r="HJ285" s="39"/>
      <c r="HK285" s="39"/>
      <c r="HL285" s="39"/>
      <c r="HM285" s="39"/>
      <c r="HN285" s="39"/>
      <c r="HO285" s="39"/>
      <c r="HP285" s="39"/>
      <c r="HQ285" s="39"/>
      <c r="HR285" s="39"/>
      <c r="HS285" s="39"/>
      <c r="HT285" s="39"/>
      <c r="HU285" s="39"/>
      <c r="HV285" s="39"/>
      <c r="HW285" s="39"/>
      <c r="HX285" s="39"/>
      <c r="HY285" s="39"/>
      <c r="HZ285" s="39"/>
      <c r="IA285" s="39"/>
      <c r="IB285" s="39"/>
      <c r="IC285" s="39"/>
      <c r="ID285" s="39"/>
      <c r="IE285" s="39"/>
      <c r="IF285" s="39"/>
      <c r="IG285" s="39"/>
      <c r="IH285" s="39"/>
      <c r="II285" s="39"/>
      <c r="IJ285" s="39"/>
      <c r="IK285" s="39"/>
      <c r="IL285" s="39"/>
      <c r="IM285" s="39"/>
      <c r="IN285" s="39"/>
      <c r="IO285" s="39"/>
    </row>
    <row r="286" spans="1:249" ht="18" customHeight="1" x14ac:dyDescent="0.25">
      <c r="A286" s="267"/>
      <c r="B286" s="253"/>
      <c r="C286" s="254"/>
      <c r="D286" s="255"/>
      <c r="E286" s="256"/>
      <c r="F286" s="256"/>
      <c r="G286" s="256"/>
      <c r="H286" s="255"/>
      <c r="I286" s="255"/>
      <c r="J286" s="257"/>
      <c r="K286" s="257"/>
      <c r="L286" s="257"/>
      <c r="M286" s="257"/>
      <c r="N286" s="255"/>
      <c r="O286" s="255"/>
      <c r="P286" s="60"/>
      <c r="Q286" s="60"/>
      <c r="R286" s="59"/>
      <c r="S286" s="60"/>
      <c r="T286" s="60"/>
      <c r="U286" s="54"/>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c r="AY286" s="39"/>
      <c r="AZ286" s="39"/>
      <c r="BA286" s="39"/>
      <c r="BB286" s="39"/>
      <c r="BC286" s="39"/>
      <c r="BD286" s="39"/>
      <c r="BE286" s="39"/>
      <c r="BF286" s="39"/>
      <c r="BG286" s="39"/>
      <c r="BH286" s="39"/>
      <c r="BI286" s="39"/>
      <c r="BJ286" s="39"/>
      <c r="BK286" s="39"/>
      <c r="BL286" s="39"/>
      <c r="BM286" s="39"/>
      <c r="BN286" s="39"/>
      <c r="BO286" s="39"/>
      <c r="BP286" s="39"/>
      <c r="BQ286" s="39"/>
      <c r="BR286" s="39"/>
      <c r="BS286" s="39"/>
      <c r="BT286" s="39"/>
      <c r="BU286" s="39"/>
      <c r="BV286" s="39"/>
      <c r="BW286" s="39"/>
      <c r="BX286" s="39"/>
      <c r="BY286" s="39"/>
      <c r="BZ286" s="39"/>
      <c r="CA286" s="39"/>
      <c r="CB286" s="39"/>
      <c r="CC286" s="39"/>
      <c r="CD286" s="39"/>
      <c r="CE286" s="39"/>
      <c r="CF286" s="39"/>
      <c r="CG286" s="39"/>
      <c r="CH286" s="39"/>
      <c r="CI286" s="39"/>
      <c r="CJ286" s="39"/>
      <c r="CK286" s="39"/>
      <c r="CL286" s="39"/>
      <c r="CM286" s="39"/>
      <c r="CN286" s="39"/>
      <c r="CO286" s="39"/>
      <c r="CP286" s="39"/>
      <c r="CQ286" s="39"/>
      <c r="CR286" s="39"/>
      <c r="CS286" s="39"/>
      <c r="CT286" s="39"/>
      <c r="CU286" s="39"/>
      <c r="CV286" s="39"/>
      <c r="CW286" s="39"/>
      <c r="CX286" s="39"/>
      <c r="CY286" s="39"/>
      <c r="CZ286" s="39"/>
      <c r="DA286" s="39"/>
      <c r="DB286" s="39"/>
      <c r="DC286" s="39"/>
      <c r="DD286" s="39"/>
      <c r="DE286" s="39"/>
      <c r="DF286" s="39"/>
      <c r="DG286" s="39"/>
      <c r="DH286" s="39"/>
      <c r="DI286" s="39"/>
      <c r="DJ286" s="39"/>
      <c r="DK286" s="39"/>
      <c r="DL286" s="39"/>
      <c r="DM286" s="39"/>
      <c r="DN286" s="39"/>
      <c r="DO286" s="39"/>
      <c r="DP286" s="39"/>
      <c r="DQ286" s="39"/>
      <c r="DR286" s="39"/>
      <c r="DS286" s="39"/>
      <c r="DT286" s="39"/>
      <c r="DU286" s="39"/>
      <c r="DV286" s="39"/>
      <c r="DW286" s="39"/>
      <c r="DX286" s="39"/>
      <c r="DY286" s="39"/>
      <c r="DZ286" s="39"/>
      <c r="EA286" s="39"/>
      <c r="EB286" s="39"/>
      <c r="EC286" s="39"/>
      <c r="ED286" s="39"/>
      <c r="EE286" s="39"/>
      <c r="EF286" s="39"/>
      <c r="EG286" s="39"/>
      <c r="EH286" s="39"/>
      <c r="EI286" s="39"/>
      <c r="EJ286" s="39"/>
      <c r="EK286" s="39"/>
      <c r="EL286" s="39"/>
      <c r="EM286" s="39"/>
      <c r="EN286" s="39"/>
      <c r="EO286" s="39"/>
      <c r="EP286" s="39"/>
      <c r="EQ286" s="39"/>
      <c r="ER286" s="39"/>
      <c r="ES286" s="39"/>
      <c r="ET286" s="39"/>
      <c r="EU286" s="39"/>
      <c r="EV286" s="39"/>
      <c r="EW286" s="39"/>
      <c r="EX286" s="39"/>
      <c r="EY286" s="39"/>
      <c r="EZ286" s="39"/>
      <c r="FA286" s="39"/>
      <c r="FB286" s="39"/>
      <c r="FC286" s="39"/>
      <c r="FD286" s="39"/>
      <c r="FE286" s="39"/>
      <c r="FF286" s="39"/>
      <c r="FG286" s="39"/>
      <c r="FH286" s="39"/>
      <c r="FI286" s="39"/>
      <c r="FJ286" s="39"/>
      <c r="FK286" s="39"/>
      <c r="FL286" s="39"/>
      <c r="FM286" s="39"/>
      <c r="FN286" s="39"/>
      <c r="FO286" s="39"/>
      <c r="FP286" s="39"/>
      <c r="FQ286" s="39"/>
      <c r="FR286" s="39"/>
      <c r="FS286" s="39"/>
      <c r="FT286" s="39"/>
      <c r="FU286" s="39"/>
      <c r="FV286" s="39"/>
      <c r="FW286" s="39"/>
      <c r="FX286" s="39"/>
      <c r="FY286" s="39"/>
      <c r="FZ286" s="39"/>
      <c r="GA286" s="39"/>
      <c r="GB286" s="39"/>
      <c r="GC286" s="39"/>
      <c r="GD286" s="39"/>
      <c r="GE286" s="39"/>
      <c r="GF286" s="39"/>
      <c r="GG286" s="39"/>
      <c r="GH286" s="39"/>
      <c r="GI286" s="39"/>
      <c r="GJ286" s="39"/>
      <c r="GK286" s="39"/>
      <c r="GL286" s="39"/>
      <c r="GM286" s="39"/>
      <c r="GN286" s="39"/>
      <c r="GO286" s="39"/>
      <c r="GP286" s="39"/>
      <c r="GQ286" s="39"/>
      <c r="GR286" s="39"/>
      <c r="GS286" s="39"/>
      <c r="GT286" s="39"/>
      <c r="GU286" s="39"/>
      <c r="GV286" s="39"/>
      <c r="GW286" s="39"/>
      <c r="GX286" s="39"/>
      <c r="GY286" s="39"/>
      <c r="GZ286" s="39"/>
      <c r="HA286" s="39"/>
      <c r="HB286" s="39"/>
      <c r="HC286" s="39"/>
      <c r="HD286" s="39"/>
      <c r="HE286" s="39"/>
      <c r="HF286" s="39"/>
      <c r="HG286" s="39"/>
      <c r="HH286" s="39"/>
      <c r="HI286" s="39"/>
      <c r="HJ286" s="39"/>
      <c r="HK286" s="39"/>
      <c r="HL286" s="39"/>
      <c r="HM286" s="39"/>
      <c r="HN286" s="39"/>
      <c r="HO286" s="39"/>
      <c r="HP286" s="39"/>
      <c r="HQ286" s="39"/>
      <c r="HR286" s="39"/>
      <c r="HS286" s="39"/>
      <c r="HT286" s="39"/>
      <c r="HU286" s="39"/>
      <c r="HV286" s="39"/>
      <c r="HW286" s="39"/>
      <c r="HX286" s="39"/>
      <c r="HY286" s="39"/>
      <c r="HZ286" s="39"/>
      <c r="IA286" s="39"/>
      <c r="IB286" s="39"/>
      <c r="IC286" s="39"/>
      <c r="ID286" s="39"/>
      <c r="IE286" s="39"/>
      <c r="IF286" s="39"/>
      <c r="IG286" s="39"/>
      <c r="IH286" s="39"/>
      <c r="II286" s="39"/>
      <c r="IJ286" s="39"/>
      <c r="IK286" s="39"/>
      <c r="IL286" s="39"/>
      <c r="IM286" s="39"/>
      <c r="IN286" s="39"/>
      <c r="IO286" s="39"/>
    </row>
    <row r="287" spans="1:249" ht="18" customHeight="1" x14ac:dyDescent="0.25">
      <c r="A287" s="267"/>
      <c r="B287" s="253"/>
      <c r="C287" s="254"/>
      <c r="D287" s="255"/>
      <c r="E287" s="256"/>
      <c r="F287" s="256"/>
      <c r="G287" s="256"/>
      <c r="H287" s="255"/>
      <c r="I287" s="255"/>
      <c r="J287" s="257"/>
      <c r="K287" s="257"/>
      <c r="L287" s="257"/>
      <c r="M287" s="268"/>
      <c r="N287" s="255"/>
      <c r="O287" s="255"/>
      <c r="P287" s="60"/>
      <c r="Q287" s="60"/>
      <c r="R287" s="59"/>
      <c r="S287" s="60"/>
      <c r="T287" s="60"/>
      <c r="U287" s="54"/>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39"/>
      <c r="AZ287" s="39"/>
      <c r="BA287" s="39"/>
      <c r="BB287" s="39"/>
      <c r="BC287" s="39"/>
      <c r="BD287" s="39"/>
      <c r="BE287" s="39"/>
      <c r="BF287" s="39"/>
      <c r="BG287" s="39"/>
      <c r="BH287" s="39"/>
      <c r="BI287" s="39"/>
      <c r="BJ287" s="39"/>
      <c r="BK287" s="39"/>
      <c r="BL287" s="39"/>
      <c r="BM287" s="39"/>
      <c r="BN287" s="39"/>
      <c r="BO287" s="39"/>
      <c r="BP287" s="39"/>
      <c r="BQ287" s="39"/>
      <c r="BR287" s="39"/>
      <c r="BS287" s="39"/>
      <c r="BT287" s="39"/>
      <c r="BU287" s="39"/>
      <c r="BV287" s="39"/>
      <c r="BW287" s="39"/>
      <c r="BX287" s="39"/>
      <c r="BY287" s="39"/>
      <c r="BZ287" s="39"/>
      <c r="CA287" s="39"/>
      <c r="CB287" s="39"/>
      <c r="CC287" s="39"/>
      <c r="CD287" s="39"/>
      <c r="CE287" s="39"/>
      <c r="CF287" s="39"/>
      <c r="CG287" s="39"/>
      <c r="CH287" s="39"/>
      <c r="CI287" s="39"/>
      <c r="CJ287" s="39"/>
      <c r="CK287" s="39"/>
      <c r="CL287" s="39"/>
      <c r="CM287" s="39"/>
      <c r="CN287" s="39"/>
      <c r="CO287" s="39"/>
      <c r="CP287" s="39"/>
      <c r="CQ287" s="39"/>
      <c r="CR287" s="39"/>
      <c r="CS287" s="39"/>
      <c r="CT287" s="39"/>
      <c r="CU287" s="39"/>
      <c r="CV287" s="39"/>
      <c r="CW287" s="39"/>
      <c r="CX287" s="39"/>
      <c r="CY287" s="39"/>
      <c r="CZ287" s="39"/>
      <c r="DA287" s="39"/>
      <c r="DB287" s="39"/>
      <c r="DC287" s="39"/>
      <c r="DD287" s="39"/>
      <c r="DE287" s="39"/>
      <c r="DF287" s="39"/>
      <c r="DG287" s="39"/>
      <c r="DH287" s="39"/>
      <c r="DI287" s="39"/>
      <c r="DJ287" s="39"/>
      <c r="DK287" s="39"/>
      <c r="DL287" s="39"/>
      <c r="DM287" s="39"/>
      <c r="DN287" s="39"/>
      <c r="DO287" s="39"/>
      <c r="DP287" s="39"/>
      <c r="DQ287" s="39"/>
      <c r="DR287" s="39"/>
      <c r="DS287" s="39"/>
      <c r="DT287" s="39"/>
      <c r="DU287" s="39"/>
      <c r="DV287" s="39"/>
      <c r="DW287" s="39"/>
      <c r="DX287" s="39"/>
      <c r="DY287" s="39"/>
      <c r="DZ287" s="39"/>
      <c r="EA287" s="39"/>
      <c r="EB287" s="39"/>
      <c r="EC287" s="39"/>
      <c r="ED287" s="39"/>
      <c r="EE287" s="39"/>
      <c r="EF287" s="39"/>
      <c r="EG287" s="39"/>
      <c r="EH287" s="39"/>
      <c r="EI287" s="39"/>
      <c r="EJ287" s="39"/>
      <c r="EK287" s="39"/>
      <c r="EL287" s="39"/>
      <c r="EM287" s="39"/>
      <c r="EN287" s="39"/>
      <c r="EO287" s="39"/>
      <c r="EP287" s="39"/>
      <c r="EQ287" s="39"/>
      <c r="ER287" s="39"/>
      <c r="ES287" s="39"/>
      <c r="ET287" s="39"/>
      <c r="EU287" s="39"/>
      <c r="EV287" s="39"/>
      <c r="EW287" s="39"/>
      <c r="EX287" s="39"/>
      <c r="EY287" s="39"/>
      <c r="EZ287" s="39"/>
      <c r="FA287" s="39"/>
      <c r="FB287" s="39"/>
      <c r="FC287" s="39"/>
      <c r="FD287" s="39"/>
      <c r="FE287" s="39"/>
      <c r="FF287" s="39"/>
      <c r="FG287" s="39"/>
      <c r="FH287" s="39"/>
      <c r="FI287" s="39"/>
      <c r="FJ287" s="39"/>
      <c r="FK287" s="39"/>
      <c r="FL287" s="39"/>
      <c r="FM287" s="39"/>
      <c r="FN287" s="39"/>
      <c r="FO287" s="39"/>
      <c r="FP287" s="39"/>
      <c r="FQ287" s="39"/>
      <c r="FR287" s="39"/>
      <c r="FS287" s="39"/>
      <c r="FT287" s="39"/>
      <c r="FU287" s="39"/>
      <c r="FV287" s="39"/>
      <c r="FW287" s="39"/>
      <c r="FX287" s="39"/>
      <c r="FY287" s="39"/>
      <c r="FZ287" s="39"/>
      <c r="GA287" s="39"/>
      <c r="GB287" s="39"/>
      <c r="GC287" s="39"/>
      <c r="GD287" s="39"/>
      <c r="GE287" s="39"/>
      <c r="GF287" s="39"/>
      <c r="GG287" s="39"/>
      <c r="GH287" s="39"/>
      <c r="GI287" s="39"/>
      <c r="GJ287" s="39"/>
      <c r="GK287" s="39"/>
      <c r="GL287" s="39"/>
      <c r="GM287" s="39"/>
      <c r="GN287" s="39"/>
      <c r="GO287" s="39"/>
      <c r="GP287" s="39"/>
      <c r="GQ287" s="39"/>
      <c r="GR287" s="39"/>
      <c r="GS287" s="39"/>
      <c r="GT287" s="39"/>
      <c r="GU287" s="39"/>
      <c r="GV287" s="39"/>
      <c r="GW287" s="39"/>
      <c r="GX287" s="39"/>
      <c r="GY287" s="39"/>
      <c r="GZ287" s="39"/>
      <c r="HA287" s="39"/>
      <c r="HB287" s="39"/>
      <c r="HC287" s="39"/>
      <c r="HD287" s="39"/>
      <c r="HE287" s="39"/>
      <c r="HF287" s="39"/>
      <c r="HG287" s="39"/>
      <c r="HH287" s="39"/>
      <c r="HI287" s="39"/>
      <c r="HJ287" s="39"/>
      <c r="HK287" s="39"/>
      <c r="HL287" s="39"/>
      <c r="HM287" s="39"/>
      <c r="HN287" s="39"/>
      <c r="HO287" s="39"/>
      <c r="HP287" s="39"/>
      <c r="HQ287" s="39"/>
      <c r="HR287" s="39"/>
      <c r="HS287" s="39"/>
      <c r="HT287" s="39"/>
      <c r="HU287" s="39"/>
      <c r="HV287" s="39"/>
      <c r="HW287" s="39"/>
      <c r="HX287" s="39"/>
      <c r="HY287" s="39"/>
      <c r="HZ287" s="39"/>
      <c r="IA287" s="39"/>
      <c r="IB287" s="39"/>
      <c r="IC287" s="39"/>
      <c r="ID287" s="39"/>
      <c r="IE287" s="39"/>
      <c r="IF287" s="39"/>
      <c r="IG287" s="39"/>
      <c r="IH287" s="39"/>
      <c r="II287" s="39"/>
      <c r="IJ287" s="39"/>
      <c r="IK287" s="39"/>
      <c r="IL287" s="39"/>
      <c r="IM287" s="39"/>
      <c r="IN287" s="39"/>
      <c r="IO287" s="39"/>
    </row>
    <row r="288" spans="1:249" ht="18" customHeight="1" x14ac:dyDescent="0.25">
      <c r="A288" s="267"/>
      <c r="B288" s="253"/>
      <c r="C288" s="254"/>
      <c r="D288" s="255"/>
      <c r="E288" s="256"/>
      <c r="F288" s="256"/>
      <c r="G288" s="256"/>
      <c r="H288" s="255"/>
      <c r="I288" s="255"/>
      <c r="J288" s="257"/>
      <c r="K288" s="257"/>
      <c r="L288" s="257"/>
      <c r="M288" s="257"/>
      <c r="N288" s="255"/>
      <c r="O288" s="255"/>
      <c r="P288" s="60"/>
      <c r="Q288" s="60"/>
      <c r="R288" s="59"/>
      <c r="S288" s="60"/>
      <c r="T288" s="60"/>
      <c r="U288" s="54"/>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39"/>
      <c r="AZ288" s="39"/>
      <c r="BA288" s="39"/>
      <c r="BB288" s="39"/>
      <c r="BC288" s="39"/>
      <c r="BD288" s="39"/>
      <c r="BE288" s="39"/>
      <c r="BF288" s="39"/>
      <c r="BG288" s="39"/>
      <c r="BH288" s="39"/>
      <c r="BI288" s="39"/>
      <c r="BJ288" s="39"/>
      <c r="BK288" s="39"/>
      <c r="BL288" s="39"/>
      <c r="BM288" s="39"/>
      <c r="BN288" s="39"/>
      <c r="BO288" s="39"/>
      <c r="BP288" s="39"/>
      <c r="BQ288" s="39"/>
      <c r="BR288" s="39"/>
      <c r="BS288" s="39"/>
      <c r="BT288" s="39"/>
      <c r="BU288" s="39"/>
      <c r="BV288" s="39"/>
      <c r="BW288" s="39"/>
      <c r="BX288" s="39"/>
      <c r="BY288" s="39"/>
      <c r="BZ288" s="39"/>
      <c r="CA288" s="39"/>
      <c r="CB288" s="39"/>
      <c r="CC288" s="39"/>
      <c r="CD288" s="39"/>
      <c r="CE288" s="39"/>
      <c r="CF288" s="39"/>
      <c r="CG288" s="39"/>
      <c r="CH288" s="39"/>
      <c r="CI288" s="39"/>
      <c r="CJ288" s="39"/>
      <c r="CK288" s="39"/>
      <c r="CL288" s="39"/>
      <c r="CM288" s="39"/>
      <c r="CN288" s="39"/>
      <c r="CO288" s="39"/>
      <c r="CP288" s="39"/>
      <c r="CQ288" s="39"/>
      <c r="CR288" s="39"/>
      <c r="CS288" s="39"/>
      <c r="CT288" s="39"/>
      <c r="CU288" s="39"/>
      <c r="CV288" s="39"/>
      <c r="CW288" s="39"/>
      <c r="CX288" s="39"/>
      <c r="CY288" s="39"/>
      <c r="CZ288" s="39"/>
      <c r="DA288" s="39"/>
      <c r="DB288" s="39"/>
      <c r="DC288" s="39"/>
      <c r="DD288" s="39"/>
      <c r="DE288" s="39"/>
      <c r="DF288" s="39"/>
      <c r="DG288" s="39"/>
      <c r="DH288" s="39"/>
      <c r="DI288" s="39"/>
      <c r="DJ288" s="39"/>
      <c r="DK288" s="39"/>
      <c r="DL288" s="39"/>
      <c r="DM288" s="39"/>
      <c r="DN288" s="39"/>
      <c r="DO288" s="39"/>
      <c r="DP288" s="39"/>
      <c r="DQ288" s="39"/>
      <c r="DR288" s="39"/>
      <c r="DS288" s="39"/>
      <c r="DT288" s="39"/>
      <c r="DU288" s="39"/>
      <c r="DV288" s="39"/>
      <c r="DW288" s="39"/>
      <c r="DX288" s="39"/>
      <c r="DY288" s="39"/>
      <c r="DZ288" s="39"/>
      <c r="EA288" s="39"/>
      <c r="EB288" s="39"/>
      <c r="EC288" s="39"/>
      <c r="ED288" s="39"/>
      <c r="EE288" s="39"/>
      <c r="EF288" s="39"/>
      <c r="EG288" s="39"/>
      <c r="EH288" s="39"/>
      <c r="EI288" s="39"/>
      <c r="EJ288" s="39"/>
      <c r="EK288" s="39"/>
      <c r="EL288" s="39"/>
      <c r="EM288" s="39"/>
      <c r="EN288" s="39"/>
      <c r="EO288" s="39"/>
      <c r="EP288" s="39"/>
      <c r="EQ288" s="39"/>
      <c r="ER288" s="39"/>
      <c r="ES288" s="39"/>
      <c r="ET288" s="39"/>
      <c r="EU288" s="39"/>
      <c r="EV288" s="39"/>
      <c r="EW288" s="39"/>
      <c r="EX288" s="39"/>
      <c r="EY288" s="39"/>
      <c r="EZ288" s="39"/>
      <c r="FA288" s="39"/>
      <c r="FB288" s="39"/>
      <c r="FC288" s="39"/>
      <c r="FD288" s="39"/>
      <c r="FE288" s="39"/>
      <c r="FF288" s="39"/>
      <c r="FG288" s="39"/>
      <c r="FH288" s="39"/>
      <c r="FI288" s="39"/>
      <c r="FJ288" s="39"/>
      <c r="FK288" s="39"/>
      <c r="FL288" s="39"/>
      <c r="FM288" s="39"/>
      <c r="FN288" s="39"/>
      <c r="FO288" s="39"/>
      <c r="FP288" s="39"/>
      <c r="FQ288" s="39"/>
      <c r="FR288" s="39"/>
      <c r="FS288" s="39"/>
      <c r="FT288" s="39"/>
      <c r="FU288" s="39"/>
      <c r="FV288" s="39"/>
      <c r="FW288" s="39"/>
      <c r="FX288" s="39"/>
      <c r="FY288" s="39"/>
      <c r="FZ288" s="39"/>
      <c r="GA288" s="39"/>
      <c r="GB288" s="39"/>
      <c r="GC288" s="39"/>
      <c r="GD288" s="39"/>
      <c r="GE288" s="39"/>
      <c r="GF288" s="39"/>
      <c r="GG288" s="39"/>
      <c r="GH288" s="39"/>
      <c r="GI288" s="39"/>
      <c r="GJ288" s="39"/>
      <c r="GK288" s="39"/>
      <c r="GL288" s="39"/>
      <c r="GM288" s="39"/>
      <c r="GN288" s="39"/>
      <c r="GO288" s="39"/>
      <c r="GP288" s="39"/>
      <c r="GQ288" s="39"/>
      <c r="GR288" s="39"/>
      <c r="GS288" s="39"/>
      <c r="GT288" s="39"/>
      <c r="GU288" s="39"/>
      <c r="GV288" s="39"/>
      <c r="GW288" s="39"/>
      <c r="GX288" s="39"/>
      <c r="GY288" s="39"/>
      <c r="GZ288" s="39"/>
      <c r="HA288" s="39"/>
      <c r="HB288" s="39"/>
      <c r="HC288" s="39"/>
      <c r="HD288" s="39"/>
      <c r="HE288" s="39"/>
      <c r="HF288" s="39"/>
      <c r="HG288" s="39"/>
      <c r="HH288" s="39"/>
      <c r="HI288" s="39"/>
      <c r="HJ288" s="39"/>
      <c r="HK288" s="39"/>
      <c r="HL288" s="39"/>
      <c r="HM288" s="39"/>
      <c r="HN288" s="39"/>
      <c r="HO288" s="39"/>
      <c r="HP288" s="39"/>
      <c r="HQ288" s="39"/>
      <c r="HR288" s="39"/>
      <c r="HS288" s="39"/>
      <c r="HT288" s="39"/>
      <c r="HU288" s="39"/>
      <c r="HV288" s="39"/>
      <c r="HW288" s="39"/>
      <c r="HX288" s="39"/>
      <c r="HY288" s="39"/>
      <c r="HZ288" s="39"/>
      <c r="IA288" s="39"/>
      <c r="IB288" s="39"/>
      <c r="IC288" s="39"/>
      <c r="ID288" s="39"/>
      <c r="IE288" s="39"/>
      <c r="IF288" s="39"/>
      <c r="IG288" s="39"/>
      <c r="IH288" s="39"/>
      <c r="II288" s="39"/>
      <c r="IJ288" s="39"/>
      <c r="IK288" s="39"/>
      <c r="IL288" s="39"/>
      <c r="IM288" s="39"/>
      <c r="IN288" s="39"/>
      <c r="IO288" s="39"/>
    </row>
    <row r="289" spans="1:21" ht="18" customHeight="1" x14ac:dyDescent="0.25">
      <c r="A289" s="267"/>
      <c r="B289" s="253"/>
      <c r="C289" s="254"/>
      <c r="D289" s="255"/>
      <c r="E289" s="256"/>
      <c r="F289" s="256"/>
      <c r="G289" s="256"/>
      <c r="H289" s="255"/>
      <c r="I289" s="255"/>
      <c r="J289" s="257"/>
      <c r="K289" s="257"/>
      <c r="L289" s="257"/>
      <c r="M289" s="257"/>
      <c r="N289" s="255"/>
      <c r="O289" s="255"/>
      <c r="P289" s="60"/>
      <c r="Q289" s="60"/>
      <c r="R289" s="59"/>
      <c r="S289" s="60"/>
      <c r="T289" s="60"/>
      <c r="U289" s="54"/>
    </row>
    <row r="290" spans="1:21" ht="18" customHeight="1" x14ac:dyDescent="0.25">
      <c r="A290" s="267"/>
      <c r="B290" s="253"/>
      <c r="C290" s="254"/>
      <c r="D290" s="255"/>
      <c r="E290" s="256"/>
      <c r="F290" s="256"/>
      <c r="G290" s="256"/>
      <c r="H290" s="255"/>
      <c r="I290" s="255"/>
      <c r="J290" s="257"/>
      <c r="K290" s="257"/>
      <c r="L290" s="257"/>
      <c r="M290" s="257"/>
      <c r="N290" s="255"/>
      <c r="O290" s="255"/>
      <c r="P290" s="60"/>
      <c r="Q290" s="60"/>
      <c r="R290" s="59"/>
      <c r="S290" s="60"/>
      <c r="T290" s="60"/>
      <c r="U290" s="54"/>
    </row>
    <row r="291" spans="1:21" ht="18" customHeight="1" x14ac:dyDescent="0.25">
      <c r="A291" s="267"/>
      <c r="B291" s="253"/>
      <c r="C291" s="254"/>
      <c r="D291" s="255"/>
      <c r="E291" s="256"/>
      <c r="F291" s="256"/>
      <c r="G291" s="256"/>
      <c r="H291" s="255"/>
      <c r="I291" s="255"/>
      <c r="J291" s="257"/>
      <c r="K291" s="257"/>
      <c r="L291" s="257"/>
      <c r="M291" s="257"/>
      <c r="N291" s="255"/>
      <c r="O291" s="255"/>
      <c r="P291" s="60"/>
      <c r="Q291" s="60"/>
      <c r="R291" s="59"/>
      <c r="S291" s="60"/>
      <c r="T291" s="60"/>
      <c r="U291" s="54"/>
    </row>
    <row r="292" spans="1:21" ht="15" customHeight="1" x14ac:dyDescent="0.25">
      <c r="A292" s="267"/>
      <c r="B292" s="253"/>
      <c r="C292" s="254"/>
      <c r="D292" s="255"/>
      <c r="E292" s="256"/>
      <c r="F292" s="256"/>
      <c r="G292" s="256"/>
      <c r="H292" s="255"/>
      <c r="I292" s="255"/>
      <c r="J292" s="257"/>
      <c r="K292" s="257"/>
      <c r="L292" s="257"/>
      <c r="M292" s="257"/>
      <c r="N292" s="255"/>
      <c r="O292" s="255"/>
      <c r="P292" s="60"/>
      <c r="Q292" s="60"/>
      <c r="R292" s="59"/>
      <c r="S292" s="60"/>
      <c r="T292" s="60"/>
      <c r="U292" s="54"/>
    </row>
    <row r="293" spans="1:21" ht="15" customHeight="1" x14ac:dyDescent="0.25">
      <c r="A293" s="267"/>
      <c r="B293" s="253"/>
      <c r="C293" s="254"/>
      <c r="D293" s="255"/>
      <c r="E293" s="256"/>
      <c r="F293" s="256"/>
      <c r="G293" s="256"/>
      <c r="H293" s="255"/>
      <c r="I293" s="255"/>
      <c r="J293" s="257"/>
      <c r="K293" s="257"/>
      <c r="L293" s="257"/>
      <c r="M293" s="257"/>
      <c r="N293" s="255"/>
      <c r="O293" s="255"/>
      <c r="P293" s="60"/>
      <c r="Q293" s="60"/>
      <c r="R293" s="59"/>
      <c r="S293" s="60"/>
      <c r="T293" s="60"/>
      <c r="U293" s="54"/>
    </row>
    <row r="294" spans="1:21" ht="15" customHeight="1" x14ac:dyDescent="0.25">
      <c r="A294" s="267"/>
      <c r="B294" s="253"/>
      <c r="C294" s="254"/>
      <c r="D294" s="255"/>
      <c r="E294" s="256"/>
      <c r="F294" s="256"/>
      <c r="G294" s="256"/>
      <c r="H294" s="255"/>
      <c r="I294" s="255"/>
      <c r="J294" s="257"/>
      <c r="K294" s="257"/>
      <c r="L294" s="257"/>
      <c r="M294" s="257"/>
      <c r="N294" s="255"/>
      <c r="O294" s="255"/>
      <c r="P294" s="60"/>
      <c r="Q294" s="60"/>
      <c r="R294" s="59"/>
      <c r="S294" s="60"/>
      <c r="T294" s="60"/>
      <c r="U294" s="54"/>
    </row>
    <row r="295" spans="1:21" ht="15" customHeight="1" x14ac:dyDescent="0.25">
      <c r="A295" s="267"/>
      <c r="B295" s="253"/>
      <c r="C295" s="254"/>
      <c r="D295" s="255"/>
      <c r="E295" s="256"/>
      <c r="F295" s="256"/>
      <c r="G295" s="256"/>
      <c r="H295" s="255"/>
      <c r="I295" s="255"/>
      <c r="J295" s="257"/>
      <c r="K295" s="257"/>
      <c r="L295" s="257"/>
      <c r="M295" s="257"/>
      <c r="N295" s="255"/>
      <c r="O295" s="255"/>
      <c r="P295" s="60"/>
      <c r="Q295" s="60"/>
      <c r="R295" s="59"/>
      <c r="S295" s="60"/>
      <c r="T295" s="60"/>
      <c r="U295" s="54"/>
    </row>
    <row r="296" spans="1:21" ht="15" customHeight="1" x14ac:dyDescent="0.25">
      <c r="A296" s="267"/>
      <c r="B296" s="253"/>
      <c r="C296" s="254"/>
      <c r="D296" s="255"/>
      <c r="E296" s="256"/>
      <c r="F296" s="256"/>
      <c r="G296" s="256"/>
      <c r="H296" s="255"/>
      <c r="I296" s="255"/>
      <c r="J296" s="257"/>
      <c r="K296" s="257"/>
      <c r="L296" s="257"/>
      <c r="M296" s="257"/>
      <c r="N296" s="255"/>
      <c r="O296" s="255"/>
      <c r="P296" s="60"/>
      <c r="Q296" s="60"/>
      <c r="R296" s="59"/>
      <c r="S296" s="60"/>
      <c r="T296" s="60"/>
      <c r="U296" s="54"/>
    </row>
    <row r="297" spans="1:21" ht="15" customHeight="1" x14ac:dyDescent="0.25">
      <c r="A297" s="267"/>
      <c r="B297" s="253"/>
      <c r="C297" s="254"/>
      <c r="D297" s="255"/>
      <c r="E297" s="256"/>
      <c r="F297" s="256"/>
      <c r="G297" s="256"/>
      <c r="H297" s="255"/>
      <c r="I297" s="255"/>
      <c r="J297" s="257"/>
      <c r="K297" s="257"/>
      <c r="L297" s="257"/>
      <c r="M297" s="257"/>
      <c r="N297" s="255"/>
      <c r="O297" s="255"/>
      <c r="P297" s="60"/>
      <c r="Q297" s="60"/>
      <c r="R297" s="59"/>
      <c r="S297" s="60"/>
      <c r="T297" s="60"/>
      <c r="U297" s="54"/>
    </row>
    <row r="298" spans="1:21" ht="15" customHeight="1" x14ac:dyDescent="0.25">
      <c r="A298" s="269"/>
      <c r="B298" s="269"/>
      <c r="C298" s="269"/>
      <c r="D298" s="269"/>
      <c r="E298" s="269"/>
      <c r="F298" s="269"/>
      <c r="G298" s="269"/>
      <c r="H298" s="269"/>
      <c r="I298" s="269"/>
      <c r="J298" s="269"/>
      <c r="K298" s="269"/>
      <c r="L298" s="269"/>
      <c r="M298" s="269"/>
      <c r="N298" s="269"/>
      <c r="O298" s="259"/>
      <c r="S298" s="56"/>
      <c r="T298" s="57"/>
    </row>
    <row r="299" spans="1:21" ht="15" customHeight="1" x14ac:dyDescent="0.2">
      <c r="A299" s="270"/>
      <c r="B299" s="270"/>
      <c r="C299" s="270"/>
      <c r="D299" s="270"/>
      <c r="E299" s="270"/>
      <c r="F299" s="270"/>
      <c r="G299" s="270"/>
      <c r="H299" s="270"/>
      <c r="I299" s="270"/>
      <c r="J299" s="270"/>
      <c r="K299" s="270"/>
      <c r="L299" s="270"/>
      <c r="M299" s="270"/>
      <c r="N299" s="270"/>
      <c r="O299" s="258"/>
      <c r="S299" s="56"/>
    </row>
    <row r="300" spans="1:21" ht="15" customHeight="1" x14ac:dyDescent="0.25">
      <c r="A300" s="270"/>
      <c r="B300" s="270"/>
      <c r="C300" s="270"/>
      <c r="D300" s="270"/>
      <c r="E300" s="270"/>
      <c r="F300" s="270"/>
      <c r="G300" s="270"/>
      <c r="H300" s="270"/>
      <c r="I300" s="270"/>
      <c r="J300" s="270"/>
      <c r="K300" s="270"/>
      <c r="L300" s="270"/>
      <c r="M300" s="270"/>
      <c r="N300" s="270"/>
      <c r="O300" s="271"/>
      <c r="S300" s="56"/>
    </row>
    <row r="301" spans="1:21" ht="15" customHeight="1" x14ac:dyDescent="0.25">
      <c r="A301" s="272"/>
      <c r="B301" s="272"/>
      <c r="C301" s="272"/>
      <c r="D301" s="272"/>
      <c r="E301" s="272"/>
      <c r="F301" s="272"/>
      <c r="G301" s="272"/>
      <c r="H301" s="272"/>
      <c r="I301" s="272"/>
      <c r="J301" s="272"/>
      <c r="K301" s="272"/>
      <c r="L301" s="272"/>
      <c r="M301" s="272"/>
      <c r="N301" s="272"/>
      <c r="O301" s="271"/>
      <c r="S301" s="56"/>
    </row>
    <row r="302" spans="1:21" ht="15" customHeight="1" x14ac:dyDescent="0.25">
      <c r="A302" s="271"/>
      <c r="B302" s="271"/>
      <c r="C302" s="271"/>
      <c r="D302" s="271"/>
      <c r="E302" s="271"/>
      <c r="F302" s="271"/>
      <c r="G302" s="271"/>
      <c r="H302" s="271"/>
      <c r="I302" s="271"/>
      <c r="J302" s="271"/>
      <c r="K302" s="271"/>
      <c r="L302" s="271"/>
      <c r="M302" s="271"/>
      <c r="N302" s="252"/>
      <c r="O302" s="271"/>
      <c r="S302" s="56"/>
    </row>
    <row r="303" spans="1:21" ht="15" customHeight="1" x14ac:dyDescent="0.25">
      <c r="A303" s="271"/>
      <c r="B303" s="271"/>
      <c r="C303" s="271"/>
      <c r="D303" s="271"/>
      <c r="E303" s="271"/>
      <c r="F303" s="271"/>
      <c r="G303" s="271"/>
      <c r="H303" s="271"/>
      <c r="I303" s="271"/>
      <c r="J303" s="271"/>
      <c r="K303" s="271"/>
      <c r="L303" s="271"/>
      <c r="M303" s="271"/>
      <c r="N303" s="252"/>
      <c r="O303" s="271"/>
      <c r="S303" s="56"/>
    </row>
    <row r="304" spans="1:21" ht="15" customHeight="1" x14ac:dyDescent="0.25">
      <c r="A304" s="271"/>
      <c r="B304" s="271"/>
      <c r="C304" s="271"/>
      <c r="D304" s="271"/>
      <c r="E304" s="271"/>
      <c r="F304" s="271"/>
      <c r="G304" s="271"/>
      <c r="H304" s="271"/>
      <c r="I304" s="271"/>
      <c r="J304" s="271"/>
      <c r="K304" s="271"/>
      <c r="L304" s="271"/>
      <c r="M304" s="271"/>
      <c r="N304" s="252"/>
      <c r="O304" s="271"/>
      <c r="S304" s="56"/>
    </row>
    <row r="305" spans="1:19" ht="15" customHeight="1" x14ac:dyDescent="0.25">
      <c r="A305" s="271"/>
      <c r="B305" s="271"/>
      <c r="C305" s="271"/>
      <c r="D305" s="271"/>
      <c r="E305" s="271"/>
      <c r="F305" s="271"/>
      <c r="G305" s="271"/>
      <c r="H305" s="271"/>
      <c r="I305" s="271"/>
      <c r="J305" s="271"/>
      <c r="K305" s="271"/>
      <c r="L305" s="271"/>
      <c r="M305" s="271"/>
      <c r="N305" s="271"/>
      <c r="O305" s="271"/>
      <c r="P305" s="38"/>
      <c r="S305" s="56"/>
    </row>
    <row r="306" spans="1:19" ht="15" customHeight="1" x14ac:dyDescent="0.25">
      <c r="A306" s="271"/>
      <c r="B306" s="271"/>
      <c r="C306" s="271"/>
      <c r="D306" s="271"/>
      <c r="E306" s="271"/>
      <c r="F306" s="271"/>
      <c r="G306" s="271"/>
      <c r="H306" s="271"/>
      <c r="I306" s="271"/>
      <c r="J306" s="271"/>
      <c r="K306" s="271"/>
      <c r="L306" s="271"/>
      <c r="M306" s="271"/>
      <c r="N306" s="271"/>
      <c r="O306" s="271"/>
      <c r="P306" s="38"/>
      <c r="S306" s="56"/>
    </row>
    <row r="307" spans="1:19" ht="15" customHeight="1" x14ac:dyDescent="0.25">
      <c r="A307" s="271"/>
      <c r="B307" s="271"/>
      <c r="C307" s="271"/>
      <c r="D307" s="271"/>
      <c r="E307" s="271"/>
      <c r="F307" s="271"/>
      <c r="G307" s="271"/>
      <c r="H307" s="271"/>
      <c r="I307" s="271"/>
      <c r="J307" s="271"/>
      <c r="K307" s="271"/>
      <c r="L307" s="271"/>
      <c r="M307" s="271"/>
      <c r="N307" s="271"/>
      <c r="O307" s="271"/>
      <c r="P307" s="38"/>
      <c r="S307" s="56"/>
    </row>
    <row r="308" spans="1:19" ht="15" customHeight="1" x14ac:dyDescent="0.25">
      <c r="A308" s="271"/>
      <c r="B308" s="271"/>
      <c r="C308" s="271"/>
      <c r="D308" s="271"/>
      <c r="E308" s="271"/>
      <c r="F308" s="271"/>
      <c r="G308" s="271"/>
      <c r="H308" s="271"/>
      <c r="I308" s="271"/>
      <c r="J308" s="271"/>
      <c r="K308" s="271"/>
      <c r="L308" s="271"/>
      <c r="M308" s="271"/>
      <c r="N308" s="271"/>
      <c r="O308" s="271"/>
      <c r="P308" s="38"/>
      <c r="S308" s="56"/>
    </row>
    <row r="309" spans="1:19" ht="15" customHeight="1" x14ac:dyDescent="0.25">
      <c r="A309" s="271"/>
      <c r="B309" s="271"/>
      <c r="C309" s="271"/>
      <c r="D309" s="271"/>
      <c r="E309" s="271"/>
      <c r="F309" s="271"/>
      <c r="G309" s="271"/>
      <c r="H309" s="271"/>
      <c r="I309" s="271"/>
      <c r="J309" s="271"/>
      <c r="K309" s="271"/>
      <c r="L309" s="271"/>
      <c r="M309" s="271"/>
      <c r="N309" s="271"/>
      <c r="O309" s="271"/>
      <c r="P309" s="38"/>
      <c r="S309" s="56"/>
    </row>
    <row r="310" spans="1:19" ht="15" customHeight="1" x14ac:dyDescent="0.25">
      <c r="A310" s="271"/>
      <c r="B310" s="271"/>
      <c r="C310" s="271"/>
      <c r="D310" s="271"/>
      <c r="E310" s="271"/>
      <c r="F310" s="271"/>
      <c r="G310" s="271"/>
      <c r="H310" s="271"/>
      <c r="I310" s="271"/>
      <c r="J310" s="271"/>
      <c r="K310" s="271"/>
      <c r="L310" s="271"/>
      <c r="M310" s="271"/>
      <c r="N310" s="271"/>
      <c r="O310" s="271"/>
      <c r="P310" s="38"/>
      <c r="S310" s="56"/>
    </row>
    <row r="311" spans="1:19" ht="15" customHeight="1" x14ac:dyDescent="0.25">
      <c r="A311" s="271"/>
      <c r="B311" s="271"/>
      <c r="C311" s="271"/>
      <c r="D311" s="271"/>
      <c r="E311" s="271"/>
      <c r="F311" s="271"/>
      <c r="G311" s="271"/>
      <c r="H311" s="271"/>
      <c r="I311" s="271"/>
      <c r="J311" s="271"/>
      <c r="K311" s="271"/>
      <c r="L311" s="271"/>
      <c r="M311" s="271"/>
      <c r="N311" s="271"/>
      <c r="O311" s="271"/>
      <c r="P311" s="38"/>
      <c r="S311" s="56"/>
    </row>
    <row r="312" spans="1:19" ht="15" customHeight="1" x14ac:dyDescent="0.25">
      <c r="A312" s="271"/>
      <c r="B312" s="271"/>
      <c r="C312" s="271"/>
      <c r="D312" s="271"/>
      <c r="E312" s="271"/>
      <c r="F312" s="271"/>
      <c r="G312" s="271"/>
      <c r="H312" s="271"/>
      <c r="I312" s="271"/>
      <c r="J312" s="271"/>
      <c r="K312" s="271"/>
      <c r="L312" s="271"/>
      <c r="M312" s="271"/>
      <c r="N312" s="271"/>
      <c r="O312" s="271"/>
      <c r="P312" s="38"/>
      <c r="S312" s="56"/>
    </row>
    <row r="313" spans="1:19" ht="15" customHeight="1" x14ac:dyDescent="0.25">
      <c r="A313" s="271"/>
      <c r="B313" s="271"/>
      <c r="C313" s="271"/>
      <c r="D313" s="271"/>
      <c r="E313" s="271"/>
      <c r="F313" s="271"/>
      <c r="G313" s="271"/>
      <c r="H313" s="271"/>
      <c r="I313" s="271"/>
      <c r="J313" s="271"/>
      <c r="K313" s="271"/>
      <c r="L313" s="271"/>
      <c r="M313" s="271"/>
      <c r="N313" s="271"/>
      <c r="O313" s="271"/>
      <c r="P313" s="38"/>
      <c r="S313" s="56"/>
    </row>
    <row r="314" spans="1:19" ht="15" customHeight="1" x14ac:dyDescent="0.25">
      <c r="A314" s="271"/>
      <c r="B314" s="271"/>
      <c r="C314" s="271"/>
      <c r="D314" s="271"/>
      <c r="E314" s="271"/>
      <c r="F314" s="271"/>
      <c r="G314" s="271"/>
      <c r="H314" s="271"/>
      <c r="I314" s="271"/>
      <c r="J314" s="271"/>
      <c r="K314" s="271"/>
      <c r="L314" s="271"/>
      <c r="M314" s="271"/>
      <c r="N314" s="271"/>
      <c r="O314" s="271"/>
      <c r="P314" s="38"/>
      <c r="S314" s="56"/>
    </row>
    <row r="315" spans="1:19" ht="15" customHeight="1" x14ac:dyDescent="0.25">
      <c r="A315" s="271"/>
      <c r="B315" s="271"/>
      <c r="C315" s="271"/>
      <c r="D315" s="271"/>
      <c r="E315" s="271"/>
      <c r="F315" s="271"/>
      <c r="G315" s="271"/>
      <c r="H315" s="271"/>
      <c r="I315" s="271"/>
      <c r="J315" s="271"/>
      <c r="K315" s="271"/>
      <c r="L315" s="271"/>
      <c r="M315" s="271"/>
      <c r="N315" s="271"/>
      <c r="O315" s="271"/>
      <c r="P315" s="38"/>
      <c r="S315" s="56"/>
    </row>
    <row r="316" spans="1:19" ht="15" customHeight="1" x14ac:dyDescent="0.25">
      <c r="A316" s="271"/>
      <c r="B316" s="271"/>
      <c r="C316" s="271"/>
      <c r="D316" s="271"/>
      <c r="E316" s="271"/>
      <c r="F316" s="271"/>
      <c r="G316" s="271"/>
      <c r="H316" s="271"/>
      <c r="I316" s="271"/>
      <c r="J316" s="271"/>
      <c r="K316" s="271"/>
      <c r="L316" s="271"/>
      <c r="M316" s="271"/>
      <c r="N316" s="271"/>
      <c r="O316" s="271"/>
      <c r="P316" s="38"/>
      <c r="S316" s="56"/>
    </row>
    <row r="317" spans="1:19" ht="15" customHeight="1" x14ac:dyDescent="0.25">
      <c r="A317" s="271"/>
      <c r="B317" s="271"/>
      <c r="C317" s="271"/>
      <c r="D317" s="271"/>
      <c r="E317" s="271"/>
      <c r="F317" s="271"/>
      <c r="G317" s="271"/>
      <c r="H317" s="271"/>
      <c r="I317" s="271"/>
      <c r="J317" s="271"/>
      <c r="K317" s="271"/>
      <c r="L317" s="271"/>
      <c r="M317" s="271"/>
      <c r="N317" s="271"/>
      <c r="O317" s="271"/>
      <c r="P317" s="38"/>
      <c r="S317" s="56"/>
    </row>
    <row r="318" spans="1:19" ht="15" customHeight="1" x14ac:dyDescent="0.25">
      <c r="A318" s="271"/>
      <c r="B318" s="271"/>
      <c r="C318" s="271"/>
      <c r="D318" s="271"/>
      <c r="E318" s="271"/>
      <c r="F318" s="271"/>
      <c r="G318" s="271"/>
      <c r="H318" s="271"/>
      <c r="I318" s="271"/>
      <c r="J318" s="271"/>
      <c r="K318" s="271"/>
      <c r="L318" s="271"/>
      <c r="M318" s="271"/>
      <c r="N318" s="271"/>
      <c r="O318" s="271"/>
      <c r="P318" s="38"/>
      <c r="S318" s="56"/>
    </row>
    <row r="319" spans="1:19" ht="15" customHeight="1" x14ac:dyDescent="0.25">
      <c r="A319" s="271"/>
      <c r="B319" s="271"/>
      <c r="C319" s="271"/>
      <c r="D319" s="271"/>
      <c r="E319" s="271"/>
      <c r="F319" s="271"/>
      <c r="G319" s="271"/>
      <c r="H319" s="271"/>
      <c r="I319" s="271"/>
      <c r="J319" s="271"/>
      <c r="K319" s="271"/>
      <c r="L319" s="271"/>
      <c r="M319" s="271"/>
      <c r="N319" s="271"/>
      <c r="O319" s="271"/>
      <c r="P319" s="38"/>
      <c r="S319" s="56"/>
    </row>
    <row r="320" spans="1:19" ht="15" customHeight="1" x14ac:dyDescent="0.25">
      <c r="A320" s="271"/>
      <c r="B320" s="271"/>
      <c r="C320" s="271"/>
      <c r="D320" s="271"/>
      <c r="E320" s="271"/>
      <c r="F320" s="271"/>
      <c r="G320" s="271"/>
      <c r="H320" s="271"/>
      <c r="I320" s="271"/>
      <c r="J320" s="271"/>
      <c r="K320" s="271"/>
      <c r="L320" s="271"/>
      <c r="M320" s="271"/>
      <c r="N320" s="271"/>
      <c r="O320" s="271"/>
      <c r="P320" s="38"/>
      <c r="S320" s="56"/>
    </row>
    <row r="321" spans="1:19" ht="15" customHeight="1" x14ac:dyDescent="0.25">
      <c r="A321" s="271"/>
      <c r="B321" s="271"/>
      <c r="C321" s="271"/>
      <c r="D321" s="271"/>
      <c r="E321" s="271"/>
      <c r="F321" s="271"/>
      <c r="G321" s="271"/>
      <c r="H321" s="271"/>
      <c r="I321" s="271"/>
      <c r="J321" s="271"/>
      <c r="K321" s="271"/>
      <c r="L321" s="271"/>
      <c r="M321" s="271"/>
      <c r="N321" s="271"/>
      <c r="O321" s="271"/>
      <c r="P321" s="38"/>
      <c r="S321" s="56"/>
    </row>
    <row r="322" spans="1:19" ht="15" customHeight="1" x14ac:dyDescent="0.25">
      <c r="A322" s="271"/>
      <c r="B322" s="271"/>
      <c r="C322" s="271"/>
      <c r="D322" s="271"/>
      <c r="E322" s="271"/>
      <c r="F322" s="271"/>
      <c r="G322" s="271"/>
      <c r="H322" s="271"/>
      <c r="I322" s="271"/>
      <c r="J322" s="271"/>
      <c r="K322" s="271"/>
      <c r="L322" s="271"/>
      <c r="M322" s="271"/>
      <c r="N322" s="271"/>
      <c r="O322" s="271"/>
      <c r="P322" s="38"/>
      <c r="S322" s="56"/>
    </row>
    <row r="323" spans="1:19" ht="15" customHeight="1" x14ac:dyDescent="0.25">
      <c r="A323" s="271"/>
      <c r="B323" s="271"/>
      <c r="C323" s="271"/>
      <c r="D323" s="271"/>
      <c r="E323" s="271"/>
      <c r="F323" s="271"/>
      <c r="G323" s="271"/>
      <c r="H323" s="271"/>
      <c r="I323" s="271"/>
      <c r="J323" s="271"/>
      <c r="K323" s="271"/>
      <c r="L323" s="271"/>
      <c r="M323" s="271"/>
      <c r="N323" s="271"/>
      <c r="O323" s="271"/>
      <c r="P323" s="38"/>
      <c r="S323" s="56"/>
    </row>
    <row r="324" spans="1:19" ht="15" customHeight="1" x14ac:dyDescent="0.25">
      <c r="A324" s="271"/>
      <c r="B324" s="271"/>
      <c r="C324" s="271"/>
      <c r="D324" s="271"/>
      <c r="E324" s="271"/>
      <c r="F324" s="271"/>
      <c r="G324" s="271"/>
      <c r="H324" s="271"/>
      <c r="I324" s="271"/>
      <c r="J324" s="271"/>
      <c r="K324" s="271"/>
      <c r="L324" s="271"/>
      <c r="M324" s="271"/>
      <c r="N324" s="271"/>
      <c r="O324" s="271"/>
      <c r="P324" s="38"/>
      <c r="S324" s="56"/>
    </row>
    <row r="325" spans="1:19" ht="15" customHeight="1" x14ac:dyDescent="0.25">
      <c r="A325" s="271"/>
      <c r="B325" s="271"/>
      <c r="C325" s="271"/>
      <c r="D325" s="271"/>
      <c r="E325" s="271"/>
      <c r="F325" s="271"/>
      <c r="G325" s="271"/>
      <c r="H325" s="271"/>
      <c r="I325" s="271"/>
      <c r="J325" s="271"/>
      <c r="K325" s="271"/>
      <c r="L325" s="271"/>
      <c r="M325" s="271"/>
      <c r="N325" s="271"/>
      <c r="O325" s="271"/>
      <c r="P325" s="38"/>
      <c r="S325" s="56"/>
    </row>
    <row r="326" spans="1:19" ht="15" customHeight="1" x14ac:dyDescent="0.25">
      <c r="A326" s="271"/>
      <c r="B326" s="271"/>
      <c r="C326" s="271"/>
      <c r="D326" s="271"/>
      <c r="E326" s="271"/>
      <c r="F326" s="271"/>
      <c r="G326" s="271"/>
      <c r="H326" s="271"/>
      <c r="I326" s="271"/>
      <c r="J326" s="271"/>
      <c r="K326" s="271"/>
      <c r="L326" s="271"/>
      <c r="M326" s="271"/>
      <c r="N326" s="271"/>
      <c r="O326" s="271"/>
      <c r="P326" s="38"/>
      <c r="S326" s="56"/>
    </row>
    <row r="327" spans="1:19" ht="15" customHeight="1" x14ac:dyDescent="0.25">
      <c r="A327" s="271"/>
      <c r="B327" s="271"/>
      <c r="C327" s="271"/>
      <c r="D327" s="271"/>
      <c r="E327" s="271"/>
      <c r="F327" s="271"/>
      <c r="G327" s="271"/>
      <c r="H327" s="271"/>
      <c r="I327" s="271"/>
      <c r="J327" s="271"/>
      <c r="K327" s="271"/>
      <c r="L327" s="271"/>
      <c r="M327" s="271"/>
      <c r="N327" s="271"/>
      <c r="O327" s="271"/>
      <c r="P327" s="38"/>
      <c r="S327" s="56"/>
    </row>
    <row r="328" spans="1:19" ht="15" customHeight="1" x14ac:dyDescent="0.25">
      <c r="A328" s="271"/>
      <c r="B328" s="271"/>
      <c r="C328" s="271"/>
      <c r="D328" s="271"/>
      <c r="E328" s="271"/>
      <c r="F328" s="271"/>
      <c r="G328" s="271"/>
      <c r="H328" s="271"/>
      <c r="I328" s="271"/>
      <c r="J328" s="271"/>
      <c r="K328" s="271"/>
      <c r="L328" s="271"/>
      <c r="M328" s="271"/>
      <c r="N328" s="271"/>
      <c r="O328" s="271"/>
      <c r="P328" s="38"/>
      <c r="S328" s="56"/>
    </row>
    <row r="329" spans="1:19" ht="15" customHeight="1" x14ac:dyDescent="0.25">
      <c r="A329" s="271"/>
      <c r="B329" s="271"/>
      <c r="C329" s="271"/>
      <c r="D329" s="271"/>
      <c r="E329" s="271"/>
      <c r="F329" s="271"/>
      <c r="G329" s="271"/>
      <c r="H329" s="271"/>
      <c r="I329" s="271"/>
      <c r="J329" s="271"/>
      <c r="K329" s="271"/>
      <c r="L329" s="271"/>
      <c r="M329" s="271"/>
      <c r="N329" s="271"/>
      <c r="O329" s="271"/>
      <c r="P329" s="38"/>
      <c r="S329" s="56"/>
    </row>
    <row r="330" spans="1:19" ht="15" customHeight="1" x14ac:dyDescent="0.25">
      <c r="A330" s="271"/>
      <c r="B330" s="271"/>
      <c r="C330" s="271"/>
      <c r="D330" s="271"/>
      <c r="E330" s="271"/>
      <c r="F330" s="271"/>
      <c r="G330" s="271"/>
      <c r="H330" s="271"/>
      <c r="I330" s="271"/>
      <c r="J330" s="271"/>
      <c r="K330" s="271"/>
      <c r="L330" s="271"/>
      <c r="M330" s="271"/>
      <c r="N330" s="271"/>
      <c r="O330" s="271"/>
      <c r="P330" s="38"/>
      <c r="S330" s="56"/>
    </row>
    <row r="331" spans="1:19" ht="15" customHeight="1" x14ac:dyDescent="0.25">
      <c r="A331" s="271"/>
      <c r="B331" s="271"/>
      <c r="C331" s="271"/>
      <c r="D331" s="271"/>
      <c r="E331" s="271"/>
      <c r="F331" s="271"/>
      <c r="G331" s="271"/>
      <c r="H331" s="271"/>
      <c r="I331" s="271"/>
      <c r="J331" s="271"/>
      <c r="K331" s="271"/>
      <c r="L331" s="271"/>
      <c r="M331" s="271"/>
      <c r="N331" s="271"/>
      <c r="O331" s="271"/>
      <c r="P331" s="38"/>
      <c r="S331" s="56"/>
    </row>
    <row r="332" spans="1:19" ht="15" customHeight="1" x14ac:dyDescent="0.25">
      <c r="A332" s="271"/>
      <c r="B332" s="271"/>
      <c r="C332" s="271"/>
      <c r="D332" s="271"/>
      <c r="E332" s="271"/>
      <c r="F332" s="271"/>
      <c r="G332" s="271"/>
      <c r="H332" s="271"/>
      <c r="I332" s="271"/>
      <c r="J332" s="271"/>
      <c r="K332" s="271"/>
      <c r="L332" s="271"/>
      <c r="M332" s="271"/>
      <c r="N332" s="271"/>
      <c r="O332" s="271"/>
      <c r="P332" s="38"/>
      <c r="S332" s="56"/>
    </row>
    <row r="333" spans="1:19" ht="15" customHeight="1" x14ac:dyDescent="0.25">
      <c r="A333" s="271"/>
      <c r="B333" s="271"/>
      <c r="C333" s="271"/>
      <c r="D333" s="271"/>
      <c r="E333" s="271"/>
      <c r="F333" s="271"/>
      <c r="G333" s="271"/>
      <c r="H333" s="271"/>
      <c r="I333" s="271"/>
      <c r="J333" s="271"/>
      <c r="K333" s="271"/>
      <c r="L333" s="271"/>
      <c r="M333" s="271"/>
      <c r="N333" s="271"/>
      <c r="O333" s="271"/>
      <c r="P333" s="38"/>
      <c r="S333" s="56"/>
    </row>
    <row r="334" spans="1:19" ht="15" customHeight="1" x14ac:dyDescent="0.25">
      <c r="A334" s="271"/>
      <c r="B334" s="271"/>
      <c r="C334" s="271"/>
      <c r="D334" s="271"/>
      <c r="E334" s="271"/>
      <c r="F334" s="271"/>
      <c r="G334" s="271"/>
      <c r="H334" s="271"/>
      <c r="I334" s="271"/>
      <c r="J334" s="271"/>
      <c r="K334" s="271"/>
      <c r="L334" s="271"/>
      <c r="M334" s="271"/>
      <c r="N334" s="271"/>
      <c r="O334" s="271"/>
      <c r="P334" s="38"/>
      <c r="S334" s="56"/>
    </row>
    <row r="335" spans="1:19" ht="15" customHeight="1" x14ac:dyDescent="0.25">
      <c r="A335" s="271"/>
      <c r="B335" s="271"/>
      <c r="C335" s="271"/>
      <c r="D335" s="271"/>
      <c r="E335" s="271"/>
      <c r="F335" s="271"/>
      <c r="G335" s="271"/>
      <c r="H335" s="271"/>
      <c r="I335" s="271"/>
      <c r="J335" s="271"/>
      <c r="K335" s="271"/>
      <c r="L335" s="271"/>
      <c r="M335" s="271"/>
      <c r="N335" s="271"/>
      <c r="O335" s="271"/>
      <c r="P335" s="38"/>
      <c r="S335" s="56"/>
    </row>
    <row r="336" spans="1:19" ht="15" customHeight="1" x14ac:dyDescent="0.25">
      <c r="A336" s="271"/>
      <c r="B336" s="271"/>
      <c r="C336" s="271"/>
      <c r="D336" s="271"/>
      <c r="E336" s="271"/>
      <c r="F336" s="271"/>
      <c r="G336" s="271"/>
      <c r="H336" s="271"/>
      <c r="I336" s="271"/>
      <c r="J336" s="271"/>
      <c r="K336" s="271"/>
      <c r="L336" s="271"/>
      <c r="M336" s="271"/>
      <c r="N336" s="271"/>
      <c r="O336" s="271"/>
      <c r="P336" s="38"/>
      <c r="S336" s="56"/>
    </row>
    <row r="337" spans="1:19" ht="15" customHeight="1" x14ac:dyDescent="0.25">
      <c r="A337" s="271"/>
      <c r="B337" s="271"/>
      <c r="C337" s="271"/>
      <c r="D337" s="271"/>
      <c r="E337" s="271"/>
      <c r="F337" s="271"/>
      <c r="G337" s="271"/>
      <c r="H337" s="271"/>
      <c r="I337" s="271"/>
      <c r="J337" s="271"/>
      <c r="K337" s="271"/>
      <c r="L337" s="271"/>
      <c r="M337" s="271"/>
      <c r="N337" s="271"/>
      <c r="O337" s="271"/>
      <c r="P337" s="38"/>
      <c r="S337" s="56"/>
    </row>
    <row r="338" spans="1:19" ht="15" customHeight="1" x14ac:dyDescent="0.25">
      <c r="A338" s="271"/>
      <c r="B338" s="271"/>
      <c r="C338" s="271"/>
      <c r="D338" s="271"/>
      <c r="E338" s="271"/>
      <c r="F338" s="271"/>
      <c r="G338" s="271"/>
      <c r="H338" s="271"/>
      <c r="I338" s="271"/>
      <c r="J338" s="271"/>
      <c r="K338" s="271"/>
      <c r="L338" s="271"/>
      <c r="M338" s="271"/>
      <c r="N338" s="271"/>
      <c r="O338" s="271"/>
      <c r="P338" s="38"/>
      <c r="S338" s="56"/>
    </row>
    <row r="339" spans="1:19" ht="15" customHeight="1" x14ac:dyDescent="0.25">
      <c r="A339" s="271"/>
      <c r="B339" s="271"/>
      <c r="C339" s="271"/>
      <c r="D339" s="271"/>
      <c r="E339" s="271"/>
      <c r="F339" s="271"/>
      <c r="G339" s="271"/>
      <c r="H339" s="271"/>
      <c r="I339" s="271"/>
      <c r="J339" s="271"/>
      <c r="K339" s="271"/>
      <c r="L339" s="271"/>
      <c r="M339" s="271"/>
      <c r="N339" s="271"/>
      <c r="O339" s="271"/>
      <c r="P339" s="38"/>
      <c r="S339" s="56"/>
    </row>
    <row r="340" spans="1:19" ht="15" customHeight="1" x14ac:dyDescent="0.25">
      <c r="A340" s="271"/>
      <c r="B340" s="271"/>
      <c r="C340" s="271"/>
      <c r="D340" s="271"/>
      <c r="E340" s="271"/>
      <c r="F340" s="271"/>
      <c r="G340" s="271"/>
      <c r="H340" s="271"/>
      <c r="I340" s="271"/>
      <c r="J340" s="271"/>
      <c r="K340" s="271"/>
      <c r="L340" s="271"/>
      <c r="M340" s="271"/>
      <c r="N340" s="271"/>
      <c r="O340" s="271"/>
      <c r="P340" s="38"/>
      <c r="S340" s="56"/>
    </row>
    <row r="341" spans="1:19" ht="15" customHeight="1" x14ac:dyDescent="0.2">
      <c r="N341" s="38"/>
      <c r="P341" s="38"/>
      <c r="S341" s="56"/>
    </row>
  </sheetData>
  <sheetProtection formatCells="0" formatColumns="0" formatRows="0" insertColumns="0" insertRows="0" deleteColumns="0" deleteRows="0"/>
  <mergeCells count="33">
    <mergeCell ref="A1:D1"/>
    <mergeCell ref="E1:O1"/>
    <mergeCell ref="A2:O2"/>
    <mergeCell ref="A3:F3"/>
    <mergeCell ref="G3:L3"/>
    <mergeCell ref="M3:O3"/>
    <mergeCell ref="P10:R10"/>
    <mergeCell ref="A4:M4"/>
    <mergeCell ref="A5:M5"/>
    <mergeCell ref="A6:M6"/>
    <mergeCell ref="A7:M7"/>
    <mergeCell ref="A8:M8"/>
    <mergeCell ref="A301:N301"/>
    <mergeCell ref="S10:U10"/>
    <mergeCell ref="D11:D14"/>
    <mergeCell ref="H11:H14"/>
    <mergeCell ref="J11:J14"/>
    <mergeCell ref="N11:N14"/>
    <mergeCell ref="O11:O14"/>
    <mergeCell ref="P11:P14"/>
    <mergeCell ref="Q11:Q14"/>
    <mergeCell ref="R11:R14"/>
    <mergeCell ref="S11:S14"/>
    <mergeCell ref="A9:C15"/>
    <mergeCell ref="D9:H9"/>
    <mergeCell ref="J9:N9"/>
    <mergeCell ref="E10:G10"/>
    <mergeCell ref="K10:M10"/>
    <mergeCell ref="T11:T14"/>
    <mergeCell ref="U11:U14"/>
    <mergeCell ref="A298:N298"/>
    <mergeCell ref="A299:N299"/>
    <mergeCell ref="A300:N300"/>
  </mergeCells>
  <conditionalFormatting sqref="O278:O280">
    <cfRule type="cellIs" dxfId="16" priority="2" stopIfTrue="1" operator="greaterThan">
      <formula>100</formula>
    </cfRule>
  </conditionalFormatting>
  <conditionalFormatting sqref="C278:C280">
    <cfRule type="duplicateValues" dxfId="15" priority="1"/>
  </conditionalFormatting>
  <printOptions horizontalCentered="1"/>
  <pageMargins left="0.39370078740157483" right="0.39370078740157483" top="0.39370078740157483" bottom="0.39370078740157483" header="0" footer="0"/>
  <pageSetup scale="58" fitToHeight="5" orientation="landscape" r:id="rId1"/>
  <ignoredErrors>
    <ignoredError sqref="D15:N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topLeftCell="B1" zoomScaleNormal="100" workbookViewId="0">
      <selection sqref="A1:D1"/>
    </sheetView>
  </sheetViews>
  <sheetFormatPr baseColWidth="10" defaultColWidth="11.42578125" defaultRowHeight="14.25" x14ac:dyDescent="0.25"/>
  <cols>
    <col min="1" max="1" width="11.42578125" style="62" hidden="1" customWidth="1"/>
    <col min="2" max="2" width="4.5703125" style="62" customWidth="1"/>
    <col min="3" max="3" width="42.7109375" style="62" customWidth="1"/>
    <col min="4" max="4" width="15.7109375" style="62" customWidth="1"/>
    <col min="5" max="5" width="14.140625" style="62" customWidth="1"/>
    <col min="6" max="6" width="14.5703125" style="62" customWidth="1"/>
    <col min="7" max="7" width="17.140625" style="62" bestFit="1" customWidth="1"/>
    <col min="8" max="8" width="2" style="62" customWidth="1"/>
    <col min="9" max="9" width="15.140625" style="62" customWidth="1"/>
    <col min="10" max="10" width="13.7109375" style="62" customWidth="1"/>
    <col min="11" max="11" width="14.28515625" style="62" customWidth="1"/>
    <col min="12" max="13" width="13.85546875" style="62" customWidth="1"/>
    <col min="14" max="16" width="19.7109375" style="62" bestFit="1" customWidth="1"/>
    <col min="17" max="16384" width="11.42578125" style="62"/>
  </cols>
  <sheetData>
    <row r="1" spans="1:15" s="300" customFormat="1" ht="48" customHeight="1" x14ac:dyDescent="0.2">
      <c r="A1" s="168" t="s">
        <v>1437</v>
      </c>
      <c r="B1" s="168"/>
      <c r="C1" s="168"/>
      <c r="D1" s="168"/>
      <c r="E1" s="169" t="s">
        <v>1439</v>
      </c>
      <c r="F1" s="299"/>
      <c r="G1" s="299"/>
      <c r="H1" s="299"/>
      <c r="I1" s="299"/>
      <c r="J1" s="299"/>
      <c r="K1" s="299"/>
      <c r="L1" s="299"/>
    </row>
    <row r="2" spans="1:15" s="1" customFormat="1" ht="36" customHeight="1" thickBot="1" x14ac:dyDescent="0.45">
      <c r="A2" s="173" t="s">
        <v>1438</v>
      </c>
      <c r="B2" s="173"/>
      <c r="C2" s="173"/>
      <c r="D2" s="173"/>
      <c r="E2" s="173"/>
      <c r="F2" s="173"/>
      <c r="G2" s="173"/>
      <c r="H2" s="173"/>
      <c r="I2" s="173"/>
      <c r="J2" s="173"/>
      <c r="K2" s="173"/>
      <c r="L2" s="173"/>
      <c r="M2" s="301"/>
    </row>
    <row r="3" spans="1:15" customFormat="1" ht="6" customHeight="1" x14ac:dyDescent="0.4">
      <c r="A3" s="174"/>
      <c r="B3" s="174"/>
      <c r="C3" s="174"/>
      <c r="D3" s="174"/>
      <c r="E3" s="174"/>
      <c r="F3" s="174"/>
      <c r="G3" s="174"/>
      <c r="H3" s="174"/>
      <c r="I3" s="174"/>
      <c r="J3" s="174"/>
      <c r="K3" s="174"/>
      <c r="L3" s="174"/>
    </row>
    <row r="4" spans="1:15" ht="18" customHeight="1" x14ac:dyDescent="0.25">
      <c r="B4" s="302" t="s">
        <v>779</v>
      </c>
      <c r="C4" s="302"/>
      <c r="D4" s="302"/>
      <c r="E4" s="302"/>
      <c r="F4" s="302"/>
      <c r="G4" s="302"/>
      <c r="H4" s="302"/>
      <c r="I4" s="302"/>
      <c r="J4" s="302"/>
      <c r="K4" s="302"/>
      <c r="L4" s="302"/>
      <c r="M4" s="302"/>
    </row>
    <row r="5" spans="1:15" ht="18" customHeight="1" x14ac:dyDescent="0.25">
      <c r="A5" s="63" t="s">
        <v>780</v>
      </c>
      <c r="B5" s="302" t="s">
        <v>781</v>
      </c>
      <c r="C5" s="302"/>
      <c r="D5" s="302"/>
      <c r="E5" s="302"/>
      <c r="F5" s="302"/>
      <c r="G5" s="302"/>
      <c r="H5" s="302"/>
      <c r="I5" s="302"/>
      <c r="J5" s="302"/>
      <c r="K5" s="302"/>
      <c r="L5" s="302"/>
      <c r="M5" s="302"/>
    </row>
    <row r="6" spans="1:15" ht="18" customHeight="1" x14ac:dyDescent="0.25">
      <c r="B6" s="302" t="s">
        <v>1</v>
      </c>
      <c r="C6" s="303"/>
      <c r="D6" s="303"/>
      <c r="E6" s="303"/>
      <c r="F6" s="303"/>
      <c r="G6" s="303"/>
      <c r="H6" s="303"/>
      <c r="I6" s="303"/>
      <c r="J6" s="303"/>
      <c r="K6" s="303"/>
      <c r="L6" s="303"/>
      <c r="M6" s="303"/>
      <c r="N6" s="64"/>
      <c r="O6" s="64"/>
    </row>
    <row r="7" spans="1:15" ht="18" customHeight="1" x14ac:dyDescent="0.25">
      <c r="B7" s="302" t="s">
        <v>456</v>
      </c>
      <c r="C7" s="302"/>
      <c r="D7" s="302"/>
      <c r="E7" s="302"/>
      <c r="F7" s="302"/>
      <c r="G7" s="302"/>
      <c r="H7" s="302"/>
      <c r="I7" s="302"/>
      <c r="J7" s="302"/>
      <c r="K7" s="302"/>
      <c r="L7" s="302"/>
      <c r="M7" s="302"/>
      <c r="N7" s="64"/>
      <c r="O7" s="64"/>
    </row>
    <row r="8" spans="1:15" ht="18" customHeight="1" x14ac:dyDescent="0.25">
      <c r="B8" s="304" t="s">
        <v>1473</v>
      </c>
      <c r="C8" s="304"/>
      <c r="D8" s="304"/>
      <c r="E8" s="304"/>
      <c r="F8" s="304"/>
      <c r="G8" s="304"/>
      <c r="H8" s="304"/>
      <c r="I8" s="304"/>
      <c r="J8" s="304"/>
      <c r="K8" s="304"/>
      <c r="L8" s="304"/>
      <c r="M8" s="304"/>
      <c r="N8" s="64"/>
    </row>
    <row r="9" spans="1:15" x14ac:dyDescent="0.25">
      <c r="B9" s="306" t="s">
        <v>782</v>
      </c>
      <c r="C9" s="306" t="s">
        <v>3</v>
      </c>
      <c r="D9" s="306" t="s">
        <v>783</v>
      </c>
      <c r="E9" s="306"/>
      <c r="F9" s="306"/>
      <c r="G9" s="306"/>
      <c r="H9" s="307"/>
      <c r="I9" s="306" t="s">
        <v>461</v>
      </c>
      <c r="J9" s="306"/>
      <c r="K9" s="306"/>
      <c r="L9" s="306"/>
      <c r="M9" s="308"/>
    </row>
    <row r="10" spans="1:15" x14ac:dyDescent="0.25">
      <c r="B10" s="306"/>
      <c r="C10" s="306"/>
      <c r="D10" s="307"/>
      <c r="E10" s="309" t="s">
        <v>784</v>
      </c>
      <c r="F10" s="309"/>
      <c r="G10" s="307"/>
      <c r="H10" s="307"/>
      <c r="I10" s="307"/>
      <c r="J10" s="309" t="s">
        <v>784</v>
      </c>
      <c r="K10" s="309"/>
      <c r="L10" s="307"/>
      <c r="M10" s="308"/>
    </row>
    <row r="11" spans="1:15" ht="12.75" customHeight="1" x14ac:dyDescent="0.25">
      <c r="B11" s="306"/>
      <c r="C11" s="306"/>
      <c r="D11" s="310" t="s">
        <v>785</v>
      </c>
      <c r="E11" s="311" t="s">
        <v>786</v>
      </c>
      <c r="F11" s="311" t="s">
        <v>787</v>
      </c>
      <c r="G11" s="312" t="s">
        <v>788</v>
      </c>
      <c r="H11" s="313"/>
      <c r="I11" s="310" t="s">
        <v>466</v>
      </c>
      <c r="J11" s="314" t="s">
        <v>786</v>
      </c>
      <c r="K11" s="315" t="s">
        <v>787</v>
      </c>
      <c r="L11" s="316" t="s">
        <v>789</v>
      </c>
      <c r="M11" s="317" t="s">
        <v>790</v>
      </c>
    </row>
    <row r="12" spans="1:15" ht="15" customHeight="1" x14ac:dyDescent="0.25">
      <c r="B12" s="306"/>
      <c r="C12" s="306"/>
      <c r="D12" s="310"/>
      <c r="E12" s="310"/>
      <c r="F12" s="310"/>
      <c r="G12" s="318"/>
      <c r="H12" s="313"/>
      <c r="I12" s="310"/>
      <c r="J12" s="319"/>
      <c r="K12" s="317"/>
      <c r="L12" s="306"/>
      <c r="M12" s="317"/>
    </row>
    <row r="13" spans="1:15" ht="17.25" customHeight="1" thickBot="1" x14ac:dyDescent="0.3">
      <c r="B13" s="308"/>
      <c r="C13" s="308"/>
      <c r="D13" s="320" t="s">
        <v>12</v>
      </c>
      <c r="E13" s="320" t="s">
        <v>13</v>
      </c>
      <c r="F13" s="320" t="s">
        <v>14</v>
      </c>
      <c r="G13" s="320" t="s">
        <v>791</v>
      </c>
      <c r="H13" s="320"/>
      <c r="I13" s="321" t="s">
        <v>792</v>
      </c>
      <c r="J13" s="320" t="s">
        <v>793</v>
      </c>
      <c r="K13" s="320" t="s">
        <v>794</v>
      </c>
      <c r="L13" s="322" t="s">
        <v>795</v>
      </c>
      <c r="M13" s="320" t="s">
        <v>796</v>
      </c>
    </row>
    <row r="14" spans="1:15" s="61" customFormat="1" ht="5.25" customHeight="1" thickBot="1" x14ac:dyDescent="0.3">
      <c r="B14" s="332"/>
      <c r="C14" s="332"/>
      <c r="D14" s="333"/>
      <c r="E14" s="333"/>
      <c r="F14" s="333"/>
      <c r="G14" s="333"/>
      <c r="H14" s="334"/>
      <c r="I14" s="333"/>
      <c r="J14" s="333"/>
      <c r="K14" s="335"/>
      <c r="L14" s="333"/>
      <c r="M14" s="333"/>
    </row>
    <row r="15" spans="1:15" ht="16.5" customHeight="1" x14ac:dyDescent="0.25">
      <c r="B15" s="354"/>
      <c r="C15" s="355" t="s">
        <v>472</v>
      </c>
      <c r="D15" s="356">
        <f>SUM(D16:D48)</f>
        <v>111837.70589325008</v>
      </c>
      <c r="E15" s="356">
        <f>SUM(E16:E48)</f>
        <v>23321.559119000001</v>
      </c>
      <c r="F15" s="356">
        <f>SUM(F16:F48)</f>
        <v>40376.372517923723</v>
      </c>
      <c r="G15" s="356">
        <f>SUM(G16:G48)</f>
        <v>48139.774256326331</v>
      </c>
      <c r="H15" s="356"/>
      <c r="I15" s="356">
        <f>SUM(I16:I48)</f>
        <v>111093.89328288923</v>
      </c>
      <c r="J15" s="356">
        <f>SUM(J16:J48)</f>
        <v>19526.829220999989</v>
      </c>
      <c r="K15" s="356">
        <f>SUM(K16:K48)</f>
        <v>27172.085756999997</v>
      </c>
      <c r="L15" s="357">
        <f>SUM(L16:L48)</f>
        <v>64394.978304889228</v>
      </c>
      <c r="M15" s="358">
        <f>IF(OR(G15=0,L15=0),"N.A.",IF((((L15-G15)/G15))*100&gt;=ABS(500),"&gt;500",(((L15-G15)/G15))*100))</f>
        <v>33.766681085810667</v>
      </c>
      <c r="N15" s="65" t="s">
        <v>797</v>
      </c>
    </row>
    <row r="16" spans="1:15" s="66" customFormat="1" ht="28.5" customHeight="1" x14ac:dyDescent="0.25">
      <c r="B16" s="359">
        <v>1</v>
      </c>
      <c r="C16" s="360" t="s">
        <v>798</v>
      </c>
      <c r="D16" s="361">
        <v>539.00930849999997</v>
      </c>
      <c r="E16" s="361">
        <v>402.76764399999996</v>
      </c>
      <c r="F16" s="361">
        <v>93.563786000000007</v>
      </c>
      <c r="G16" s="362">
        <v>42.677878500000006</v>
      </c>
      <c r="H16" s="362"/>
      <c r="I16" s="362">
        <v>546.76739721666661</v>
      </c>
      <c r="J16" s="362">
        <v>436.92819500000002</v>
      </c>
      <c r="K16" s="362">
        <v>121.875867</v>
      </c>
      <c r="L16" s="362">
        <v>-12.036664783333407</v>
      </c>
      <c r="M16" s="363">
        <v>-128.20352183938434</v>
      </c>
      <c r="N16" s="67"/>
    </row>
    <row r="17" spans="2:14" s="66" customFormat="1" ht="18" customHeight="1" x14ac:dyDescent="0.25">
      <c r="B17" s="364">
        <v>2</v>
      </c>
      <c r="C17" s="365" t="s">
        <v>799</v>
      </c>
      <c r="D17" s="361">
        <v>4268.2890690000004</v>
      </c>
      <c r="E17" s="361">
        <v>545.58758699999998</v>
      </c>
      <c r="F17" s="361">
        <v>1260.390208</v>
      </c>
      <c r="G17" s="362">
        <v>2462.3112740000006</v>
      </c>
      <c r="H17" s="362"/>
      <c r="I17" s="362">
        <v>4696.0386367724677</v>
      </c>
      <c r="J17" s="362">
        <v>437.13786099999999</v>
      </c>
      <c r="K17" s="362">
        <v>1078.336722</v>
      </c>
      <c r="L17" s="362">
        <v>3180.5640537724676</v>
      </c>
      <c r="M17" s="363">
        <v>29.169861152675157</v>
      </c>
      <c r="N17" s="67"/>
    </row>
    <row r="18" spans="2:14" s="66" customFormat="1" ht="18" customHeight="1" x14ac:dyDescent="0.25">
      <c r="B18" s="364">
        <v>3</v>
      </c>
      <c r="C18" s="365" t="s">
        <v>800</v>
      </c>
      <c r="D18" s="361">
        <v>4926.2324392500004</v>
      </c>
      <c r="E18" s="361">
        <v>325.882564</v>
      </c>
      <c r="F18" s="361">
        <v>3803.644053999999</v>
      </c>
      <c r="G18" s="362">
        <v>796.70582125000101</v>
      </c>
      <c r="H18" s="362"/>
      <c r="I18" s="362">
        <v>5668.0580325521669</v>
      </c>
      <c r="J18" s="362">
        <v>325.72421800000001</v>
      </c>
      <c r="K18" s="362">
        <v>1488.9214420000001</v>
      </c>
      <c r="L18" s="362">
        <v>3853.4123725521667</v>
      </c>
      <c r="M18" s="363">
        <v>383.66815828034368</v>
      </c>
      <c r="N18" s="67"/>
    </row>
    <row r="19" spans="2:14" s="66" customFormat="1" ht="18" customHeight="1" x14ac:dyDescent="0.25">
      <c r="B19" s="364">
        <v>4</v>
      </c>
      <c r="C19" s="365" t="s">
        <v>801</v>
      </c>
      <c r="D19" s="361">
        <v>1084.968764250003</v>
      </c>
      <c r="E19" s="361">
        <v>442.03699499999999</v>
      </c>
      <c r="F19" s="361">
        <v>216.46245099999999</v>
      </c>
      <c r="G19" s="362">
        <v>426.46931825000308</v>
      </c>
      <c r="H19" s="362"/>
      <c r="I19" s="362">
        <v>2365.998147425626</v>
      </c>
      <c r="J19" s="362">
        <v>520.06539399999997</v>
      </c>
      <c r="K19" s="362">
        <v>1106.2025739999999</v>
      </c>
      <c r="L19" s="362">
        <v>739.73017942562615</v>
      </c>
      <c r="M19" s="363">
        <v>73.454489636223869</v>
      </c>
      <c r="N19" s="67"/>
    </row>
    <row r="20" spans="2:14" s="66" customFormat="1" ht="18" customHeight="1" x14ac:dyDescent="0.25">
      <c r="B20" s="364">
        <v>5</v>
      </c>
      <c r="C20" s="365" t="s">
        <v>802</v>
      </c>
      <c r="D20" s="361">
        <v>2028.9412199999997</v>
      </c>
      <c r="E20" s="361">
        <v>513.07776899999999</v>
      </c>
      <c r="F20" s="361">
        <v>523.57304199999999</v>
      </c>
      <c r="G20" s="362">
        <v>992.29040899999973</v>
      </c>
      <c r="H20" s="362"/>
      <c r="I20" s="362">
        <v>1383.8983041054892</v>
      </c>
      <c r="J20" s="362">
        <v>420.22874100000001</v>
      </c>
      <c r="K20" s="362">
        <v>250.79580200000001</v>
      </c>
      <c r="L20" s="362">
        <v>712.87376110548917</v>
      </c>
      <c r="M20" s="363">
        <v>-28.158757291234753</v>
      </c>
      <c r="N20" s="67"/>
    </row>
    <row r="21" spans="2:14" s="66" customFormat="1" ht="18" customHeight="1" x14ac:dyDescent="0.25">
      <c r="B21" s="364">
        <v>6</v>
      </c>
      <c r="C21" s="365" t="s">
        <v>803</v>
      </c>
      <c r="D21" s="361">
        <v>2840.1149249999999</v>
      </c>
      <c r="E21" s="361">
        <v>373.12048499999997</v>
      </c>
      <c r="F21" s="361">
        <v>1317.896945</v>
      </c>
      <c r="G21" s="362">
        <v>1149.097495</v>
      </c>
      <c r="H21" s="362"/>
      <c r="I21" s="362">
        <v>2921.8585795359995</v>
      </c>
      <c r="J21" s="362">
        <v>446.962582</v>
      </c>
      <c r="K21" s="362">
        <v>783.81077200000004</v>
      </c>
      <c r="L21" s="362">
        <v>1691.0852255359994</v>
      </c>
      <c r="M21" s="363">
        <v>47.166383435201844</v>
      </c>
      <c r="N21" s="67"/>
    </row>
    <row r="22" spans="2:14" s="66" customFormat="1" ht="18" customHeight="1" x14ac:dyDescent="0.25">
      <c r="B22" s="364">
        <v>7</v>
      </c>
      <c r="C22" s="365" t="s">
        <v>804</v>
      </c>
      <c r="D22" s="361">
        <v>3923.6158972499993</v>
      </c>
      <c r="E22" s="361">
        <v>952.84482800000001</v>
      </c>
      <c r="F22" s="361">
        <v>1253.105767</v>
      </c>
      <c r="G22" s="362">
        <v>1717.6653022499995</v>
      </c>
      <c r="H22" s="362"/>
      <c r="I22" s="362">
        <v>3824.0604771136673</v>
      </c>
      <c r="J22" s="362">
        <v>696.66978600000004</v>
      </c>
      <c r="K22" s="362">
        <v>805.77629200000001</v>
      </c>
      <c r="L22" s="362">
        <v>2321.6143991136673</v>
      </c>
      <c r="M22" s="363">
        <v>35.161046571328214</v>
      </c>
      <c r="N22" s="67"/>
    </row>
    <row r="23" spans="2:14" s="66" customFormat="1" ht="18" customHeight="1" x14ac:dyDescent="0.25">
      <c r="B23" s="364">
        <v>8</v>
      </c>
      <c r="C23" s="365" t="s">
        <v>805</v>
      </c>
      <c r="D23" s="361">
        <v>2071.6993619999998</v>
      </c>
      <c r="E23" s="361">
        <v>681.76641900000004</v>
      </c>
      <c r="F23" s="361">
        <v>527.85166099999992</v>
      </c>
      <c r="G23" s="362">
        <v>862.08128199999987</v>
      </c>
      <c r="H23" s="362"/>
      <c r="I23" s="362">
        <v>1222.9535216788202</v>
      </c>
      <c r="J23" s="362">
        <v>557.07193299999994</v>
      </c>
      <c r="K23" s="362">
        <v>274.78839599999998</v>
      </c>
      <c r="L23" s="362">
        <v>391.09319267882023</v>
      </c>
      <c r="M23" s="363">
        <v>-54.633837801060125</v>
      </c>
      <c r="N23" s="67"/>
    </row>
    <row r="24" spans="2:14" s="66" customFormat="1" ht="18" customHeight="1" x14ac:dyDescent="0.25">
      <c r="B24" s="364">
        <v>9</v>
      </c>
      <c r="C24" s="365" t="s">
        <v>806</v>
      </c>
      <c r="D24" s="361">
        <v>3886.1370502499972</v>
      </c>
      <c r="E24" s="361">
        <v>1208.2987890000002</v>
      </c>
      <c r="F24" s="361">
        <v>1368.0636749999999</v>
      </c>
      <c r="G24" s="362">
        <v>1309.7745862499974</v>
      </c>
      <c r="H24" s="362"/>
      <c r="I24" s="362">
        <v>3250.9774445199764</v>
      </c>
      <c r="J24" s="362">
        <v>622.09144100000003</v>
      </c>
      <c r="K24" s="362">
        <v>843.11082999999996</v>
      </c>
      <c r="L24" s="362">
        <v>1785.7751735199763</v>
      </c>
      <c r="M24" s="363">
        <v>36.342176147485922</v>
      </c>
      <c r="N24" s="67"/>
    </row>
    <row r="25" spans="2:14" s="66" customFormat="1" ht="18" customHeight="1" x14ac:dyDescent="0.25">
      <c r="B25" s="364">
        <v>10</v>
      </c>
      <c r="C25" s="365" t="s">
        <v>807</v>
      </c>
      <c r="D25" s="361">
        <v>2800.00916925</v>
      </c>
      <c r="E25" s="361">
        <v>319.97423600000002</v>
      </c>
      <c r="F25" s="361">
        <v>964.57124499999986</v>
      </c>
      <c r="G25" s="362">
        <v>1515.4636882500001</v>
      </c>
      <c r="H25" s="362"/>
      <c r="I25" s="362">
        <v>1613.2163993961665</v>
      </c>
      <c r="J25" s="362">
        <v>358.75805300000002</v>
      </c>
      <c r="K25" s="362">
        <v>234.71400499999999</v>
      </c>
      <c r="L25" s="362">
        <v>1019.7443413961664</v>
      </c>
      <c r="M25" s="363">
        <v>-32.710737360277605</v>
      </c>
      <c r="N25" s="67"/>
    </row>
    <row r="26" spans="2:14" s="66" customFormat="1" ht="18" customHeight="1" x14ac:dyDescent="0.25">
      <c r="B26" s="364">
        <v>11</v>
      </c>
      <c r="C26" s="365" t="s">
        <v>808</v>
      </c>
      <c r="D26" s="361">
        <v>1907.6029065</v>
      </c>
      <c r="E26" s="361">
        <v>752.51220699999988</v>
      </c>
      <c r="F26" s="361">
        <v>764.87634500000001</v>
      </c>
      <c r="G26" s="362">
        <v>390.21435450000001</v>
      </c>
      <c r="H26" s="362"/>
      <c r="I26" s="362">
        <v>1669.2262652349996</v>
      </c>
      <c r="J26" s="362">
        <v>624.69074000000001</v>
      </c>
      <c r="K26" s="362">
        <v>447.78195199999999</v>
      </c>
      <c r="L26" s="362">
        <v>596.75357323499952</v>
      </c>
      <c r="M26" s="363">
        <v>52.929682456107464</v>
      </c>
      <c r="N26" s="67"/>
    </row>
    <row r="27" spans="2:14" s="66" customFormat="1" ht="18" customHeight="1" x14ac:dyDescent="0.25">
      <c r="B27" s="364">
        <v>12</v>
      </c>
      <c r="C27" s="365" t="s">
        <v>809</v>
      </c>
      <c r="D27" s="361">
        <v>3989.3238270000002</v>
      </c>
      <c r="E27" s="361">
        <v>492.31302699999998</v>
      </c>
      <c r="F27" s="361">
        <v>2553.8815559999998</v>
      </c>
      <c r="G27" s="362">
        <v>943.1292440000002</v>
      </c>
      <c r="H27" s="362"/>
      <c r="I27" s="362">
        <v>5214.7837758040005</v>
      </c>
      <c r="J27" s="362">
        <v>509.85594300000002</v>
      </c>
      <c r="K27" s="362">
        <v>1221.4993019999999</v>
      </c>
      <c r="L27" s="362">
        <v>3483.4285308039998</v>
      </c>
      <c r="M27" s="363">
        <v>269.34795023745431</v>
      </c>
      <c r="N27" s="67"/>
    </row>
    <row r="28" spans="2:14" s="66" customFormat="1" ht="18" customHeight="1" x14ac:dyDescent="0.25">
      <c r="B28" s="364">
        <v>13</v>
      </c>
      <c r="C28" s="365" t="s">
        <v>810</v>
      </c>
      <c r="D28" s="361">
        <v>137.7090397500003</v>
      </c>
      <c r="E28" s="361">
        <v>119.30849400000001</v>
      </c>
      <c r="F28" s="361">
        <v>29.708253000000003</v>
      </c>
      <c r="G28" s="362">
        <v>-11.307707249999712</v>
      </c>
      <c r="H28" s="362"/>
      <c r="I28" s="362">
        <v>1753.6929316766668</v>
      </c>
      <c r="J28" s="362">
        <v>159.82219900000001</v>
      </c>
      <c r="K28" s="362">
        <v>44.859639999999999</v>
      </c>
      <c r="L28" s="362">
        <v>1549.011092676667</v>
      </c>
      <c r="M28" s="363" t="s">
        <v>811</v>
      </c>
      <c r="N28" s="67"/>
    </row>
    <row r="29" spans="2:14" s="66" customFormat="1" ht="18" customHeight="1" x14ac:dyDescent="0.25">
      <c r="B29" s="364">
        <v>15</v>
      </c>
      <c r="C29" s="365" t="s">
        <v>812</v>
      </c>
      <c r="D29" s="361">
        <v>9893.3379817500008</v>
      </c>
      <c r="E29" s="361">
        <v>1764.611105</v>
      </c>
      <c r="F29" s="361">
        <v>3373.6666040000005</v>
      </c>
      <c r="G29" s="362">
        <v>4755.0602727500009</v>
      </c>
      <c r="H29" s="362"/>
      <c r="I29" s="362">
        <v>8267.3439959139996</v>
      </c>
      <c r="J29" s="362">
        <v>1628.109412</v>
      </c>
      <c r="K29" s="362">
        <v>2140.0101909999998</v>
      </c>
      <c r="L29" s="362">
        <v>4499.2243929140004</v>
      </c>
      <c r="M29" s="363">
        <v>-5.3802867926223472</v>
      </c>
      <c r="N29" s="67"/>
    </row>
    <row r="30" spans="2:14" s="66" customFormat="1" ht="18" customHeight="1" x14ac:dyDescent="0.25">
      <c r="B30" s="364">
        <v>16</v>
      </c>
      <c r="C30" s="365" t="s">
        <v>813</v>
      </c>
      <c r="D30" s="361">
        <v>2344.1535757500033</v>
      </c>
      <c r="E30" s="361">
        <v>643.56414300000006</v>
      </c>
      <c r="F30" s="361">
        <v>568.80832599999997</v>
      </c>
      <c r="G30" s="362">
        <v>1131.7811067500033</v>
      </c>
      <c r="H30" s="362"/>
      <c r="I30" s="362">
        <v>2001.323034023852</v>
      </c>
      <c r="J30" s="362">
        <v>489.79265299999997</v>
      </c>
      <c r="K30" s="362">
        <v>268.72903500000001</v>
      </c>
      <c r="L30" s="362">
        <v>1242.8013460238519</v>
      </c>
      <c r="M30" s="363">
        <v>9.8093384499633274</v>
      </c>
      <c r="N30" s="67"/>
    </row>
    <row r="31" spans="2:14" s="66" customFormat="1" ht="18" customHeight="1" x14ac:dyDescent="0.25">
      <c r="B31" s="364">
        <v>17</v>
      </c>
      <c r="C31" s="365" t="s">
        <v>814</v>
      </c>
      <c r="D31" s="361">
        <v>4754.4857377499975</v>
      </c>
      <c r="E31" s="361">
        <v>1440.6545129999997</v>
      </c>
      <c r="F31" s="361">
        <v>897.22445999999991</v>
      </c>
      <c r="G31" s="362">
        <v>2416.6067647499981</v>
      </c>
      <c r="H31" s="362"/>
      <c r="I31" s="362">
        <v>4873.5005690700946</v>
      </c>
      <c r="J31" s="362">
        <v>1047.8592289999999</v>
      </c>
      <c r="K31" s="362">
        <v>1172.39229</v>
      </c>
      <c r="L31" s="362">
        <v>2653.2490500700951</v>
      </c>
      <c r="M31" s="363">
        <v>9.7923372876338881</v>
      </c>
      <c r="N31" s="67"/>
    </row>
    <row r="32" spans="2:14" s="66" customFormat="1" ht="18" customHeight="1" x14ac:dyDescent="0.25">
      <c r="B32" s="364">
        <v>18</v>
      </c>
      <c r="C32" s="365" t="s">
        <v>815</v>
      </c>
      <c r="D32" s="361">
        <v>2837.077885500003</v>
      </c>
      <c r="E32" s="361">
        <v>523.588346</v>
      </c>
      <c r="F32" s="361">
        <v>1287.6730439999999</v>
      </c>
      <c r="G32" s="362">
        <v>1025.8164955000032</v>
      </c>
      <c r="H32" s="362"/>
      <c r="I32" s="362">
        <v>2775.937103268167</v>
      </c>
      <c r="J32" s="362">
        <v>439.15706499999999</v>
      </c>
      <c r="K32" s="362">
        <v>519.03284699999995</v>
      </c>
      <c r="L32" s="362">
        <v>1817.7471912681672</v>
      </c>
      <c r="M32" s="363">
        <v>77.200035215086046</v>
      </c>
      <c r="N32" s="67"/>
    </row>
    <row r="33" spans="2:14" s="66" customFormat="1" ht="18" customHeight="1" x14ac:dyDescent="0.25">
      <c r="B33" s="364">
        <v>19</v>
      </c>
      <c r="C33" s="365" t="s">
        <v>816</v>
      </c>
      <c r="D33" s="361">
        <v>9602.72033775003</v>
      </c>
      <c r="E33" s="361">
        <v>1910.8882310000001</v>
      </c>
      <c r="F33" s="361">
        <v>1999.3239599999999</v>
      </c>
      <c r="G33" s="362">
        <v>5692.5081467500304</v>
      </c>
      <c r="H33" s="362"/>
      <c r="I33" s="362">
        <v>7100.3588214491901</v>
      </c>
      <c r="J33" s="362">
        <v>1425.0525929999999</v>
      </c>
      <c r="K33" s="362">
        <v>2122.2512729999999</v>
      </c>
      <c r="L33" s="362">
        <v>3553.0549554491899</v>
      </c>
      <c r="M33" s="363">
        <v>-37.583664988205562</v>
      </c>
      <c r="N33" s="67"/>
    </row>
    <row r="34" spans="2:14" s="66" customFormat="1" ht="18" customHeight="1" x14ac:dyDescent="0.25">
      <c r="B34" s="364">
        <v>20</v>
      </c>
      <c r="C34" s="365" t="s">
        <v>817</v>
      </c>
      <c r="D34" s="361">
        <v>9351.82782150003</v>
      </c>
      <c r="E34" s="361">
        <v>1811.8521630000002</v>
      </c>
      <c r="F34" s="361">
        <v>5848.3761959999993</v>
      </c>
      <c r="G34" s="362">
        <v>1691.5994625000303</v>
      </c>
      <c r="H34" s="362"/>
      <c r="I34" s="362">
        <v>9719.6502057772286</v>
      </c>
      <c r="J34" s="362">
        <v>1312.8964679999999</v>
      </c>
      <c r="K34" s="362">
        <v>3019.8838890000002</v>
      </c>
      <c r="L34" s="362">
        <v>5386.8698487772272</v>
      </c>
      <c r="M34" s="363">
        <v>218.44830695417241</v>
      </c>
      <c r="N34" s="67"/>
    </row>
    <row r="35" spans="2:14" s="66" customFormat="1" ht="18" customHeight="1" x14ac:dyDescent="0.25">
      <c r="B35" s="364">
        <v>21</v>
      </c>
      <c r="C35" s="365" t="s">
        <v>818</v>
      </c>
      <c r="D35" s="361">
        <v>10555.94863275</v>
      </c>
      <c r="E35" s="361">
        <v>2067.6223530000002</v>
      </c>
      <c r="F35" s="361">
        <v>5375.3881309999997</v>
      </c>
      <c r="G35" s="362">
        <v>3112.9381487499995</v>
      </c>
      <c r="H35" s="362"/>
      <c r="I35" s="362">
        <v>12051.340598524568</v>
      </c>
      <c r="J35" s="362">
        <v>1701.0327150000001</v>
      </c>
      <c r="K35" s="362">
        <v>2036.494649</v>
      </c>
      <c r="L35" s="362">
        <v>8313.8132345245685</v>
      </c>
      <c r="M35" s="363">
        <v>167.07286933609589</v>
      </c>
      <c r="N35" s="67"/>
    </row>
    <row r="36" spans="2:14" s="66" customFormat="1" ht="18" customHeight="1" x14ac:dyDescent="0.25">
      <c r="B36" s="364">
        <v>24</v>
      </c>
      <c r="C36" s="365" t="s">
        <v>819</v>
      </c>
      <c r="D36" s="361">
        <v>3026.8929090000001</v>
      </c>
      <c r="E36" s="361">
        <v>739.66950100000008</v>
      </c>
      <c r="F36" s="361">
        <v>632.11950599999989</v>
      </c>
      <c r="G36" s="362">
        <v>1655.1039019999998</v>
      </c>
      <c r="H36" s="362"/>
      <c r="I36" s="362">
        <v>3420.4214566433338</v>
      </c>
      <c r="J36" s="362">
        <v>735.11042599999996</v>
      </c>
      <c r="K36" s="362">
        <v>787.34133099999997</v>
      </c>
      <c r="L36" s="362">
        <v>1897.9696996433336</v>
      </c>
      <c r="M36" s="363">
        <v>14.673749324731745</v>
      </c>
      <c r="N36" s="67"/>
    </row>
    <row r="37" spans="2:14" s="66" customFormat="1" ht="18" customHeight="1" x14ac:dyDescent="0.25">
      <c r="B37" s="364">
        <v>25</v>
      </c>
      <c r="C37" s="365" t="s">
        <v>820</v>
      </c>
      <c r="D37" s="361">
        <v>4947.8156932499996</v>
      </c>
      <c r="E37" s="361">
        <v>917.420163</v>
      </c>
      <c r="F37" s="361">
        <v>158.629998</v>
      </c>
      <c r="G37" s="362">
        <v>3871.76553225</v>
      </c>
      <c r="H37" s="362"/>
      <c r="I37" s="362">
        <v>5289.9200756433638</v>
      </c>
      <c r="J37" s="362">
        <v>894.47890099999995</v>
      </c>
      <c r="K37" s="362">
        <v>962.61874399999999</v>
      </c>
      <c r="L37" s="362">
        <v>3432.8224306433635</v>
      </c>
      <c r="M37" s="363">
        <v>-11.337026944179478</v>
      </c>
      <c r="N37" s="67"/>
    </row>
    <row r="38" spans="2:14" s="66" customFormat="1" ht="18" customHeight="1" x14ac:dyDescent="0.25">
      <c r="B38" s="364">
        <v>26</v>
      </c>
      <c r="C38" s="365" t="s">
        <v>821</v>
      </c>
      <c r="D38" s="361">
        <v>3197.4288315000031</v>
      </c>
      <c r="E38" s="361">
        <v>793.10996499999999</v>
      </c>
      <c r="F38" s="361">
        <v>772.69144100000005</v>
      </c>
      <c r="G38" s="362">
        <v>1631.627425500003</v>
      </c>
      <c r="H38" s="362"/>
      <c r="I38" s="362">
        <v>3656.9849988454675</v>
      </c>
      <c r="J38" s="362">
        <v>688.06165699999997</v>
      </c>
      <c r="K38" s="362">
        <v>856.87035800000001</v>
      </c>
      <c r="L38" s="362">
        <v>2112.0529838454677</v>
      </c>
      <c r="M38" s="363">
        <v>29.444562578263906</v>
      </c>
      <c r="N38" s="67"/>
    </row>
    <row r="39" spans="2:14" s="66" customFormat="1" ht="18" customHeight="1" x14ac:dyDescent="0.25">
      <c r="B39" s="364">
        <v>28</v>
      </c>
      <c r="C39" s="365" t="s">
        <v>822</v>
      </c>
      <c r="D39" s="361">
        <v>3727.472856000003</v>
      </c>
      <c r="E39" s="361">
        <v>996.33011699999997</v>
      </c>
      <c r="F39" s="361">
        <v>699.37936500000001</v>
      </c>
      <c r="G39" s="362">
        <v>2031.7633740000031</v>
      </c>
      <c r="H39" s="362"/>
      <c r="I39" s="362">
        <v>3645.8088533237578</v>
      </c>
      <c r="J39" s="362">
        <v>757.21216200000003</v>
      </c>
      <c r="K39" s="362">
        <v>318.29233799999997</v>
      </c>
      <c r="L39" s="362">
        <v>2570.3043533237578</v>
      </c>
      <c r="M39" s="363">
        <v>26.506087579653059</v>
      </c>
      <c r="N39" s="67"/>
    </row>
    <row r="40" spans="2:14" s="66" customFormat="1" ht="18" customHeight="1" x14ac:dyDescent="0.25">
      <c r="B40" s="364">
        <v>29</v>
      </c>
      <c r="C40" s="365" t="s">
        <v>823</v>
      </c>
      <c r="D40" s="361">
        <v>4802.8610062500002</v>
      </c>
      <c r="E40" s="361">
        <v>1476.9936540000001</v>
      </c>
      <c r="F40" s="361">
        <v>664.30307700000003</v>
      </c>
      <c r="G40" s="362">
        <v>2661.5642752500003</v>
      </c>
      <c r="H40" s="362"/>
      <c r="I40" s="362">
        <v>4124.5960870181671</v>
      </c>
      <c r="J40" s="362">
        <v>948.81059400000004</v>
      </c>
      <c r="K40" s="362">
        <v>830.46195299999999</v>
      </c>
      <c r="L40" s="362">
        <v>2345.323540018167</v>
      </c>
      <c r="M40" s="363">
        <v>-11.881762096544852</v>
      </c>
      <c r="N40" s="67"/>
    </row>
    <row r="41" spans="2:14" s="66" customFormat="1" ht="18" customHeight="1" x14ac:dyDescent="0.25">
      <c r="B41" s="364">
        <v>31</v>
      </c>
      <c r="C41" s="365" t="s">
        <v>824</v>
      </c>
      <c r="D41" s="361">
        <v>497.81779049999977</v>
      </c>
      <c r="E41" s="361">
        <v>0</v>
      </c>
      <c r="F41" s="361">
        <v>434.23398400000002</v>
      </c>
      <c r="G41" s="362">
        <v>63.583806499999753</v>
      </c>
      <c r="H41" s="362"/>
      <c r="I41" s="362">
        <v>421.45702555754269</v>
      </c>
      <c r="J41" s="362">
        <v>159.82219900000001</v>
      </c>
      <c r="K41" s="362">
        <v>353.24128899999999</v>
      </c>
      <c r="L41" s="362">
        <v>-91.606462442457314</v>
      </c>
      <c r="M41" s="363">
        <v>-244.07200116661411</v>
      </c>
      <c r="N41" s="67"/>
    </row>
    <row r="42" spans="2:14" s="66" customFormat="1" ht="18" customHeight="1" x14ac:dyDescent="0.25">
      <c r="B42" s="364">
        <v>33</v>
      </c>
      <c r="C42" s="365" t="s">
        <v>825</v>
      </c>
      <c r="D42" s="361">
        <v>357.60905924999997</v>
      </c>
      <c r="E42" s="361">
        <v>0</v>
      </c>
      <c r="F42" s="361">
        <v>282.18672500000002</v>
      </c>
      <c r="G42" s="362">
        <v>75.422334249999949</v>
      </c>
      <c r="H42" s="362"/>
      <c r="I42" s="362">
        <v>379.57043218152984</v>
      </c>
      <c r="J42" s="362">
        <v>159.82219900000001</v>
      </c>
      <c r="K42" s="362">
        <v>262.11260499999997</v>
      </c>
      <c r="L42" s="362">
        <v>-42.364371818470147</v>
      </c>
      <c r="M42" s="363">
        <v>-156.16953153166321</v>
      </c>
      <c r="N42" s="67"/>
    </row>
    <row r="43" spans="2:14" s="66" customFormat="1" ht="18" customHeight="1" x14ac:dyDescent="0.25">
      <c r="B43" s="364">
        <v>34</v>
      </c>
      <c r="C43" s="365" t="s">
        <v>826</v>
      </c>
      <c r="D43" s="361">
        <v>1325.67748575</v>
      </c>
      <c r="E43" s="361">
        <v>0</v>
      </c>
      <c r="F43" s="361">
        <v>1053.3291019999999</v>
      </c>
      <c r="G43" s="362">
        <v>272.34838375000004</v>
      </c>
      <c r="H43" s="362"/>
      <c r="I43" s="362">
        <v>1424.6439588484075</v>
      </c>
      <c r="J43" s="362">
        <v>159.82219900000001</v>
      </c>
      <c r="K43" s="362">
        <v>873.12276199999997</v>
      </c>
      <c r="L43" s="362">
        <v>391.69899784840754</v>
      </c>
      <c r="M43" s="363">
        <v>43.82277304350167</v>
      </c>
      <c r="N43" s="67"/>
    </row>
    <row r="44" spans="2:14" s="66" customFormat="1" ht="18" customHeight="1" x14ac:dyDescent="0.25">
      <c r="B44" s="364">
        <v>36</v>
      </c>
      <c r="C44" s="365" t="s">
        <v>827</v>
      </c>
      <c r="D44" s="361">
        <v>1212.3507959999999</v>
      </c>
      <c r="E44" s="361">
        <v>301.69831499999987</v>
      </c>
      <c r="F44" s="361">
        <v>588.38793299999998</v>
      </c>
      <c r="G44" s="362">
        <v>322.2645480000001</v>
      </c>
      <c r="H44" s="362"/>
      <c r="I44" s="362">
        <v>1028.3864185944476</v>
      </c>
      <c r="J44" s="362">
        <v>436.43792300000001</v>
      </c>
      <c r="K44" s="362">
        <v>330.10339800000003</v>
      </c>
      <c r="L44" s="362">
        <v>261.84509759444762</v>
      </c>
      <c r="M44" s="363">
        <v>-18.748401206561656</v>
      </c>
      <c r="N44" s="67"/>
    </row>
    <row r="45" spans="2:14" s="66" customFormat="1" ht="18" customHeight="1" x14ac:dyDescent="0.25">
      <c r="B45" s="364">
        <v>38</v>
      </c>
      <c r="C45" s="365" t="s">
        <v>87</v>
      </c>
      <c r="D45" s="361">
        <v>1554.5299597499968</v>
      </c>
      <c r="E45" s="361">
        <v>0</v>
      </c>
      <c r="F45" s="361">
        <v>12.498745</v>
      </c>
      <c r="G45" s="362">
        <v>1542.0312147499967</v>
      </c>
      <c r="H45" s="362"/>
      <c r="I45" s="362">
        <v>0</v>
      </c>
      <c r="J45" s="362">
        <v>0</v>
      </c>
      <c r="K45" s="362">
        <v>0</v>
      </c>
      <c r="L45" s="362">
        <v>0</v>
      </c>
      <c r="M45" s="363">
        <v>0</v>
      </c>
      <c r="N45" s="67"/>
    </row>
    <row r="46" spans="2:14" s="66" customFormat="1" ht="18" customHeight="1" x14ac:dyDescent="0.25">
      <c r="B46" s="364">
        <v>40</v>
      </c>
      <c r="C46" s="365" t="s">
        <v>828</v>
      </c>
      <c r="D46" s="361">
        <v>378.45035250000024</v>
      </c>
      <c r="E46" s="361">
        <v>0</v>
      </c>
      <c r="F46" s="361">
        <v>243.78450700000002</v>
      </c>
      <c r="G46" s="362">
        <v>134.66584550000022</v>
      </c>
      <c r="H46" s="362"/>
      <c r="I46" s="362">
        <v>723.74677183222411</v>
      </c>
      <c r="J46" s="362">
        <v>159.82219900000001</v>
      </c>
      <c r="K46" s="362">
        <v>229.229613</v>
      </c>
      <c r="L46" s="362">
        <v>334.69495983222419</v>
      </c>
      <c r="M46" s="363">
        <v>148.53737678587825</v>
      </c>
      <c r="N46" s="67"/>
    </row>
    <row r="47" spans="2:14" s="66" customFormat="1" ht="18" customHeight="1" x14ac:dyDescent="0.25">
      <c r="B47" s="364">
        <v>42</v>
      </c>
      <c r="C47" s="365" t="s">
        <v>829</v>
      </c>
      <c r="D47" s="361">
        <v>489.27195375000025</v>
      </c>
      <c r="E47" s="361">
        <v>487.73928099999995</v>
      </c>
      <c r="F47" s="361">
        <v>0</v>
      </c>
      <c r="G47" s="362">
        <v>1.5326727500003017</v>
      </c>
      <c r="H47" s="362"/>
      <c r="I47" s="362">
        <v>0</v>
      </c>
      <c r="J47" s="362">
        <v>0</v>
      </c>
      <c r="K47" s="362">
        <v>0</v>
      </c>
      <c r="L47" s="362">
        <v>0</v>
      </c>
      <c r="M47" s="363">
        <v>0</v>
      </c>
      <c r="N47" s="67"/>
    </row>
    <row r="48" spans="2:14" s="66" customFormat="1" ht="18" customHeight="1" thickBot="1" x14ac:dyDescent="0.3">
      <c r="B48" s="366">
        <v>43</v>
      </c>
      <c r="C48" s="367" t="s">
        <v>89</v>
      </c>
      <c r="D48" s="368">
        <v>2576.322249000003</v>
      </c>
      <c r="E48" s="368">
        <v>316.32622500000008</v>
      </c>
      <c r="F48" s="368">
        <v>806.77842592373156</v>
      </c>
      <c r="G48" s="369">
        <v>1453.2175980762713</v>
      </c>
      <c r="H48" s="369"/>
      <c r="I48" s="369">
        <v>4057.3729633411667</v>
      </c>
      <c r="J48" s="369">
        <v>267.52154100000001</v>
      </c>
      <c r="K48" s="369">
        <v>1387.4235960000001</v>
      </c>
      <c r="L48" s="369">
        <v>2402.4278263411666</v>
      </c>
      <c r="M48" s="370">
        <v>65.317831928365933</v>
      </c>
      <c r="N48" s="67"/>
    </row>
    <row r="49" spans="1:21" s="506" customFormat="1" ht="17.25" customHeight="1" x14ac:dyDescent="0.25">
      <c r="A49" s="503" t="s">
        <v>1477</v>
      </c>
      <c r="B49" s="504" t="s">
        <v>1477</v>
      </c>
      <c r="C49" s="504"/>
      <c r="D49" s="504"/>
      <c r="E49" s="504"/>
      <c r="F49" s="504"/>
      <c r="G49" s="504"/>
      <c r="H49" s="504"/>
      <c r="I49" s="504"/>
      <c r="J49" s="504"/>
      <c r="K49" s="504"/>
      <c r="L49" s="504"/>
      <c r="M49" s="504"/>
      <c r="N49" s="504"/>
      <c r="O49" s="505"/>
      <c r="R49" s="507"/>
      <c r="S49" s="508"/>
      <c r="T49" s="509"/>
      <c r="U49" s="510"/>
    </row>
    <row r="50" spans="1:21" s="68" customFormat="1" ht="13.5" customHeight="1" x14ac:dyDescent="0.25">
      <c r="B50" s="305" t="s">
        <v>775</v>
      </c>
      <c r="C50" s="324"/>
      <c r="D50" s="324"/>
      <c r="E50" s="323"/>
      <c r="F50" s="325"/>
      <c r="G50" s="326"/>
      <c r="H50" s="326"/>
      <c r="I50" s="326"/>
      <c r="J50" s="326"/>
      <c r="K50" s="326"/>
      <c r="L50" s="326"/>
      <c r="M50" s="324"/>
    </row>
    <row r="51" spans="1:21" s="69" customFormat="1" ht="13.9" customHeight="1" x14ac:dyDescent="0.25">
      <c r="B51" s="305" t="s">
        <v>778</v>
      </c>
      <c r="C51" s="327"/>
      <c r="D51" s="327"/>
      <c r="E51" s="328"/>
      <c r="F51" s="329"/>
      <c r="G51" s="327"/>
      <c r="H51" s="327"/>
      <c r="I51" s="327"/>
      <c r="J51" s="327"/>
      <c r="K51" s="330"/>
      <c r="L51" s="327"/>
      <c r="M51" s="330"/>
    </row>
    <row r="52" spans="1:21" ht="13.5" customHeight="1" x14ac:dyDescent="0.25">
      <c r="B52" s="305"/>
      <c r="C52" s="327"/>
      <c r="D52" s="327"/>
      <c r="E52" s="330"/>
      <c r="F52" s="327"/>
      <c r="G52" s="327"/>
      <c r="H52" s="327"/>
      <c r="I52" s="327"/>
      <c r="J52" s="327"/>
      <c r="K52" s="327"/>
      <c r="L52" s="327"/>
      <c r="M52" s="327"/>
    </row>
    <row r="53" spans="1:21" ht="13.5" customHeight="1" x14ac:dyDescent="0.25"/>
    <row r="54" spans="1:21" ht="13.5" customHeight="1" x14ac:dyDescent="0.25"/>
  </sheetData>
  <mergeCells count="19">
    <mergeCell ref="A1:D1"/>
    <mergeCell ref="A2:L2"/>
    <mergeCell ref="A3:F3"/>
    <mergeCell ref="G3:L3"/>
    <mergeCell ref="B9:B12"/>
    <mergeCell ref="C9:C12"/>
    <mergeCell ref="D9:G9"/>
    <mergeCell ref="I9:L9"/>
    <mergeCell ref="E10:F10"/>
    <mergeCell ref="J10:K10"/>
    <mergeCell ref="D11:D12"/>
    <mergeCell ref="E11:E12"/>
    <mergeCell ref="F11:F12"/>
    <mergeCell ref="G11:G12"/>
    <mergeCell ref="I11:I12"/>
    <mergeCell ref="J11:J12"/>
    <mergeCell ref="K11:K12"/>
    <mergeCell ref="L11:L12"/>
    <mergeCell ref="M11:M12"/>
  </mergeCells>
  <conditionalFormatting sqref="O49">
    <cfRule type="cellIs" dxfId="14" priority="3" stopIfTrue="1" operator="greaterThan">
      <formula>100</formula>
    </cfRule>
  </conditionalFormatting>
  <conditionalFormatting sqref="C49">
    <cfRule type="duplicateValues" dxfId="13" priority="2"/>
  </conditionalFormatting>
  <conditionalFormatting sqref="B49">
    <cfRule type="duplicateValues" dxfId="12" priority="1"/>
  </conditionalFormatting>
  <printOptions horizontalCentered="1"/>
  <pageMargins left="0.19685039370078741" right="0.19685039370078741" top="0.39370078740157483" bottom="0.39370078740157483" header="0" footer="0"/>
  <pageSetup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6"/>
  <sheetViews>
    <sheetView showGridLines="0" zoomScaleNormal="100" zoomScaleSheetLayoutView="70" workbookViewId="0">
      <selection activeCell="B23" sqref="B23"/>
    </sheetView>
  </sheetViews>
  <sheetFormatPr baseColWidth="10" defaultColWidth="46.42578125" defaultRowHeight="12.75" x14ac:dyDescent="0.25"/>
  <cols>
    <col min="1" max="1" width="8.28515625" style="88" customWidth="1"/>
    <col min="2" max="2" width="64.85546875" style="88" customWidth="1"/>
    <col min="3" max="6" width="13.7109375" style="88" customWidth="1"/>
    <col min="7" max="7" width="0.7109375" style="88" hidden="1" customWidth="1"/>
    <col min="8" max="8" width="10.7109375" style="88" customWidth="1"/>
    <col min="9" max="10" width="13.7109375" style="88" customWidth="1"/>
    <col min="11" max="11" width="1.140625" style="88" customWidth="1"/>
    <col min="12" max="13" width="13.7109375" style="88" customWidth="1"/>
    <col min="14" max="14" width="10" style="88" hidden="1" customWidth="1"/>
    <col min="15" max="15" width="13.85546875" style="88" hidden="1" customWidth="1"/>
    <col min="16" max="16" width="9.42578125" style="88" customWidth="1"/>
    <col min="17" max="16384" width="46.42578125" style="88"/>
  </cols>
  <sheetData>
    <row r="1" spans="1:16" s="300" customFormat="1" ht="44.25" customHeight="1" x14ac:dyDescent="0.2">
      <c r="A1" s="168" t="s">
        <v>1437</v>
      </c>
      <c r="B1" s="168"/>
      <c r="C1" s="169" t="s">
        <v>1439</v>
      </c>
      <c r="D1" s="169"/>
      <c r="E1" s="169"/>
      <c r="F1" s="299"/>
      <c r="G1" s="299"/>
      <c r="H1" s="299"/>
      <c r="I1" s="299"/>
      <c r="J1" s="299"/>
      <c r="K1" s="299"/>
      <c r="L1" s="299"/>
      <c r="M1" s="299"/>
    </row>
    <row r="2" spans="1:16" s="1" customFormat="1" ht="36" customHeight="1" thickBot="1" x14ac:dyDescent="0.45">
      <c r="A2" s="173" t="s">
        <v>1438</v>
      </c>
      <c r="B2" s="173"/>
      <c r="C2" s="173"/>
      <c r="D2" s="173"/>
      <c r="E2" s="173"/>
      <c r="F2" s="173"/>
      <c r="G2" s="173"/>
      <c r="H2" s="173"/>
      <c r="I2" s="173"/>
      <c r="J2" s="173"/>
      <c r="K2" s="173"/>
      <c r="L2" s="173"/>
      <c r="M2" s="173"/>
    </row>
    <row r="3" spans="1:16" customFormat="1" ht="6" customHeight="1" x14ac:dyDescent="0.4">
      <c r="A3" s="174"/>
      <c r="B3" s="174"/>
      <c r="C3" s="174"/>
      <c r="D3" s="174"/>
      <c r="E3" s="174"/>
      <c r="F3" s="174"/>
      <c r="G3" s="174"/>
      <c r="H3" s="174"/>
      <c r="I3" s="174"/>
      <c r="J3" s="174"/>
      <c r="K3" s="174"/>
      <c r="L3" s="174"/>
      <c r="M3" s="331"/>
    </row>
    <row r="4" spans="1:16" s="70" customFormat="1" ht="17.649999999999999" customHeight="1" x14ac:dyDescent="0.35">
      <c r="A4" s="336" t="s">
        <v>1466</v>
      </c>
      <c r="B4" s="337"/>
      <c r="C4" s="337"/>
      <c r="D4" s="337"/>
      <c r="E4" s="337"/>
      <c r="F4" s="337"/>
      <c r="G4" s="337"/>
      <c r="H4" s="337"/>
      <c r="I4" s="337"/>
      <c r="J4" s="337"/>
      <c r="K4" s="337"/>
      <c r="L4" s="337"/>
      <c r="M4" s="337"/>
    </row>
    <row r="5" spans="1:16" s="70" customFormat="1" ht="17.649999999999999" customHeight="1" x14ac:dyDescent="0.35">
      <c r="A5" s="336" t="s">
        <v>830</v>
      </c>
      <c r="B5" s="337"/>
      <c r="C5" s="337"/>
      <c r="D5" s="337"/>
      <c r="E5" s="337"/>
      <c r="F5" s="337"/>
      <c r="G5" s="337"/>
      <c r="H5" s="337"/>
      <c r="I5" s="337"/>
      <c r="J5" s="337"/>
      <c r="K5" s="337"/>
      <c r="L5" s="337"/>
      <c r="M5" s="337"/>
    </row>
    <row r="6" spans="1:16" s="70" customFormat="1" ht="17.649999999999999" customHeight="1" x14ac:dyDescent="0.35">
      <c r="A6" s="336" t="s">
        <v>831</v>
      </c>
      <c r="B6" s="337"/>
      <c r="C6" s="337"/>
      <c r="D6" s="337"/>
      <c r="E6" s="337"/>
      <c r="F6" s="337"/>
      <c r="G6" s="337"/>
      <c r="H6" s="337"/>
      <c r="I6" s="337"/>
      <c r="J6" s="337"/>
      <c r="K6" s="337"/>
      <c r="L6" s="337"/>
      <c r="M6" s="337"/>
    </row>
    <row r="7" spans="1:16" s="70" customFormat="1" ht="17.649999999999999" customHeight="1" x14ac:dyDescent="0.35">
      <c r="A7" s="336" t="s">
        <v>832</v>
      </c>
      <c r="B7" s="337"/>
      <c r="C7" s="337"/>
      <c r="D7" s="337"/>
      <c r="E7" s="337"/>
      <c r="F7" s="337"/>
      <c r="G7" s="337"/>
      <c r="H7" s="337"/>
      <c r="I7" s="337"/>
      <c r="J7" s="337"/>
      <c r="K7" s="337"/>
      <c r="L7" s="337"/>
      <c r="M7" s="337"/>
    </row>
    <row r="8" spans="1:16" s="70" customFormat="1" ht="17.649999999999999" customHeight="1" x14ac:dyDescent="0.35">
      <c r="A8" s="336" t="s">
        <v>1474</v>
      </c>
      <c r="B8" s="337"/>
      <c r="C8" s="338"/>
      <c r="D8" s="337"/>
      <c r="E8" s="337"/>
      <c r="F8" s="337"/>
      <c r="G8" s="337"/>
      <c r="H8" s="337"/>
      <c r="I8" s="337"/>
      <c r="J8" s="337"/>
      <c r="K8" s="337"/>
      <c r="L8" s="337"/>
      <c r="M8" s="337"/>
      <c r="N8" s="71" t="s">
        <v>833</v>
      </c>
    </row>
    <row r="9" spans="1:16" s="73" customFormat="1" ht="17.649999999999999" customHeight="1" x14ac:dyDescent="0.25">
      <c r="A9" s="341" t="s">
        <v>782</v>
      </c>
      <c r="B9" s="184" t="s">
        <v>834</v>
      </c>
      <c r="C9" s="185" t="s">
        <v>835</v>
      </c>
      <c r="D9" s="187" t="s">
        <v>836</v>
      </c>
      <c r="E9" s="187"/>
      <c r="F9" s="187"/>
      <c r="G9" s="189"/>
      <c r="H9" s="187" t="s">
        <v>837</v>
      </c>
      <c r="I9" s="187"/>
      <c r="J9" s="187"/>
      <c r="K9" s="189"/>
      <c r="L9" s="187" t="s">
        <v>838</v>
      </c>
      <c r="M9" s="187"/>
      <c r="N9" s="72">
        <v>19.636299999999999</v>
      </c>
      <c r="O9" s="73" t="s">
        <v>839</v>
      </c>
    </row>
    <row r="10" spans="1:16" s="73" customFormat="1" ht="17.649999999999999" customHeight="1" x14ac:dyDescent="0.25">
      <c r="A10" s="341"/>
      <c r="B10" s="184"/>
      <c r="C10" s="185"/>
      <c r="D10" s="189" t="s">
        <v>1464</v>
      </c>
      <c r="E10" s="189" t="s">
        <v>1465</v>
      </c>
      <c r="F10" s="189" t="s">
        <v>840</v>
      </c>
      <c r="G10" s="189"/>
      <c r="H10" s="189" t="s">
        <v>841</v>
      </c>
      <c r="I10" s="189" t="s">
        <v>842</v>
      </c>
      <c r="J10" s="189" t="s">
        <v>840</v>
      </c>
      <c r="K10" s="189"/>
      <c r="L10" s="189" t="s">
        <v>843</v>
      </c>
      <c r="M10" s="189" t="s">
        <v>844</v>
      </c>
    </row>
    <row r="11" spans="1:16" s="75" customFormat="1" ht="17.649999999999999" customHeight="1" thickBot="1" x14ac:dyDescent="0.3">
      <c r="A11" s="342"/>
      <c r="B11" s="187"/>
      <c r="C11" s="343" t="s">
        <v>479</v>
      </c>
      <c r="D11" s="194" t="s">
        <v>13</v>
      </c>
      <c r="E11" s="194" t="s">
        <v>14</v>
      </c>
      <c r="F11" s="194" t="s">
        <v>845</v>
      </c>
      <c r="G11" s="194"/>
      <c r="H11" s="194" t="s">
        <v>792</v>
      </c>
      <c r="I11" s="194" t="s">
        <v>793</v>
      </c>
      <c r="J11" s="194" t="s">
        <v>846</v>
      </c>
      <c r="K11" s="194"/>
      <c r="L11" s="194" t="s">
        <v>847</v>
      </c>
      <c r="M11" s="194" t="s">
        <v>848</v>
      </c>
      <c r="N11" s="74"/>
    </row>
    <row r="12" spans="1:16" s="75" customFormat="1" ht="5.25" customHeight="1" thickBot="1" x14ac:dyDescent="0.3">
      <c r="A12" s="350"/>
      <c r="B12" s="351"/>
      <c r="C12" s="352"/>
      <c r="D12" s="351"/>
      <c r="E12" s="351"/>
      <c r="F12" s="351"/>
      <c r="G12" s="351"/>
      <c r="H12" s="351"/>
      <c r="I12" s="351"/>
      <c r="J12" s="351"/>
      <c r="K12" s="351"/>
      <c r="L12" s="351"/>
      <c r="M12" s="351"/>
      <c r="N12" s="353"/>
    </row>
    <row r="13" spans="1:16" s="75" customFormat="1" ht="17.649999999999999" customHeight="1" x14ac:dyDescent="0.25">
      <c r="A13" s="371"/>
      <c r="B13" s="372" t="s">
        <v>844</v>
      </c>
      <c r="C13" s="373">
        <f>C14+C242</f>
        <v>437634.51809216745</v>
      </c>
      <c r="D13" s="373">
        <f>D14+D242</f>
        <v>269232.35038534977</v>
      </c>
      <c r="E13" s="373">
        <f>E14+E242</f>
        <v>13437.838503133793</v>
      </c>
      <c r="F13" s="373">
        <f>F14+F242</f>
        <v>282670.18888848356</v>
      </c>
      <c r="G13" s="373"/>
      <c r="H13" s="373">
        <f>H14+H242</f>
        <v>5217.8339648802285</v>
      </c>
      <c r="I13" s="373">
        <f>I14+I242</f>
        <v>15906.977936117011</v>
      </c>
      <c r="J13" s="373">
        <f>J14+J242</f>
        <v>21124.811900997236</v>
      </c>
      <c r="K13" s="373"/>
      <c r="L13" s="373">
        <f>L14+L242</f>
        <v>133839.51730268676</v>
      </c>
      <c r="M13" s="373">
        <f>M14+M242</f>
        <v>154964.32920368394</v>
      </c>
      <c r="N13" s="76"/>
      <c r="O13" s="76"/>
      <c r="P13" s="74"/>
    </row>
    <row r="14" spans="1:16" s="78" customFormat="1" ht="17.649999999999999" customHeight="1" x14ac:dyDescent="0.25">
      <c r="A14" s="374"/>
      <c r="B14" s="375" t="s">
        <v>849</v>
      </c>
      <c r="C14" s="376">
        <f>SUM(C15:C241)</f>
        <v>362687.18180689949</v>
      </c>
      <c r="D14" s="376">
        <f>SUM(D15:D241)</f>
        <v>256943.59907850038</v>
      </c>
      <c r="E14" s="376">
        <f>SUM(E15:E241)</f>
        <v>10054.738095091161</v>
      </c>
      <c r="F14" s="376">
        <f>SUM(F15:F241)</f>
        <v>266998.33717359154</v>
      </c>
      <c r="G14" s="376" t="e">
        <f>SUM(G15:G238)</f>
        <v>#REF!</v>
      </c>
      <c r="H14" s="376">
        <f>SUM(H15:H241)</f>
        <v>3991.6111714132057</v>
      </c>
      <c r="I14" s="376">
        <f>SUM(I15:I241)</f>
        <v>10753.346996208038</v>
      </c>
      <c r="J14" s="376">
        <f>SUM(J15:J241)</f>
        <v>14744.95816762124</v>
      </c>
      <c r="K14" s="376"/>
      <c r="L14" s="376">
        <f>SUM(L15:L241)</f>
        <v>80943.886465686795</v>
      </c>
      <c r="M14" s="376">
        <f>SUM(M15:M241)</f>
        <v>95688.844633308021</v>
      </c>
      <c r="N14" s="77"/>
    </row>
    <row r="15" spans="1:16" s="78" customFormat="1" ht="17.649999999999999" customHeight="1" x14ac:dyDescent="0.25">
      <c r="A15" s="377">
        <v>1</v>
      </c>
      <c r="B15" s="378" t="s">
        <v>850</v>
      </c>
      <c r="C15" s="379">
        <v>2029.1366967999998</v>
      </c>
      <c r="D15" s="379">
        <v>2029.1366967999998</v>
      </c>
      <c r="E15" s="379">
        <v>0</v>
      </c>
      <c r="F15" s="379">
        <f>+D15+E15</f>
        <v>2029.1366967999998</v>
      </c>
      <c r="G15" s="379">
        <f>'[9]COMP MILLDDLLS'!H11*'Comp Dir Oper'!$N$9</f>
        <v>0</v>
      </c>
      <c r="H15" s="379">
        <v>0</v>
      </c>
      <c r="I15" s="379">
        <v>0</v>
      </c>
      <c r="J15" s="379">
        <f>+H15+I15</f>
        <v>0</v>
      </c>
      <c r="K15" s="379"/>
      <c r="L15" s="379">
        <f>SUM(C15-F15-J15)</f>
        <v>0</v>
      </c>
      <c r="M15" s="379">
        <f>J15+L15</f>
        <v>0</v>
      </c>
    </row>
    <row r="16" spans="1:16" s="78" customFormat="1" ht="17.649999999999999" customHeight="1" x14ac:dyDescent="0.25">
      <c r="A16" s="377">
        <v>2</v>
      </c>
      <c r="B16" s="378" t="s">
        <v>851</v>
      </c>
      <c r="C16" s="379">
        <v>5446.4413533147745</v>
      </c>
      <c r="D16" s="379">
        <v>5446.4413533147772</v>
      </c>
      <c r="E16" s="379">
        <v>0</v>
      </c>
      <c r="F16" s="379">
        <f t="shared" ref="F16:F79" si="0">+D16+E16</f>
        <v>5446.4413533147772</v>
      </c>
      <c r="G16" s="379">
        <f>'[9]COMP MILLDDLLS'!H12*'Comp Dir Oper'!$N$9</f>
        <v>0</v>
      </c>
      <c r="H16" s="379">
        <v>0</v>
      </c>
      <c r="I16" s="379">
        <v>0</v>
      </c>
      <c r="J16" s="379">
        <f t="shared" ref="J16:J79" si="1">+H16+I16</f>
        <v>0</v>
      </c>
      <c r="K16" s="379"/>
      <c r="L16" s="379">
        <f t="shared" ref="L16:L79" si="2">SUM(C16-F16-J16)</f>
        <v>-2.7284841053187847E-12</v>
      </c>
      <c r="M16" s="379">
        <f t="shared" ref="M16:M79" si="3">J16+L16</f>
        <v>-2.7284841053187847E-12</v>
      </c>
    </row>
    <row r="17" spans="1:13" s="78" customFormat="1" ht="17.649999999999999" customHeight="1" x14ac:dyDescent="0.25">
      <c r="A17" s="377">
        <v>3</v>
      </c>
      <c r="B17" s="378" t="s">
        <v>852</v>
      </c>
      <c r="C17" s="379">
        <v>539.34761690072173</v>
      </c>
      <c r="D17" s="379">
        <v>539.34761690072185</v>
      </c>
      <c r="E17" s="379">
        <v>0</v>
      </c>
      <c r="F17" s="379">
        <f t="shared" si="0"/>
        <v>539.34761690072185</v>
      </c>
      <c r="G17" s="379">
        <f>'[9]COMP MILLDDLLS'!H13*'Comp Dir Oper'!$N$9</f>
        <v>0</v>
      </c>
      <c r="H17" s="379">
        <v>0</v>
      </c>
      <c r="I17" s="379">
        <v>0</v>
      </c>
      <c r="J17" s="379">
        <f t="shared" si="1"/>
        <v>0</v>
      </c>
      <c r="K17" s="379"/>
      <c r="L17" s="379">
        <f t="shared" si="2"/>
        <v>-1.1368683772161603E-13</v>
      </c>
      <c r="M17" s="379">
        <f t="shared" si="3"/>
        <v>-1.1368683772161603E-13</v>
      </c>
    </row>
    <row r="18" spans="1:13" s="78" customFormat="1" ht="17.649999999999999" customHeight="1" x14ac:dyDescent="0.25">
      <c r="A18" s="377">
        <v>4</v>
      </c>
      <c r="B18" s="378" t="s">
        <v>853</v>
      </c>
      <c r="C18" s="379">
        <v>5660.0317849395024</v>
      </c>
      <c r="D18" s="379">
        <v>5660.0317849395005</v>
      </c>
      <c r="E18" s="379">
        <v>0</v>
      </c>
      <c r="F18" s="379">
        <f t="shared" si="0"/>
        <v>5660.0317849395005</v>
      </c>
      <c r="G18" s="379">
        <f>'[9]COMP MILLDDLLS'!H14*'Comp Dir Oper'!$N$9</f>
        <v>0</v>
      </c>
      <c r="H18" s="379">
        <v>0</v>
      </c>
      <c r="I18" s="379">
        <v>0</v>
      </c>
      <c r="J18" s="379">
        <f t="shared" si="1"/>
        <v>0</v>
      </c>
      <c r="K18" s="379"/>
      <c r="L18" s="379">
        <f t="shared" si="2"/>
        <v>1.8189894035458565E-12</v>
      </c>
      <c r="M18" s="379">
        <f t="shared" si="3"/>
        <v>1.8189894035458565E-12</v>
      </c>
    </row>
    <row r="19" spans="1:13" s="78" customFormat="1" ht="17.649999999999999" customHeight="1" x14ac:dyDescent="0.25">
      <c r="A19" s="377">
        <v>5</v>
      </c>
      <c r="B19" s="378" t="s">
        <v>854</v>
      </c>
      <c r="C19" s="379">
        <v>1201.891777695</v>
      </c>
      <c r="D19" s="379">
        <v>1201.891777695</v>
      </c>
      <c r="E19" s="379">
        <v>0</v>
      </c>
      <c r="F19" s="379">
        <f t="shared" si="0"/>
        <v>1201.891777695</v>
      </c>
      <c r="G19" s="379">
        <f>'[9]COMP MILLDDLLS'!H15*'Comp Dir Oper'!$N$9</f>
        <v>0</v>
      </c>
      <c r="H19" s="379">
        <v>0</v>
      </c>
      <c r="I19" s="379">
        <v>0</v>
      </c>
      <c r="J19" s="379">
        <f t="shared" si="1"/>
        <v>0</v>
      </c>
      <c r="K19" s="379"/>
      <c r="L19" s="379">
        <f t="shared" si="2"/>
        <v>0</v>
      </c>
      <c r="M19" s="379">
        <f t="shared" si="3"/>
        <v>0</v>
      </c>
    </row>
    <row r="20" spans="1:13" s="78" customFormat="1" ht="17.649999999999999" customHeight="1" x14ac:dyDescent="0.25">
      <c r="A20" s="377">
        <v>6</v>
      </c>
      <c r="B20" s="378" t="s">
        <v>855</v>
      </c>
      <c r="C20" s="379">
        <v>6045.1009351279936</v>
      </c>
      <c r="D20" s="379">
        <v>6045.1009351279936</v>
      </c>
      <c r="E20" s="379">
        <v>0</v>
      </c>
      <c r="F20" s="379">
        <f t="shared" si="0"/>
        <v>6045.1009351279936</v>
      </c>
      <c r="G20" s="379">
        <f>'[9]COMP MILLDDLLS'!H16*'Comp Dir Oper'!$N$9</f>
        <v>0</v>
      </c>
      <c r="H20" s="379">
        <v>0</v>
      </c>
      <c r="I20" s="379">
        <v>0</v>
      </c>
      <c r="J20" s="379">
        <f t="shared" si="1"/>
        <v>0</v>
      </c>
      <c r="K20" s="379"/>
      <c r="L20" s="379">
        <f t="shared" si="2"/>
        <v>0</v>
      </c>
      <c r="M20" s="379">
        <f t="shared" si="3"/>
        <v>0</v>
      </c>
    </row>
    <row r="21" spans="1:13" s="78" customFormat="1" ht="17.649999999999999" customHeight="1" x14ac:dyDescent="0.25">
      <c r="A21" s="377">
        <v>7</v>
      </c>
      <c r="B21" s="378" t="s">
        <v>856</v>
      </c>
      <c r="C21" s="379">
        <v>13769.363454838263</v>
      </c>
      <c r="D21" s="379">
        <v>13624.834777874299</v>
      </c>
      <c r="E21" s="379">
        <v>144.52867696396501</v>
      </c>
      <c r="F21" s="379">
        <f t="shared" si="0"/>
        <v>13769.363454838263</v>
      </c>
      <c r="G21" s="379">
        <f>'[9]COMP MILLDDLLS'!H17*'Comp Dir Oper'!$N$9</f>
        <v>0</v>
      </c>
      <c r="H21" s="379">
        <v>0</v>
      </c>
      <c r="I21" s="379">
        <v>0</v>
      </c>
      <c r="J21" s="379">
        <f t="shared" si="1"/>
        <v>0</v>
      </c>
      <c r="K21" s="379"/>
      <c r="L21" s="379">
        <f t="shared" si="2"/>
        <v>0</v>
      </c>
      <c r="M21" s="379">
        <f t="shared" si="3"/>
        <v>0</v>
      </c>
    </row>
    <row r="22" spans="1:13" s="78" customFormat="1" ht="17.649999999999999" customHeight="1" x14ac:dyDescent="0.25">
      <c r="A22" s="377">
        <v>9</v>
      </c>
      <c r="B22" s="378" t="s">
        <v>857</v>
      </c>
      <c r="C22" s="379">
        <v>1964.0015777048998</v>
      </c>
      <c r="D22" s="379">
        <v>1964.0015777048998</v>
      </c>
      <c r="E22" s="379">
        <v>0</v>
      </c>
      <c r="F22" s="379">
        <f t="shared" si="0"/>
        <v>1964.0015777048998</v>
      </c>
      <c r="G22" s="379">
        <f>'[9]COMP MILLDDLLS'!H18*'Comp Dir Oper'!$N$9</f>
        <v>0</v>
      </c>
      <c r="H22" s="379">
        <v>0</v>
      </c>
      <c r="I22" s="379">
        <v>0</v>
      </c>
      <c r="J22" s="379">
        <f t="shared" si="1"/>
        <v>0</v>
      </c>
      <c r="K22" s="379"/>
      <c r="L22" s="379">
        <f t="shared" si="2"/>
        <v>0</v>
      </c>
      <c r="M22" s="379">
        <f t="shared" si="3"/>
        <v>0</v>
      </c>
    </row>
    <row r="23" spans="1:13" s="78" customFormat="1" ht="17.649999999999999" customHeight="1" x14ac:dyDescent="0.25">
      <c r="A23" s="377">
        <v>10</v>
      </c>
      <c r="B23" s="378" t="s">
        <v>858</v>
      </c>
      <c r="C23" s="379">
        <v>2576.6753582615843</v>
      </c>
      <c r="D23" s="379">
        <v>2576.6753582615843</v>
      </c>
      <c r="E23" s="379">
        <v>0</v>
      </c>
      <c r="F23" s="379">
        <f t="shared" si="0"/>
        <v>2576.6753582615843</v>
      </c>
      <c r="G23" s="379">
        <f>'[9]COMP MILLDDLLS'!H19*'Comp Dir Oper'!$N$9</f>
        <v>0</v>
      </c>
      <c r="H23" s="379">
        <v>0</v>
      </c>
      <c r="I23" s="379">
        <v>0</v>
      </c>
      <c r="J23" s="379">
        <f t="shared" si="1"/>
        <v>0</v>
      </c>
      <c r="K23" s="379"/>
      <c r="L23" s="379">
        <f t="shared" si="2"/>
        <v>0</v>
      </c>
      <c r="M23" s="379">
        <f t="shared" si="3"/>
        <v>0</v>
      </c>
    </row>
    <row r="24" spans="1:13" s="78" customFormat="1" ht="17.649999999999999" customHeight="1" x14ac:dyDescent="0.25">
      <c r="A24" s="377">
        <v>11</v>
      </c>
      <c r="B24" s="378" t="s">
        <v>859</v>
      </c>
      <c r="C24" s="379">
        <v>2089.4897447526027</v>
      </c>
      <c r="D24" s="379">
        <v>2089.4897447526027</v>
      </c>
      <c r="E24" s="379">
        <v>0</v>
      </c>
      <c r="F24" s="379">
        <f t="shared" si="0"/>
        <v>2089.4897447526027</v>
      </c>
      <c r="G24" s="379">
        <f>'[9]COMP MILLDDLLS'!H20*'Comp Dir Oper'!$N$9</f>
        <v>0</v>
      </c>
      <c r="H24" s="379">
        <v>0</v>
      </c>
      <c r="I24" s="379">
        <v>0</v>
      </c>
      <c r="J24" s="379">
        <f t="shared" si="1"/>
        <v>0</v>
      </c>
      <c r="K24" s="379"/>
      <c r="L24" s="379">
        <f t="shared" si="2"/>
        <v>0</v>
      </c>
      <c r="M24" s="379">
        <f t="shared" si="3"/>
        <v>0</v>
      </c>
    </row>
    <row r="25" spans="1:13" s="78" customFormat="1" ht="17.649999999999999" customHeight="1" x14ac:dyDescent="0.25">
      <c r="A25" s="377">
        <v>12</v>
      </c>
      <c r="B25" s="378" t="s">
        <v>860</v>
      </c>
      <c r="C25" s="379">
        <v>3439.8491312282881</v>
      </c>
      <c r="D25" s="379">
        <v>3439.8491312282877</v>
      </c>
      <c r="E25" s="379">
        <v>0</v>
      </c>
      <c r="F25" s="379">
        <f t="shared" si="0"/>
        <v>3439.8491312282877</v>
      </c>
      <c r="G25" s="379"/>
      <c r="H25" s="379">
        <v>0</v>
      </c>
      <c r="I25" s="379">
        <v>0</v>
      </c>
      <c r="J25" s="379">
        <f t="shared" si="1"/>
        <v>0</v>
      </c>
      <c r="K25" s="379"/>
      <c r="L25" s="379">
        <f t="shared" si="2"/>
        <v>4.5474735088646412E-13</v>
      </c>
      <c r="M25" s="379">
        <f t="shared" si="3"/>
        <v>4.5474735088646412E-13</v>
      </c>
    </row>
    <row r="26" spans="1:13" s="78" customFormat="1" ht="17.649999999999999" customHeight="1" x14ac:dyDescent="0.25">
      <c r="A26" s="377">
        <v>13</v>
      </c>
      <c r="B26" s="378" t="s">
        <v>861</v>
      </c>
      <c r="C26" s="379">
        <v>994.71426219669991</v>
      </c>
      <c r="D26" s="379">
        <v>994.71426219669991</v>
      </c>
      <c r="E26" s="379">
        <v>0</v>
      </c>
      <c r="F26" s="379">
        <f t="shared" si="0"/>
        <v>994.71426219669991</v>
      </c>
      <c r="G26" s="379"/>
      <c r="H26" s="379">
        <v>0</v>
      </c>
      <c r="I26" s="379">
        <v>0</v>
      </c>
      <c r="J26" s="379">
        <f t="shared" si="1"/>
        <v>0</v>
      </c>
      <c r="K26" s="379"/>
      <c r="L26" s="379">
        <f t="shared" si="2"/>
        <v>0</v>
      </c>
      <c r="M26" s="379">
        <f t="shared" si="3"/>
        <v>0</v>
      </c>
    </row>
    <row r="27" spans="1:13" s="78" customFormat="1" ht="17.649999999999999" customHeight="1" x14ac:dyDescent="0.25">
      <c r="A27" s="377">
        <v>14</v>
      </c>
      <c r="B27" s="378" t="s">
        <v>862</v>
      </c>
      <c r="C27" s="379">
        <v>662.92295502797288</v>
      </c>
      <c r="D27" s="379">
        <v>662.92295502797288</v>
      </c>
      <c r="E27" s="379">
        <v>0</v>
      </c>
      <c r="F27" s="379">
        <f t="shared" si="0"/>
        <v>662.92295502797288</v>
      </c>
      <c r="G27" s="379"/>
      <c r="H27" s="379">
        <v>0</v>
      </c>
      <c r="I27" s="379">
        <v>0</v>
      </c>
      <c r="J27" s="379">
        <f t="shared" si="1"/>
        <v>0</v>
      </c>
      <c r="K27" s="379"/>
      <c r="L27" s="379">
        <f t="shared" si="2"/>
        <v>0</v>
      </c>
      <c r="M27" s="379">
        <f t="shared" si="3"/>
        <v>0</v>
      </c>
    </row>
    <row r="28" spans="1:13" s="78" customFormat="1" ht="17.649999999999999" customHeight="1" x14ac:dyDescent="0.25">
      <c r="A28" s="377">
        <v>15</v>
      </c>
      <c r="B28" s="378" t="s">
        <v>863</v>
      </c>
      <c r="C28" s="379">
        <v>1234.1129038197998</v>
      </c>
      <c r="D28" s="379">
        <v>1234.1129038197998</v>
      </c>
      <c r="E28" s="379">
        <v>0</v>
      </c>
      <c r="F28" s="379">
        <f t="shared" si="0"/>
        <v>1234.1129038197998</v>
      </c>
      <c r="G28" s="379"/>
      <c r="H28" s="379">
        <v>0</v>
      </c>
      <c r="I28" s="379">
        <v>0</v>
      </c>
      <c r="J28" s="379">
        <f t="shared" si="1"/>
        <v>0</v>
      </c>
      <c r="K28" s="379"/>
      <c r="L28" s="379">
        <f t="shared" si="2"/>
        <v>0</v>
      </c>
      <c r="M28" s="379">
        <f t="shared" si="3"/>
        <v>0</v>
      </c>
    </row>
    <row r="29" spans="1:13" s="78" customFormat="1" ht="17.649999999999999" customHeight="1" x14ac:dyDescent="0.25">
      <c r="A29" s="377">
        <v>16</v>
      </c>
      <c r="B29" s="378" t="s">
        <v>864</v>
      </c>
      <c r="C29" s="379">
        <v>1423.8461080980462</v>
      </c>
      <c r="D29" s="379">
        <v>1423.846108098046</v>
      </c>
      <c r="E29" s="379">
        <v>0</v>
      </c>
      <c r="F29" s="379">
        <f t="shared" si="0"/>
        <v>1423.846108098046</v>
      </c>
      <c r="G29" s="379"/>
      <c r="H29" s="379">
        <v>0</v>
      </c>
      <c r="I29" s="379">
        <v>0</v>
      </c>
      <c r="J29" s="379">
        <f t="shared" si="1"/>
        <v>0</v>
      </c>
      <c r="K29" s="379"/>
      <c r="L29" s="379">
        <f t="shared" si="2"/>
        <v>2.2737367544323206E-13</v>
      </c>
      <c r="M29" s="379">
        <f t="shared" si="3"/>
        <v>2.2737367544323206E-13</v>
      </c>
    </row>
    <row r="30" spans="1:13" s="78" customFormat="1" ht="17.649999999999999" customHeight="1" x14ac:dyDescent="0.25">
      <c r="A30" s="377">
        <v>17</v>
      </c>
      <c r="B30" s="378" t="s">
        <v>865</v>
      </c>
      <c r="C30" s="379">
        <v>874.67776529967205</v>
      </c>
      <c r="D30" s="379">
        <v>874.67776529967205</v>
      </c>
      <c r="E30" s="379">
        <v>0</v>
      </c>
      <c r="F30" s="379">
        <f t="shared" si="0"/>
        <v>874.67776529967205</v>
      </c>
      <c r="G30" s="379">
        <f>'[9]COMP MILLDDLLS'!H21*'Comp Dir Oper'!$N$9</f>
        <v>0</v>
      </c>
      <c r="H30" s="379">
        <v>0</v>
      </c>
      <c r="I30" s="379">
        <v>0</v>
      </c>
      <c r="J30" s="379">
        <f t="shared" si="1"/>
        <v>0</v>
      </c>
      <c r="K30" s="379"/>
      <c r="L30" s="379">
        <f t="shared" si="2"/>
        <v>0</v>
      </c>
      <c r="M30" s="379">
        <f t="shared" si="3"/>
        <v>0</v>
      </c>
    </row>
    <row r="31" spans="1:13" s="78" customFormat="1" ht="17.649999999999999" customHeight="1" x14ac:dyDescent="0.25">
      <c r="A31" s="377">
        <v>18</v>
      </c>
      <c r="B31" s="378" t="s">
        <v>866</v>
      </c>
      <c r="C31" s="379">
        <v>808.16446993635293</v>
      </c>
      <c r="D31" s="379">
        <v>808.16446993635282</v>
      </c>
      <c r="E31" s="379">
        <v>0</v>
      </c>
      <c r="F31" s="379">
        <f t="shared" si="0"/>
        <v>808.16446993635282</v>
      </c>
      <c r="G31" s="379">
        <f>'[9]COMP MILLDDLLS'!H22*'Comp Dir Oper'!$N$9</f>
        <v>0</v>
      </c>
      <c r="H31" s="379">
        <v>0</v>
      </c>
      <c r="I31" s="379">
        <v>0</v>
      </c>
      <c r="J31" s="379">
        <f t="shared" si="1"/>
        <v>0</v>
      </c>
      <c r="K31" s="379"/>
      <c r="L31" s="379">
        <f t="shared" si="2"/>
        <v>1.1368683772161603E-13</v>
      </c>
      <c r="M31" s="379">
        <f t="shared" si="3"/>
        <v>1.1368683772161603E-13</v>
      </c>
    </row>
    <row r="32" spans="1:13" s="78" customFormat="1" ht="17.649999999999999" customHeight="1" x14ac:dyDescent="0.25">
      <c r="A32" s="377">
        <v>19</v>
      </c>
      <c r="B32" s="378" t="s">
        <v>867</v>
      </c>
      <c r="C32" s="379">
        <v>543.52329279439493</v>
      </c>
      <c r="D32" s="379">
        <v>543.52329279439493</v>
      </c>
      <c r="E32" s="379">
        <v>0</v>
      </c>
      <c r="F32" s="379">
        <f t="shared" si="0"/>
        <v>543.52329279439493</v>
      </c>
      <c r="G32" s="379">
        <f>'[9]COMP MILLDDLLS'!H23*'Comp Dir Oper'!$N$9</f>
        <v>0</v>
      </c>
      <c r="H32" s="379">
        <v>0</v>
      </c>
      <c r="I32" s="379">
        <v>0</v>
      </c>
      <c r="J32" s="379">
        <f t="shared" si="1"/>
        <v>0</v>
      </c>
      <c r="K32" s="379"/>
      <c r="L32" s="379">
        <f t="shared" si="2"/>
        <v>0</v>
      </c>
      <c r="M32" s="379">
        <f t="shared" si="3"/>
        <v>0</v>
      </c>
    </row>
    <row r="33" spans="1:13" s="78" customFormat="1" ht="17.649999999999999" customHeight="1" x14ac:dyDescent="0.25">
      <c r="A33" s="377">
        <v>20</v>
      </c>
      <c r="B33" s="378" t="s">
        <v>868</v>
      </c>
      <c r="C33" s="379">
        <v>554.14447340651782</v>
      </c>
      <c r="D33" s="379">
        <v>554.14447340651793</v>
      </c>
      <c r="E33" s="379">
        <v>0</v>
      </c>
      <c r="F33" s="379">
        <f t="shared" si="0"/>
        <v>554.14447340651793</v>
      </c>
      <c r="G33" s="379">
        <f>'[9]COMP MILLDDLLS'!H24*'Comp Dir Oper'!$N$9</f>
        <v>0</v>
      </c>
      <c r="H33" s="379">
        <v>0</v>
      </c>
      <c r="I33" s="379">
        <v>0</v>
      </c>
      <c r="J33" s="379">
        <f t="shared" si="1"/>
        <v>0</v>
      </c>
      <c r="K33" s="379"/>
      <c r="L33" s="379">
        <f t="shared" si="2"/>
        <v>-1.1368683772161603E-13</v>
      </c>
      <c r="M33" s="379">
        <f t="shared" si="3"/>
        <v>-1.1368683772161603E-13</v>
      </c>
    </row>
    <row r="34" spans="1:13" s="78" customFormat="1" ht="17.649999999999999" customHeight="1" x14ac:dyDescent="0.25">
      <c r="A34" s="377">
        <v>21</v>
      </c>
      <c r="B34" s="378" t="s">
        <v>869</v>
      </c>
      <c r="C34" s="379">
        <v>716.30541966504791</v>
      </c>
      <c r="D34" s="379">
        <v>716.30541966504779</v>
      </c>
      <c r="E34" s="379">
        <v>0</v>
      </c>
      <c r="F34" s="379">
        <f t="shared" si="0"/>
        <v>716.30541966504779</v>
      </c>
      <c r="G34" s="379">
        <f>'[9]COMP MILLDDLLS'!H25*'Comp Dir Oper'!$N$9</f>
        <v>0</v>
      </c>
      <c r="H34" s="379">
        <v>0</v>
      </c>
      <c r="I34" s="379">
        <v>0</v>
      </c>
      <c r="J34" s="379">
        <f t="shared" si="1"/>
        <v>0</v>
      </c>
      <c r="K34" s="379"/>
      <c r="L34" s="379">
        <f t="shared" si="2"/>
        <v>1.1368683772161603E-13</v>
      </c>
      <c r="M34" s="379">
        <f t="shared" si="3"/>
        <v>1.1368683772161603E-13</v>
      </c>
    </row>
    <row r="35" spans="1:13" s="78" customFormat="1" ht="17.649999999999999" customHeight="1" x14ac:dyDescent="0.25">
      <c r="A35" s="377">
        <v>22</v>
      </c>
      <c r="B35" s="378" t="s">
        <v>870</v>
      </c>
      <c r="C35" s="379">
        <v>883.41750050363703</v>
      </c>
      <c r="D35" s="379">
        <v>883.41750050363703</v>
      </c>
      <c r="E35" s="379">
        <v>0</v>
      </c>
      <c r="F35" s="379">
        <f t="shared" si="0"/>
        <v>883.41750050363703</v>
      </c>
      <c r="G35" s="379">
        <f>'[9]COMP MILLDDLLS'!H26*'Comp Dir Oper'!$N$9</f>
        <v>0</v>
      </c>
      <c r="H35" s="379">
        <v>0</v>
      </c>
      <c r="I35" s="379">
        <v>0</v>
      </c>
      <c r="J35" s="379">
        <f t="shared" si="1"/>
        <v>0</v>
      </c>
      <c r="K35" s="379"/>
      <c r="L35" s="379">
        <f t="shared" si="2"/>
        <v>0</v>
      </c>
      <c r="M35" s="379">
        <f t="shared" si="3"/>
        <v>0</v>
      </c>
    </row>
    <row r="36" spans="1:13" s="78" customFormat="1" ht="17.649999999999999" customHeight="1" x14ac:dyDescent="0.25">
      <c r="A36" s="377">
        <v>23</v>
      </c>
      <c r="B36" s="378" t="s">
        <v>871</v>
      </c>
      <c r="C36" s="379">
        <v>477.933199450117</v>
      </c>
      <c r="D36" s="379">
        <v>477.93319945011689</v>
      </c>
      <c r="E36" s="379">
        <v>0</v>
      </c>
      <c r="F36" s="379">
        <f t="shared" si="0"/>
        <v>477.93319945011689</v>
      </c>
      <c r="G36" s="379">
        <f>'[9]COMP MILLDDLLS'!H27*'Comp Dir Oper'!$N$9</f>
        <v>0</v>
      </c>
      <c r="H36" s="379">
        <v>0</v>
      </c>
      <c r="I36" s="379">
        <v>0</v>
      </c>
      <c r="J36" s="379">
        <f t="shared" si="1"/>
        <v>0</v>
      </c>
      <c r="K36" s="379"/>
      <c r="L36" s="379">
        <f t="shared" si="2"/>
        <v>1.1368683772161603E-13</v>
      </c>
      <c r="M36" s="379">
        <f t="shared" si="3"/>
        <v>1.1368683772161603E-13</v>
      </c>
    </row>
    <row r="37" spans="1:13" s="78" customFormat="1" ht="17.649999999999999" customHeight="1" x14ac:dyDescent="0.25">
      <c r="A37" s="377">
        <v>24</v>
      </c>
      <c r="B37" s="378" t="s">
        <v>872</v>
      </c>
      <c r="C37" s="379">
        <v>866.56116824354399</v>
      </c>
      <c r="D37" s="379">
        <v>866.56116824354399</v>
      </c>
      <c r="E37" s="379">
        <v>0</v>
      </c>
      <c r="F37" s="379">
        <f t="shared" si="0"/>
        <v>866.56116824354399</v>
      </c>
      <c r="G37" s="379">
        <f>'[9]COMP MILLDDLLS'!H28*'Comp Dir Oper'!$N$9</f>
        <v>0</v>
      </c>
      <c r="H37" s="379">
        <v>0</v>
      </c>
      <c r="I37" s="379">
        <v>0</v>
      </c>
      <c r="J37" s="379">
        <f t="shared" si="1"/>
        <v>0</v>
      </c>
      <c r="K37" s="379"/>
      <c r="L37" s="379">
        <f t="shared" si="2"/>
        <v>0</v>
      </c>
      <c r="M37" s="379">
        <f t="shared" si="3"/>
        <v>0</v>
      </c>
    </row>
    <row r="38" spans="1:13" s="78" customFormat="1" ht="17.649999999999999" customHeight="1" x14ac:dyDescent="0.25">
      <c r="A38" s="377">
        <v>25</v>
      </c>
      <c r="B38" s="378" t="s">
        <v>873</v>
      </c>
      <c r="C38" s="379">
        <v>2580.6271872281095</v>
      </c>
      <c r="D38" s="379">
        <v>2580.6271872281095</v>
      </c>
      <c r="E38" s="379">
        <v>0</v>
      </c>
      <c r="F38" s="379">
        <f t="shared" si="0"/>
        <v>2580.6271872281095</v>
      </c>
      <c r="G38" s="379">
        <f>'[9]COMP MILLDDLLS'!H29*'Comp Dir Oper'!$N$9</f>
        <v>0</v>
      </c>
      <c r="H38" s="379">
        <v>0</v>
      </c>
      <c r="I38" s="379">
        <v>0</v>
      </c>
      <c r="J38" s="379">
        <f t="shared" si="1"/>
        <v>0</v>
      </c>
      <c r="K38" s="379"/>
      <c r="L38" s="379">
        <f t="shared" si="2"/>
        <v>0</v>
      </c>
      <c r="M38" s="379">
        <f t="shared" si="3"/>
        <v>0</v>
      </c>
    </row>
    <row r="39" spans="1:13" s="78" customFormat="1" ht="17.649999999999999" customHeight="1" x14ac:dyDescent="0.25">
      <c r="A39" s="377">
        <v>26</v>
      </c>
      <c r="B39" s="378" t="s">
        <v>874</v>
      </c>
      <c r="C39" s="379">
        <v>2254.557402533831</v>
      </c>
      <c r="D39" s="379">
        <v>2254.557402533831</v>
      </c>
      <c r="E39" s="379">
        <v>0</v>
      </c>
      <c r="F39" s="379">
        <f t="shared" si="0"/>
        <v>2254.557402533831</v>
      </c>
      <c r="G39" s="379">
        <f>'[9]COMP MILLDDLLS'!H30*'Comp Dir Oper'!$N$9</f>
        <v>0</v>
      </c>
      <c r="H39" s="379">
        <v>0</v>
      </c>
      <c r="I39" s="379">
        <v>0</v>
      </c>
      <c r="J39" s="379">
        <f t="shared" si="1"/>
        <v>0</v>
      </c>
      <c r="K39" s="379"/>
      <c r="L39" s="379">
        <f t="shared" si="2"/>
        <v>0</v>
      </c>
      <c r="M39" s="379">
        <f t="shared" si="3"/>
        <v>0</v>
      </c>
    </row>
    <row r="40" spans="1:13" s="78" customFormat="1" ht="17.649999999999999" customHeight="1" x14ac:dyDescent="0.25">
      <c r="A40" s="377">
        <v>27</v>
      </c>
      <c r="B40" s="378" t="s">
        <v>875</v>
      </c>
      <c r="C40" s="379">
        <v>2394.3848758354475</v>
      </c>
      <c r="D40" s="379">
        <v>2394.384875835447</v>
      </c>
      <c r="E40" s="379">
        <v>0</v>
      </c>
      <c r="F40" s="379">
        <f t="shared" si="0"/>
        <v>2394.384875835447</v>
      </c>
      <c r="G40" s="379">
        <f>'[9]COMP MILLDDLLS'!H31*'Comp Dir Oper'!$N$9</f>
        <v>0</v>
      </c>
      <c r="H40" s="379">
        <v>0</v>
      </c>
      <c r="I40" s="379">
        <v>0</v>
      </c>
      <c r="J40" s="379">
        <f t="shared" si="1"/>
        <v>0</v>
      </c>
      <c r="K40" s="379"/>
      <c r="L40" s="379">
        <f t="shared" si="2"/>
        <v>4.5474735088646412E-13</v>
      </c>
      <c r="M40" s="379">
        <f t="shared" si="3"/>
        <v>4.5474735088646412E-13</v>
      </c>
    </row>
    <row r="41" spans="1:13" s="78" customFormat="1" ht="17.649999999999999" customHeight="1" x14ac:dyDescent="0.25">
      <c r="A41" s="377">
        <v>28</v>
      </c>
      <c r="B41" s="378" t="s">
        <v>876</v>
      </c>
      <c r="C41" s="379">
        <v>6553.850786130688</v>
      </c>
      <c r="D41" s="379">
        <v>6553.8507861306889</v>
      </c>
      <c r="E41" s="379">
        <v>0</v>
      </c>
      <c r="F41" s="379">
        <f t="shared" si="0"/>
        <v>6553.8507861306889</v>
      </c>
      <c r="G41" s="379">
        <f>'[9]COMP MILLDDLLS'!H32*'Comp Dir Oper'!$N$9</f>
        <v>0</v>
      </c>
      <c r="H41" s="379">
        <v>0</v>
      </c>
      <c r="I41" s="379">
        <v>0</v>
      </c>
      <c r="J41" s="379">
        <f t="shared" si="1"/>
        <v>0</v>
      </c>
      <c r="K41" s="379"/>
      <c r="L41" s="379">
        <f t="shared" si="2"/>
        <v>-9.0949470177292824E-13</v>
      </c>
      <c r="M41" s="379">
        <f t="shared" si="3"/>
        <v>-9.0949470177292824E-13</v>
      </c>
    </row>
    <row r="42" spans="1:13" s="78" customFormat="1" ht="17.649999999999999" customHeight="1" x14ac:dyDescent="0.25">
      <c r="A42" s="377">
        <v>29</v>
      </c>
      <c r="B42" s="378" t="s">
        <v>877</v>
      </c>
      <c r="C42" s="379">
        <v>876.29379469524986</v>
      </c>
      <c r="D42" s="379">
        <v>876.29379469525009</v>
      </c>
      <c r="E42" s="379">
        <v>0</v>
      </c>
      <c r="F42" s="379">
        <f t="shared" si="0"/>
        <v>876.29379469525009</v>
      </c>
      <c r="G42" s="379">
        <f>'[9]COMP MILLDDLLS'!H33*'Comp Dir Oper'!$N$9</f>
        <v>0</v>
      </c>
      <c r="H42" s="379">
        <v>0</v>
      </c>
      <c r="I42" s="379">
        <v>0</v>
      </c>
      <c r="J42" s="379">
        <f t="shared" si="1"/>
        <v>0</v>
      </c>
      <c r="K42" s="379"/>
      <c r="L42" s="379">
        <f t="shared" si="2"/>
        <v>-2.2737367544323206E-13</v>
      </c>
      <c r="M42" s="379">
        <f t="shared" si="3"/>
        <v>-2.2737367544323206E-13</v>
      </c>
    </row>
    <row r="43" spans="1:13" s="78" customFormat="1" ht="17.649999999999999" customHeight="1" x14ac:dyDescent="0.25">
      <c r="A43" s="377">
        <v>30</v>
      </c>
      <c r="B43" s="378" t="s">
        <v>878</v>
      </c>
      <c r="C43" s="379">
        <v>2585.9196756853044</v>
      </c>
      <c r="D43" s="379">
        <v>2585.9196756853044</v>
      </c>
      <c r="E43" s="379">
        <v>0</v>
      </c>
      <c r="F43" s="379">
        <f t="shared" si="0"/>
        <v>2585.9196756853044</v>
      </c>
      <c r="G43" s="379">
        <f>'[9]COMP MILLDDLLS'!H34*'Comp Dir Oper'!$N$9</f>
        <v>0</v>
      </c>
      <c r="H43" s="379">
        <v>0</v>
      </c>
      <c r="I43" s="379">
        <v>0</v>
      </c>
      <c r="J43" s="379">
        <f t="shared" si="1"/>
        <v>0</v>
      </c>
      <c r="K43" s="379"/>
      <c r="L43" s="379">
        <f t="shared" si="2"/>
        <v>0</v>
      </c>
      <c r="M43" s="379">
        <f t="shared" si="3"/>
        <v>0</v>
      </c>
    </row>
    <row r="44" spans="1:13" s="78" customFormat="1" ht="17.649999999999999" customHeight="1" x14ac:dyDescent="0.25">
      <c r="A44" s="377">
        <v>31</v>
      </c>
      <c r="B44" s="378" t="s">
        <v>879</v>
      </c>
      <c r="C44" s="379">
        <v>5410.4166333935746</v>
      </c>
      <c r="D44" s="379">
        <v>5410.4166333935746</v>
      </c>
      <c r="E44" s="379">
        <v>0</v>
      </c>
      <c r="F44" s="379">
        <f t="shared" si="0"/>
        <v>5410.4166333935746</v>
      </c>
      <c r="G44" s="379">
        <f>'[9]COMP MILLDDLLS'!H35*'Comp Dir Oper'!$N$9</f>
        <v>0</v>
      </c>
      <c r="H44" s="379">
        <v>0</v>
      </c>
      <c r="I44" s="379">
        <v>0</v>
      </c>
      <c r="J44" s="379">
        <f t="shared" si="1"/>
        <v>0</v>
      </c>
      <c r="K44" s="379"/>
      <c r="L44" s="379">
        <f t="shared" si="2"/>
        <v>0</v>
      </c>
      <c r="M44" s="379">
        <f t="shared" si="3"/>
        <v>0</v>
      </c>
    </row>
    <row r="45" spans="1:13" s="78" customFormat="1" ht="17.649999999999999" customHeight="1" x14ac:dyDescent="0.25">
      <c r="A45" s="377">
        <v>32</v>
      </c>
      <c r="B45" s="378" t="s">
        <v>880</v>
      </c>
      <c r="C45" s="379">
        <v>1262.6129658218249</v>
      </c>
      <c r="D45" s="379">
        <v>1262.6129658218249</v>
      </c>
      <c r="E45" s="379">
        <v>0</v>
      </c>
      <c r="F45" s="379">
        <f t="shared" si="0"/>
        <v>1262.6129658218249</v>
      </c>
      <c r="G45" s="379">
        <f>'[9]COMP MILLDDLLS'!H36*'Comp Dir Oper'!$N$9</f>
        <v>0</v>
      </c>
      <c r="H45" s="379">
        <v>0</v>
      </c>
      <c r="I45" s="379">
        <v>0</v>
      </c>
      <c r="J45" s="379">
        <f t="shared" si="1"/>
        <v>0</v>
      </c>
      <c r="K45" s="379"/>
      <c r="L45" s="379">
        <f t="shared" si="2"/>
        <v>0</v>
      </c>
      <c r="M45" s="379">
        <f t="shared" si="3"/>
        <v>0</v>
      </c>
    </row>
    <row r="46" spans="1:13" s="78" customFormat="1" ht="17.649999999999999" customHeight="1" x14ac:dyDescent="0.25">
      <c r="A46" s="377">
        <v>33</v>
      </c>
      <c r="B46" s="378" t="s">
        <v>881</v>
      </c>
      <c r="C46" s="379">
        <v>1523.6465458314169</v>
      </c>
      <c r="D46" s="379">
        <v>1523.6465458314169</v>
      </c>
      <c r="E46" s="379">
        <v>0</v>
      </c>
      <c r="F46" s="379">
        <f t="shared" si="0"/>
        <v>1523.6465458314169</v>
      </c>
      <c r="G46" s="379">
        <f>'[9]COMP MILLDDLLS'!H37*'Comp Dir Oper'!$N$9</f>
        <v>0</v>
      </c>
      <c r="H46" s="379">
        <v>0</v>
      </c>
      <c r="I46" s="379">
        <v>0</v>
      </c>
      <c r="J46" s="379">
        <f t="shared" si="1"/>
        <v>0</v>
      </c>
      <c r="K46" s="379"/>
      <c r="L46" s="379">
        <f t="shared" si="2"/>
        <v>0</v>
      </c>
      <c r="M46" s="379">
        <f t="shared" si="3"/>
        <v>0</v>
      </c>
    </row>
    <row r="47" spans="1:13" s="78" customFormat="1" ht="17.649999999999999" customHeight="1" x14ac:dyDescent="0.25">
      <c r="A47" s="377">
        <v>34</v>
      </c>
      <c r="B47" s="378" t="s">
        <v>882</v>
      </c>
      <c r="C47" s="379">
        <v>1423.5318511092016</v>
      </c>
      <c r="D47" s="379">
        <v>1423.5318511092019</v>
      </c>
      <c r="E47" s="379">
        <v>0</v>
      </c>
      <c r="F47" s="379">
        <f t="shared" si="0"/>
        <v>1423.5318511092019</v>
      </c>
      <c r="G47" s="379">
        <f>'[9]COMP MILLDDLLS'!H38*'Comp Dir Oper'!$N$9</f>
        <v>0</v>
      </c>
      <c r="H47" s="379">
        <v>0</v>
      </c>
      <c r="I47" s="379">
        <v>0</v>
      </c>
      <c r="J47" s="379">
        <f t="shared" si="1"/>
        <v>0</v>
      </c>
      <c r="K47" s="379"/>
      <c r="L47" s="379">
        <f t="shared" si="2"/>
        <v>-2.2737367544323206E-13</v>
      </c>
      <c r="M47" s="379">
        <f t="shared" si="3"/>
        <v>-2.2737367544323206E-13</v>
      </c>
    </row>
    <row r="48" spans="1:13" s="78" customFormat="1" ht="17.649999999999999" customHeight="1" x14ac:dyDescent="0.25">
      <c r="A48" s="377">
        <v>35</v>
      </c>
      <c r="B48" s="378" t="s">
        <v>883</v>
      </c>
      <c r="C48" s="379">
        <v>795.22033525961876</v>
      </c>
      <c r="D48" s="379">
        <v>795.22033525961876</v>
      </c>
      <c r="E48" s="379">
        <v>0</v>
      </c>
      <c r="F48" s="379">
        <f t="shared" si="0"/>
        <v>795.22033525961876</v>
      </c>
      <c r="G48" s="379">
        <f>'[9]COMP MILLDDLLS'!H39*'Comp Dir Oper'!$N$9</f>
        <v>0</v>
      </c>
      <c r="H48" s="379">
        <v>0</v>
      </c>
      <c r="I48" s="379">
        <v>0</v>
      </c>
      <c r="J48" s="379">
        <f t="shared" si="1"/>
        <v>0</v>
      </c>
      <c r="K48" s="379"/>
      <c r="L48" s="379">
        <f t="shared" si="2"/>
        <v>0</v>
      </c>
      <c r="M48" s="379">
        <f t="shared" si="3"/>
        <v>0</v>
      </c>
    </row>
    <row r="49" spans="1:13" s="78" customFormat="1" ht="17.649999999999999" customHeight="1" x14ac:dyDescent="0.25">
      <c r="A49" s="377">
        <v>36</v>
      </c>
      <c r="B49" s="378" t="s">
        <v>884</v>
      </c>
      <c r="C49" s="379">
        <v>168.64281014696704</v>
      </c>
      <c r="D49" s="379">
        <v>168.64281014696701</v>
      </c>
      <c r="E49" s="379">
        <v>0</v>
      </c>
      <c r="F49" s="379">
        <f t="shared" si="0"/>
        <v>168.64281014696701</v>
      </c>
      <c r="G49" s="379">
        <f>'[9]COMP MILLDDLLS'!H40*'Comp Dir Oper'!$N$9</f>
        <v>0</v>
      </c>
      <c r="H49" s="379">
        <v>0</v>
      </c>
      <c r="I49" s="379">
        <v>0</v>
      </c>
      <c r="J49" s="379">
        <f t="shared" si="1"/>
        <v>0</v>
      </c>
      <c r="K49" s="379"/>
      <c r="L49" s="379">
        <f t="shared" si="2"/>
        <v>2.8421709430404007E-14</v>
      </c>
      <c r="M49" s="379">
        <f t="shared" si="3"/>
        <v>2.8421709430404007E-14</v>
      </c>
    </row>
    <row r="50" spans="1:13" s="78" customFormat="1" ht="17.649999999999999" customHeight="1" x14ac:dyDescent="0.25">
      <c r="A50" s="377">
        <v>37</v>
      </c>
      <c r="B50" s="378" t="s">
        <v>885</v>
      </c>
      <c r="C50" s="379">
        <v>3400.5114745954838</v>
      </c>
      <c r="D50" s="379">
        <v>3400.5114745954838</v>
      </c>
      <c r="E50" s="379">
        <v>0</v>
      </c>
      <c r="F50" s="379">
        <f t="shared" si="0"/>
        <v>3400.5114745954838</v>
      </c>
      <c r="G50" s="379">
        <f>'[9]COMP MILLDDLLS'!H41*'Comp Dir Oper'!$N$9</f>
        <v>0</v>
      </c>
      <c r="H50" s="379">
        <v>0</v>
      </c>
      <c r="I50" s="379">
        <v>0</v>
      </c>
      <c r="J50" s="379">
        <f t="shared" si="1"/>
        <v>0</v>
      </c>
      <c r="K50" s="379"/>
      <c r="L50" s="379">
        <f t="shared" si="2"/>
        <v>0</v>
      </c>
      <c r="M50" s="379">
        <f t="shared" si="3"/>
        <v>0</v>
      </c>
    </row>
    <row r="51" spans="1:13" s="78" customFormat="1" ht="17.649999999999999" customHeight="1" x14ac:dyDescent="0.25">
      <c r="A51" s="377">
        <v>38</v>
      </c>
      <c r="B51" s="378" t="s">
        <v>886</v>
      </c>
      <c r="C51" s="379">
        <v>2234.9733459836725</v>
      </c>
      <c r="D51" s="379">
        <v>2234.9733459836725</v>
      </c>
      <c r="E51" s="379">
        <v>0</v>
      </c>
      <c r="F51" s="379">
        <f t="shared" si="0"/>
        <v>2234.9733459836725</v>
      </c>
      <c r="G51" s="379">
        <f>'[9]COMP MILLDDLLS'!H42*'Comp Dir Oper'!$N$9</f>
        <v>0</v>
      </c>
      <c r="H51" s="379">
        <v>0</v>
      </c>
      <c r="I51" s="379">
        <v>0</v>
      </c>
      <c r="J51" s="379">
        <f t="shared" si="1"/>
        <v>0</v>
      </c>
      <c r="K51" s="379"/>
      <c r="L51" s="379">
        <f t="shared" si="2"/>
        <v>0</v>
      </c>
      <c r="M51" s="379">
        <f t="shared" si="3"/>
        <v>0</v>
      </c>
    </row>
    <row r="52" spans="1:13" s="78" customFormat="1" ht="17.649999999999999" customHeight="1" x14ac:dyDescent="0.25">
      <c r="A52" s="377">
        <v>39</v>
      </c>
      <c r="B52" s="378" t="s">
        <v>887</v>
      </c>
      <c r="C52" s="379">
        <v>1289.5654666820417</v>
      </c>
      <c r="D52" s="379">
        <v>1289.5654666820417</v>
      </c>
      <c r="E52" s="379">
        <v>0</v>
      </c>
      <c r="F52" s="379">
        <f t="shared" si="0"/>
        <v>1289.5654666820417</v>
      </c>
      <c r="G52" s="379">
        <f>'[9]COMP MILLDDLLS'!H43*'Comp Dir Oper'!$N$9</f>
        <v>0</v>
      </c>
      <c r="H52" s="379">
        <v>0</v>
      </c>
      <c r="I52" s="379">
        <v>0</v>
      </c>
      <c r="J52" s="379">
        <f t="shared" si="1"/>
        <v>0</v>
      </c>
      <c r="K52" s="379"/>
      <c r="L52" s="379">
        <f t="shared" si="2"/>
        <v>0</v>
      </c>
      <c r="M52" s="379">
        <f t="shared" si="3"/>
        <v>0</v>
      </c>
    </row>
    <row r="53" spans="1:13" s="78" customFormat="1" ht="17.649999999999999" customHeight="1" x14ac:dyDescent="0.25">
      <c r="A53" s="377">
        <v>40</v>
      </c>
      <c r="B53" s="378" t="s">
        <v>888</v>
      </c>
      <c r="C53" s="379">
        <v>290.66848530941701</v>
      </c>
      <c r="D53" s="379">
        <v>290.66848530941706</v>
      </c>
      <c r="E53" s="379">
        <v>0</v>
      </c>
      <c r="F53" s="379">
        <f t="shared" si="0"/>
        <v>290.66848530941706</v>
      </c>
      <c r="G53" s="379">
        <f>'[9]COMP MILLDDLLS'!H44*'Comp Dir Oper'!$N$9</f>
        <v>0</v>
      </c>
      <c r="H53" s="379">
        <v>0</v>
      </c>
      <c r="I53" s="379">
        <v>0</v>
      </c>
      <c r="J53" s="379">
        <f t="shared" si="1"/>
        <v>0</v>
      </c>
      <c r="K53" s="379"/>
      <c r="L53" s="379">
        <f t="shared" si="2"/>
        <v>-5.6843418860808015E-14</v>
      </c>
      <c r="M53" s="379">
        <f t="shared" si="3"/>
        <v>-5.6843418860808015E-14</v>
      </c>
    </row>
    <row r="54" spans="1:13" s="78" customFormat="1" ht="17.649999999999999" customHeight="1" x14ac:dyDescent="0.25">
      <c r="A54" s="377">
        <v>41</v>
      </c>
      <c r="B54" s="378" t="s">
        <v>889</v>
      </c>
      <c r="C54" s="379">
        <v>4856.1439469153174</v>
      </c>
      <c r="D54" s="379">
        <v>4856.1439469153165</v>
      </c>
      <c r="E54" s="379">
        <v>0</v>
      </c>
      <c r="F54" s="379">
        <f t="shared" si="0"/>
        <v>4856.1439469153165</v>
      </c>
      <c r="G54" s="379">
        <f>'[9]COMP MILLDDLLS'!H45*'Comp Dir Oper'!$N$9</f>
        <v>0</v>
      </c>
      <c r="H54" s="379">
        <v>0</v>
      </c>
      <c r="I54" s="379">
        <v>0</v>
      </c>
      <c r="J54" s="379">
        <f t="shared" si="1"/>
        <v>0</v>
      </c>
      <c r="K54" s="379"/>
      <c r="L54" s="379">
        <f t="shared" si="2"/>
        <v>9.0949470177292824E-13</v>
      </c>
      <c r="M54" s="379">
        <f t="shared" si="3"/>
        <v>9.0949470177292824E-13</v>
      </c>
    </row>
    <row r="55" spans="1:13" s="78" customFormat="1" ht="17.649999999999999" customHeight="1" x14ac:dyDescent="0.25">
      <c r="A55" s="377">
        <v>42</v>
      </c>
      <c r="B55" s="378" t="s">
        <v>890</v>
      </c>
      <c r="C55" s="379">
        <v>2108.8905945416523</v>
      </c>
      <c r="D55" s="379">
        <v>2108.8905945416518</v>
      </c>
      <c r="E55" s="379">
        <v>0</v>
      </c>
      <c r="F55" s="379">
        <f t="shared" si="0"/>
        <v>2108.8905945416518</v>
      </c>
      <c r="G55" s="379">
        <f>'[9]COMP MILLDDLLS'!H46*'Comp Dir Oper'!$N$9</f>
        <v>0</v>
      </c>
      <c r="H55" s="379">
        <v>0</v>
      </c>
      <c r="I55" s="379">
        <v>0</v>
      </c>
      <c r="J55" s="379">
        <f t="shared" si="1"/>
        <v>0</v>
      </c>
      <c r="K55" s="379"/>
      <c r="L55" s="379">
        <f t="shared" si="2"/>
        <v>4.5474735088646412E-13</v>
      </c>
      <c r="M55" s="379">
        <f t="shared" si="3"/>
        <v>4.5474735088646412E-13</v>
      </c>
    </row>
    <row r="56" spans="1:13" s="78" customFormat="1" ht="17.649999999999999" customHeight="1" x14ac:dyDescent="0.25">
      <c r="A56" s="377">
        <v>43</v>
      </c>
      <c r="B56" s="378" t="s">
        <v>891</v>
      </c>
      <c r="C56" s="379">
        <v>859.0833649645167</v>
      </c>
      <c r="D56" s="379">
        <v>859.08336496451693</v>
      </c>
      <c r="E56" s="379">
        <v>0</v>
      </c>
      <c r="F56" s="379">
        <f t="shared" si="0"/>
        <v>859.08336496451693</v>
      </c>
      <c r="G56" s="379">
        <f>'[9]COMP MILLDDLLS'!H47*'Comp Dir Oper'!$N$9</f>
        <v>0</v>
      </c>
      <c r="H56" s="379">
        <v>0</v>
      </c>
      <c r="I56" s="379">
        <v>0</v>
      </c>
      <c r="J56" s="379">
        <f t="shared" si="1"/>
        <v>0</v>
      </c>
      <c r="K56" s="379"/>
      <c r="L56" s="379">
        <f t="shared" si="2"/>
        <v>-2.2737367544323206E-13</v>
      </c>
      <c r="M56" s="379">
        <f t="shared" si="3"/>
        <v>-2.2737367544323206E-13</v>
      </c>
    </row>
    <row r="57" spans="1:13" s="78" customFormat="1" ht="17.649999999999999" customHeight="1" x14ac:dyDescent="0.25">
      <c r="A57" s="377">
        <v>44</v>
      </c>
      <c r="B57" s="378" t="s">
        <v>892</v>
      </c>
      <c r="C57" s="379">
        <v>431.93969109999995</v>
      </c>
      <c r="D57" s="379">
        <v>431.93969109999995</v>
      </c>
      <c r="E57" s="379">
        <v>0</v>
      </c>
      <c r="F57" s="379">
        <f t="shared" si="0"/>
        <v>431.93969109999995</v>
      </c>
      <c r="G57" s="379">
        <f>'[9]COMP MILLDDLLS'!H48*'Comp Dir Oper'!$N$9</f>
        <v>0</v>
      </c>
      <c r="H57" s="379">
        <v>0</v>
      </c>
      <c r="I57" s="379">
        <v>0</v>
      </c>
      <c r="J57" s="379">
        <f t="shared" si="1"/>
        <v>0</v>
      </c>
      <c r="K57" s="379"/>
      <c r="L57" s="379">
        <f t="shared" si="2"/>
        <v>0</v>
      </c>
      <c r="M57" s="379">
        <f t="shared" si="3"/>
        <v>0</v>
      </c>
    </row>
    <row r="58" spans="1:13" s="78" customFormat="1" ht="17.649999999999999" customHeight="1" x14ac:dyDescent="0.25">
      <c r="A58" s="377">
        <v>45</v>
      </c>
      <c r="B58" s="378" t="s">
        <v>893</v>
      </c>
      <c r="C58" s="379">
        <v>1125.0335469821475</v>
      </c>
      <c r="D58" s="379">
        <v>1125.0335469821473</v>
      </c>
      <c r="E58" s="379">
        <v>0</v>
      </c>
      <c r="F58" s="379">
        <f t="shared" si="0"/>
        <v>1125.0335469821473</v>
      </c>
      <c r="G58" s="379">
        <f>'[9]COMP MILLDDLLS'!H49*'Comp Dir Oper'!$N$9</f>
        <v>0</v>
      </c>
      <c r="H58" s="379">
        <v>0</v>
      </c>
      <c r="I58" s="379">
        <v>0</v>
      </c>
      <c r="J58" s="379">
        <f t="shared" si="1"/>
        <v>0</v>
      </c>
      <c r="K58" s="379"/>
      <c r="L58" s="379">
        <f t="shared" si="2"/>
        <v>2.2737367544323206E-13</v>
      </c>
      <c r="M58" s="379">
        <f t="shared" si="3"/>
        <v>2.2737367544323206E-13</v>
      </c>
    </row>
    <row r="59" spans="1:13" s="78" customFormat="1" ht="17.649999999999999" customHeight="1" x14ac:dyDescent="0.25">
      <c r="A59" s="377">
        <v>46</v>
      </c>
      <c r="B59" s="378" t="s">
        <v>894</v>
      </c>
      <c r="C59" s="379">
        <v>420.24873978746501</v>
      </c>
      <c r="D59" s="379">
        <v>420.24873978746501</v>
      </c>
      <c r="E59" s="379">
        <v>0</v>
      </c>
      <c r="F59" s="379">
        <f t="shared" si="0"/>
        <v>420.24873978746501</v>
      </c>
      <c r="G59" s="379">
        <f>'[9]COMP MILLDDLLS'!H50*'Comp Dir Oper'!$N$9</f>
        <v>0</v>
      </c>
      <c r="H59" s="379">
        <v>0</v>
      </c>
      <c r="I59" s="379">
        <v>0</v>
      </c>
      <c r="J59" s="379">
        <f t="shared" si="1"/>
        <v>0</v>
      </c>
      <c r="K59" s="379"/>
      <c r="L59" s="379">
        <f t="shared" si="2"/>
        <v>0</v>
      </c>
      <c r="M59" s="379">
        <f t="shared" si="3"/>
        <v>0</v>
      </c>
    </row>
    <row r="60" spans="1:13" s="78" customFormat="1" ht="17.649999999999999" customHeight="1" x14ac:dyDescent="0.25">
      <c r="A60" s="377">
        <v>47</v>
      </c>
      <c r="B60" s="378" t="s">
        <v>895</v>
      </c>
      <c r="C60" s="379">
        <v>879.68894151551865</v>
      </c>
      <c r="D60" s="379">
        <v>879.68894151551831</v>
      </c>
      <c r="E60" s="379">
        <v>0</v>
      </c>
      <c r="F60" s="379">
        <f t="shared" si="0"/>
        <v>879.68894151551831</v>
      </c>
      <c r="G60" s="379">
        <f>'[9]COMP MILLDDLLS'!H51*'Comp Dir Oper'!$N$9</f>
        <v>0</v>
      </c>
      <c r="H60" s="379">
        <v>0</v>
      </c>
      <c r="I60" s="379">
        <v>0</v>
      </c>
      <c r="J60" s="379">
        <f t="shared" si="1"/>
        <v>0</v>
      </c>
      <c r="K60" s="379"/>
      <c r="L60" s="379">
        <f t="shared" si="2"/>
        <v>3.4106051316484809E-13</v>
      </c>
      <c r="M60" s="379">
        <f t="shared" si="3"/>
        <v>3.4106051316484809E-13</v>
      </c>
    </row>
    <row r="61" spans="1:13" s="78" customFormat="1" ht="17.649999999999999" customHeight="1" x14ac:dyDescent="0.25">
      <c r="A61" s="377">
        <v>48</v>
      </c>
      <c r="B61" s="378" t="s">
        <v>896</v>
      </c>
      <c r="C61" s="379">
        <v>1099.6694020907912</v>
      </c>
      <c r="D61" s="379">
        <v>1099.6694020907914</v>
      </c>
      <c r="E61" s="379">
        <v>0</v>
      </c>
      <c r="F61" s="379">
        <f t="shared" si="0"/>
        <v>1099.6694020907914</v>
      </c>
      <c r="G61" s="379">
        <f>'[9]COMP MILLDDLLS'!H52*'Comp Dir Oper'!$N$9</f>
        <v>0</v>
      </c>
      <c r="H61" s="379">
        <v>0</v>
      </c>
      <c r="I61" s="379">
        <v>0</v>
      </c>
      <c r="J61" s="379">
        <f t="shared" si="1"/>
        <v>0</v>
      </c>
      <c r="K61" s="379"/>
      <c r="L61" s="379">
        <f t="shared" si="2"/>
        <v>-2.2737367544323206E-13</v>
      </c>
      <c r="M61" s="379">
        <f t="shared" si="3"/>
        <v>-2.2737367544323206E-13</v>
      </c>
    </row>
    <row r="62" spans="1:13" s="78" customFormat="1" ht="17.649999999999999" customHeight="1" x14ac:dyDescent="0.25">
      <c r="A62" s="377">
        <v>49</v>
      </c>
      <c r="B62" s="378" t="s">
        <v>897</v>
      </c>
      <c r="C62" s="379">
        <v>2490.9820652755548</v>
      </c>
      <c r="D62" s="379">
        <v>2490.9820652755548</v>
      </c>
      <c r="E62" s="379">
        <v>0</v>
      </c>
      <c r="F62" s="379">
        <f t="shared" si="0"/>
        <v>2490.9820652755548</v>
      </c>
      <c r="G62" s="379">
        <f>'[9]COMP MILLDDLLS'!H53*'Comp Dir Oper'!$N$9</f>
        <v>0</v>
      </c>
      <c r="H62" s="379">
        <v>0</v>
      </c>
      <c r="I62" s="379">
        <v>0</v>
      </c>
      <c r="J62" s="379">
        <f t="shared" si="1"/>
        <v>0</v>
      </c>
      <c r="K62" s="379"/>
      <c r="L62" s="379">
        <f t="shared" si="2"/>
        <v>0</v>
      </c>
      <c r="M62" s="379">
        <f t="shared" si="3"/>
        <v>0</v>
      </c>
    </row>
    <row r="63" spans="1:13" s="78" customFormat="1" ht="17.649999999999999" customHeight="1" x14ac:dyDescent="0.25">
      <c r="A63" s="377">
        <v>50</v>
      </c>
      <c r="B63" s="378" t="s">
        <v>898</v>
      </c>
      <c r="C63" s="379">
        <v>2993.9911691187731</v>
      </c>
      <c r="D63" s="379">
        <v>2993.9911691187731</v>
      </c>
      <c r="E63" s="379">
        <v>0</v>
      </c>
      <c r="F63" s="379">
        <f t="shared" si="0"/>
        <v>2993.9911691187731</v>
      </c>
      <c r="G63" s="379">
        <f>'[9]COMP MILLDDLLS'!H54*'Comp Dir Oper'!$N$9</f>
        <v>0</v>
      </c>
      <c r="H63" s="379">
        <v>0</v>
      </c>
      <c r="I63" s="379">
        <v>0</v>
      </c>
      <c r="J63" s="379">
        <f t="shared" si="1"/>
        <v>0</v>
      </c>
      <c r="K63" s="379"/>
      <c r="L63" s="379">
        <f t="shared" si="2"/>
        <v>0</v>
      </c>
      <c r="M63" s="379">
        <f t="shared" si="3"/>
        <v>0</v>
      </c>
    </row>
    <row r="64" spans="1:13" s="78" customFormat="1" ht="17.649999999999999" customHeight="1" x14ac:dyDescent="0.25">
      <c r="A64" s="377">
        <v>51</v>
      </c>
      <c r="B64" s="378" t="s">
        <v>899</v>
      </c>
      <c r="C64" s="379">
        <v>562.07599617603637</v>
      </c>
      <c r="D64" s="379">
        <v>562.07599617603626</v>
      </c>
      <c r="E64" s="379">
        <v>0</v>
      </c>
      <c r="F64" s="379">
        <f t="shared" si="0"/>
        <v>562.07599617603626</v>
      </c>
      <c r="G64" s="379">
        <f>'[9]COMP MILLDDLLS'!H55*'Comp Dir Oper'!$N$9</f>
        <v>0</v>
      </c>
      <c r="H64" s="379">
        <v>0</v>
      </c>
      <c r="I64" s="379">
        <v>0</v>
      </c>
      <c r="J64" s="379">
        <f t="shared" si="1"/>
        <v>0</v>
      </c>
      <c r="K64" s="379"/>
      <c r="L64" s="379">
        <f t="shared" si="2"/>
        <v>1.1368683772161603E-13</v>
      </c>
      <c r="M64" s="379">
        <f t="shared" si="3"/>
        <v>1.1368683772161603E-13</v>
      </c>
    </row>
    <row r="65" spans="1:13" s="78" customFormat="1" ht="17.649999999999999" customHeight="1" x14ac:dyDescent="0.25">
      <c r="A65" s="377">
        <v>52</v>
      </c>
      <c r="B65" s="378" t="s">
        <v>900</v>
      </c>
      <c r="C65" s="379">
        <v>540.31485367942662</v>
      </c>
      <c r="D65" s="379">
        <v>540.31485367942662</v>
      </c>
      <c r="E65" s="379">
        <v>0</v>
      </c>
      <c r="F65" s="379">
        <f t="shared" si="0"/>
        <v>540.31485367942662</v>
      </c>
      <c r="G65" s="379">
        <f>'[9]COMP MILLDDLLS'!H56*'Comp Dir Oper'!$N$9</f>
        <v>0</v>
      </c>
      <c r="H65" s="379">
        <v>0</v>
      </c>
      <c r="I65" s="379">
        <v>0</v>
      </c>
      <c r="J65" s="379">
        <f t="shared" si="1"/>
        <v>0</v>
      </c>
      <c r="K65" s="379"/>
      <c r="L65" s="379">
        <f t="shared" si="2"/>
        <v>0</v>
      </c>
      <c r="M65" s="379">
        <f t="shared" si="3"/>
        <v>0</v>
      </c>
    </row>
    <row r="66" spans="1:13" s="78" customFormat="1" ht="17.649999999999999" customHeight="1" x14ac:dyDescent="0.25">
      <c r="A66" s="377">
        <v>53</v>
      </c>
      <c r="B66" s="378" t="s">
        <v>901</v>
      </c>
      <c r="C66" s="379">
        <v>327.32440903071165</v>
      </c>
      <c r="D66" s="379">
        <v>327.32440903071171</v>
      </c>
      <c r="E66" s="379">
        <v>0</v>
      </c>
      <c r="F66" s="379">
        <f t="shared" si="0"/>
        <v>327.32440903071171</v>
      </c>
      <c r="G66" s="379">
        <f>'[9]COMP MILLDDLLS'!H57*'Comp Dir Oper'!$N$9</f>
        <v>0</v>
      </c>
      <c r="H66" s="379">
        <v>0</v>
      </c>
      <c r="I66" s="379">
        <v>0</v>
      </c>
      <c r="J66" s="379">
        <f t="shared" si="1"/>
        <v>0</v>
      </c>
      <c r="K66" s="379"/>
      <c r="L66" s="379">
        <f t="shared" si="2"/>
        <v>-5.6843418860808015E-14</v>
      </c>
      <c r="M66" s="379">
        <f t="shared" si="3"/>
        <v>-5.6843418860808015E-14</v>
      </c>
    </row>
    <row r="67" spans="1:13" s="78" customFormat="1" ht="17.649999999999999" customHeight="1" x14ac:dyDescent="0.25">
      <c r="A67" s="377">
        <v>54</v>
      </c>
      <c r="B67" s="378" t="s">
        <v>902</v>
      </c>
      <c r="C67" s="379">
        <v>510.32032853261535</v>
      </c>
      <c r="D67" s="379">
        <v>510.32032853261546</v>
      </c>
      <c r="E67" s="379">
        <v>0</v>
      </c>
      <c r="F67" s="379">
        <f t="shared" si="0"/>
        <v>510.32032853261546</v>
      </c>
      <c r="G67" s="379">
        <f>'[9]COMP MILLDDLLS'!H58*'Comp Dir Oper'!$N$9</f>
        <v>0</v>
      </c>
      <c r="H67" s="379">
        <v>0</v>
      </c>
      <c r="I67" s="379">
        <v>0</v>
      </c>
      <c r="J67" s="379">
        <f t="shared" si="1"/>
        <v>0</v>
      </c>
      <c r="K67" s="379"/>
      <c r="L67" s="379">
        <f t="shared" si="2"/>
        <v>-1.1368683772161603E-13</v>
      </c>
      <c r="M67" s="379">
        <f t="shared" si="3"/>
        <v>-1.1368683772161603E-13</v>
      </c>
    </row>
    <row r="68" spans="1:13" s="78" customFormat="1" ht="17.649999999999999" customHeight="1" x14ac:dyDescent="0.25">
      <c r="A68" s="377">
        <v>55</v>
      </c>
      <c r="B68" s="378" t="s">
        <v>903</v>
      </c>
      <c r="C68" s="379">
        <v>415.87371500583197</v>
      </c>
      <c r="D68" s="379">
        <v>415.87371500583197</v>
      </c>
      <c r="E68" s="379">
        <v>0</v>
      </c>
      <c r="F68" s="379">
        <f t="shared" si="0"/>
        <v>415.87371500583197</v>
      </c>
      <c r="G68" s="379">
        <f>'[9]COMP MILLDDLLS'!H59*'Comp Dir Oper'!$N$9</f>
        <v>0</v>
      </c>
      <c r="H68" s="379">
        <v>0</v>
      </c>
      <c r="I68" s="379">
        <v>0</v>
      </c>
      <c r="J68" s="379">
        <f t="shared" si="1"/>
        <v>0</v>
      </c>
      <c r="K68" s="379"/>
      <c r="L68" s="379">
        <f t="shared" si="2"/>
        <v>0</v>
      </c>
      <c r="M68" s="379">
        <f t="shared" si="3"/>
        <v>0</v>
      </c>
    </row>
    <row r="69" spans="1:13" s="78" customFormat="1" ht="17.649999999999999" customHeight="1" x14ac:dyDescent="0.25">
      <c r="A69" s="377">
        <v>57</v>
      </c>
      <c r="B69" s="378" t="s">
        <v>904</v>
      </c>
      <c r="C69" s="379">
        <v>270.16814153543919</v>
      </c>
      <c r="D69" s="379">
        <v>270.16814153543925</v>
      </c>
      <c r="E69" s="379">
        <v>0</v>
      </c>
      <c r="F69" s="379">
        <f t="shared" si="0"/>
        <v>270.16814153543925</v>
      </c>
      <c r="G69" s="379">
        <f>'[9]COMP MILLDDLLS'!H60*'Comp Dir Oper'!$N$9</f>
        <v>0</v>
      </c>
      <c r="H69" s="379">
        <v>0</v>
      </c>
      <c r="I69" s="379">
        <v>0</v>
      </c>
      <c r="J69" s="379">
        <f t="shared" si="1"/>
        <v>0</v>
      </c>
      <c r="K69" s="379"/>
      <c r="L69" s="379">
        <f t="shared" si="2"/>
        <v>-5.6843418860808015E-14</v>
      </c>
      <c r="M69" s="379">
        <f t="shared" si="3"/>
        <v>-5.6843418860808015E-14</v>
      </c>
    </row>
    <row r="70" spans="1:13" s="78" customFormat="1" ht="17.649999999999999" customHeight="1" x14ac:dyDescent="0.25">
      <c r="A70" s="377">
        <v>58</v>
      </c>
      <c r="B70" s="378" t="s">
        <v>905</v>
      </c>
      <c r="C70" s="379">
        <v>1531.245699110754</v>
      </c>
      <c r="D70" s="379">
        <v>1531.245699110754</v>
      </c>
      <c r="E70" s="379">
        <v>0</v>
      </c>
      <c r="F70" s="379">
        <f t="shared" si="0"/>
        <v>1531.245699110754</v>
      </c>
      <c r="G70" s="379">
        <f>'[9]COMP MILLDDLLS'!H61*'Comp Dir Oper'!$N$9</f>
        <v>0</v>
      </c>
      <c r="H70" s="379">
        <v>0</v>
      </c>
      <c r="I70" s="379">
        <v>0</v>
      </c>
      <c r="J70" s="379">
        <f t="shared" si="1"/>
        <v>0</v>
      </c>
      <c r="K70" s="379"/>
      <c r="L70" s="379">
        <f t="shared" si="2"/>
        <v>0</v>
      </c>
      <c r="M70" s="379">
        <f t="shared" si="3"/>
        <v>0</v>
      </c>
    </row>
    <row r="71" spans="1:13" s="78" customFormat="1" ht="17.649999999999999" customHeight="1" x14ac:dyDescent="0.25">
      <c r="A71" s="377">
        <v>59</v>
      </c>
      <c r="B71" s="378" t="s">
        <v>906</v>
      </c>
      <c r="C71" s="379">
        <v>594.83504229390894</v>
      </c>
      <c r="D71" s="379">
        <v>594.83504229390883</v>
      </c>
      <c r="E71" s="379">
        <v>0</v>
      </c>
      <c r="F71" s="379">
        <f t="shared" si="0"/>
        <v>594.83504229390883</v>
      </c>
      <c r="G71" s="379">
        <f>'[9]COMP MILLDDLLS'!H62*'Comp Dir Oper'!$N$9</f>
        <v>0</v>
      </c>
      <c r="H71" s="379">
        <v>0</v>
      </c>
      <c r="I71" s="379">
        <v>0</v>
      </c>
      <c r="J71" s="379">
        <f t="shared" si="1"/>
        <v>0</v>
      </c>
      <c r="K71" s="379"/>
      <c r="L71" s="379">
        <f t="shared" si="2"/>
        <v>1.1368683772161603E-13</v>
      </c>
      <c r="M71" s="379">
        <f t="shared" si="3"/>
        <v>1.1368683772161603E-13</v>
      </c>
    </row>
    <row r="72" spans="1:13" s="78" customFormat="1" ht="17.649999999999999" customHeight="1" x14ac:dyDescent="0.25">
      <c r="A72" s="377">
        <v>60</v>
      </c>
      <c r="B72" s="378" t="s">
        <v>907</v>
      </c>
      <c r="C72" s="379">
        <v>2225.9791310257956</v>
      </c>
      <c r="D72" s="379">
        <v>2225.9791310257961</v>
      </c>
      <c r="E72" s="379">
        <v>0</v>
      </c>
      <c r="F72" s="379">
        <f t="shared" si="0"/>
        <v>2225.9791310257961</v>
      </c>
      <c r="G72" s="379">
        <f>'[9]COMP MILLDDLLS'!H63*'Comp Dir Oper'!$N$9</f>
        <v>0</v>
      </c>
      <c r="H72" s="379">
        <v>0</v>
      </c>
      <c r="I72" s="379">
        <v>0</v>
      </c>
      <c r="J72" s="379">
        <f t="shared" si="1"/>
        <v>0</v>
      </c>
      <c r="K72" s="379"/>
      <c r="L72" s="379">
        <f t="shared" si="2"/>
        <v>-4.5474735088646412E-13</v>
      </c>
      <c r="M72" s="379">
        <f t="shared" si="3"/>
        <v>-4.5474735088646412E-13</v>
      </c>
    </row>
    <row r="73" spans="1:13" s="78" customFormat="1" ht="17.649999999999999" customHeight="1" x14ac:dyDescent="0.25">
      <c r="A73" s="377">
        <v>61</v>
      </c>
      <c r="B73" s="378" t="s">
        <v>908</v>
      </c>
      <c r="C73" s="379">
        <v>1511.7531611562438</v>
      </c>
      <c r="D73" s="379">
        <v>1511.7531611562433</v>
      </c>
      <c r="E73" s="379">
        <v>0</v>
      </c>
      <c r="F73" s="379">
        <f t="shared" si="0"/>
        <v>1511.7531611562433</v>
      </c>
      <c r="G73" s="379">
        <f>'[9]COMP MILLDDLLS'!H64*'Comp Dir Oper'!$N$9</f>
        <v>0</v>
      </c>
      <c r="H73" s="379">
        <v>0</v>
      </c>
      <c r="I73" s="379">
        <v>0</v>
      </c>
      <c r="J73" s="379">
        <f t="shared" si="1"/>
        <v>0</v>
      </c>
      <c r="K73" s="379"/>
      <c r="L73" s="379">
        <f t="shared" si="2"/>
        <v>4.5474735088646412E-13</v>
      </c>
      <c r="M73" s="379">
        <f t="shared" si="3"/>
        <v>4.5474735088646412E-13</v>
      </c>
    </row>
    <row r="74" spans="1:13" s="78" customFormat="1" ht="17.649999999999999" customHeight="1" x14ac:dyDescent="0.25">
      <c r="A74" s="377">
        <v>62</v>
      </c>
      <c r="B74" s="378" t="s">
        <v>909</v>
      </c>
      <c r="C74" s="379">
        <v>12449.924924270701</v>
      </c>
      <c r="D74" s="379">
        <v>11190.564607042566</v>
      </c>
      <c r="E74" s="379">
        <v>833.74108318610331</v>
      </c>
      <c r="F74" s="379">
        <f t="shared" si="0"/>
        <v>12024.30569022867</v>
      </c>
      <c r="G74" s="379">
        <f>'[9]COMP MILLDDLLS'!H65*'Comp Dir Oper'!$N$9</f>
        <v>0</v>
      </c>
      <c r="H74" s="379">
        <v>26.261829256004951</v>
      </c>
      <c r="I74" s="379">
        <v>320.57191710700988</v>
      </c>
      <c r="J74" s="379">
        <f t="shared" si="1"/>
        <v>346.83374636301482</v>
      </c>
      <c r="K74" s="379"/>
      <c r="L74" s="379">
        <f t="shared" si="2"/>
        <v>78.785487679016342</v>
      </c>
      <c r="M74" s="379">
        <f t="shared" si="3"/>
        <v>425.61923404203117</v>
      </c>
    </row>
    <row r="75" spans="1:13" s="78" customFormat="1" ht="17.649999999999999" customHeight="1" x14ac:dyDescent="0.25">
      <c r="A75" s="377">
        <v>63</v>
      </c>
      <c r="B75" s="378" t="s">
        <v>910</v>
      </c>
      <c r="C75" s="379">
        <v>16366.547921675185</v>
      </c>
      <c r="D75" s="379">
        <v>6485.2043705010192</v>
      </c>
      <c r="E75" s="379">
        <v>274.48176541061832</v>
      </c>
      <c r="F75" s="379">
        <f t="shared" si="0"/>
        <v>6759.6861359116374</v>
      </c>
      <c r="G75" s="379">
        <f>'[9]COMP MILLDDLLS'!H66*'Comp Dir Oper'!$N$9</f>
        <v>0</v>
      </c>
      <c r="H75" s="379">
        <v>274.48176541061832</v>
      </c>
      <c r="I75" s="379">
        <v>548.96353082123665</v>
      </c>
      <c r="J75" s="379">
        <f t="shared" si="1"/>
        <v>823.44529623185497</v>
      </c>
      <c r="K75" s="379"/>
      <c r="L75" s="379">
        <f t="shared" si="2"/>
        <v>8783.4164895316917</v>
      </c>
      <c r="M75" s="379">
        <f t="shared" si="3"/>
        <v>9606.8617857635472</v>
      </c>
    </row>
    <row r="76" spans="1:13" s="78" customFormat="1" ht="17.649999999999999" customHeight="1" x14ac:dyDescent="0.25">
      <c r="A76" s="377">
        <v>64</v>
      </c>
      <c r="B76" s="378" t="s">
        <v>911</v>
      </c>
      <c r="C76" s="379">
        <v>131.43408546078933</v>
      </c>
      <c r="D76" s="379">
        <v>131.4340854607893</v>
      </c>
      <c r="E76" s="379">
        <v>0</v>
      </c>
      <c r="F76" s="379">
        <f t="shared" si="0"/>
        <v>131.4340854607893</v>
      </c>
      <c r="G76" s="379">
        <f>'[9]COMP MILLDDLLS'!H67*'Comp Dir Oper'!$N$9</f>
        <v>0</v>
      </c>
      <c r="H76" s="379">
        <v>0</v>
      </c>
      <c r="I76" s="379">
        <v>0</v>
      </c>
      <c r="J76" s="379">
        <f t="shared" si="1"/>
        <v>0</v>
      </c>
      <c r="K76" s="379"/>
      <c r="L76" s="379">
        <f t="shared" si="2"/>
        <v>2.8421709430404007E-14</v>
      </c>
      <c r="M76" s="379">
        <f t="shared" si="3"/>
        <v>2.8421709430404007E-14</v>
      </c>
    </row>
    <row r="77" spans="1:13" s="78" customFormat="1" ht="17.649999999999999" customHeight="1" x14ac:dyDescent="0.25">
      <c r="A77" s="377">
        <v>65</v>
      </c>
      <c r="B77" s="378" t="s">
        <v>912</v>
      </c>
      <c r="C77" s="379">
        <v>1341.4640337091855</v>
      </c>
      <c r="D77" s="379">
        <v>1341.4640337091857</v>
      </c>
      <c r="E77" s="379">
        <v>0</v>
      </c>
      <c r="F77" s="379">
        <f t="shared" si="0"/>
        <v>1341.4640337091857</v>
      </c>
      <c r="G77" s="379">
        <f>'[9]COMP MILLDDLLS'!H68*'Comp Dir Oper'!$N$9</f>
        <v>0</v>
      </c>
      <c r="H77" s="379">
        <v>0</v>
      </c>
      <c r="I77" s="379">
        <v>0</v>
      </c>
      <c r="J77" s="379">
        <f t="shared" si="1"/>
        <v>0</v>
      </c>
      <c r="K77" s="379"/>
      <c r="L77" s="379">
        <f t="shared" si="2"/>
        <v>-2.2737367544323206E-13</v>
      </c>
      <c r="M77" s="379">
        <f t="shared" si="3"/>
        <v>-2.2737367544323206E-13</v>
      </c>
    </row>
    <row r="78" spans="1:13" s="78" customFormat="1" ht="17.649999999999999" customHeight="1" x14ac:dyDescent="0.25">
      <c r="A78" s="377">
        <v>66</v>
      </c>
      <c r="B78" s="378" t="s">
        <v>913</v>
      </c>
      <c r="C78" s="379">
        <v>1472.1842420261758</v>
      </c>
      <c r="D78" s="379">
        <v>1472.1842420261758</v>
      </c>
      <c r="E78" s="379">
        <v>0</v>
      </c>
      <c r="F78" s="379">
        <f t="shared" si="0"/>
        <v>1472.1842420261758</v>
      </c>
      <c r="G78" s="379">
        <f>'[9]COMP MILLDDLLS'!H69*'Comp Dir Oper'!$N$9</f>
        <v>0</v>
      </c>
      <c r="H78" s="379">
        <v>0</v>
      </c>
      <c r="I78" s="379">
        <v>0</v>
      </c>
      <c r="J78" s="379">
        <f t="shared" si="1"/>
        <v>0</v>
      </c>
      <c r="K78" s="379"/>
      <c r="L78" s="379">
        <f t="shared" si="2"/>
        <v>0</v>
      </c>
      <c r="M78" s="379">
        <f t="shared" si="3"/>
        <v>0</v>
      </c>
    </row>
    <row r="79" spans="1:13" s="80" customFormat="1" ht="17.649999999999999" customHeight="1" x14ac:dyDescent="0.25">
      <c r="A79" s="377">
        <v>67</v>
      </c>
      <c r="B79" s="378" t="s">
        <v>914</v>
      </c>
      <c r="C79" s="379">
        <v>401.61116657442432</v>
      </c>
      <c r="D79" s="379">
        <v>401.61116657442437</v>
      </c>
      <c r="E79" s="379">
        <v>0</v>
      </c>
      <c r="F79" s="379">
        <f t="shared" si="0"/>
        <v>401.61116657442437</v>
      </c>
      <c r="G79" s="379">
        <f>'[9]COMP MILLDDLLS'!H70*'Comp Dir Oper'!$N$9</f>
        <v>425.61923404203037</v>
      </c>
      <c r="H79" s="379">
        <v>0</v>
      </c>
      <c r="I79" s="379">
        <v>0</v>
      </c>
      <c r="J79" s="379">
        <f t="shared" si="1"/>
        <v>0</v>
      </c>
      <c r="K79" s="379"/>
      <c r="L79" s="379">
        <f t="shared" si="2"/>
        <v>-5.6843418860808015E-14</v>
      </c>
      <c r="M79" s="379">
        <f t="shared" si="3"/>
        <v>-5.6843418860808015E-14</v>
      </c>
    </row>
    <row r="80" spans="1:13" s="78" customFormat="1" ht="17.649999999999999" customHeight="1" x14ac:dyDescent="0.25">
      <c r="A80" s="377">
        <v>68</v>
      </c>
      <c r="B80" s="378" t="s">
        <v>915</v>
      </c>
      <c r="C80" s="379">
        <v>1822.9341948083165</v>
      </c>
      <c r="D80" s="379">
        <v>1396.478790664494</v>
      </c>
      <c r="E80" s="379">
        <v>147.26099431312784</v>
      </c>
      <c r="F80" s="379">
        <f t="shared" ref="F80:F143" si="4">+D80+E80</f>
        <v>1543.7397849776219</v>
      </c>
      <c r="G80" s="379">
        <f>'[9]COMP MILLDDLLS'!H71*'Comp Dir Oper'!$N$9</f>
        <v>9606.8617857635472</v>
      </c>
      <c r="H80" s="379">
        <v>28.49324097871018</v>
      </c>
      <c r="I80" s="379">
        <v>43.709546992303508</v>
      </c>
      <c r="J80" s="379">
        <f t="shared" ref="J80:J143" si="5">+H80+I80</f>
        <v>72.202787971013692</v>
      </c>
      <c r="K80" s="379"/>
      <c r="L80" s="379">
        <f t="shared" ref="L80:L143" si="6">SUM(C80-F80-J80)</f>
        <v>206.99162185968098</v>
      </c>
      <c r="M80" s="379">
        <f t="shared" ref="M80:M143" si="7">J80+L80</f>
        <v>279.19440983069467</v>
      </c>
    </row>
    <row r="81" spans="1:13" s="78" customFormat="1" ht="17.649999999999999" customHeight="1" x14ac:dyDescent="0.25">
      <c r="A81" s="377">
        <v>69</v>
      </c>
      <c r="B81" s="378" t="s">
        <v>916</v>
      </c>
      <c r="C81" s="379">
        <v>652.13218610701142</v>
      </c>
      <c r="D81" s="379">
        <v>652.13218610701142</v>
      </c>
      <c r="E81" s="379">
        <v>0</v>
      </c>
      <c r="F81" s="379">
        <f t="shared" si="4"/>
        <v>652.13218610701142</v>
      </c>
      <c r="G81" s="379">
        <f>'[9]COMP MILLDDLLS'!H72*'Comp Dir Oper'!$N$9</f>
        <v>0</v>
      </c>
      <c r="H81" s="379">
        <v>0</v>
      </c>
      <c r="I81" s="379">
        <v>0</v>
      </c>
      <c r="J81" s="379">
        <f t="shared" si="5"/>
        <v>0</v>
      </c>
      <c r="K81" s="379"/>
      <c r="L81" s="379">
        <f t="shared" si="6"/>
        <v>0</v>
      </c>
      <c r="M81" s="379">
        <f t="shared" si="7"/>
        <v>0</v>
      </c>
    </row>
    <row r="82" spans="1:13" s="78" customFormat="1" ht="17.649999999999999" customHeight="1" x14ac:dyDescent="0.25">
      <c r="A82" s="377">
        <v>70</v>
      </c>
      <c r="B82" s="378" t="s">
        <v>917</v>
      </c>
      <c r="C82" s="379">
        <v>728.74300789499819</v>
      </c>
      <c r="D82" s="379">
        <v>728.74300789499807</v>
      </c>
      <c r="E82" s="379">
        <v>0</v>
      </c>
      <c r="F82" s="379">
        <f t="shared" si="4"/>
        <v>728.74300789499807</v>
      </c>
      <c r="G82" s="379">
        <f>'[9]COMP MILLDDLLS'!H73*'Comp Dir Oper'!$N$9</f>
        <v>0</v>
      </c>
      <c r="H82" s="379">
        <v>0</v>
      </c>
      <c r="I82" s="379">
        <v>0</v>
      </c>
      <c r="J82" s="379">
        <f t="shared" si="5"/>
        <v>0</v>
      </c>
      <c r="K82" s="379"/>
      <c r="L82" s="379">
        <f t="shared" si="6"/>
        <v>1.1368683772161603E-13</v>
      </c>
      <c r="M82" s="379">
        <f t="shared" si="7"/>
        <v>1.1368683772161603E-13</v>
      </c>
    </row>
    <row r="83" spans="1:13" s="78" customFormat="1" ht="17.649999999999999" customHeight="1" x14ac:dyDescent="0.25">
      <c r="A83" s="377">
        <v>71</v>
      </c>
      <c r="B83" s="378" t="s">
        <v>918</v>
      </c>
      <c r="C83" s="379">
        <v>266.56872033329506</v>
      </c>
      <c r="D83" s="379">
        <v>266.56872033329512</v>
      </c>
      <c r="E83" s="379">
        <v>0</v>
      </c>
      <c r="F83" s="379">
        <f t="shared" si="4"/>
        <v>266.56872033329512</v>
      </c>
      <c r="G83" s="379">
        <f>'[9]COMP MILLDDLLS'!H74*'Comp Dir Oper'!$N$9</f>
        <v>0</v>
      </c>
      <c r="H83" s="379">
        <v>0</v>
      </c>
      <c r="I83" s="379">
        <v>0</v>
      </c>
      <c r="J83" s="379">
        <f t="shared" si="5"/>
        <v>0</v>
      </c>
      <c r="K83" s="379"/>
      <c r="L83" s="379">
        <f t="shared" si="6"/>
        <v>-5.6843418860808015E-14</v>
      </c>
      <c r="M83" s="379">
        <f t="shared" si="7"/>
        <v>-5.6843418860808015E-14</v>
      </c>
    </row>
    <row r="84" spans="1:13" s="78" customFormat="1" ht="17.649999999999999" customHeight="1" x14ac:dyDescent="0.25">
      <c r="A84" s="377">
        <v>72</v>
      </c>
      <c r="B84" s="378" t="s">
        <v>919</v>
      </c>
      <c r="C84" s="379">
        <v>606.92353987553452</v>
      </c>
      <c r="D84" s="379">
        <v>606.92353987553452</v>
      </c>
      <c r="E84" s="379">
        <v>0</v>
      </c>
      <c r="F84" s="379">
        <f t="shared" si="4"/>
        <v>606.92353987553452</v>
      </c>
      <c r="G84" s="379">
        <f>'[9]COMP MILLDDLLS'!H75*'Comp Dir Oper'!$N$9</f>
        <v>0</v>
      </c>
      <c r="H84" s="379">
        <v>0</v>
      </c>
      <c r="I84" s="379">
        <v>0</v>
      </c>
      <c r="J84" s="379">
        <f t="shared" si="5"/>
        <v>0</v>
      </c>
      <c r="K84" s="379"/>
      <c r="L84" s="379">
        <f t="shared" si="6"/>
        <v>0</v>
      </c>
      <c r="M84" s="379">
        <f t="shared" si="7"/>
        <v>0</v>
      </c>
    </row>
    <row r="85" spans="1:13" s="78" customFormat="1" ht="17.649999999999999" customHeight="1" x14ac:dyDescent="0.25">
      <c r="A85" s="377">
        <v>73</v>
      </c>
      <c r="B85" s="378" t="s">
        <v>920</v>
      </c>
      <c r="C85" s="379">
        <v>831.44310113609993</v>
      </c>
      <c r="D85" s="379">
        <v>748.29879313496212</v>
      </c>
      <c r="E85" s="379">
        <v>83.144308001137688</v>
      </c>
      <c r="F85" s="379">
        <f t="shared" si="4"/>
        <v>831.44310113609981</v>
      </c>
      <c r="G85" s="379">
        <f>'[9]COMP MILLDDLLS'!H76*'Comp Dir Oper'!$N$9</f>
        <v>279.19440983069472</v>
      </c>
      <c r="H85" s="379">
        <v>0</v>
      </c>
      <c r="I85" s="379">
        <v>0</v>
      </c>
      <c r="J85" s="379">
        <f t="shared" si="5"/>
        <v>0</v>
      </c>
      <c r="K85" s="379"/>
      <c r="L85" s="379">
        <f t="shared" si="6"/>
        <v>1.1368683772161603E-13</v>
      </c>
      <c r="M85" s="379">
        <f t="shared" si="7"/>
        <v>1.1368683772161603E-13</v>
      </c>
    </row>
    <row r="86" spans="1:13" s="78" customFormat="1" ht="17.649999999999999" customHeight="1" x14ac:dyDescent="0.25">
      <c r="A86" s="377">
        <v>74</v>
      </c>
      <c r="B86" s="378" t="s">
        <v>921</v>
      </c>
      <c r="C86" s="379">
        <v>124.65190022614098</v>
      </c>
      <c r="D86" s="379">
        <v>124.65190022614097</v>
      </c>
      <c r="E86" s="379">
        <v>0</v>
      </c>
      <c r="F86" s="379">
        <f t="shared" si="4"/>
        <v>124.65190022614097</v>
      </c>
      <c r="G86" s="379">
        <f>'[9]COMP MILLDDLLS'!H77*'Comp Dir Oper'!$N$9</f>
        <v>0</v>
      </c>
      <c r="H86" s="379">
        <v>0</v>
      </c>
      <c r="I86" s="379">
        <v>0</v>
      </c>
      <c r="J86" s="379">
        <f t="shared" si="5"/>
        <v>0</v>
      </c>
      <c r="K86" s="379"/>
      <c r="L86" s="379">
        <f t="shared" si="6"/>
        <v>1.4210854715202004E-14</v>
      </c>
      <c r="M86" s="379">
        <f t="shared" si="7"/>
        <v>1.4210854715202004E-14</v>
      </c>
    </row>
    <row r="87" spans="1:13" s="78" customFormat="1" ht="17.649999999999999" customHeight="1" x14ac:dyDescent="0.25">
      <c r="A87" s="377">
        <v>75</v>
      </c>
      <c r="B87" s="378" t="s">
        <v>922</v>
      </c>
      <c r="C87" s="379">
        <v>226.89890627301639</v>
      </c>
      <c r="D87" s="379">
        <v>226.89890627301639</v>
      </c>
      <c r="E87" s="379">
        <v>0</v>
      </c>
      <c r="F87" s="379">
        <f t="shared" si="4"/>
        <v>226.89890627301639</v>
      </c>
      <c r="G87" s="379">
        <f>'[9]COMP MILLDDLLS'!H78*'Comp Dir Oper'!$N$9</f>
        <v>0</v>
      </c>
      <c r="H87" s="379">
        <v>0</v>
      </c>
      <c r="I87" s="379">
        <v>0</v>
      </c>
      <c r="J87" s="379">
        <f t="shared" si="5"/>
        <v>0</v>
      </c>
      <c r="K87" s="379"/>
      <c r="L87" s="379">
        <f t="shared" si="6"/>
        <v>0</v>
      </c>
      <c r="M87" s="379">
        <f t="shared" si="7"/>
        <v>0</v>
      </c>
    </row>
    <row r="88" spans="1:13" s="78" customFormat="1" ht="17.649999999999999" customHeight="1" x14ac:dyDescent="0.25">
      <c r="A88" s="377">
        <v>76</v>
      </c>
      <c r="B88" s="378" t="s">
        <v>923</v>
      </c>
      <c r="C88" s="379">
        <v>368.49480579672121</v>
      </c>
      <c r="D88" s="379">
        <v>368.49480579672121</v>
      </c>
      <c r="E88" s="379">
        <v>0</v>
      </c>
      <c r="F88" s="379">
        <f t="shared" si="4"/>
        <v>368.49480579672121</v>
      </c>
      <c r="G88" s="379">
        <f>'[9]COMP MILLDDLLS'!H79*'Comp Dir Oper'!$N$9</f>
        <v>0</v>
      </c>
      <c r="H88" s="379">
        <v>0</v>
      </c>
      <c r="I88" s="379">
        <v>0</v>
      </c>
      <c r="J88" s="379">
        <f t="shared" si="5"/>
        <v>0</v>
      </c>
      <c r="K88" s="379"/>
      <c r="L88" s="379">
        <f t="shared" si="6"/>
        <v>0</v>
      </c>
      <c r="M88" s="379">
        <f t="shared" si="7"/>
        <v>0</v>
      </c>
    </row>
    <row r="89" spans="1:13" s="78" customFormat="1" ht="17.649999999999999" customHeight="1" x14ac:dyDescent="0.25">
      <c r="A89" s="377">
        <v>77</v>
      </c>
      <c r="B89" s="378" t="s">
        <v>924</v>
      </c>
      <c r="C89" s="379">
        <v>282.8338819514471</v>
      </c>
      <c r="D89" s="379">
        <v>282.8338819514471</v>
      </c>
      <c r="E89" s="379">
        <v>0</v>
      </c>
      <c r="F89" s="379">
        <f t="shared" si="4"/>
        <v>282.8338819514471</v>
      </c>
      <c r="G89" s="379">
        <f>'[9]COMP MILLDDLLS'!H80*'Comp Dir Oper'!$N$9</f>
        <v>0</v>
      </c>
      <c r="H89" s="379">
        <v>0</v>
      </c>
      <c r="I89" s="379">
        <v>0</v>
      </c>
      <c r="J89" s="379">
        <f t="shared" si="5"/>
        <v>0</v>
      </c>
      <c r="K89" s="379"/>
      <c r="L89" s="379">
        <f t="shared" si="6"/>
        <v>0</v>
      </c>
      <c r="M89" s="379">
        <f t="shared" si="7"/>
        <v>0</v>
      </c>
    </row>
    <row r="90" spans="1:13" s="78" customFormat="1" ht="17.649999999999999" customHeight="1" x14ac:dyDescent="0.25">
      <c r="A90" s="377">
        <v>78</v>
      </c>
      <c r="B90" s="378" t="s">
        <v>925</v>
      </c>
      <c r="C90" s="379">
        <v>4.8431755827412539</v>
      </c>
      <c r="D90" s="379">
        <v>4.8431755827412539</v>
      </c>
      <c r="E90" s="379">
        <v>0</v>
      </c>
      <c r="F90" s="379">
        <f t="shared" si="4"/>
        <v>4.8431755827412539</v>
      </c>
      <c r="G90" s="379">
        <f>'[9]COMP MILLDDLLS'!H81*'Comp Dir Oper'!$N$9</f>
        <v>0</v>
      </c>
      <c r="H90" s="379">
        <v>0</v>
      </c>
      <c r="I90" s="379">
        <v>0</v>
      </c>
      <c r="J90" s="379">
        <f t="shared" si="5"/>
        <v>0</v>
      </c>
      <c r="K90" s="379"/>
      <c r="L90" s="379">
        <f t="shared" si="6"/>
        <v>0</v>
      </c>
      <c r="M90" s="379">
        <f t="shared" si="7"/>
        <v>0</v>
      </c>
    </row>
    <row r="91" spans="1:13" s="78" customFormat="1" ht="17.649999999999999" customHeight="1" x14ac:dyDescent="0.25">
      <c r="A91" s="377">
        <v>79</v>
      </c>
      <c r="B91" s="378" t="s">
        <v>926</v>
      </c>
      <c r="C91" s="379">
        <v>2501.4210708272035</v>
      </c>
      <c r="D91" s="379">
        <v>2501.421070827203</v>
      </c>
      <c r="E91" s="379">
        <v>0</v>
      </c>
      <c r="F91" s="379">
        <f t="shared" si="4"/>
        <v>2501.421070827203</v>
      </c>
      <c r="G91" s="379">
        <f>'[9]COMP MILLDDLLS'!H82*'Comp Dir Oper'!$N$9</f>
        <v>0</v>
      </c>
      <c r="H91" s="379">
        <v>0</v>
      </c>
      <c r="I91" s="379">
        <v>0</v>
      </c>
      <c r="J91" s="379">
        <f t="shared" si="5"/>
        <v>0</v>
      </c>
      <c r="K91" s="379"/>
      <c r="L91" s="379">
        <f t="shared" si="6"/>
        <v>4.5474735088646412E-13</v>
      </c>
      <c r="M91" s="379">
        <f t="shared" si="7"/>
        <v>4.5474735088646412E-13</v>
      </c>
    </row>
    <row r="92" spans="1:13" s="78" customFormat="1" ht="17.649999999999999" customHeight="1" x14ac:dyDescent="0.25">
      <c r="A92" s="377">
        <v>80</v>
      </c>
      <c r="B92" s="378" t="s">
        <v>927</v>
      </c>
      <c r="C92" s="379">
        <v>579.07448699554732</v>
      </c>
      <c r="D92" s="379">
        <v>579.07448699554743</v>
      </c>
      <c r="E92" s="379">
        <v>0</v>
      </c>
      <c r="F92" s="379">
        <f t="shared" si="4"/>
        <v>579.07448699554743</v>
      </c>
      <c r="G92" s="379">
        <f>'[9]COMP MILLDDLLS'!H83*'Comp Dir Oper'!$N$9</f>
        <v>0</v>
      </c>
      <c r="H92" s="379">
        <v>0</v>
      </c>
      <c r="I92" s="379">
        <v>0</v>
      </c>
      <c r="J92" s="379">
        <f t="shared" si="5"/>
        <v>0</v>
      </c>
      <c r="K92" s="379"/>
      <c r="L92" s="379">
        <f t="shared" si="6"/>
        <v>-1.1368683772161603E-13</v>
      </c>
      <c r="M92" s="379">
        <f t="shared" si="7"/>
        <v>-1.1368683772161603E-13</v>
      </c>
    </row>
    <row r="93" spans="1:13" s="78" customFormat="1" ht="17.649999999999999" customHeight="1" x14ac:dyDescent="0.25">
      <c r="A93" s="377">
        <v>82</v>
      </c>
      <c r="B93" s="378" t="s">
        <v>928</v>
      </c>
      <c r="C93" s="379">
        <v>11.781740708967634</v>
      </c>
      <c r="D93" s="379">
        <v>11.781740708967632</v>
      </c>
      <c r="E93" s="379">
        <v>0</v>
      </c>
      <c r="F93" s="379">
        <f t="shared" si="4"/>
        <v>11.781740708967632</v>
      </c>
      <c r="G93" s="379">
        <f>'[9]COMP MILLDDLLS'!H84*'Comp Dir Oper'!$N$9</f>
        <v>0</v>
      </c>
      <c r="H93" s="379">
        <v>0</v>
      </c>
      <c r="I93" s="379">
        <v>0</v>
      </c>
      <c r="J93" s="379">
        <f t="shared" si="5"/>
        <v>0</v>
      </c>
      <c r="K93" s="379"/>
      <c r="L93" s="379">
        <f t="shared" si="6"/>
        <v>1.7763568394002505E-15</v>
      </c>
      <c r="M93" s="379">
        <f t="shared" si="7"/>
        <v>1.7763568394002505E-15</v>
      </c>
    </row>
    <row r="94" spans="1:13" s="78" customFormat="1" ht="17.649999999999999" customHeight="1" x14ac:dyDescent="0.25">
      <c r="A94" s="377">
        <v>83</v>
      </c>
      <c r="B94" s="378" t="s">
        <v>929</v>
      </c>
      <c r="C94" s="379">
        <v>17.972986787438291</v>
      </c>
      <c r="D94" s="379">
        <v>17.972986787438288</v>
      </c>
      <c r="E94" s="379">
        <v>0</v>
      </c>
      <c r="F94" s="379">
        <f t="shared" si="4"/>
        <v>17.972986787438288</v>
      </c>
      <c r="G94" s="379">
        <f>'[9]COMP MILLDDLLS'!H85*'Comp Dir Oper'!$N$9</f>
        <v>0</v>
      </c>
      <c r="H94" s="379">
        <v>0</v>
      </c>
      <c r="I94" s="379">
        <v>0</v>
      </c>
      <c r="J94" s="379">
        <f t="shared" si="5"/>
        <v>0</v>
      </c>
      <c r="K94" s="379"/>
      <c r="L94" s="379">
        <f t="shared" si="6"/>
        <v>3.5527136788005009E-15</v>
      </c>
      <c r="M94" s="379">
        <f t="shared" si="7"/>
        <v>3.5527136788005009E-15</v>
      </c>
    </row>
    <row r="95" spans="1:13" s="78" customFormat="1" ht="17.649999999999999" customHeight="1" x14ac:dyDescent="0.25">
      <c r="A95" s="377">
        <v>84</v>
      </c>
      <c r="B95" s="378" t="s">
        <v>930</v>
      </c>
      <c r="C95" s="379">
        <v>265.26677669999998</v>
      </c>
      <c r="D95" s="379">
        <v>265.26677669999998</v>
      </c>
      <c r="E95" s="379">
        <v>0</v>
      </c>
      <c r="F95" s="379">
        <f t="shared" si="4"/>
        <v>265.26677669999998</v>
      </c>
      <c r="G95" s="379">
        <f>'[9]COMP MILLDDLLS'!H86*'Comp Dir Oper'!$N$9</f>
        <v>0</v>
      </c>
      <c r="H95" s="379">
        <v>0</v>
      </c>
      <c r="I95" s="379">
        <v>0</v>
      </c>
      <c r="J95" s="379">
        <f t="shared" si="5"/>
        <v>0</v>
      </c>
      <c r="K95" s="379"/>
      <c r="L95" s="379">
        <f t="shared" si="6"/>
        <v>0</v>
      </c>
      <c r="M95" s="379">
        <f t="shared" si="7"/>
        <v>0</v>
      </c>
    </row>
    <row r="96" spans="1:13" s="78" customFormat="1" ht="17.649999999999999" customHeight="1" x14ac:dyDescent="0.25">
      <c r="A96" s="377">
        <v>87</v>
      </c>
      <c r="B96" s="378" t="s">
        <v>931</v>
      </c>
      <c r="C96" s="379">
        <v>966.10655756836707</v>
      </c>
      <c r="D96" s="379">
        <v>966.10655756836729</v>
      </c>
      <c r="E96" s="379">
        <v>0</v>
      </c>
      <c r="F96" s="379">
        <f t="shared" si="4"/>
        <v>966.10655756836729</v>
      </c>
      <c r="G96" s="379">
        <f>'[9]COMP MILLDDLLS'!H87*'Comp Dir Oper'!$N$9</f>
        <v>0</v>
      </c>
      <c r="H96" s="379">
        <v>0</v>
      </c>
      <c r="I96" s="379">
        <v>0</v>
      </c>
      <c r="J96" s="379">
        <f t="shared" si="5"/>
        <v>0</v>
      </c>
      <c r="K96" s="379"/>
      <c r="L96" s="379">
        <f t="shared" si="6"/>
        <v>-2.2737367544323206E-13</v>
      </c>
      <c r="M96" s="379">
        <f t="shared" si="7"/>
        <v>-2.2737367544323206E-13</v>
      </c>
    </row>
    <row r="97" spans="1:19" s="78" customFormat="1" ht="17.649999999999999" customHeight="1" x14ac:dyDescent="0.25">
      <c r="A97" s="377">
        <v>90</v>
      </c>
      <c r="B97" s="378" t="s">
        <v>932</v>
      </c>
      <c r="C97" s="379">
        <v>263.9118719999999</v>
      </c>
      <c r="D97" s="379">
        <v>263.91187199999996</v>
      </c>
      <c r="E97" s="379">
        <v>0</v>
      </c>
      <c r="F97" s="379">
        <f t="shared" si="4"/>
        <v>263.91187199999996</v>
      </c>
      <c r="G97" s="379">
        <f>'[9]COMP MILLDDLLS'!H88*'Comp Dir Oper'!$N$9</f>
        <v>0</v>
      </c>
      <c r="H97" s="379">
        <v>0</v>
      </c>
      <c r="I97" s="379">
        <v>0</v>
      </c>
      <c r="J97" s="379">
        <f t="shared" si="5"/>
        <v>0</v>
      </c>
      <c r="K97" s="379"/>
      <c r="L97" s="379">
        <f t="shared" si="6"/>
        <v>-5.6843418860808015E-14</v>
      </c>
      <c r="M97" s="379">
        <f t="shared" si="7"/>
        <v>-5.6843418860808015E-14</v>
      </c>
    </row>
    <row r="98" spans="1:19" s="78" customFormat="1" ht="17.649999999999999" customHeight="1" x14ac:dyDescent="0.25">
      <c r="A98" s="377">
        <v>91</v>
      </c>
      <c r="B98" s="378" t="s">
        <v>933</v>
      </c>
      <c r="C98" s="379">
        <v>226.12257846741778</v>
      </c>
      <c r="D98" s="379">
        <v>226.12257846741781</v>
      </c>
      <c r="E98" s="379">
        <v>0</v>
      </c>
      <c r="F98" s="379">
        <f t="shared" si="4"/>
        <v>226.12257846741781</v>
      </c>
      <c r="G98" s="379">
        <f>'[9]COMP MILLDDLLS'!H89*'Comp Dir Oper'!$N$9</f>
        <v>0</v>
      </c>
      <c r="H98" s="379">
        <v>0</v>
      </c>
      <c r="I98" s="379">
        <v>0</v>
      </c>
      <c r="J98" s="379">
        <f t="shared" si="5"/>
        <v>0</v>
      </c>
      <c r="K98" s="379"/>
      <c r="L98" s="379">
        <f t="shared" si="6"/>
        <v>-2.8421709430404007E-14</v>
      </c>
      <c r="M98" s="379">
        <f t="shared" si="7"/>
        <v>-2.8421709430404007E-14</v>
      </c>
    </row>
    <row r="99" spans="1:19" s="78" customFormat="1" ht="17.649999999999999" customHeight="1" x14ac:dyDescent="0.25">
      <c r="A99" s="377">
        <v>92</v>
      </c>
      <c r="B99" s="378" t="s">
        <v>934</v>
      </c>
      <c r="C99" s="379">
        <v>635.24395801754235</v>
      </c>
      <c r="D99" s="379">
        <v>635.24395801754224</v>
      </c>
      <c r="E99" s="379">
        <v>0</v>
      </c>
      <c r="F99" s="379">
        <f t="shared" si="4"/>
        <v>635.24395801754224</v>
      </c>
      <c r="G99" s="379">
        <f>'[9]COMP MILLDDLLS'!H90*'Comp Dir Oper'!$N$9</f>
        <v>0</v>
      </c>
      <c r="H99" s="379">
        <v>0</v>
      </c>
      <c r="I99" s="379">
        <v>0</v>
      </c>
      <c r="J99" s="379">
        <f t="shared" si="5"/>
        <v>0</v>
      </c>
      <c r="K99" s="379"/>
      <c r="L99" s="379">
        <f t="shared" si="6"/>
        <v>1.1368683772161603E-13</v>
      </c>
      <c r="M99" s="379">
        <f t="shared" si="7"/>
        <v>1.1368683772161603E-13</v>
      </c>
    </row>
    <row r="100" spans="1:19" s="78" customFormat="1" ht="17.649999999999999" customHeight="1" x14ac:dyDescent="0.25">
      <c r="A100" s="377">
        <v>93</v>
      </c>
      <c r="B100" s="378" t="s">
        <v>935</v>
      </c>
      <c r="C100" s="379">
        <v>341.06047274576918</v>
      </c>
      <c r="D100" s="379">
        <v>341.06047274576918</v>
      </c>
      <c r="E100" s="379">
        <v>0</v>
      </c>
      <c r="F100" s="379">
        <f t="shared" si="4"/>
        <v>341.06047274576918</v>
      </c>
      <c r="G100" s="379">
        <f>'[9]COMP MILLDDLLS'!H91*'Comp Dir Oper'!$N$9</f>
        <v>0</v>
      </c>
      <c r="H100" s="379">
        <v>0</v>
      </c>
      <c r="I100" s="379">
        <v>0</v>
      </c>
      <c r="J100" s="379">
        <f t="shared" si="5"/>
        <v>0</v>
      </c>
      <c r="K100" s="379"/>
      <c r="L100" s="379">
        <f t="shared" si="6"/>
        <v>0</v>
      </c>
      <c r="M100" s="379">
        <f t="shared" si="7"/>
        <v>0</v>
      </c>
    </row>
    <row r="101" spans="1:19" s="78" customFormat="1" ht="17.649999999999999" customHeight="1" x14ac:dyDescent="0.25">
      <c r="A101" s="377">
        <v>94</v>
      </c>
      <c r="B101" s="378" t="s">
        <v>936</v>
      </c>
      <c r="C101" s="379">
        <v>113.694177</v>
      </c>
      <c r="D101" s="379">
        <v>113.694177</v>
      </c>
      <c r="E101" s="379">
        <v>0</v>
      </c>
      <c r="F101" s="379">
        <f t="shared" si="4"/>
        <v>113.694177</v>
      </c>
      <c r="G101" s="379">
        <f>'[9]COMP MILLDDLLS'!H92*'Comp Dir Oper'!$N$9</f>
        <v>0</v>
      </c>
      <c r="H101" s="379">
        <v>0</v>
      </c>
      <c r="I101" s="379">
        <v>0</v>
      </c>
      <c r="J101" s="379">
        <f t="shared" si="5"/>
        <v>0</v>
      </c>
      <c r="K101" s="379"/>
      <c r="L101" s="379">
        <f t="shared" si="6"/>
        <v>0</v>
      </c>
      <c r="M101" s="379">
        <f t="shared" si="7"/>
        <v>0</v>
      </c>
    </row>
    <row r="102" spans="1:19" s="78" customFormat="1" ht="17.649999999999999" customHeight="1" x14ac:dyDescent="0.25">
      <c r="A102" s="377">
        <v>95</v>
      </c>
      <c r="B102" s="378" t="s">
        <v>937</v>
      </c>
      <c r="C102" s="379">
        <v>151.27589324516666</v>
      </c>
      <c r="D102" s="379">
        <v>151.27589324516663</v>
      </c>
      <c r="E102" s="379">
        <v>0</v>
      </c>
      <c r="F102" s="379">
        <f t="shared" si="4"/>
        <v>151.27589324516663</v>
      </c>
      <c r="G102" s="379">
        <f>'[9]COMP MILLDDLLS'!H93*'Comp Dir Oper'!$N$9</f>
        <v>0</v>
      </c>
      <c r="H102" s="379">
        <v>0</v>
      </c>
      <c r="I102" s="379">
        <v>0</v>
      </c>
      <c r="J102" s="379">
        <f t="shared" si="5"/>
        <v>0</v>
      </c>
      <c r="K102" s="379"/>
      <c r="L102" s="379">
        <f t="shared" si="6"/>
        <v>2.8421709430404007E-14</v>
      </c>
      <c r="M102" s="379">
        <f t="shared" si="7"/>
        <v>2.8421709430404007E-14</v>
      </c>
    </row>
    <row r="103" spans="1:19" s="78" customFormat="1" ht="17.649999999999999" customHeight="1" x14ac:dyDescent="0.25">
      <c r="A103" s="377">
        <v>98</v>
      </c>
      <c r="B103" s="378" t="s">
        <v>938</v>
      </c>
      <c r="C103" s="379">
        <v>68.322230777385442</v>
      </c>
      <c r="D103" s="379">
        <v>68.322230777385442</v>
      </c>
      <c r="E103" s="379">
        <v>0</v>
      </c>
      <c r="F103" s="379">
        <f t="shared" si="4"/>
        <v>68.322230777385442</v>
      </c>
      <c r="G103" s="379">
        <f>'[9]COMP MILLDDLLS'!H94*'Comp Dir Oper'!$N$9</f>
        <v>0</v>
      </c>
      <c r="H103" s="379">
        <v>0</v>
      </c>
      <c r="I103" s="379">
        <v>0</v>
      </c>
      <c r="J103" s="379">
        <f t="shared" si="5"/>
        <v>0</v>
      </c>
      <c r="K103" s="379"/>
      <c r="L103" s="379">
        <f t="shared" si="6"/>
        <v>0</v>
      </c>
      <c r="M103" s="379">
        <f t="shared" si="7"/>
        <v>0</v>
      </c>
    </row>
    <row r="104" spans="1:19" s="78" customFormat="1" ht="17.649999999999999" customHeight="1" x14ac:dyDescent="0.25">
      <c r="A104" s="377">
        <v>99</v>
      </c>
      <c r="B104" s="378" t="s">
        <v>939</v>
      </c>
      <c r="C104" s="379">
        <v>880.00045206775712</v>
      </c>
      <c r="D104" s="379">
        <v>880.00045206775735</v>
      </c>
      <c r="E104" s="379">
        <v>0</v>
      </c>
      <c r="F104" s="379">
        <f t="shared" si="4"/>
        <v>880.00045206775735</v>
      </c>
      <c r="G104" s="379">
        <f>'[9]COMP MILLDDLLS'!H95*'Comp Dir Oper'!$N$9</f>
        <v>0</v>
      </c>
      <c r="H104" s="379">
        <v>0</v>
      </c>
      <c r="I104" s="379">
        <v>0</v>
      </c>
      <c r="J104" s="379">
        <f t="shared" si="5"/>
        <v>0</v>
      </c>
      <c r="K104" s="379"/>
      <c r="L104" s="379">
        <f t="shared" si="6"/>
        <v>-2.2737367544323206E-13</v>
      </c>
      <c r="M104" s="379">
        <f t="shared" si="7"/>
        <v>-2.2737367544323206E-13</v>
      </c>
    </row>
    <row r="105" spans="1:19" s="78" customFormat="1" ht="17.649999999999999" customHeight="1" x14ac:dyDescent="0.25">
      <c r="A105" s="377">
        <v>100</v>
      </c>
      <c r="B105" s="378" t="s">
        <v>940</v>
      </c>
      <c r="C105" s="379">
        <v>1563.4244290708732</v>
      </c>
      <c r="D105" s="379">
        <v>1563.4244290708732</v>
      </c>
      <c r="E105" s="379">
        <v>0</v>
      </c>
      <c r="F105" s="379">
        <f t="shared" si="4"/>
        <v>1563.4244290708732</v>
      </c>
      <c r="G105" s="379">
        <f>'[9]COMP MILLDDLLS'!H96*'Comp Dir Oper'!$N$9</f>
        <v>0</v>
      </c>
      <c r="H105" s="379">
        <v>0</v>
      </c>
      <c r="I105" s="379">
        <v>0</v>
      </c>
      <c r="J105" s="379">
        <f t="shared" si="5"/>
        <v>0</v>
      </c>
      <c r="K105" s="379"/>
      <c r="L105" s="379">
        <f t="shared" si="6"/>
        <v>0</v>
      </c>
      <c r="M105" s="379">
        <f t="shared" si="7"/>
        <v>0</v>
      </c>
    </row>
    <row r="106" spans="1:19" s="81" customFormat="1" ht="17.649999999999999" customHeight="1" x14ac:dyDescent="0.25">
      <c r="A106" s="377">
        <v>101</v>
      </c>
      <c r="B106" s="378" t="s">
        <v>941</v>
      </c>
      <c r="C106" s="379">
        <v>547.53201441768363</v>
      </c>
      <c r="D106" s="379">
        <v>540.31134906348916</v>
      </c>
      <c r="E106" s="379">
        <v>7.2206653541946526</v>
      </c>
      <c r="F106" s="379">
        <f t="shared" si="4"/>
        <v>547.53201441768385</v>
      </c>
      <c r="G106" s="379">
        <f>'[9]COMP MILLDDLLS'!H97*'Comp Dir Oper'!$N$9</f>
        <v>0</v>
      </c>
      <c r="H106" s="379">
        <v>0</v>
      </c>
      <c r="I106" s="379">
        <v>0</v>
      </c>
      <c r="J106" s="379">
        <f t="shared" si="5"/>
        <v>0</v>
      </c>
      <c r="K106" s="379"/>
      <c r="L106" s="379">
        <f t="shared" si="6"/>
        <v>-2.2737367544323206E-13</v>
      </c>
      <c r="M106" s="379">
        <f t="shared" si="7"/>
        <v>-2.2737367544323206E-13</v>
      </c>
      <c r="N106" s="78"/>
      <c r="O106" s="78"/>
      <c r="P106" s="78"/>
      <c r="Q106" s="78"/>
      <c r="R106" s="78"/>
      <c r="S106" s="78"/>
    </row>
    <row r="107" spans="1:19" s="78" customFormat="1" ht="17.649999999999999" customHeight="1" x14ac:dyDescent="0.25">
      <c r="A107" s="377">
        <v>102</v>
      </c>
      <c r="B107" s="378" t="s">
        <v>942</v>
      </c>
      <c r="C107" s="379">
        <v>378.77385956368664</v>
      </c>
      <c r="D107" s="379">
        <v>378.77385956368664</v>
      </c>
      <c r="E107" s="379">
        <v>0</v>
      </c>
      <c r="F107" s="379">
        <f t="shared" si="4"/>
        <v>378.77385956368664</v>
      </c>
      <c r="G107" s="379">
        <f>'[9]COMP MILLDDLLS'!H98*'Comp Dir Oper'!$N$9</f>
        <v>0</v>
      </c>
      <c r="H107" s="379">
        <v>0</v>
      </c>
      <c r="I107" s="379">
        <v>0</v>
      </c>
      <c r="J107" s="379">
        <f t="shared" si="5"/>
        <v>0</v>
      </c>
      <c r="K107" s="379"/>
      <c r="L107" s="379">
        <f t="shared" si="6"/>
        <v>0</v>
      </c>
      <c r="M107" s="379">
        <f t="shared" si="7"/>
        <v>0</v>
      </c>
    </row>
    <row r="108" spans="1:19" s="78" customFormat="1" ht="17.649999999999999" customHeight="1" x14ac:dyDescent="0.25">
      <c r="A108" s="377">
        <v>103</v>
      </c>
      <c r="B108" s="378" t="s">
        <v>943</v>
      </c>
      <c r="C108" s="379">
        <v>131.38946742555075</v>
      </c>
      <c r="D108" s="379">
        <v>131.38946742555072</v>
      </c>
      <c r="E108" s="379">
        <v>0</v>
      </c>
      <c r="F108" s="379">
        <f t="shared" si="4"/>
        <v>131.38946742555072</v>
      </c>
      <c r="G108" s="379">
        <f>'[9]COMP MILLDDLLS'!H99*'Comp Dir Oper'!$N$9</f>
        <v>0</v>
      </c>
      <c r="H108" s="379">
        <v>0</v>
      </c>
      <c r="I108" s="379">
        <v>0</v>
      </c>
      <c r="J108" s="379">
        <f t="shared" si="5"/>
        <v>0</v>
      </c>
      <c r="K108" s="379"/>
      <c r="L108" s="379">
        <f t="shared" si="6"/>
        <v>2.8421709430404007E-14</v>
      </c>
      <c r="M108" s="379">
        <f t="shared" si="7"/>
        <v>2.8421709430404007E-14</v>
      </c>
    </row>
    <row r="109" spans="1:19" s="78" customFormat="1" ht="17.649999999999999" customHeight="1" x14ac:dyDescent="0.25">
      <c r="A109" s="377">
        <v>104</v>
      </c>
      <c r="B109" s="380" t="s">
        <v>944</v>
      </c>
      <c r="C109" s="379">
        <v>3657.9227365116267</v>
      </c>
      <c r="D109" s="379">
        <v>3440.636028840142</v>
      </c>
      <c r="E109" s="379">
        <v>10.204006490107258</v>
      </c>
      <c r="F109" s="379">
        <f t="shared" si="4"/>
        <v>3450.8400353302491</v>
      </c>
      <c r="G109" s="379">
        <f>'[9]COMP MILLDDLLS'!H100*'Comp Dir Oper'!$N$9</f>
        <v>0</v>
      </c>
      <c r="H109" s="379">
        <v>0.77215101276825704</v>
      </c>
      <c r="I109" s="379">
        <v>10.976157502875514</v>
      </c>
      <c r="J109" s="379">
        <f t="shared" si="5"/>
        <v>11.748308515643771</v>
      </c>
      <c r="K109" s="379"/>
      <c r="L109" s="379">
        <f t="shared" si="6"/>
        <v>195.33439266573384</v>
      </c>
      <c r="M109" s="379">
        <f t="shared" si="7"/>
        <v>207.08270118137762</v>
      </c>
    </row>
    <row r="110" spans="1:19" s="78" customFormat="1" ht="17.649999999999999" customHeight="1" x14ac:dyDescent="0.25">
      <c r="A110" s="377">
        <v>105</v>
      </c>
      <c r="B110" s="378" t="s">
        <v>945</v>
      </c>
      <c r="C110" s="379">
        <v>1992.291015390872</v>
      </c>
      <c r="D110" s="379">
        <v>1992.291015390872</v>
      </c>
      <c r="E110" s="379">
        <v>0</v>
      </c>
      <c r="F110" s="379">
        <f t="shared" si="4"/>
        <v>1992.291015390872</v>
      </c>
      <c r="G110" s="379">
        <f>'[9]COMP MILLDDLLS'!H101*'Comp Dir Oper'!$N$9</f>
        <v>0</v>
      </c>
      <c r="H110" s="379">
        <v>0</v>
      </c>
      <c r="I110" s="379">
        <v>0</v>
      </c>
      <c r="J110" s="379">
        <f t="shared" si="5"/>
        <v>0</v>
      </c>
      <c r="K110" s="379"/>
      <c r="L110" s="379">
        <f t="shared" si="6"/>
        <v>0</v>
      </c>
      <c r="M110" s="379">
        <f t="shared" si="7"/>
        <v>0</v>
      </c>
    </row>
    <row r="111" spans="1:19" s="78" customFormat="1" ht="17.649999999999999" customHeight="1" x14ac:dyDescent="0.25">
      <c r="A111" s="377">
        <v>106</v>
      </c>
      <c r="B111" s="378" t="s">
        <v>946</v>
      </c>
      <c r="C111" s="379">
        <v>1462.830905469365</v>
      </c>
      <c r="D111" s="379">
        <v>1462.830905469365</v>
      </c>
      <c r="E111" s="379">
        <v>0</v>
      </c>
      <c r="F111" s="379">
        <f t="shared" si="4"/>
        <v>1462.830905469365</v>
      </c>
      <c r="G111" s="379">
        <f>'[9]COMP MILLDDLLS'!H102*'Comp Dir Oper'!$N$9</f>
        <v>0</v>
      </c>
      <c r="H111" s="379">
        <v>0</v>
      </c>
      <c r="I111" s="379">
        <v>0</v>
      </c>
      <c r="J111" s="379">
        <f t="shared" si="5"/>
        <v>0</v>
      </c>
      <c r="K111" s="379"/>
      <c r="L111" s="379">
        <f t="shared" si="6"/>
        <v>0</v>
      </c>
      <c r="M111" s="379">
        <f t="shared" si="7"/>
        <v>0</v>
      </c>
    </row>
    <row r="112" spans="1:19" s="78" customFormat="1" ht="17.649999999999999" customHeight="1" x14ac:dyDescent="0.25">
      <c r="A112" s="377">
        <v>107</v>
      </c>
      <c r="B112" s="378" t="s">
        <v>947</v>
      </c>
      <c r="C112" s="379">
        <v>1187.8140625900999</v>
      </c>
      <c r="D112" s="379">
        <v>1187.8140625900999</v>
      </c>
      <c r="E112" s="379">
        <v>0</v>
      </c>
      <c r="F112" s="379">
        <f t="shared" si="4"/>
        <v>1187.8140625900999</v>
      </c>
      <c r="G112" s="379">
        <f>'[9]COMP MILLDDLLS'!H103*'Comp Dir Oper'!$N$9</f>
        <v>0</v>
      </c>
      <c r="H112" s="379">
        <v>0</v>
      </c>
      <c r="I112" s="379">
        <v>0</v>
      </c>
      <c r="J112" s="379">
        <f t="shared" si="5"/>
        <v>0</v>
      </c>
      <c r="K112" s="379"/>
      <c r="L112" s="379">
        <f t="shared" si="6"/>
        <v>0</v>
      </c>
      <c r="M112" s="379">
        <f t="shared" si="7"/>
        <v>0</v>
      </c>
    </row>
    <row r="113" spans="1:13" s="78" customFormat="1" ht="17.649999999999999" customHeight="1" x14ac:dyDescent="0.25">
      <c r="A113" s="377">
        <v>108</v>
      </c>
      <c r="B113" s="378" t="s">
        <v>948</v>
      </c>
      <c r="C113" s="379">
        <v>672.77021746841956</v>
      </c>
      <c r="D113" s="379">
        <v>672.77021746841956</v>
      </c>
      <c r="E113" s="379">
        <v>0</v>
      </c>
      <c r="F113" s="379">
        <f t="shared" si="4"/>
        <v>672.77021746841956</v>
      </c>
      <c r="G113" s="379">
        <f>'[9]COMP MILLDDLLS'!H104*'Comp Dir Oper'!$N$9</f>
        <v>0</v>
      </c>
      <c r="H113" s="379">
        <v>0</v>
      </c>
      <c r="I113" s="379">
        <v>0</v>
      </c>
      <c r="J113" s="379">
        <f t="shared" si="5"/>
        <v>0</v>
      </c>
      <c r="K113" s="379"/>
      <c r="L113" s="379">
        <f t="shared" si="6"/>
        <v>0</v>
      </c>
      <c r="M113" s="379">
        <f t="shared" si="7"/>
        <v>0</v>
      </c>
    </row>
    <row r="114" spans="1:13" s="80" customFormat="1" ht="17.649999999999999" customHeight="1" x14ac:dyDescent="0.25">
      <c r="A114" s="377">
        <v>110</v>
      </c>
      <c r="B114" s="378" t="s">
        <v>949</v>
      </c>
      <c r="C114" s="379">
        <v>103.11261417764561</v>
      </c>
      <c r="D114" s="379">
        <v>103.1126141776456</v>
      </c>
      <c r="E114" s="379">
        <v>0</v>
      </c>
      <c r="F114" s="379">
        <f t="shared" si="4"/>
        <v>103.1126141776456</v>
      </c>
      <c r="G114" s="379">
        <f>'[9]COMP MILLDDLLS'!H105*'Comp Dir Oper'!$N$9</f>
        <v>207.0827011813773</v>
      </c>
      <c r="H114" s="379">
        <v>0</v>
      </c>
      <c r="I114" s="379">
        <v>0</v>
      </c>
      <c r="J114" s="379">
        <f t="shared" si="5"/>
        <v>0</v>
      </c>
      <c r="K114" s="379"/>
      <c r="L114" s="379">
        <f t="shared" si="6"/>
        <v>1.4210854715202004E-14</v>
      </c>
      <c r="M114" s="379">
        <f t="shared" si="7"/>
        <v>1.4210854715202004E-14</v>
      </c>
    </row>
    <row r="115" spans="1:13" s="78" customFormat="1" ht="17.649999999999999" customHeight="1" x14ac:dyDescent="0.25">
      <c r="A115" s="377">
        <v>111</v>
      </c>
      <c r="B115" s="378" t="s">
        <v>950</v>
      </c>
      <c r="C115" s="379">
        <v>618.02479640809986</v>
      </c>
      <c r="D115" s="379">
        <v>556.22231652606081</v>
      </c>
      <c r="E115" s="379">
        <v>61.802479882039179</v>
      </c>
      <c r="F115" s="379">
        <f t="shared" si="4"/>
        <v>618.02479640809997</v>
      </c>
      <c r="G115" s="379">
        <f>'[9]COMP MILLDDLLS'!H106*'Comp Dir Oper'!$N$9</f>
        <v>0</v>
      </c>
      <c r="H115" s="379">
        <v>0</v>
      </c>
      <c r="I115" s="379">
        <v>0</v>
      </c>
      <c r="J115" s="379">
        <f t="shared" si="5"/>
        <v>0</v>
      </c>
      <c r="K115" s="379"/>
      <c r="L115" s="379">
        <f t="shared" si="6"/>
        <v>-1.1368683772161603E-13</v>
      </c>
      <c r="M115" s="379">
        <f t="shared" si="7"/>
        <v>-1.1368683772161603E-13</v>
      </c>
    </row>
    <row r="116" spans="1:13" s="78" customFormat="1" ht="17.649999999999999" customHeight="1" x14ac:dyDescent="0.25">
      <c r="A116" s="377">
        <v>112</v>
      </c>
      <c r="B116" s="378" t="s">
        <v>951</v>
      </c>
      <c r="C116" s="379">
        <v>268.81633127453671</v>
      </c>
      <c r="D116" s="379">
        <v>268.81633127453671</v>
      </c>
      <c r="E116" s="379">
        <v>0</v>
      </c>
      <c r="F116" s="379">
        <f t="shared" si="4"/>
        <v>268.81633127453671</v>
      </c>
      <c r="G116" s="379">
        <f>'[9]COMP MILLDDLLS'!H107*'Comp Dir Oper'!$N$9</f>
        <v>0</v>
      </c>
      <c r="H116" s="379">
        <v>0</v>
      </c>
      <c r="I116" s="379">
        <v>0</v>
      </c>
      <c r="J116" s="379">
        <f t="shared" si="5"/>
        <v>0</v>
      </c>
      <c r="K116" s="379"/>
      <c r="L116" s="379">
        <f t="shared" si="6"/>
        <v>0</v>
      </c>
      <c r="M116" s="379">
        <f t="shared" si="7"/>
        <v>0</v>
      </c>
    </row>
    <row r="117" spans="1:13" s="78" customFormat="1" ht="17.649999999999999" customHeight="1" x14ac:dyDescent="0.25">
      <c r="A117" s="377">
        <v>113</v>
      </c>
      <c r="B117" s="378" t="s">
        <v>952</v>
      </c>
      <c r="C117" s="379">
        <v>703.93814980302011</v>
      </c>
      <c r="D117" s="379">
        <v>703.93814980302011</v>
      </c>
      <c r="E117" s="379">
        <v>0</v>
      </c>
      <c r="F117" s="379">
        <f t="shared" si="4"/>
        <v>703.93814980302011</v>
      </c>
      <c r="G117" s="379">
        <f>'[9]COMP MILLDDLLS'!H108*'Comp Dir Oper'!$N$9</f>
        <v>0</v>
      </c>
      <c r="H117" s="379">
        <v>0</v>
      </c>
      <c r="I117" s="379">
        <v>0</v>
      </c>
      <c r="J117" s="379">
        <f t="shared" si="5"/>
        <v>0</v>
      </c>
      <c r="K117" s="379"/>
      <c r="L117" s="379">
        <f t="shared" si="6"/>
        <v>0</v>
      </c>
      <c r="M117" s="379">
        <f t="shared" si="7"/>
        <v>0</v>
      </c>
    </row>
    <row r="118" spans="1:13" s="78" customFormat="1" ht="17.649999999999999" customHeight="1" x14ac:dyDescent="0.25">
      <c r="A118" s="377">
        <v>114</v>
      </c>
      <c r="B118" s="378" t="s">
        <v>953</v>
      </c>
      <c r="C118" s="379">
        <v>599.88897074618524</v>
      </c>
      <c r="D118" s="379">
        <v>599.88897074618524</v>
      </c>
      <c r="E118" s="379">
        <v>0</v>
      </c>
      <c r="F118" s="379">
        <f t="shared" si="4"/>
        <v>599.88897074618524</v>
      </c>
      <c r="G118" s="379">
        <f>'[9]COMP MILLDDLLS'!H109*'Comp Dir Oper'!$N$9</f>
        <v>0</v>
      </c>
      <c r="H118" s="379">
        <v>0</v>
      </c>
      <c r="I118" s="379">
        <v>0</v>
      </c>
      <c r="J118" s="379">
        <f t="shared" si="5"/>
        <v>0</v>
      </c>
      <c r="K118" s="379"/>
      <c r="L118" s="379">
        <f t="shared" si="6"/>
        <v>0</v>
      </c>
      <c r="M118" s="379">
        <f t="shared" si="7"/>
        <v>0</v>
      </c>
    </row>
    <row r="119" spans="1:13" s="78" customFormat="1" ht="17.649999999999999" customHeight="1" x14ac:dyDescent="0.25">
      <c r="A119" s="377">
        <v>117</v>
      </c>
      <c r="B119" s="378" t="s">
        <v>954</v>
      </c>
      <c r="C119" s="379">
        <v>867.92445999999995</v>
      </c>
      <c r="D119" s="379">
        <v>867.92445999999984</v>
      </c>
      <c r="E119" s="379">
        <v>0</v>
      </c>
      <c r="F119" s="379">
        <f t="shared" si="4"/>
        <v>867.92445999999984</v>
      </c>
      <c r="G119" s="379">
        <f>'[9]COMP MILLDDLLS'!H110*'Comp Dir Oper'!$N$9</f>
        <v>0</v>
      </c>
      <c r="H119" s="379">
        <v>0</v>
      </c>
      <c r="I119" s="379">
        <v>0</v>
      </c>
      <c r="J119" s="379">
        <f t="shared" si="5"/>
        <v>0</v>
      </c>
      <c r="K119" s="379"/>
      <c r="L119" s="379">
        <f t="shared" si="6"/>
        <v>1.1368683772161603E-13</v>
      </c>
      <c r="M119" s="379">
        <f t="shared" si="7"/>
        <v>1.1368683772161603E-13</v>
      </c>
    </row>
    <row r="120" spans="1:13" s="78" customFormat="1" ht="17.649999999999999" customHeight="1" x14ac:dyDescent="0.25">
      <c r="A120" s="377">
        <v>118</v>
      </c>
      <c r="B120" s="378" t="s">
        <v>955</v>
      </c>
      <c r="C120" s="379">
        <v>404.97776502962262</v>
      </c>
      <c r="D120" s="379">
        <v>404.97776502962267</v>
      </c>
      <c r="E120" s="379">
        <v>0</v>
      </c>
      <c r="F120" s="379">
        <f t="shared" si="4"/>
        <v>404.97776502962267</v>
      </c>
      <c r="G120" s="379">
        <f>'[9]COMP MILLDDLLS'!H111*'Comp Dir Oper'!$N$9</f>
        <v>0</v>
      </c>
      <c r="H120" s="379">
        <v>0</v>
      </c>
      <c r="I120" s="379">
        <v>0</v>
      </c>
      <c r="J120" s="379">
        <f t="shared" si="5"/>
        <v>0</v>
      </c>
      <c r="K120" s="379"/>
      <c r="L120" s="379">
        <f t="shared" si="6"/>
        <v>-5.6843418860808015E-14</v>
      </c>
      <c r="M120" s="379">
        <f t="shared" si="7"/>
        <v>-5.6843418860808015E-14</v>
      </c>
    </row>
    <row r="121" spans="1:13" s="78" customFormat="1" ht="17.649999999999999" customHeight="1" x14ac:dyDescent="0.25">
      <c r="A121" s="377">
        <v>122</v>
      </c>
      <c r="B121" s="378" t="s">
        <v>956</v>
      </c>
      <c r="C121" s="379">
        <v>212.16375189914351</v>
      </c>
      <c r="D121" s="379">
        <v>212.16375189914359</v>
      </c>
      <c r="E121" s="379">
        <v>0</v>
      </c>
      <c r="F121" s="379">
        <f t="shared" si="4"/>
        <v>212.16375189914359</v>
      </c>
      <c r="G121" s="379">
        <f>'[9]COMP MILLDDLLS'!H112*'Comp Dir Oper'!$N$9</f>
        <v>0</v>
      </c>
      <c r="H121" s="379">
        <v>0</v>
      </c>
      <c r="I121" s="379">
        <v>0</v>
      </c>
      <c r="J121" s="379">
        <f t="shared" si="5"/>
        <v>0</v>
      </c>
      <c r="K121" s="379"/>
      <c r="L121" s="379">
        <f t="shared" si="6"/>
        <v>-8.5265128291212022E-14</v>
      </c>
      <c r="M121" s="379">
        <f t="shared" si="7"/>
        <v>-8.5265128291212022E-14</v>
      </c>
    </row>
    <row r="122" spans="1:13" s="78" customFormat="1" ht="17.649999999999999" customHeight="1" x14ac:dyDescent="0.25">
      <c r="A122" s="377">
        <v>123</v>
      </c>
      <c r="B122" s="378" t="s">
        <v>957</v>
      </c>
      <c r="C122" s="379">
        <v>104.03661924609696</v>
      </c>
      <c r="D122" s="379">
        <v>104.03661924609699</v>
      </c>
      <c r="E122" s="379">
        <v>0</v>
      </c>
      <c r="F122" s="379">
        <f t="shared" si="4"/>
        <v>104.03661924609699</v>
      </c>
      <c r="G122" s="379">
        <f>'[9]COMP MILLDDLLS'!H113*'Comp Dir Oper'!$N$9</f>
        <v>0</v>
      </c>
      <c r="H122" s="379">
        <v>0</v>
      </c>
      <c r="I122" s="379">
        <v>0</v>
      </c>
      <c r="J122" s="379">
        <f t="shared" si="5"/>
        <v>0</v>
      </c>
      <c r="K122" s="379"/>
      <c r="L122" s="379">
        <f t="shared" si="6"/>
        <v>-2.8421709430404007E-14</v>
      </c>
      <c r="M122" s="379">
        <f t="shared" si="7"/>
        <v>-2.8421709430404007E-14</v>
      </c>
    </row>
    <row r="123" spans="1:13" s="78" customFormat="1" ht="17.649999999999999" customHeight="1" x14ac:dyDescent="0.25">
      <c r="A123" s="377">
        <v>124</v>
      </c>
      <c r="B123" s="378" t="s">
        <v>958</v>
      </c>
      <c r="C123" s="379">
        <v>1056.4850847305422</v>
      </c>
      <c r="D123" s="379">
        <v>1056.4850847305424</v>
      </c>
      <c r="E123" s="379">
        <v>0</v>
      </c>
      <c r="F123" s="379">
        <f t="shared" si="4"/>
        <v>1056.4850847305424</v>
      </c>
      <c r="G123" s="379">
        <f>'[9]COMP MILLDDLLS'!H114*'Comp Dir Oper'!$N$9</f>
        <v>0</v>
      </c>
      <c r="H123" s="379">
        <v>0</v>
      </c>
      <c r="I123" s="379">
        <v>0</v>
      </c>
      <c r="J123" s="379">
        <f t="shared" si="5"/>
        <v>0</v>
      </c>
      <c r="K123" s="379"/>
      <c r="L123" s="379">
        <f t="shared" si="6"/>
        <v>-2.2737367544323206E-13</v>
      </c>
      <c r="M123" s="379">
        <f t="shared" si="7"/>
        <v>-2.2737367544323206E-13</v>
      </c>
    </row>
    <row r="124" spans="1:13" s="78" customFormat="1" ht="17.649999999999999" customHeight="1" x14ac:dyDescent="0.25">
      <c r="A124" s="377">
        <v>126</v>
      </c>
      <c r="B124" s="378" t="s">
        <v>959</v>
      </c>
      <c r="C124" s="379">
        <v>1658.9659651083907</v>
      </c>
      <c r="D124" s="379">
        <v>1658.9659651083909</v>
      </c>
      <c r="E124" s="379">
        <v>0</v>
      </c>
      <c r="F124" s="379">
        <f t="shared" si="4"/>
        <v>1658.9659651083909</v>
      </c>
      <c r="G124" s="379">
        <f>'[9]COMP MILLDDLLS'!H115*'Comp Dir Oper'!$N$9</f>
        <v>0</v>
      </c>
      <c r="H124" s="379">
        <v>0</v>
      </c>
      <c r="I124" s="379">
        <v>0</v>
      </c>
      <c r="J124" s="379">
        <f t="shared" si="5"/>
        <v>0</v>
      </c>
      <c r="K124" s="379"/>
      <c r="L124" s="379">
        <f t="shared" si="6"/>
        <v>-2.2737367544323206E-13</v>
      </c>
      <c r="M124" s="379">
        <f t="shared" si="7"/>
        <v>-2.2737367544323206E-13</v>
      </c>
    </row>
    <row r="125" spans="1:13" s="78" customFormat="1" ht="17.649999999999999" customHeight="1" x14ac:dyDescent="0.25">
      <c r="A125" s="377">
        <v>127</v>
      </c>
      <c r="B125" s="378" t="s">
        <v>960</v>
      </c>
      <c r="C125" s="379">
        <v>1399.2056236189369</v>
      </c>
      <c r="D125" s="379">
        <v>1399.2056236189376</v>
      </c>
      <c r="E125" s="379">
        <v>0</v>
      </c>
      <c r="F125" s="379">
        <f t="shared" si="4"/>
        <v>1399.2056236189376</v>
      </c>
      <c r="G125" s="379">
        <f>'[9]COMP MILLDDLLS'!H116*'Comp Dir Oper'!$N$9</f>
        <v>0</v>
      </c>
      <c r="H125" s="379">
        <v>0</v>
      </c>
      <c r="I125" s="379">
        <v>0</v>
      </c>
      <c r="J125" s="379">
        <f t="shared" si="5"/>
        <v>0</v>
      </c>
      <c r="K125" s="379"/>
      <c r="L125" s="379">
        <f t="shared" si="6"/>
        <v>-6.8212102632969618E-13</v>
      </c>
      <c r="M125" s="379">
        <f t="shared" si="7"/>
        <v>-6.8212102632969618E-13</v>
      </c>
    </row>
    <row r="126" spans="1:13" s="78" customFormat="1" ht="17.649999999999999" customHeight="1" x14ac:dyDescent="0.25">
      <c r="A126" s="377">
        <v>128</v>
      </c>
      <c r="B126" s="378" t="s">
        <v>961</v>
      </c>
      <c r="C126" s="379">
        <v>1304.8556229562262</v>
      </c>
      <c r="D126" s="379">
        <v>1304.8556229562264</v>
      </c>
      <c r="E126" s="379">
        <v>0</v>
      </c>
      <c r="F126" s="379">
        <f t="shared" si="4"/>
        <v>1304.8556229562264</v>
      </c>
      <c r="G126" s="379">
        <f>'[9]COMP MILLDDLLS'!H117*'Comp Dir Oper'!$N$9</f>
        <v>0</v>
      </c>
      <c r="H126" s="379">
        <v>0</v>
      </c>
      <c r="I126" s="379">
        <v>0</v>
      </c>
      <c r="J126" s="379">
        <f t="shared" si="5"/>
        <v>0</v>
      </c>
      <c r="K126" s="379"/>
      <c r="L126" s="379">
        <f t="shared" si="6"/>
        <v>-2.2737367544323206E-13</v>
      </c>
      <c r="M126" s="379">
        <f t="shared" si="7"/>
        <v>-2.2737367544323206E-13</v>
      </c>
    </row>
    <row r="127" spans="1:13" s="78" customFormat="1" ht="17.649999999999999" customHeight="1" x14ac:dyDescent="0.25">
      <c r="A127" s="377">
        <v>130</v>
      </c>
      <c r="B127" s="378" t="s">
        <v>962</v>
      </c>
      <c r="C127" s="379">
        <v>1801.5150559436347</v>
      </c>
      <c r="D127" s="379">
        <v>1720.4873303881577</v>
      </c>
      <c r="E127" s="379">
        <v>27.009241988399847</v>
      </c>
      <c r="F127" s="379">
        <f t="shared" si="4"/>
        <v>1747.4965723765577</v>
      </c>
      <c r="G127" s="379">
        <f>'[9]COMP MILLDDLLS'!H118*'Comp Dir Oper'!$N$9</f>
        <v>0</v>
      </c>
      <c r="H127" s="379">
        <v>27.009241988399847</v>
      </c>
      <c r="I127" s="379">
        <v>27.009241578678196</v>
      </c>
      <c r="J127" s="379">
        <f t="shared" si="5"/>
        <v>54.018483567078043</v>
      </c>
      <c r="K127" s="379"/>
      <c r="L127" s="379">
        <f t="shared" si="6"/>
        <v>-9.8765440270653926E-13</v>
      </c>
      <c r="M127" s="379">
        <f t="shared" si="7"/>
        <v>54.018483567077055</v>
      </c>
    </row>
    <row r="128" spans="1:13" s="78" customFormat="1" ht="17.649999999999999" customHeight="1" x14ac:dyDescent="0.25">
      <c r="A128" s="377">
        <v>132</v>
      </c>
      <c r="B128" s="378" t="s">
        <v>963</v>
      </c>
      <c r="C128" s="379">
        <v>2143.6555984000001</v>
      </c>
      <c r="D128" s="379">
        <v>1643.469292246155</v>
      </c>
      <c r="E128" s="379">
        <v>142.9103732387961</v>
      </c>
      <c r="F128" s="379">
        <f t="shared" si="4"/>
        <v>1786.3796654849511</v>
      </c>
      <c r="G128" s="379">
        <f>'[9]COMP MILLDDLLS'!H119*'Comp Dir Oper'!$N$9</f>
        <v>0</v>
      </c>
      <c r="H128" s="379">
        <v>0</v>
      </c>
      <c r="I128" s="379">
        <v>142.9103732387961</v>
      </c>
      <c r="J128" s="379">
        <f t="shared" si="5"/>
        <v>142.9103732387961</v>
      </c>
      <c r="K128" s="379"/>
      <c r="L128" s="379">
        <f t="shared" si="6"/>
        <v>214.3655596762529</v>
      </c>
      <c r="M128" s="379">
        <f t="shared" si="7"/>
        <v>357.275932915049</v>
      </c>
    </row>
    <row r="129" spans="1:13" s="78" customFormat="1" ht="17.649999999999999" customHeight="1" x14ac:dyDescent="0.25">
      <c r="A129" s="377">
        <v>136</v>
      </c>
      <c r="B129" s="378" t="s">
        <v>964</v>
      </c>
      <c r="C129" s="379">
        <v>133.56046488831345</v>
      </c>
      <c r="D129" s="379">
        <v>133.56046488831348</v>
      </c>
      <c r="E129" s="379">
        <v>0</v>
      </c>
      <c r="F129" s="379">
        <f t="shared" si="4"/>
        <v>133.56046488831348</v>
      </c>
      <c r="G129" s="379">
        <f>'[9]COMP MILLDDLLS'!H120*'Comp Dir Oper'!$N$9</f>
        <v>0</v>
      </c>
      <c r="H129" s="379">
        <v>0</v>
      </c>
      <c r="I129" s="379">
        <v>0</v>
      </c>
      <c r="J129" s="379">
        <f t="shared" si="5"/>
        <v>0</v>
      </c>
      <c r="K129" s="379"/>
      <c r="L129" s="379">
        <f t="shared" si="6"/>
        <v>-2.8421709430404007E-14</v>
      </c>
      <c r="M129" s="379">
        <f t="shared" si="7"/>
        <v>-2.8421709430404007E-14</v>
      </c>
    </row>
    <row r="130" spans="1:13" s="78" customFormat="1" ht="17.649999999999999" customHeight="1" x14ac:dyDescent="0.25">
      <c r="A130" s="377">
        <v>138</v>
      </c>
      <c r="B130" s="378" t="s">
        <v>965</v>
      </c>
      <c r="C130" s="379">
        <v>175.89509978903146</v>
      </c>
      <c r="D130" s="379">
        <v>175.89509978903152</v>
      </c>
      <c r="E130" s="379">
        <v>0</v>
      </c>
      <c r="F130" s="379">
        <f t="shared" si="4"/>
        <v>175.89509978903152</v>
      </c>
      <c r="G130" s="379">
        <f>'[9]COMP MILLDDLLS'!H121*'Comp Dir Oper'!$N$9</f>
        <v>0</v>
      </c>
      <c r="H130" s="379">
        <v>0</v>
      </c>
      <c r="I130" s="379">
        <v>0</v>
      </c>
      <c r="J130" s="379">
        <f t="shared" si="5"/>
        <v>0</v>
      </c>
      <c r="K130" s="379"/>
      <c r="L130" s="379">
        <f t="shared" si="6"/>
        <v>-5.6843418860808015E-14</v>
      </c>
      <c r="M130" s="379">
        <f t="shared" si="7"/>
        <v>-5.6843418860808015E-14</v>
      </c>
    </row>
    <row r="131" spans="1:13" s="80" customFormat="1" ht="17.649999999999999" customHeight="1" x14ac:dyDescent="0.25">
      <c r="A131" s="377">
        <v>139</v>
      </c>
      <c r="B131" s="378" t="s">
        <v>966</v>
      </c>
      <c r="C131" s="379">
        <v>235.07065213266267</v>
      </c>
      <c r="D131" s="379">
        <v>228.76852943885999</v>
      </c>
      <c r="E131" s="379">
        <v>6.3021226938026906</v>
      </c>
      <c r="F131" s="379">
        <f t="shared" si="4"/>
        <v>235.07065213266267</v>
      </c>
      <c r="G131" s="379">
        <f>'[9]COMP MILLDDLLS'!H122*'Comp Dir Oper'!$N$9</f>
        <v>0</v>
      </c>
      <c r="H131" s="379">
        <v>0</v>
      </c>
      <c r="I131" s="379">
        <v>0</v>
      </c>
      <c r="J131" s="379">
        <f t="shared" si="5"/>
        <v>0</v>
      </c>
      <c r="K131" s="379"/>
      <c r="L131" s="379">
        <f t="shared" si="6"/>
        <v>0</v>
      </c>
      <c r="M131" s="379">
        <f t="shared" si="7"/>
        <v>0</v>
      </c>
    </row>
    <row r="132" spans="1:13" s="78" customFormat="1" ht="17.649999999999999" customHeight="1" x14ac:dyDescent="0.25">
      <c r="A132" s="377">
        <v>140</v>
      </c>
      <c r="B132" s="381" t="s">
        <v>967</v>
      </c>
      <c r="C132" s="379">
        <v>256.78564273069998</v>
      </c>
      <c r="D132" s="379">
        <v>164.7015059882448</v>
      </c>
      <c r="E132" s="379">
        <v>16.852805675087627</v>
      </c>
      <c r="F132" s="379">
        <f t="shared" si="4"/>
        <v>181.55431166333244</v>
      </c>
      <c r="G132" s="379">
        <f>'[9]COMP MILLDDLLS'!H123*'Comp Dir Oper'!$N$9</f>
        <v>54.018483567077389</v>
      </c>
      <c r="H132" s="379">
        <v>2.2581745</v>
      </c>
      <c r="I132" s="379">
        <v>14.594631175087622</v>
      </c>
      <c r="J132" s="379">
        <f t="shared" si="5"/>
        <v>16.852805675087623</v>
      </c>
      <c r="K132" s="379"/>
      <c r="L132" s="379">
        <f t="shared" si="6"/>
        <v>58.378525392279911</v>
      </c>
      <c r="M132" s="379">
        <f t="shared" si="7"/>
        <v>75.231331067367535</v>
      </c>
    </row>
    <row r="133" spans="1:13" s="78" customFormat="1" ht="17.649999999999999" customHeight="1" x14ac:dyDescent="0.25">
      <c r="A133" s="377">
        <v>141</v>
      </c>
      <c r="B133" s="378" t="s">
        <v>968</v>
      </c>
      <c r="C133" s="379">
        <v>228.26374928870572</v>
      </c>
      <c r="D133" s="379">
        <v>228.26374928870572</v>
      </c>
      <c r="E133" s="379">
        <v>0</v>
      </c>
      <c r="F133" s="379">
        <f t="shared" si="4"/>
        <v>228.26374928870572</v>
      </c>
      <c r="G133" s="379">
        <f>'[9]COMP MILLDDLLS'!H124*'Comp Dir Oper'!$N$9</f>
        <v>357.27593291504888</v>
      </c>
      <c r="H133" s="379">
        <v>0</v>
      </c>
      <c r="I133" s="379">
        <v>0</v>
      </c>
      <c r="J133" s="379">
        <f t="shared" si="5"/>
        <v>0</v>
      </c>
      <c r="K133" s="379"/>
      <c r="L133" s="379">
        <f t="shared" si="6"/>
        <v>0</v>
      </c>
      <c r="M133" s="379">
        <f t="shared" si="7"/>
        <v>0</v>
      </c>
    </row>
    <row r="134" spans="1:13" s="78" customFormat="1" ht="17.649999999999999" customHeight="1" x14ac:dyDescent="0.25">
      <c r="A134" s="377">
        <v>142</v>
      </c>
      <c r="B134" s="378" t="s">
        <v>969</v>
      </c>
      <c r="C134" s="379">
        <v>818.51435929008142</v>
      </c>
      <c r="D134" s="379">
        <v>818.51435929008164</v>
      </c>
      <c r="E134" s="379">
        <v>0</v>
      </c>
      <c r="F134" s="379">
        <f t="shared" si="4"/>
        <v>818.51435929008164</v>
      </c>
      <c r="G134" s="379">
        <f>'[9]COMP MILLDDLLS'!H125*'Comp Dir Oper'!$N$9</f>
        <v>0</v>
      </c>
      <c r="H134" s="379">
        <v>0</v>
      </c>
      <c r="I134" s="379">
        <v>0</v>
      </c>
      <c r="J134" s="379">
        <f t="shared" si="5"/>
        <v>0</v>
      </c>
      <c r="K134" s="379"/>
      <c r="L134" s="379">
        <f t="shared" si="6"/>
        <v>-2.2737367544323206E-13</v>
      </c>
      <c r="M134" s="379">
        <f t="shared" si="7"/>
        <v>-2.2737367544323206E-13</v>
      </c>
    </row>
    <row r="135" spans="1:13" s="78" customFormat="1" ht="17.649999999999999" customHeight="1" x14ac:dyDescent="0.25">
      <c r="A135" s="377">
        <v>143</v>
      </c>
      <c r="B135" s="378" t="s">
        <v>970</v>
      </c>
      <c r="C135" s="379">
        <v>1581.4785614509192</v>
      </c>
      <c r="D135" s="379">
        <v>1581.4785614509199</v>
      </c>
      <c r="E135" s="379">
        <v>0</v>
      </c>
      <c r="F135" s="379">
        <f t="shared" si="4"/>
        <v>1581.4785614509199</v>
      </c>
      <c r="G135" s="379">
        <f>'[9]COMP MILLDDLLS'!H126*'Comp Dir Oper'!$N$9</f>
        <v>0</v>
      </c>
      <c r="H135" s="379">
        <v>0</v>
      </c>
      <c r="I135" s="379">
        <v>0</v>
      </c>
      <c r="J135" s="379">
        <f t="shared" si="5"/>
        <v>0</v>
      </c>
      <c r="K135" s="379"/>
      <c r="L135" s="379">
        <f t="shared" si="6"/>
        <v>-6.8212102632969618E-13</v>
      </c>
      <c r="M135" s="379">
        <f t="shared" si="7"/>
        <v>-6.8212102632969618E-13</v>
      </c>
    </row>
    <row r="136" spans="1:13" s="80" customFormat="1" ht="17.649999999999999" customHeight="1" x14ac:dyDescent="0.25">
      <c r="A136" s="377">
        <v>144</v>
      </c>
      <c r="B136" s="378" t="s">
        <v>971</v>
      </c>
      <c r="C136" s="379">
        <v>1086.0422117937158</v>
      </c>
      <c r="D136" s="379">
        <v>1086.042211793716</v>
      </c>
      <c r="E136" s="379">
        <v>0</v>
      </c>
      <c r="F136" s="379">
        <f t="shared" si="4"/>
        <v>1086.042211793716</v>
      </c>
      <c r="G136" s="379">
        <f>'[9]COMP MILLDDLLS'!H127*'Comp Dir Oper'!$N$9</f>
        <v>0</v>
      </c>
      <c r="H136" s="379">
        <v>0</v>
      </c>
      <c r="I136" s="379">
        <v>0</v>
      </c>
      <c r="J136" s="379">
        <f t="shared" si="5"/>
        <v>0</v>
      </c>
      <c r="K136" s="379"/>
      <c r="L136" s="379">
        <f t="shared" si="6"/>
        <v>-2.2737367544323206E-13</v>
      </c>
      <c r="M136" s="379">
        <f t="shared" si="7"/>
        <v>-2.2737367544323206E-13</v>
      </c>
    </row>
    <row r="137" spans="1:13" s="80" customFormat="1" ht="17.649999999999999" customHeight="1" x14ac:dyDescent="0.25">
      <c r="A137" s="377">
        <v>146</v>
      </c>
      <c r="B137" s="378" t="s">
        <v>972</v>
      </c>
      <c r="C137" s="379">
        <v>24545.374954056526</v>
      </c>
      <c r="D137" s="379">
        <v>6163.6718414382494</v>
      </c>
      <c r="E137" s="379">
        <v>900.27116915481122</v>
      </c>
      <c r="F137" s="379">
        <f t="shared" si="4"/>
        <v>7063.9430105930605</v>
      </c>
      <c r="G137" s="379">
        <f>'[9]COMP MILLDDLLS'!H128*'Comp Dir Oper'!$N$9</f>
        <v>75.231331067367563</v>
      </c>
      <c r="H137" s="379">
        <v>209.60703727617997</v>
      </c>
      <c r="I137" s="379">
        <v>1109.8782064309912</v>
      </c>
      <c r="J137" s="379">
        <f t="shared" si="5"/>
        <v>1319.4852437071711</v>
      </c>
      <c r="K137" s="379"/>
      <c r="L137" s="379">
        <f t="shared" si="6"/>
        <v>16161.946699756296</v>
      </c>
      <c r="M137" s="379">
        <f t="shared" si="7"/>
        <v>17481.431943463467</v>
      </c>
    </row>
    <row r="138" spans="1:13" s="78" customFormat="1" ht="17.649999999999999" customHeight="1" x14ac:dyDescent="0.25">
      <c r="A138" s="377">
        <v>147</v>
      </c>
      <c r="B138" s="378" t="s">
        <v>973</v>
      </c>
      <c r="C138" s="379">
        <v>3422.6070898332214</v>
      </c>
      <c r="D138" s="379">
        <v>3251.4767352789167</v>
      </c>
      <c r="E138" s="379">
        <v>171.13035455430341</v>
      </c>
      <c r="F138" s="379">
        <f t="shared" si="4"/>
        <v>3422.60708983322</v>
      </c>
      <c r="G138" s="379">
        <f>'[9]COMP MILLDDLLS'!H129*'Comp Dir Oper'!$N$9</f>
        <v>0</v>
      </c>
      <c r="H138" s="379">
        <v>0</v>
      </c>
      <c r="I138" s="379">
        <v>0</v>
      </c>
      <c r="J138" s="379">
        <f t="shared" si="5"/>
        <v>0</v>
      </c>
      <c r="K138" s="379"/>
      <c r="L138" s="379">
        <f t="shared" si="6"/>
        <v>1.3642420526593924E-12</v>
      </c>
      <c r="M138" s="379">
        <f t="shared" si="7"/>
        <v>1.3642420526593924E-12</v>
      </c>
    </row>
    <row r="139" spans="1:13" s="80" customFormat="1" ht="17.649999999999999" customHeight="1" x14ac:dyDescent="0.25">
      <c r="A139" s="377">
        <v>148</v>
      </c>
      <c r="B139" s="378" t="s">
        <v>974</v>
      </c>
      <c r="C139" s="379">
        <v>542.41826024045145</v>
      </c>
      <c r="D139" s="379">
        <v>540.48267317487284</v>
      </c>
      <c r="E139" s="379">
        <v>1.9355870655783951</v>
      </c>
      <c r="F139" s="379">
        <f t="shared" si="4"/>
        <v>542.41826024045122</v>
      </c>
      <c r="G139" s="379">
        <f>'[9]COMP MILLDDLLS'!H130*'Comp Dir Oper'!$N$9</f>
        <v>0</v>
      </c>
      <c r="H139" s="379">
        <v>0</v>
      </c>
      <c r="I139" s="379">
        <v>0</v>
      </c>
      <c r="J139" s="379">
        <f t="shared" si="5"/>
        <v>0</v>
      </c>
      <c r="K139" s="379"/>
      <c r="L139" s="379">
        <f t="shared" si="6"/>
        <v>2.2737367544323206E-13</v>
      </c>
      <c r="M139" s="379">
        <f t="shared" si="7"/>
        <v>2.2737367544323206E-13</v>
      </c>
    </row>
    <row r="140" spans="1:13" s="78" customFormat="1" ht="17.649999999999999" customHeight="1" x14ac:dyDescent="0.25">
      <c r="A140" s="377">
        <v>149</v>
      </c>
      <c r="B140" s="378" t="s">
        <v>975</v>
      </c>
      <c r="C140" s="379">
        <v>879.16168790149379</v>
      </c>
      <c r="D140" s="379">
        <v>879.16168790149379</v>
      </c>
      <c r="E140" s="379">
        <v>0</v>
      </c>
      <c r="F140" s="379">
        <f t="shared" si="4"/>
        <v>879.16168790149379</v>
      </c>
      <c r="G140" s="379">
        <f>'[9]COMP MILLDDLLS'!H131*'Comp Dir Oper'!$N$9</f>
        <v>0</v>
      </c>
      <c r="H140" s="379">
        <v>0</v>
      </c>
      <c r="I140" s="379">
        <v>0</v>
      </c>
      <c r="J140" s="379">
        <f t="shared" si="5"/>
        <v>0</v>
      </c>
      <c r="K140" s="379"/>
      <c r="L140" s="379">
        <f t="shared" si="6"/>
        <v>0</v>
      </c>
      <c r="M140" s="379">
        <f t="shared" si="7"/>
        <v>0</v>
      </c>
    </row>
    <row r="141" spans="1:13" s="78" customFormat="1" ht="17.649999999999999" customHeight="1" x14ac:dyDescent="0.25">
      <c r="A141" s="377">
        <v>150</v>
      </c>
      <c r="B141" s="378" t="s">
        <v>976</v>
      </c>
      <c r="C141" s="379">
        <v>930.90470665305088</v>
      </c>
      <c r="D141" s="379">
        <v>924.5189782525398</v>
      </c>
      <c r="E141" s="379">
        <v>1.5964321161006825</v>
      </c>
      <c r="F141" s="379">
        <f t="shared" si="4"/>
        <v>926.11541036864048</v>
      </c>
      <c r="G141" s="379">
        <f>'[9]COMP MILLDDLLS'!H132*'Comp Dir Oper'!$N$9</f>
        <v>0</v>
      </c>
      <c r="H141" s="379">
        <v>1.5964321161006825</v>
      </c>
      <c r="I141" s="379">
        <v>3.1928641683097152</v>
      </c>
      <c r="J141" s="379">
        <f t="shared" si="5"/>
        <v>4.7892962844103977</v>
      </c>
      <c r="K141" s="379"/>
      <c r="L141" s="379">
        <f t="shared" si="6"/>
        <v>0</v>
      </c>
      <c r="M141" s="379">
        <f t="shared" si="7"/>
        <v>4.7892962844103977</v>
      </c>
    </row>
    <row r="142" spans="1:13" s="78" customFormat="1" ht="17.649999999999999" customHeight="1" x14ac:dyDescent="0.25">
      <c r="A142" s="377">
        <v>151</v>
      </c>
      <c r="B142" s="378" t="s">
        <v>977</v>
      </c>
      <c r="C142" s="379">
        <v>304.46673832741237</v>
      </c>
      <c r="D142" s="379">
        <v>204.62911108750257</v>
      </c>
      <c r="E142" s="379">
        <v>18.586202381413113</v>
      </c>
      <c r="F142" s="379">
        <f t="shared" si="4"/>
        <v>223.21531346891567</v>
      </c>
      <c r="G142" s="379">
        <f>'[9]COMP MILLDDLLS'!H133*'Comp Dir Oper'!$N$9</f>
        <v>17481.431943463464</v>
      </c>
      <c r="H142" s="379">
        <v>11.860471463228322</v>
      </c>
      <c r="I142" s="379">
        <v>30.446673844641428</v>
      </c>
      <c r="J142" s="379">
        <f t="shared" si="5"/>
        <v>42.307145307869746</v>
      </c>
      <c r="K142" s="379"/>
      <c r="L142" s="379">
        <f t="shared" si="6"/>
        <v>38.944279550626959</v>
      </c>
      <c r="M142" s="379">
        <f t="shared" si="7"/>
        <v>81.251424858496705</v>
      </c>
    </row>
    <row r="143" spans="1:13" s="78" customFormat="1" ht="17.649999999999999" customHeight="1" x14ac:dyDescent="0.25">
      <c r="A143" s="377">
        <v>152</v>
      </c>
      <c r="B143" s="378" t="s">
        <v>978</v>
      </c>
      <c r="C143" s="379">
        <v>1191.7456985707597</v>
      </c>
      <c r="D143" s="379">
        <v>1034.9340686241057</v>
      </c>
      <c r="E143" s="379">
        <v>28.335014961599885</v>
      </c>
      <c r="F143" s="379">
        <f t="shared" si="4"/>
        <v>1063.2690835857056</v>
      </c>
      <c r="G143" s="379">
        <f>'[9]COMP MILLDDLLS'!H134*'Comp Dir Oper'!$N$9</f>
        <v>0</v>
      </c>
      <c r="H143" s="379">
        <v>6.5992292537614397</v>
      </c>
      <c r="I143" s="379">
        <v>34.934244166531009</v>
      </c>
      <c r="J143" s="379">
        <f t="shared" si="5"/>
        <v>41.533473420292452</v>
      </c>
      <c r="K143" s="379"/>
      <c r="L143" s="379">
        <f t="shared" si="6"/>
        <v>86.943141564761632</v>
      </c>
      <c r="M143" s="379">
        <f t="shared" si="7"/>
        <v>128.47661498505408</v>
      </c>
    </row>
    <row r="144" spans="1:13" s="78" customFormat="1" ht="17.649999999999999" customHeight="1" x14ac:dyDescent="0.25">
      <c r="A144" s="377">
        <v>156</v>
      </c>
      <c r="B144" s="378" t="s">
        <v>979</v>
      </c>
      <c r="C144" s="379">
        <v>331.83436074290779</v>
      </c>
      <c r="D144" s="379">
        <v>303.98497070804842</v>
      </c>
      <c r="E144" s="379">
        <v>15.913937379214826</v>
      </c>
      <c r="F144" s="379">
        <f t="shared" ref="F144:F207" si="8">+D144+E144</f>
        <v>319.89890808726324</v>
      </c>
      <c r="G144" s="379">
        <f>'[9]COMP MILLDDLLS'!H135*'Comp Dir Oper'!$N$9</f>
        <v>0</v>
      </c>
      <c r="H144" s="379">
        <v>7.9569684954461524</v>
      </c>
      <c r="I144" s="379">
        <v>3.9784841601984491</v>
      </c>
      <c r="J144" s="379">
        <f t="shared" ref="J144:J207" si="9">+H144+I144</f>
        <v>11.935452655644601</v>
      </c>
      <c r="K144" s="379"/>
      <c r="L144" s="379">
        <f t="shared" ref="L144:L207" si="10">SUM(C144-F144-J144)</f>
        <v>-4.7961634663806763E-14</v>
      </c>
      <c r="M144" s="379">
        <f t="shared" ref="M144:M207" si="11">J144+L144</f>
        <v>11.935452655644553</v>
      </c>
    </row>
    <row r="145" spans="1:14" s="78" customFormat="1" ht="17.649999999999999" customHeight="1" x14ac:dyDescent="0.25">
      <c r="A145" s="377">
        <v>157</v>
      </c>
      <c r="B145" s="378" t="s">
        <v>980</v>
      </c>
      <c r="C145" s="379">
        <v>2987.9444186526534</v>
      </c>
      <c r="D145" s="379">
        <v>2689.1499767706655</v>
      </c>
      <c r="E145" s="379">
        <v>225.56820104066696</v>
      </c>
      <c r="F145" s="379">
        <f t="shared" si="8"/>
        <v>2914.7181778113327</v>
      </c>
      <c r="G145" s="379">
        <f>'[9]COMP MILLDDLLS'!H136*'Comp Dir Oper'!$N$9</f>
        <v>0</v>
      </c>
      <c r="H145" s="379">
        <v>73.226240841320688</v>
      </c>
      <c r="I145" s="379">
        <v>0</v>
      </c>
      <c r="J145" s="379">
        <f t="shared" si="9"/>
        <v>73.226240841320688</v>
      </c>
      <c r="K145" s="379"/>
      <c r="L145" s="379">
        <f t="shared" si="10"/>
        <v>7.1054273576010019E-14</v>
      </c>
      <c r="M145" s="379">
        <f t="shared" si="11"/>
        <v>73.22624084132076</v>
      </c>
    </row>
    <row r="146" spans="1:14" s="80" customFormat="1" ht="17.649999999999999" customHeight="1" x14ac:dyDescent="0.25">
      <c r="A146" s="377">
        <v>158</v>
      </c>
      <c r="B146" s="378" t="s">
        <v>981</v>
      </c>
      <c r="C146" s="379">
        <v>258.90461731397687</v>
      </c>
      <c r="D146" s="379">
        <v>258.90461731397681</v>
      </c>
      <c r="E146" s="379">
        <v>0</v>
      </c>
      <c r="F146" s="379">
        <f t="shared" si="8"/>
        <v>258.90461731397681</v>
      </c>
      <c r="G146" s="379">
        <f>'[9]COMP MILLDDLLS'!H137*'Comp Dir Oper'!$N$9</f>
        <v>4.7892962844105078</v>
      </c>
      <c r="H146" s="379">
        <v>0</v>
      </c>
      <c r="I146" s="379">
        <v>0</v>
      </c>
      <c r="J146" s="379">
        <f t="shared" si="9"/>
        <v>0</v>
      </c>
      <c r="K146" s="379"/>
      <c r="L146" s="379">
        <f t="shared" si="10"/>
        <v>5.6843418860808015E-14</v>
      </c>
      <c r="M146" s="379">
        <f t="shared" si="11"/>
        <v>5.6843418860808015E-14</v>
      </c>
      <c r="N146" s="78"/>
    </row>
    <row r="147" spans="1:14" s="78" customFormat="1" ht="17.649999999999999" customHeight="1" x14ac:dyDescent="0.25">
      <c r="A147" s="377">
        <v>159</v>
      </c>
      <c r="B147" s="378" t="s">
        <v>982</v>
      </c>
      <c r="C147" s="379">
        <v>88.289727032065727</v>
      </c>
      <c r="D147" s="379">
        <v>88.289727032065727</v>
      </c>
      <c r="E147" s="379">
        <v>0</v>
      </c>
      <c r="F147" s="379">
        <f t="shared" si="8"/>
        <v>88.289727032065727</v>
      </c>
      <c r="G147" s="379">
        <f>'[9]COMP MILLDDLLS'!H138*'Comp Dir Oper'!$N$9</f>
        <v>81.251424858496705</v>
      </c>
      <c r="H147" s="379">
        <v>0</v>
      </c>
      <c r="I147" s="379">
        <v>0</v>
      </c>
      <c r="J147" s="379">
        <f t="shared" si="9"/>
        <v>0</v>
      </c>
      <c r="K147" s="379"/>
      <c r="L147" s="379">
        <f t="shared" si="10"/>
        <v>0</v>
      </c>
      <c r="M147" s="379">
        <f t="shared" si="11"/>
        <v>0</v>
      </c>
      <c r="N147" s="80"/>
    </row>
    <row r="148" spans="1:14" s="78" customFormat="1" ht="17.649999999999999" customHeight="1" x14ac:dyDescent="0.25">
      <c r="A148" s="377">
        <v>160</v>
      </c>
      <c r="B148" s="378" t="s">
        <v>983</v>
      </c>
      <c r="C148" s="379">
        <v>21.30538571818111</v>
      </c>
      <c r="D148" s="379">
        <v>21.30538571818111</v>
      </c>
      <c r="E148" s="379">
        <v>0</v>
      </c>
      <c r="F148" s="379">
        <f t="shared" si="8"/>
        <v>21.30538571818111</v>
      </c>
      <c r="G148" s="379">
        <f>'[9]COMP MILLDDLLS'!H139*'Comp Dir Oper'!$N$9</f>
        <v>128.47661498505406</v>
      </c>
      <c r="H148" s="379">
        <v>0</v>
      </c>
      <c r="I148" s="379">
        <v>0</v>
      </c>
      <c r="J148" s="379">
        <f t="shared" si="9"/>
        <v>0</v>
      </c>
      <c r="K148" s="379"/>
      <c r="L148" s="379">
        <f t="shared" si="10"/>
        <v>0</v>
      </c>
      <c r="M148" s="379">
        <f t="shared" si="11"/>
        <v>0</v>
      </c>
    </row>
    <row r="149" spans="1:14" s="78" customFormat="1" ht="17.649999999999999" customHeight="1" x14ac:dyDescent="0.25">
      <c r="A149" s="377">
        <v>161</v>
      </c>
      <c r="B149" s="378" t="s">
        <v>984</v>
      </c>
      <c r="C149" s="379">
        <v>82.963367499999976</v>
      </c>
      <c r="D149" s="379">
        <v>82.96336749999999</v>
      </c>
      <c r="E149" s="379">
        <v>0</v>
      </c>
      <c r="F149" s="379">
        <f t="shared" si="8"/>
        <v>82.96336749999999</v>
      </c>
      <c r="G149" s="379">
        <f>'[9]COMP MILLDDLLS'!H140*'Comp Dir Oper'!$N$9</f>
        <v>11.935452655644559</v>
      </c>
      <c r="H149" s="379">
        <v>0</v>
      </c>
      <c r="I149" s="379">
        <v>0</v>
      </c>
      <c r="J149" s="379">
        <f t="shared" si="9"/>
        <v>0</v>
      </c>
      <c r="K149" s="379"/>
      <c r="L149" s="379">
        <f t="shared" si="10"/>
        <v>-1.4210854715202004E-14</v>
      </c>
      <c r="M149" s="379">
        <f t="shared" si="11"/>
        <v>-1.4210854715202004E-14</v>
      </c>
    </row>
    <row r="150" spans="1:14" s="78" customFormat="1" ht="17.649999999999999" customHeight="1" x14ac:dyDescent="0.25">
      <c r="A150" s="377">
        <v>162</v>
      </c>
      <c r="B150" s="378" t="s">
        <v>985</v>
      </c>
      <c r="C150" s="379">
        <v>37.210788499999992</v>
      </c>
      <c r="D150" s="379">
        <v>37.210788499999992</v>
      </c>
      <c r="E150" s="379">
        <v>0</v>
      </c>
      <c r="F150" s="379">
        <f t="shared" si="8"/>
        <v>37.210788499999992</v>
      </c>
      <c r="G150" s="379">
        <f>'[9]COMP MILLDDLLS'!H141*'Comp Dir Oper'!$N$9</f>
        <v>73.226240841321044</v>
      </c>
      <c r="H150" s="379">
        <v>0</v>
      </c>
      <c r="I150" s="379">
        <v>0</v>
      </c>
      <c r="J150" s="379">
        <f t="shared" si="9"/>
        <v>0</v>
      </c>
      <c r="K150" s="379"/>
      <c r="L150" s="379">
        <f t="shared" si="10"/>
        <v>0</v>
      </c>
      <c r="M150" s="379">
        <f t="shared" si="11"/>
        <v>0</v>
      </c>
    </row>
    <row r="151" spans="1:14" s="78" customFormat="1" ht="17.649999999999999" customHeight="1" x14ac:dyDescent="0.25">
      <c r="A151" s="377">
        <v>163</v>
      </c>
      <c r="B151" s="378" t="s">
        <v>986</v>
      </c>
      <c r="C151" s="379">
        <v>307.17228620936856</v>
      </c>
      <c r="D151" s="379">
        <v>307.17228620936856</v>
      </c>
      <c r="E151" s="379">
        <v>0</v>
      </c>
      <c r="F151" s="379">
        <f t="shared" si="8"/>
        <v>307.17228620936856</v>
      </c>
      <c r="G151" s="379">
        <f>'[9]COMP MILLDDLLS'!H142*'Comp Dir Oper'!$N$9</f>
        <v>0</v>
      </c>
      <c r="H151" s="379">
        <v>0</v>
      </c>
      <c r="I151" s="379">
        <v>0</v>
      </c>
      <c r="J151" s="379">
        <f t="shared" si="9"/>
        <v>0</v>
      </c>
      <c r="K151" s="379"/>
      <c r="L151" s="379">
        <f t="shared" si="10"/>
        <v>0</v>
      </c>
      <c r="M151" s="379">
        <f t="shared" si="11"/>
        <v>0</v>
      </c>
    </row>
    <row r="152" spans="1:14" s="78" customFormat="1" ht="17.649999999999999" customHeight="1" x14ac:dyDescent="0.25">
      <c r="A152" s="377">
        <v>164</v>
      </c>
      <c r="B152" s="378" t="s">
        <v>987</v>
      </c>
      <c r="C152" s="379">
        <v>766.61103920387075</v>
      </c>
      <c r="D152" s="379">
        <v>592.08255485458892</v>
      </c>
      <c r="E152" s="379">
        <v>41.913944482973591</v>
      </c>
      <c r="F152" s="379">
        <f t="shared" si="8"/>
        <v>633.99649933756245</v>
      </c>
      <c r="G152" s="379">
        <f>'[9]COMP MILLDDLLS'!H143*'Comp Dir Oper'!$N$9</f>
        <v>0</v>
      </c>
      <c r="H152" s="379">
        <v>41.913944482973591</v>
      </c>
      <c r="I152" s="379">
        <v>54.110607026717176</v>
      </c>
      <c r="J152" s="379">
        <f t="shared" si="9"/>
        <v>96.024551509690767</v>
      </c>
      <c r="K152" s="379"/>
      <c r="L152" s="379">
        <f t="shared" si="10"/>
        <v>36.589988356617525</v>
      </c>
      <c r="M152" s="379">
        <f t="shared" si="11"/>
        <v>132.61453986630829</v>
      </c>
    </row>
    <row r="153" spans="1:14" s="78" customFormat="1" ht="17.649999999999999" customHeight="1" x14ac:dyDescent="0.25">
      <c r="A153" s="377">
        <v>165</v>
      </c>
      <c r="B153" s="378" t="s">
        <v>988</v>
      </c>
      <c r="C153" s="379">
        <v>114.46678797337067</v>
      </c>
      <c r="D153" s="379">
        <v>114.4667879733707</v>
      </c>
      <c r="E153" s="379">
        <v>0</v>
      </c>
      <c r="F153" s="379">
        <f t="shared" si="8"/>
        <v>114.4667879733707</v>
      </c>
      <c r="G153" s="379">
        <f>'[9]COMP MILLDDLLS'!H144*'Comp Dir Oper'!$N$9</f>
        <v>0</v>
      </c>
      <c r="H153" s="379">
        <v>0</v>
      </c>
      <c r="I153" s="379">
        <v>0</v>
      </c>
      <c r="J153" s="379">
        <f t="shared" si="9"/>
        <v>0</v>
      </c>
      <c r="K153" s="379"/>
      <c r="L153" s="379">
        <f t="shared" si="10"/>
        <v>-2.8421709430404007E-14</v>
      </c>
      <c r="M153" s="379">
        <f t="shared" si="11"/>
        <v>-2.8421709430404007E-14</v>
      </c>
    </row>
    <row r="154" spans="1:14" s="78" customFormat="1" ht="17.649999999999999" customHeight="1" x14ac:dyDescent="0.25">
      <c r="A154" s="377">
        <v>166</v>
      </c>
      <c r="B154" s="378" t="s">
        <v>989</v>
      </c>
      <c r="C154" s="379">
        <v>1191.2231163215813</v>
      </c>
      <c r="D154" s="379">
        <v>1148.8678111789088</v>
      </c>
      <c r="E154" s="379">
        <v>21.177652586371586</v>
      </c>
      <c r="F154" s="379">
        <f t="shared" si="8"/>
        <v>1170.0454637652804</v>
      </c>
      <c r="G154" s="379">
        <f>'[9]COMP MILLDDLLS'!H145*'Comp Dir Oper'!$N$9</f>
        <v>0</v>
      </c>
      <c r="H154" s="379">
        <v>21.177652556300682</v>
      </c>
      <c r="I154" s="379">
        <v>0</v>
      </c>
      <c r="J154" s="379">
        <f t="shared" si="9"/>
        <v>21.177652556300682</v>
      </c>
      <c r="K154" s="379"/>
      <c r="L154" s="379">
        <f t="shared" si="10"/>
        <v>2.4513724383723456E-13</v>
      </c>
      <c r="M154" s="379">
        <f t="shared" si="11"/>
        <v>21.177652556300927</v>
      </c>
    </row>
    <row r="155" spans="1:14" s="78" customFormat="1" ht="17.649999999999999" customHeight="1" x14ac:dyDescent="0.25">
      <c r="A155" s="377">
        <v>167</v>
      </c>
      <c r="B155" s="382" t="s">
        <v>990</v>
      </c>
      <c r="C155" s="379">
        <v>2830.5725468184969</v>
      </c>
      <c r="D155" s="379">
        <v>1698.3435283326023</v>
      </c>
      <c r="E155" s="379">
        <v>188.7048364814006</v>
      </c>
      <c r="F155" s="379">
        <f t="shared" si="8"/>
        <v>1887.048364814003</v>
      </c>
      <c r="G155" s="379">
        <f>'[9]COMP MILLDDLLS'!H146*'Comp Dir Oper'!$N$9</f>
        <v>0</v>
      </c>
      <c r="H155" s="379">
        <v>0</v>
      </c>
      <c r="I155" s="379">
        <v>188.7048364814006</v>
      </c>
      <c r="J155" s="379">
        <f t="shared" si="9"/>
        <v>188.7048364814006</v>
      </c>
      <c r="K155" s="379"/>
      <c r="L155" s="379">
        <f t="shared" si="10"/>
        <v>754.81934552309326</v>
      </c>
      <c r="M155" s="379">
        <f t="shared" si="11"/>
        <v>943.52418200449392</v>
      </c>
    </row>
    <row r="156" spans="1:14" s="78" customFormat="1" ht="17.649999999999999" customHeight="1" x14ac:dyDescent="0.25">
      <c r="A156" s="377">
        <v>168</v>
      </c>
      <c r="B156" s="378" t="s">
        <v>991</v>
      </c>
      <c r="C156" s="379">
        <v>643.32932003778933</v>
      </c>
      <c r="D156" s="379">
        <v>643.32932003778967</v>
      </c>
      <c r="E156" s="379">
        <v>0</v>
      </c>
      <c r="F156" s="379">
        <f t="shared" si="8"/>
        <v>643.32932003778967</v>
      </c>
      <c r="G156" s="379">
        <f>'[9]COMP MILLDDLLS'!H147*'Comp Dir Oper'!$N$9</f>
        <v>0</v>
      </c>
      <c r="H156" s="379">
        <v>0</v>
      </c>
      <c r="I156" s="379">
        <v>0</v>
      </c>
      <c r="J156" s="379">
        <f t="shared" si="9"/>
        <v>0</v>
      </c>
      <c r="K156" s="379"/>
      <c r="L156" s="379">
        <f t="shared" si="10"/>
        <v>-3.4106051316484809E-13</v>
      </c>
      <c r="M156" s="379">
        <f t="shared" si="11"/>
        <v>-3.4106051316484809E-13</v>
      </c>
    </row>
    <row r="157" spans="1:14" s="80" customFormat="1" ht="17.649999999999999" customHeight="1" x14ac:dyDescent="0.25">
      <c r="A157" s="377">
        <v>170</v>
      </c>
      <c r="B157" s="378" t="s">
        <v>992</v>
      </c>
      <c r="C157" s="379">
        <v>1568.3571987848698</v>
      </c>
      <c r="D157" s="379">
        <v>1035.6622370212631</v>
      </c>
      <c r="E157" s="379">
        <v>125.49745713318742</v>
      </c>
      <c r="F157" s="379">
        <f t="shared" si="8"/>
        <v>1161.1596941544506</v>
      </c>
      <c r="G157" s="379">
        <f>'[9]COMP MILLDDLLS'!H148*'Comp Dir Oper'!$N$9</f>
        <v>132.61453986630812</v>
      </c>
      <c r="H157" s="379">
        <v>17.292388025415832</v>
      </c>
      <c r="I157" s="379">
        <v>41.422218772254318</v>
      </c>
      <c r="J157" s="379">
        <f t="shared" si="9"/>
        <v>58.71460679767015</v>
      </c>
      <c r="K157" s="379"/>
      <c r="L157" s="379">
        <f t="shared" si="10"/>
        <v>348.48289783274902</v>
      </c>
      <c r="M157" s="379">
        <f t="shared" si="11"/>
        <v>407.19750463041919</v>
      </c>
    </row>
    <row r="158" spans="1:14" s="78" customFormat="1" ht="17.649999999999999" customHeight="1" x14ac:dyDescent="0.25">
      <c r="A158" s="377">
        <v>176</v>
      </c>
      <c r="B158" s="378" t="s">
        <v>993</v>
      </c>
      <c r="C158" s="379">
        <v>706.63368207678832</v>
      </c>
      <c r="D158" s="379">
        <v>448.17976456962134</v>
      </c>
      <c r="E158" s="379">
        <v>36.921988228162014</v>
      </c>
      <c r="F158" s="379">
        <f t="shared" si="8"/>
        <v>485.10175279778338</v>
      </c>
      <c r="G158" s="379">
        <f>'[9]COMP MILLDDLLS'!H149*'Comp Dir Oper'!$N$9</f>
        <v>0</v>
      </c>
      <c r="H158" s="379">
        <v>36.921988228162014</v>
      </c>
      <c r="I158" s="379">
        <v>73.843976456324029</v>
      </c>
      <c r="J158" s="379">
        <f t="shared" si="9"/>
        <v>110.76596468448605</v>
      </c>
      <c r="K158" s="379"/>
      <c r="L158" s="379">
        <f t="shared" si="10"/>
        <v>110.76596459451889</v>
      </c>
      <c r="M158" s="379">
        <f t="shared" si="11"/>
        <v>221.53192927900494</v>
      </c>
    </row>
    <row r="159" spans="1:14" s="78" customFormat="1" ht="17.649999999999999" customHeight="1" x14ac:dyDescent="0.25">
      <c r="A159" s="377">
        <v>177</v>
      </c>
      <c r="B159" s="378" t="s">
        <v>994</v>
      </c>
      <c r="C159" s="379">
        <v>24.256901894855538</v>
      </c>
      <c r="D159" s="379">
        <v>21.831211875955606</v>
      </c>
      <c r="E159" s="379">
        <v>1.2128451042197559</v>
      </c>
      <c r="F159" s="379">
        <f t="shared" si="8"/>
        <v>23.044056980175363</v>
      </c>
      <c r="G159" s="379">
        <f>'[9]COMP MILLDDLLS'!H150*'Comp Dir Oper'!$N$9</f>
        <v>21.177652556300881</v>
      </c>
      <c r="H159" s="379">
        <v>1.2128449146801801</v>
      </c>
      <c r="I159" s="379">
        <v>0</v>
      </c>
      <c r="J159" s="379">
        <f t="shared" si="9"/>
        <v>1.2128449146801801</v>
      </c>
      <c r="K159" s="379"/>
      <c r="L159" s="379">
        <f t="shared" si="10"/>
        <v>-4.4408920985006262E-15</v>
      </c>
      <c r="M159" s="379">
        <f t="shared" si="11"/>
        <v>1.2128449146801756</v>
      </c>
    </row>
    <row r="160" spans="1:14" s="78" customFormat="1" ht="17.649999999999999" customHeight="1" x14ac:dyDescent="0.25">
      <c r="A160" s="377">
        <v>181</v>
      </c>
      <c r="B160" s="378" t="s">
        <v>995</v>
      </c>
      <c r="C160" s="379">
        <v>12656.724559976874</v>
      </c>
      <c r="D160" s="379">
        <v>6900.6143486872879</v>
      </c>
      <c r="E160" s="379">
        <v>536.32980821577996</v>
      </c>
      <c r="F160" s="379">
        <f t="shared" si="8"/>
        <v>7436.9441569030678</v>
      </c>
      <c r="G160" s="379" t="e">
        <f>'[9]COMP MILLDDLLS'!#REF!*'Comp Dir Oper'!$N$9</f>
        <v>#REF!</v>
      </c>
      <c r="H160" s="379">
        <v>0</v>
      </c>
      <c r="I160" s="379">
        <v>536.32980821577996</v>
      </c>
      <c r="J160" s="379">
        <f t="shared" si="9"/>
        <v>536.32980821577996</v>
      </c>
      <c r="K160" s="379"/>
      <c r="L160" s="379">
        <f t="shared" si="10"/>
        <v>4683.4505948580263</v>
      </c>
      <c r="M160" s="379">
        <f t="shared" si="11"/>
        <v>5219.7804030738062</v>
      </c>
    </row>
    <row r="161" spans="1:14" s="78" customFormat="1" ht="17.649999999999999" customHeight="1" x14ac:dyDescent="0.25">
      <c r="A161" s="377">
        <v>182</v>
      </c>
      <c r="B161" s="378" t="s">
        <v>996</v>
      </c>
      <c r="C161" s="379">
        <v>627.37978499999986</v>
      </c>
      <c r="D161" s="379">
        <v>627.37978499999997</v>
      </c>
      <c r="E161" s="379">
        <v>0</v>
      </c>
      <c r="F161" s="379">
        <f t="shared" si="8"/>
        <v>627.37978499999997</v>
      </c>
      <c r="G161" s="379">
        <f>'[9]COMP MILLDDLLS'!H152*'Comp Dir Oper'!$N$9</f>
        <v>0</v>
      </c>
      <c r="H161" s="379">
        <v>0</v>
      </c>
      <c r="I161" s="379">
        <v>0</v>
      </c>
      <c r="J161" s="379">
        <f t="shared" si="9"/>
        <v>0</v>
      </c>
      <c r="K161" s="379"/>
      <c r="L161" s="379">
        <f t="shared" si="10"/>
        <v>-1.1368683772161603E-13</v>
      </c>
      <c r="M161" s="379">
        <f t="shared" si="11"/>
        <v>-1.1368683772161603E-13</v>
      </c>
    </row>
    <row r="162" spans="1:14" s="78" customFormat="1" ht="17.649999999999999" customHeight="1" x14ac:dyDescent="0.25">
      <c r="A162" s="377">
        <v>183</v>
      </c>
      <c r="B162" s="378" t="s">
        <v>997</v>
      </c>
      <c r="C162" s="379">
        <v>113.00690649999999</v>
      </c>
      <c r="D162" s="379">
        <v>113.00690649999999</v>
      </c>
      <c r="E162" s="379">
        <v>0</v>
      </c>
      <c r="F162" s="379">
        <f t="shared" si="8"/>
        <v>113.00690649999999</v>
      </c>
      <c r="G162" s="379">
        <f>'[9]COMP MILLDDLLS'!H153*'Comp Dir Oper'!$N$9</f>
        <v>407.19750463041942</v>
      </c>
      <c r="H162" s="379">
        <v>0</v>
      </c>
      <c r="I162" s="379">
        <v>0</v>
      </c>
      <c r="J162" s="379">
        <f t="shared" si="9"/>
        <v>0</v>
      </c>
      <c r="K162" s="379"/>
      <c r="L162" s="379">
        <f t="shared" si="10"/>
        <v>0</v>
      </c>
      <c r="M162" s="379">
        <f t="shared" si="11"/>
        <v>0</v>
      </c>
    </row>
    <row r="163" spans="1:14" s="78" customFormat="1" ht="17.649999999999999" customHeight="1" x14ac:dyDescent="0.25">
      <c r="A163" s="377">
        <v>185</v>
      </c>
      <c r="B163" s="378" t="s">
        <v>998</v>
      </c>
      <c r="C163" s="379">
        <v>455.57367314514676</v>
      </c>
      <c r="D163" s="379">
        <v>307.31517975225552</v>
      </c>
      <c r="E163" s="379">
        <v>27.105843313015853</v>
      </c>
      <c r="F163" s="379">
        <f t="shared" si="8"/>
        <v>334.42102306527136</v>
      </c>
      <c r="G163" s="379">
        <f>'[9]COMP MILLDDLLS'!H154*'Comp Dir Oper'!$N$9</f>
        <v>221.53192927900506</v>
      </c>
      <c r="H163" s="379">
        <v>24.483187008165558</v>
      </c>
      <c r="I163" s="379">
        <v>43.694668528195507</v>
      </c>
      <c r="J163" s="379">
        <f t="shared" si="9"/>
        <v>68.177855536361065</v>
      </c>
      <c r="K163" s="379"/>
      <c r="L163" s="379">
        <f t="shared" si="10"/>
        <v>52.974794543514335</v>
      </c>
      <c r="M163" s="379">
        <f t="shared" si="11"/>
        <v>121.1526500798754</v>
      </c>
    </row>
    <row r="164" spans="1:14" s="78" customFormat="1" ht="17.649999999999999" customHeight="1" x14ac:dyDescent="0.25">
      <c r="A164" s="377">
        <v>189</v>
      </c>
      <c r="B164" s="378" t="s">
        <v>999</v>
      </c>
      <c r="C164" s="379">
        <v>315.06430307191874</v>
      </c>
      <c r="D164" s="379">
        <v>215.6231251489599</v>
      </c>
      <c r="E164" s="379">
        <v>28.899388337817172</v>
      </c>
      <c r="F164" s="379">
        <f t="shared" si="8"/>
        <v>244.52251348677709</v>
      </c>
      <c r="G164" s="379">
        <f>'[9]COMP MILLDDLLS'!H155*'Comp Dir Oper'!$N$9</f>
        <v>1.2128449146801781</v>
      </c>
      <c r="H164" s="379">
        <v>3.852995355240552</v>
      </c>
      <c r="I164" s="379">
        <v>5.668874133283234</v>
      </c>
      <c r="J164" s="379">
        <f t="shared" si="9"/>
        <v>9.5218694885237856</v>
      </c>
      <c r="K164" s="379"/>
      <c r="L164" s="379">
        <f t="shared" si="10"/>
        <v>61.019920096617874</v>
      </c>
      <c r="M164" s="379">
        <f t="shared" si="11"/>
        <v>70.541789585141657</v>
      </c>
    </row>
    <row r="165" spans="1:14" s="78" customFormat="1" ht="17.649999999999999" customHeight="1" x14ac:dyDescent="0.25">
      <c r="A165" s="377">
        <v>190</v>
      </c>
      <c r="B165" s="378" t="s">
        <v>1000</v>
      </c>
      <c r="C165" s="379">
        <v>967.71111356636516</v>
      </c>
      <c r="D165" s="379">
        <v>658.60548862236362</v>
      </c>
      <c r="E165" s="379">
        <v>48.529072336813527</v>
      </c>
      <c r="F165" s="379">
        <f t="shared" si="8"/>
        <v>707.13456095917718</v>
      </c>
      <c r="G165" s="379">
        <f>'[9]COMP MILLDDLLS'!H156*'Comp Dir Oper'!$N$9</f>
        <v>5219.7804030738052</v>
      </c>
      <c r="H165" s="379">
        <v>42.879604754423539</v>
      </c>
      <c r="I165" s="379">
        <v>71.082146687192946</v>
      </c>
      <c r="J165" s="379">
        <f t="shared" si="9"/>
        <v>113.96175144161649</v>
      </c>
      <c r="K165" s="379"/>
      <c r="L165" s="379">
        <f t="shared" si="10"/>
        <v>146.61480116557149</v>
      </c>
      <c r="M165" s="379">
        <f t="shared" si="11"/>
        <v>260.57655260718798</v>
      </c>
    </row>
    <row r="166" spans="1:14" s="78" customFormat="1" ht="17.649999999999999" customHeight="1" x14ac:dyDescent="0.25">
      <c r="A166" s="377">
        <v>191</v>
      </c>
      <c r="B166" s="378" t="s">
        <v>1001</v>
      </c>
      <c r="C166" s="379">
        <v>107.48907242556399</v>
      </c>
      <c r="D166" s="379">
        <v>76.023047880951253</v>
      </c>
      <c r="E166" s="379">
        <v>6.5889060785852287</v>
      </c>
      <c r="F166" s="379">
        <f t="shared" si="8"/>
        <v>82.611953959536478</v>
      </c>
      <c r="G166" s="379">
        <f>'[9]COMP MILLDDLLS'!H157*'Comp Dir Oper'!$N$9</f>
        <v>0</v>
      </c>
      <c r="H166" s="379">
        <v>2.6891396105263161</v>
      </c>
      <c r="I166" s="379">
        <v>6.5889060785852287</v>
      </c>
      <c r="J166" s="379">
        <f t="shared" si="9"/>
        <v>9.2780456891115453</v>
      </c>
      <c r="K166" s="379"/>
      <c r="L166" s="379">
        <f t="shared" si="10"/>
        <v>15.599072776915966</v>
      </c>
      <c r="M166" s="379">
        <f t="shared" si="11"/>
        <v>24.877118466027511</v>
      </c>
    </row>
    <row r="167" spans="1:14" s="78" customFormat="1" ht="17.649999999999999" customHeight="1" x14ac:dyDescent="0.25">
      <c r="A167" s="377">
        <v>192</v>
      </c>
      <c r="B167" s="378" t="s">
        <v>1002</v>
      </c>
      <c r="C167" s="379">
        <v>759.08588012282712</v>
      </c>
      <c r="D167" s="379">
        <v>576.54237218981336</v>
      </c>
      <c r="E167" s="379">
        <v>76.850950722581587</v>
      </c>
      <c r="F167" s="379">
        <f t="shared" si="8"/>
        <v>653.39332291239498</v>
      </c>
      <c r="G167" s="379">
        <f>'[9]COMP MILLDDLLS'!H158*'Comp Dir Oper'!$N$9</f>
        <v>0</v>
      </c>
      <c r="H167" s="379">
        <v>0.76289669435539809</v>
      </c>
      <c r="I167" s="379">
        <v>20.985932124141137</v>
      </c>
      <c r="J167" s="379">
        <f t="shared" si="9"/>
        <v>21.748828818496534</v>
      </c>
      <c r="K167" s="379"/>
      <c r="L167" s="379">
        <f t="shared" si="10"/>
        <v>83.943728391935608</v>
      </c>
      <c r="M167" s="379">
        <f t="shared" si="11"/>
        <v>105.69255721043214</v>
      </c>
    </row>
    <row r="168" spans="1:14" s="78" customFormat="1" ht="17.649999999999999" customHeight="1" x14ac:dyDescent="0.25">
      <c r="A168" s="377">
        <v>193</v>
      </c>
      <c r="B168" s="378" t="s">
        <v>1003</v>
      </c>
      <c r="C168" s="379">
        <v>74.747772359081495</v>
      </c>
      <c r="D168" s="379">
        <v>63.53560645539627</v>
      </c>
      <c r="E168" s="379">
        <v>3.7373886043659845</v>
      </c>
      <c r="F168" s="379">
        <f t="shared" si="8"/>
        <v>67.272995059762252</v>
      </c>
      <c r="G168" s="379">
        <f>'[9]COMP MILLDDLLS'!H159*'Comp Dir Oper'!$N$9</f>
        <v>121.15265007987541</v>
      </c>
      <c r="H168" s="379">
        <v>3.7373886043659845</v>
      </c>
      <c r="I168" s="379">
        <v>3.7373886949532524</v>
      </c>
      <c r="J168" s="379">
        <f t="shared" si="9"/>
        <v>7.4747772993192374</v>
      </c>
      <c r="K168" s="379"/>
      <c r="L168" s="379">
        <f t="shared" si="10"/>
        <v>5.3290705182007514E-15</v>
      </c>
      <c r="M168" s="379">
        <f t="shared" si="11"/>
        <v>7.4747772993192427</v>
      </c>
    </row>
    <row r="169" spans="1:14" s="78" customFormat="1" ht="17.649999999999999" customHeight="1" x14ac:dyDescent="0.25">
      <c r="A169" s="377">
        <v>194</v>
      </c>
      <c r="B169" s="378" t="s">
        <v>1004</v>
      </c>
      <c r="C169" s="379">
        <v>770.01560388677342</v>
      </c>
      <c r="D169" s="379">
        <v>598.19245328799707</v>
      </c>
      <c r="E169" s="379">
        <v>40.324863372873168</v>
      </c>
      <c r="F169" s="379">
        <f t="shared" si="8"/>
        <v>638.51731666087028</v>
      </c>
      <c r="G169" s="379">
        <f>'[9]COMP MILLDDLLS'!H160*'Comp Dir Oper'!$N$9</f>
        <v>70.541789585141643</v>
      </c>
      <c r="H169" s="379">
        <v>36.098524108557442</v>
      </c>
      <c r="I169" s="379">
        <v>46.151419273443061</v>
      </c>
      <c r="J169" s="379">
        <f t="shared" si="9"/>
        <v>82.249943382000509</v>
      </c>
      <c r="K169" s="379"/>
      <c r="L169" s="379">
        <f t="shared" si="10"/>
        <v>49.248343843902632</v>
      </c>
      <c r="M169" s="379">
        <f t="shared" si="11"/>
        <v>131.49828722590314</v>
      </c>
    </row>
    <row r="170" spans="1:14" s="80" customFormat="1" ht="17.649999999999999" customHeight="1" x14ac:dyDescent="0.25">
      <c r="A170" s="377">
        <v>195</v>
      </c>
      <c r="B170" s="378" t="s">
        <v>1005</v>
      </c>
      <c r="C170" s="379">
        <v>1899.8417373415464</v>
      </c>
      <c r="D170" s="379">
        <v>1535.4894157823303</v>
      </c>
      <c r="E170" s="379">
        <v>115.24262079744436</v>
      </c>
      <c r="F170" s="379">
        <f t="shared" si="8"/>
        <v>1650.7320365797746</v>
      </c>
      <c r="G170" s="379">
        <f>'[9]COMP MILLDDLLS'!H161*'Comp Dir Oper'!$N$9</f>
        <v>260.57655260718803</v>
      </c>
      <c r="H170" s="379">
        <v>67.11288062258788</v>
      </c>
      <c r="I170" s="379">
        <v>130.6327679104505</v>
      </c>
      <c r="J170" s="379">
        <f t="shared" si="9"/>
        <v>197.74564853303838</v>
      </c>
      <c r="K170" s="379"/>
      <c r="L170" s="379">
        <f t="shared" si="10"/>
        <v>51.364052228733442</v>
      </c>
      <c r="M170" s="379">
        <f t="shared" si="11"/>
        <v>249.10970076177182</v>
      </c>
    </row>
    <row r="171" spans="1:14" s="78" customFormat="1" ht="17.649999999999999" customHeight="1" x14ac:dyDescent="0.25">
      <c r="A171" s="377">
        <v>197</v>
      </c>
      <c r="B171" s="378" t="s">
        <v>1006</v>
      </c>
      <c r="C171" s="379">
        <v>312.52142319020066</v>
      </c>
      <c r="D171" s="379">
        <v>261.67950159101923</v>
      </c>
      <c r="E171" s="379">
        <v>15.632908958174063</v>
      </c>
      <c r="F171" s="379">
        <f t="shared" si="8"/>
        <v>277.31241054919332</v>
      </c>
      <c r="G171" s="379">
        <f>'[9]COMP MILLDDLLS'!H162*'Comp Dir Oper'!$N$9</f>
        <v>24.877118466027508</v>
      </c>
      <c r="H171" s="379">
        <v>15.632908958174063</v>
      </c>
      <c r="I171" s="379">
        <v>19.576103682833395</v>
      </c>
      <c r="J171" s="379">
        <f t="shared" si="9"/>
        <v>35.209012641007462</v>
      </c>
      <c r="K171" s="379"/>
      <c r="L171" s="379">
        <f t="shared" si="10"/>
        <v>-1.1368683772161603E-13</v>
      </c>
      <c r="M171" s="379">
        <f t="shared" si="11"/>
        <v>35.209012641007348</v>
      </c>
    </row>
    <row r="172" spans="1:14" s="80" customFormat="1" ht="17.649999999999999" customHeight="1" x14ac:dyDescent="0.25">
      <c r="A172" s="377">
        <v>198</v>
      </c>
      <c r="B172" s="378" t="s">
        <v>1007</v>
      </c>
      <c r="C172" s="379">
        <v>394.25535904898612</v>
      </c>
      <c r="D172" s="379">
        <v>239.08449527827591</v>
      </c>
      <c r="E172" s="379">
        <v>20.80022567541744</v>
      </c>
      <c r="F172" s="379">
        <f t="shared" si="8"/>
        <v>259.88472095369337</v>
      </c>
      <c r="G172" s="379">
        <f>'[9]COMP MILLDDLLS'!H163*'Comp Dir Oper'!$N$9</f>
        <v>105.69255721043228</v>
      </c>
      <c r="H172" s="379">
        <v>17.974786716072558</v>
      </c>
      <c r="I172" s="379">
        <v>32.390296651436515</v>
      </c>
      <c r="J172" s="379">
        <f t="shared" si="9"/>
        <v>50.365083367509072</v>
      </c>
      <c r="K172" s="379"/>
      <c r="L172" s="379">
        <f t="shared" si="10"/>
        <v>84.005554727783675</v>
      </c>
      <c r="M172" s="379">
        <f t="shared" si="11"/>
        <v>134.37063809529275</v>
      </c>
      <c r="N172" s="78"/>
    </row>
    <row r="173" spans="1:14" s="80" customFormat="1" ht="17.649999999999999" customHeight="1" x14ac:dyDescent="0.25">
      <c r="A173" s="377">
        <v>199</v>
      </c>
      <c r="B173" s="378" t="s">
        <v>1008</v>
      </c>
      <c r="C173" s="379">
        <v>304.32536740777209</v>
      </c>
      <c r="D173" s="379">
        <v>246.54694276202858</v>
      </c>
      <c r="E173" s="379">
        <v>13.181186437078416</v>
      </c>
      <c r="F173" s="379">
        <f t="shared" si="8"/>
        <v>259.728129199107</v>
      </c>
      <c r="G173" s="379">
        <f>'[9]COMP MILLDDLLS'!H164*'Comp Dir Oper'!$N$9</f>
        <v>7.4747772993192365</v>
      </c>
      <c r="H173" s="379">
        <v>6.8724098552878932</v>
      </c>
      <c r="I173" s="379">
        <v>12.489722056387352</v>
      </c>
      <c r="J173" s="379">
        <f t="shared" si="9"/>
        <v>19.362131911675245</v>
      </c>
      <c r="K173" s="379"/>
      <c r="L173" s="379">
        <f t="shared" si="10"/>
        <v>25.235106296989844</v>
      </c>
      <c r="M173" s="379">
        <f t="shared" si="11"/>
        <v>44.59723820866509</v>
      </c>
    </row>
    <row r="174" spans="1:14" s="78" customFormat="1" ht="17.649999999999999" customHeight="1" x14ac:dyDescent="0.25">
      <c r="A174" s="377">
        <v>200</v>
      </c>
      <c r="B174" s="378" t="s">
        <v>1009</v>
      </c>
      <c r="C174" s="379">
        <v>1370.4762589345421</v>
      </c>
      <c r="D174" s="379">
        <v>822.4180654835925</v>
      </c>
      <c r="E174" s="379">
        <v>72.843096053006306</v>
      </c>
      <c r="F174" s="379">
        <f t="shared" si="8"/>
        <v>895.26116153659882</v>
      </c>
      <c r="G174" s="379">
        <f>'[9]COMP MILLDDLLS'!H165*'Comp Dir Oper'!$N$9</f>
        <v>131.49828722590317</v>
      </c>
      <c r="H174" s="379">
        <v>67.045628439973228</v>
      </c>
      <c r="I174" s="379">
        <v>134.44788063426745</v>
      </c>
      <c r="J174" s="379">
        <f t="shared" si="9"/>
        <v>201.49350907424068</v>
      </c>
      <c r="K174" s="379"/>
      <c r="L174" s="379">
        <f t="shared" si="10"/>
        <v>273.72158832370258</v>
      </c>
      <c r="M174" s="379">
        <f t="shared" si="11"/>
        <v>475.21509739794328</v>
      </c>
      <c r="N174" s="80"/>
    </row>
    <row r="175" spans="1:14" s="78" customFormat="1" ht="17.649999999999999" customHeight="1" x14ac:dyDescent="0.25">
      <c r="A175" s="377">
        <v>201</v>
      </c>
      <c r="B175" s="378" t="s">
        <v>1010</v>
      </c>
      <c r="C175" s="379">
        <v>1736.514808909282</v>
      </c>
      <c r="D175" s="379">
        <v>1089.8030370884132</v>
      </c>
      <c r="E175" s="379">
        <v>121.08922777323502</v>
      </c>
      <c r="F175" s="379">
        <f t="shared" si="8"/>
        <v>1210.8922648616483</v>
      </c>
      <c r="G175" s="379">
        <f>'[9]COMP MILLDDLLS'!H166*'Comp Dir Oper'!$N$9</f>
        <v>249.10970076177151</v>
      </c>
      <c r="H175" s="379">
        <v>51.742791949253963</v>
      </c>
      <c r="I175" s="379">
        <v>104.86595303990835</v>
      </c>
      <c r="J175" s="379">
        <f t="shared" si="9"/>
        <v>156.60874498916232</v>
      </c>
      <c r="K175" s="379"/>
      <c r="L175" s="379">
        <f t="shared" si="10"/>
        <v>369.01379905847136</v>
      </c>
      <c r="M175" s="379">
        <f t="shared" si="11"/>
        <v>525.62254404763371</v>
      </c>
    </row>
    <row r="176" spans="1:14" s="78" customFormat="1" ht="17.649999999999999" customHeight="1" x14ac:dyDescent="0.25">
      <c r="A176" s="377">
        <v>202</v>
      </c>
      <c r="B176" s="378" t="s">
        <v>1011</v>
      </c>
      <c r="C176" s="379">
        <v>2573.6740864845206</v>
      </c>
      <c r="D176" s="379">
        <v>1406.652872106009</v>
      </c>
      <c r="E176" s="379">
        <v>163.23509059109898</v>
      </c>
      <c r="F176" s="379">
        <f t="shared" si="8"/>
        <v>1569.8879626971079</v>
      </c>
      <c r="G176" s="379">
        <f>'[9]COMP MILLDDLLS'!H167*'Comp Dir Oper'!$N$9</f>
        <v>35.209012641007355</v>
      </c>
      <c r="H176" s="379">
        <v>116.53241885500547</v>
      </c>
      <c r="I176" s="379">
        <v>279.7675094461045</v>
      </c>
      <c r="J176" s="379">
        <f t="shared" si="9"/>
        <v>396.29992830110996</v>
      </c>
      <c r="K176" s="379"/>
      <c r="L176" s="379">
        <f t="shared" si="10"/>
        <v>607.48619548630268</v>
      </c>
      <c r="M176" s="379">
        <f t="shared" si="11"/>
        <v>1003.7861237874126</v>
      </c>
    </row>
    <row r="177" spans="1:14" s="80" customFormat="1" ht="17.649999999999999" customHeight="1" x14ac:dyDescent="0.25">
      <c r="A177" s="377">
        <v>203</v>
      </c>
      <c r="B177" s="378" t="s">
        <v>1012</v>
      </c>
      <c r="C177" s="379">
        <v>723.98877595609986</v>
      </c>
      <c r="D177" s="379">
        <v>617.21673873073826</v>
      </c>
      <c r="E177" s="379">
        <v>17.795339471178853</v>
      </c>
      <c r="F177" s="379">
        <f t="shared" si="8"/>
        <v>635.01207820191712</v>
      </c>
      <c r="G177" s="379">
        <f>'[9]COMP MILLDDLLS'!H168*'Comp Dir Oper'!$N$9</f>
        <v>134.37063809529278</v>
      </c>
      <c r="H177" s="379">
        <v>0</v>
      </c>
      <c r="I177" s="379">
        <v>17.795339471178853</v>
      </c>
      <c r="J177" s="379">
        <f t="shared" si="9"/>
        <v>17.795339471178853</v>
      </c>
      <c r="K177" s="379"/>
      <c r="L177" s="379">
        <f t="shared" si="10"/>
        <v>71.181358283003888</v>
      </c>
      <c r="M177" s="379">
        <f t="shared" si="11"/>
        <v>88.976697754182737</v>
      </c>
    </row>
    <row r="178" spans="1:14" s="80" customFormat="1" ht="17.649999999999999" customHeight="1" x14ac:dyDescent="0.25">
      <c r="A178" s="377">
        <v>204</v>
      </c>
      <c r="B178" s="378" t="s">
        <v>1013</v>
      </c>
      <c r="C178" s="379">
        <v>2090.8430827213983</v>
      </c>
      <c r="D178" s="379">
        <v>1829.3420876946725</v>
      </c>
      <c r="E178" s="379">
        <v>194.56431177148229</v>
      </c>
      <c r="F178" s="379">
        <f t="shared" si="8"/>
        <v>2023.9063994661549</v>
      </c>
      <c r="G178" s="379">
        <f>'[9]COMP MILLDDLLS'!H169*'Comp Dir Oper'!$N$9</f>
        <v>44.59723820866509</v>
      </c>
      <c r="H178" s="379">
        <v>30.887661513451341</v>
      </c>
      <c r="I178" s="379">
        <v>36.049021741792529</v>
      </c>
      <c r="J178" s="379">
        <f t="shared" si="9"/>
        <v>66.936683255243878</v>
      </c>
      <c r="K178" s="379"/>
      <c r="L178" s="379">
        <f t="shared" si="10"/>
        <v>-4.2632564145606011E-13</v>
      </c>
      <c r="M178" s="379">
        <f t="shared" si="11"/>
        <v>66.936683255243452</v>
      </c>
      <c r="N178" s="78"/>
    </row>
    <row r="179" spans="1:14" s="78" customFormat="1" ht="17.649999999999999" customHeight="1" x14ac:dyDescent="0.25">
      <c r="A179" s="377">
        <v>205</v>
      </c>
      <c r="B179" s="378" t="s">
        <v>1014</v>
      </c>
      <c r="C179" s="379">
        <v>2287.7081997498435</v>
      </c>
      <c r="D179" s="379">
        <v>2066.9984521610877</v>
      </c>
      <c r="E179" s="379">
        <v>119.24007884895755</v>
      </c>
      <c r="F179" s="379">
        <f t="shared" si="8"/>
        <v>2186.2385310100453</v>
      </c>
      <c r="G179" s="379">
        <f>'[9]COMP MILLDDLLS'!H170*'Comp Dir Oper'!$N$9</f>
        <v>475.21509739794311</v>
      </c>
      <c r="H179" s="379">
        <v>69.964548590646984</v>
      </c>
      <c r="I179" s="379">
        <v>31.505120149150883</v>
      </c>
      <c r="J179" s="379">
        <f t="shared" si="9"/>
        <v>101.46966873979787</v>
      </c>
      <c r="K179" s="379"/>
      <c r="L179" s="379">
        <f t="shared" si="10"/>
        <v>3.1263880373444408E-13</v>
      </c>
      <c r="M179" s="379">
        <f t="shared" si="11"/>
        <v>101.46966873979818</v>
      </c>
      <c r="N179" s="80"/>
    </row>
    <row r="180" spans="1:14" s="78" customFormat="1" ht="17.649999999999999" customHeight="1" x14ac:dyDescent="0.25">
      <c r="A180" s="377">
        <v>206</v>
      </c>
      <c r="B180" s="378" t="s">
        <v>1015</v>
      </c>
      <c r="C180" s="379">
        <v>827.43379699986372</v>
      </c>
      <c r="D180" s="379">
        <v>786.06210726564234</v>
      </c>
      <c r="E180" s="379">
        <v>41.37168973422164</v>
      </c>
      <c r="F180" s="379">
        <f t="shared" si="8"/>
        <v>827.43379699986394</v>
      </c>
      <c r="G180" s="379">
        <f>'[9]COMP MILLDDLLS'!H171*'Comp Dir Oper'!$N$9</f>
        <v>525.62254404763371</v>
      </c>
      <c r="H180" s="379">
        <v>0</v>
      </c>
      <c r="I180" s="379">
        <v>0</v>
      </c>
      <c r="J180" s="379">
        <f t="shared" si="9"/>
        <v>0</v>
      </c>
      <c r="K180" s="379"/>
      <c r="L180" s="379">
        <f t="shared" si="10"/>
        <v>-2.2737367544323206E-13</v>
      </c>
      <c r="M180" s="379">
        <f t="shared" si="11"/>
        <v>-2.2737367544323206E-13</v>
      </c>
    </row>
    <row r="181" spans="1:14" s="80" customFormat="1" ht="17.649999999999999" customHeight="1" x14ac:dyDescent="0.25">
      <c r="A181" s="377">
        <v>207</v>
      </c>
      <c r="B181" s="378" t="s">
        <v>1016</v>
      </c>
      <c r="C181" s="379">
        <v>941.31029643487864</v>
      </c>
      <c r="D181" s="379">
        <v>807.92909463913475</v>
      </c>
      <c r="E181" s="379">
        <v>68.842754381135919</v>
      </c>
      <c r="F181" s="379">
        <f t="shared" si="8"/>
        <v>876.77184902027068</v>
      </c>
      <c r="G181" s="379">
        <f>'[9]COMP MILLDDLLS'!H172*'Comp Dir Oper'!$N$9</f>
        <v>1003.7861237874127</v>
      </c>
      <c r="H181" s="379">
        <v>22.543076023848556</v>
      </c>
      <c r="I181" s="379">
        <v>30.18825868949823</v>
      </c>
      <c r="J181" s="379">
        <f t="shared" si="9"/>
        <v>52.731334713346783</v>
      </c>
      <c r="K181" s="379"/>
      <c r="L181" s="379">
        <f t="shared" si="10"/>
        <v>11.807112701261175</v>
      </c>
      <c r="M181" s="379">
        <f t="shared" si="11"/>
        <v>64.538447414607958</v>
      </c>
    </row>
    <row r="182" spans="1:14" s="78" customFormat="1" ht="17.649999999999999" customHeight="1" x14ac:dyDescent="0.25">
      <c r="A182" s="377">
        <v>208</v>
      </c>
      <c r="B182" s="378" t="s">
        <v>1017</v>
      </c>
      <c r="C182" s="379">
        <v>184.40028072456101</v>
      </c>
      <c r="D182" s="379">
        <v>110.64017061091975</v>
      </c>
      <c r="E182" s="379">
        <v>12.293352188139149</v>
      </c>
      <c r="F182" s="379">
        <f t="shared" si="8"/>
        <v>122.93352279905891</v>
      </c>
      <c r="G182" s="379">
        <f>'[9]COMP MILLDDLLS'!H173*'Comp Dir Oper'!$N$9</f>
        <v>88.976697754182752</v>
      </c>
      <c r="H182" s="379">
        <v>0</v>
      </c>
      <c r="I182" s="379">
        <v>12.293352188139144</v>
      </c>
      <c r="J182" s="379">
        <f t="shared" si="9"/>
        <v>12.293352188139144</v>
      </c>
      <c r="K182" s="379"/>
      <c r="L182" s="379">
        <f t="shared" si="10"/>
        <v>49.173405737362962</v>
      </c>
      <c r="M182" s="379">
        <f t="shared" si="11"/>
        <v>61.466757925502108</v>
      </c>
    </row>
    <row r="183" spans="1:14" s="78" customFormat="1" ht="17.649999999999999" customHeight="1" x14ac:dyDescent="0.25">
      <c r="A183" s="377">
        <v>210</v>
      </c>
      <c r="B183" s="378" t="s">
        <v>1018</v>
      </c>
      <c r="C183" s="379">
        <v>2713.9621498657198</v>
      </c>
      <c r="D183" s="379">
        <v>2282.7817824539243</v>
      </c>
      <c r="E183" s="379">
        <v>138.44059983022473</v>
      </c>
      <c r="F183" s="379">
        <f t="shared" si="8"/>
        <v>2421.2223822841488</v>
      </c>
      <c r="G183" s="379">
        <f>'[9]COMP MILLDDLLS'!H174*'Comp Dir Oper'!$N$9</f>
        <v>66.936683255243267</v>
      </c>
      <c r="H183" s="379">
        <v>138.44059983022473</v>
      </c>
      <c r="I183" s="379">
        <v>154.29916775134572</v>
      </c>
      <c r="J183" s="379">
        <f t="shared" si="9"/>
        <v>292.73976758157045</v>
      </c>
      <c r="K183" s="379"/>
      <c r="L183" s="379">
        <f t="shared" si="10"/>
        <v>5.1159076974727213E-13</v>
      </c>
      <c r="M183" s="379">
        <f t="shared" si="11"/>
        <v>292.73976758157096</v>
      </c>
    </row>
    <row r="184" spans="1:14" s="78" customFormat="1" ht="17.649999999999999" customHeight="1" x14ac:dyDescent="0.25">
      <c r="A184" s="377">
        <v>211</v>
      </c>
      <c r="B184" s="378" t="s">
        <v>1019</v>
      </c>
      <c r="C184" s="379">
        <v>3581.3016638441936</v>
      </c>
      <c r="D184" s="379">
        <v>2828.323105482536</v>
      </c>
      <c r="E184" s="379">
        <v>196.4045599765698</v>
      </c>
      <c r="F184" s="379">
        <f t="shared" si="8"/>
        <v>3024.727665459106</v>
      </c>
      <c r="G184" s="379">
        <f>'[9]COMP MILLDDLLS'!H175*'Comp Dir Oper'!$N$9</f>
        <v>101.46966873979822</v>
      </c>
      <c r="H184" s="379">
        <v>166.39261588177368</v>
      </c>
      <c r="I184" s="379">
        <v>256.32048943908461</v>
      </c>
      <c r="J184" s="379">
        <f t="shared" si="9"/>
        <v>422.71310532085829</v>
      </c>
      <c r="K184" s="379"/>
      <c r="L184" s="379">
        <f t="shared" si="10"/>
        <v>133.86089306422934</v>
      </c>
      <c r="M184" s="379">
        <f t="shared" si="11"/>
        <v>556.57399838508763</v>
      </c>
    </row>
    <row r="185" spans="1:14" s="78" customFormat="1" ht="17.649999999999999" customHeight="1" x14ac:dyDescent="0.25">
      <c r="A185" s="377">
        <v>213</v>
      </c>
      <c r="B185" s="383" t="s">
        <v>1020</v>
      </c>
      <c r="C185" s="379">
        <v>1192.8142231203014</v>
      </c>
      <c r="D185" s="379">
        <v>423.05155183950512</v>
      </c>
      <c r="E185" s="379">
        <v>55.908277376361667</v>
      </c>
      <c r="F185" s="379">
        <f t="shared" si="8"/>
        <v>478.95982921586676</v>
      </c>
      <c r="G185" s="379">
        <f>'[9]COMP MILLDDLLS'!H176*'Comp Dir Oper'!$N$9</f>
        <v>0</v>
      </c>
      <c r="H185" s="379">
        <v>46.880471544987451</v>
      </c>
      <c r="I185" s="379">
        <v>96.252455280729251</v>
      </c>
      <c r="J185" s="379">
        <f t="shared" si="9"/>
        <v>143.13292682571671</v>
      </c>
      <c r="K185" s="379"/>
      <c r="L185" s="379">
        <f t="shared" si="10"/>
        <v>570.72146707871798</v>
      </c>
      <c r="M185" s="379">
        <f t="shared" si="11"/>
        <v>713.85439390443469</v>
      </c>
    </row>
    <row r="186" spans="1:14" s="78" customFormat="1" ht="17.649999999999999" customHeight="1" x14ac:dyDescent="0.25">
      <c r="A186" s="377">
        <v>215</v>
      </c>
      <c r="B186" s="378" t="s">
        <v>1021</v>
      </c>
      <c r="C186" s="379">
        <v>1219.6136329623005</v>
      </c>
      <c r="D186" s="379">
        <v>681.99142138329591</v>
      </c>
      <c r="E186" s="379">
        <v>85.408114784320617</v>
      </c>
      <c r="F186" s="379">
        <f t="shared" si="8"/>
        <v>767.39953616761659</v>
      </c>
      <c r="G186" s="379">
        <f>'[9]COMP MILLDDLLS'!H177*'Comp Dir Oper'!$N$9</f>
        <v>64.538447414607859</v>
      </c>
      <c r="H186" s="379">
        <v>29.652249404633466</v>
      </c>
      <c r="I186" s="379">
        <v>77.008933303375329</v>
      </c>
      <c r="J186" s="379">
        <f t="shared" si="9"/>
        <v>106.66118270800879</v>
      </c>
      <c r="K186" s="379"/>
      <c r="L186" s="379">
        <f t="shared" si="10"/>
        <v>345.55291408667506</v>
      </c>
      <c r="M186" s="379">
        <f t="shared" si="11"/>
        <v>452.21409679468388</v>
      </c>
    </row>
    <row r="187" spans="1:14" s="78" customFormat="1" ht="17.649999999999999" customHeight="1" x14ac:dyDescent="0.25">
      <c r="A187" s="377">
        <v>216</v>
      </c>
      <c r="B187" s="384" t="s">
        <v>1022</v>
      </c>
      <c r="C187" s="379">
        <v>2956.4388538275844</v>
      </c>
      <c r="D187" s="379">
        <v>842.03417550939696</v>
      </c>
      <c r="E187" s="379">
        <v>148.53176657493719</v>
      </c>
      <c r="F187" s="379">
        <f t="shared" si="8"/>
        <v>990.56594208433421</v>
      </c>
      <c r="G187" s="379">
        <f>'[9]COMP MILLDDLLS'!H178*'Comp Dir Oper'!$N$9</f>
        <v>61.466757925502101</v>
      </c>
      <c r="H187" s="379">
        <v>148.53176657493719</v>
      </c>
      <c r="I187" s="379">
        <v>297.06353314987439</v>
      </c>
      <c r="J187" s="379">
        <f t="shared" si="9"/>
        <v>445.59529972481158</v>
      </c>
      <c r="K187" s="379"/>
      <c r="L187" s="379">
        <f t="shared" si="10"/>
        <v>1520.2776120184385</v>
      </c>
      <c r="M187" s="379">
        <f t="shared" si="11"/>
        <v>1965.8729117432501</v>
      </c>
    </row>
    <row r="188" spans="1:14" s="78" customFormat="1" ht="17.649999999999999" customHeight="1" x14ac:dyDescent="0.25">
      <c r="A188" s="377">
        <v>217</v>
      </c>
      <c r="B188" s="378" t="s">
        <v>1023</v>
      </c>
      <c r="C188" s="379">
        <v>3115.1952897991109</v>
      </c>
      <c r="D188" s="379">
        <v>1228.9591487797861</v>
      </c>
      <c r="E188" s="379">
        <v>127.26761048203701</v>
      </c>
      <c r="F188" s="379">
        <f t="shared" si="8"/>
        <v>1356.2267592618232</v>
      </c>
      <c r="G188" s="379">
        <f>'[9]COMP MILLDDLLS'!H179*'Comp Dir Oper'!$N$9</f>
        <v>292.7397675815705</v>
      </c>
      <c r="H188" s="379">
        <v>127.26761048203701</v>
      </c>
      <c r="I188" s="379">
        <v>254.53522096407406</v>
      </c>
      <c r="J188" s="379">
        <f t="shared" si="9"/>
        <v>381.8028314461111</v>
      </c>
      <c r="K188" s="379"/>
      <c r="L188" s="379">
        <f t="shared" si="10"/>
        <v>1377.1656990911765</v>
      </c>
      <c r="M188" s="379">
        <f t="shared" si="11"/>
        <v>1758.9685305372877</v>
      </c>
    </row>
    <row r="189" spans="1:14" s="78" customFormat="1" ht="17.649999999999999" customHeight="1" x14ac:dyDescent="0.25">
      <c r="A189" s="385">
        <v>218</v>
      </c>
      <c r="B189" s="378" t="s">
        <v>1024</v>
      </c>
      <c r="C189" s="379">
        <v>769.09749429797739</v>
      </c>
      <c r="D189" s="379">
        <v>675.3522489777572</v>
      </c>
      <c r="E189" s="379">
        <v>72.42818397286463</v>
      </c>
      <c r="F189" s="379">
        <f t="shared" si="8"/>
        <v>747.78043295062184</v>
      </c>
      <c r="G189" s="379">
        <f>'[9]COMP MILLDDLLS'!H180*'Comp Dir Oper'!$N$9</f>
        <v>556.57399838508752</v>
      </c>
      <c r="H189" s="379">
        <v>10.658530729077711</v>
      </c>
      <c r="I189" s="379">
        <v>10.658530618278121</v>
      </c>
      <c r="J189" s="379">
        <f t="shared" si="9"/>
        <v>21.317061347355832</v>
      </c>
      <c r="K189" s="379"/>
      <c r="L189" s="379">
        <f t="shared" si="10"/>
        <v>-2.8421709430404007E-13</v>
      </c>
      <c r="M189" s="379">
        <f t="shared" si="11"/>
        <v>21.317061347355548</v>
      </c>
    </row>
    <row r="190" spans="1:14" s="80" customFormat="1" ht="17.649999999999999" customHeight="1" x14ac:dyDescent="0.25">
      <c r="A190" s="377">
        <v>219</v>
      </c>
      <c r="B190" s="378" t="s">
        <v>1025</v>
      </c>
      <c r="C190" s="379">
        <v>835.36450588699711</v>
      </c>
      <c r="D190" s="379">
        <v>584.75515413172491</v>
      </c>
      <c r="E190" s="379">
        <v>41.768225295123216</v>
      </c>
      <c r="F190" s="379">
        <f t="shared" si="8"/>
        <v>626.52337942684812</v>
      </c>
      <c r="G190" s="379"/>
      <c r="H190" s="379">
        <v>1.4410037647470102</v>
      </c>
      <c r="I190" s="379">
        <v>7.3929758546854414</v>
      </c>
      <c r="J190" s="379">
        <f t="shared" si="9"/>
        <v>8.8339796194324514</v>
      </c>
      <c r="K190" s="379"/>
      <c r="L190" s="386">
        <f t="shared" si="10"/>
        <v>200.00714684071653</v>
      </c>
      <c r="M190" s="386">
        <f t="shared" si="11"/>
        <v>208.84112646014898</v>
      </c>
    </row>
    <row r="191" spans="1:14" s="78" customFormat="1" ht="17.649999999999999" customHeight="1" x14ac:dyDescent="0.25">
      <c r="A191" s="377">
        <v>222</v>
      </c>
      <c r="B191" s="384" t="s">
        <v>1026</v>
      </c>
      <c r="C191" s="379">
        <v>20603.740593486982</v>
      </c>
      <c r="D191" s="379">
        <v>10981.675422684131</v>
      </c>
      <c r="E191" s="379">
        <v>929.41209829145805</v>
      </c>
      <c r="F191" s="379">
        <f t="shared" si="8"/>
        <v>11911.087520975589</v>
      </c>
      <c r="G191" s="379">
        <f>'[9]COMP MILLDDLLS'!H182*'Comp Dir Oper'!$N$9</f>
        <v>0</v>
      </c>
      <c r="H191" s="379">
        <v>573.57008335451997</v>
      </c>
      <c r="I191" s="379">
        <v>1186.89395356204</v>
      </c>
      <c r="J191" s="379">
        <f t="shared" si="9"/>
        <v>1760.46403691656</v>
      </c>
      <c r="K191" s="379"/>
      <c r="L191" s="379">
        <f t="shared" si="10"/>
        <v>6932.1890355948335</v>
      </c>
      <c r="M191" s="379">
        <f t="shared" si="11"/>
        <v>8692.6530725113935</v>
      </c>
    </row>
    <row r="192" spans="1:14" s="78" customFormat="1" ht="17.649999999999999" customHeight="1" x14ac:dyDescent="0.25">
      <c r="A192" s="385">
        <v>223</v>
      </c>
      <c r="B192" s="378" t="s">
        <v>1027</v>
      </c>
      <c r="C192" s="379">
        <v>85.043972608245539</v>
      </c>
      <c r="D192" s="379">
        <v>70.172195135506854</v>
      </c>
      <c r="E192" s="379">
        <v>4.9572591620944335</v>
      </c>
      <c r="F192" s="379">
        <f t="shared" si="8"/>
        <v>75.129454297601285</v>
      </c>
      <c r="G192" s="379">
        <f>'[9]COMP MILLDDLLS'!H183*'Comp Dir Oper'!$N$9</f>
        <v>1965.8729117432506</v>
      </c>
      <c r="H192" s="379">
        <v>4.9572591620944335</v>
      </c>
      <c r="I192" s="379">
        <v>4.9572591485498325</v>
      </c>
      <c r="J192" s="379">
        <f t="shared" si="9"/>
        <v>9.9145183106442651</v>
      </c>
      <c r="K192" s="379"/>
      <c r="L192" s="379">
        <f t="shared" si="10"/>
        <v>-1.0658141036401503E-14</v>
      </c>
      <c r="M192" s="379">
        <f t="shared" si="11"/>
        <v>9.9145183106442545</v>
      </c>
    </row>
    <row r="193" spans="1:15" s="78" customFormat="1" ht="17.649999999999999" customHeight="1" x14ac:dyDescent="0.25">
      <c r="A193" s="385">
        <v>225</v>
      </c>
      <c r="B193" s="378" t="s">
        <v>1028</v>
      </c>
      <c r="C193" s="379">
        <v>24.328612839157984</v>
      </c>
      <c r="D193" s="379">
        <v>18.246459383812425</v>
      </c>
      <c r="E193" s="379">
        <v>2.4328612511749901</v>
      </c>
      <c r="F193" s="379">
        <f t="shared" si="8"/>
        <v>20.679320634987416</v>
      </c>
      <c r="G193" s="379">
        <f>'[9]COMP MILLDDLLS'!H184*'Comp Dir Oper'!$N$9</f>
        <v>1758.968530537288</v>
      </c>
      <c r="H193" s="379">
        <v>0</v>
      </c>
      <c r="I193" s="379">
        <v>2.4328612511749901</v>
      </c>
      <c r="J193" s="379">
        <f t="shared" si="9"/>
        <v>2.4328612511749901</v>
      </c>
      <c r="K193" s="379"/>
      <c r="L193" s="379">
        <f t="shared" si="10"/>
        <v>1.2164309529955775</v>
      </c>
      <c r="M193" s="379">
        <f t="shared" si="11"/>
        <v>3.6492922041705675</v>
      </c>
    </row>
    <row r="194" spans="1:15" s="78" customFormat="1" ht="17.649999999999999" customHeight="1" x14ac:dyDescent="0.25">
      <c r="A194" s="385">
        <v>226</v>
      </c>
      <c r="B194" s="378" t="s">
        <v>1029</v>
      </c>
      <c r="C194" s="379">
        <v>496.60202699999996</v>
      </c>
      <c r="D194" s="379">
        <v>124.15050674999999</v>
      </c>
      <c r="E194" s="379">
        <v>24.830101349999996</v>
      </c>
      <c r="F194" s="379">
        <f t="shared" si="8"/>
        <v>148.98060809999998</v>
      </c>
      <c r="G194" s="379">
        <f>'[9]COMP MILLDDLLS'!H185*'Comp Dir Oper'!$N$9</f>
        <v>21.317061347355512</v>
      </c>
      <c r="H194" s="379">
        <v>24.830101349999996</v>
      </c>
      <c r="I194" s="379">
        <v>49.660202699999992</v>
      </c>
      <c r="J194" s="379">
        <f t="shared" si="9"/>
        <v>74.490304049999992</v>
      </c>
      <c r="K194" s="379"/>
      <c r="L194" s="379">
        <f t="shared" si="10"/>
        <v>273.13111485000002</v>
      </c>
      <c r="M194" s="379">
        <f t="shared" si="11"/>
        <v>347.62141889999998</v>
      </c>
    </row>
    <row r="195" spans="1:15" s="78" customFormat="1" ht="17.649999999999999" customHeight="1" x14ac:dyDescent="0.25">
      <c r="A195" s="385">
        <v>227</v>
      </c>
      <c r="B195" s="378" t="s">
        <v>1030</v>
      </c>
      <c r="C195" s="379">
        <v>2082.6376327331363</v>
      </c>
      <c r="D195" s="379">
        <v>1315.3500836195988</v>
      </c>
      <c r="E195" s="379">
        <v>109.61250696429235</v>
      </c>
      <c r="F195" s="379">
        <f t="shared" si="8"/>
        <v>1424.9625905838911</v>
      </c>
      <c r="G195" s="379">
        <f>'[9]COMP MILLDDLLS'!H186*'Comp Dir Oper'!$N$9</f>
        <v>208.84112646014898</v>
      </c>
      <c r="H195" s="379">
        <v>109.61250696429235</v>
      </c>
      <c r="I195" s="379">
        <v>219.2250139285847</v>
      </c>
      <c r="J195" s="379">
        <f t="shared" si="9"/>
        <v>328.83752089287702</v>
      </c>
      <c r="K195" s="379"/>
      <c r="L195" s="379">
        <f t="shared" si="10"/>
        <v>328.83752125636818</v>
      </c>
      <c r="M195" s="379">
        <f t="shared" si="11"/>
        <v>657.6750421492452</v>
      </c>
    </row>
    <row r="196" spans="1:15" s="82" customFormat="1" ht="17.649999999999999" customHeight="1" x14ac:dyDescent="0.25">
      <c r="A196" s="385">
        <v>228</v>
      </c>
      <c r="B196" s="378" t="s">
        <v>1031</v>
      </c>
      <c r="C196" s="379">
        <v>383.00036015546033</v>
      </c>
      <c r="D196" s="379">
        <v>241.54079329459103</v>
      </c>
      <c r="E196" s="379">
        <v>20.146488830043275</v>
      </c>
      <c r="F196" s="379">
        <f t="shared" si="8"/>
        <v>261.68728212463429</v>
      </c>
      <c r="G196" s="379">
        <f>'[9]COMP MILLDDLLS'!H187*'Comp Dir Oper'!$N$9</f>
        <v>8692.6530725113935</v>
      </c>
      <c r="H196" s="379">
        <v>20.146488830043275</v>
      </c>
      <c r="I196" s="379">
        <v>40.292977660086557</v>
      </c>
      <c r="J196" s="379">
        <f t="shared" si="9"/>
        <v>60.439466490129831</v>
      </c>
      <c r="K196" s="379"/>
      <c r="L196" s="379">
        <f t="shared" si="10"/>
        <v>60.873611540696203</v>
      </c>
      <c r="M196" s="379">
        <f t="shared" si="11"/>
        <v>121.31307803082603</v>
      </c>
      <c r="N196" s="80"/>
    </row>
    <row r="197" spans="1:15" s="78" customFormat="1" ht="17.649999999999999" customHeight="1" x14ac:dyDescent="0.25">
      <c r="A197" s="377">
        <v>229</v>
      </c>
      <c r="B197" s="384" t="s">
        <v>1032</v>
      </c>
      <c r="C197" s="379">
        <v>2039.5406172658909</v>
      </c>
      <c r="D197" s="379">
        <v>1113.0990395221124</v>
      </c>
      <c r="E197" s="379">
        <v>111.30990395073393</v>
      </c>
      <c r="F197" s="379">
        <f t="shared" si="8"/>
        <v>1224.4089434728464</v>
      </c>
      <c r="G197" s="379">
        <f>'[9]COMP MILLDDLLS'!H188*'Comp Dir Oper'!$N$9</f>
        <v>9.9145183106442545</v>
      </c>
      <c r="H197" s="379">
        <v>111.30990395073393</v>
      </c>
      <c r="I197" s="379">
        <v>222.61980790146785</v>
      </c>
      <c r="J197" s="379">
        <f t="shared" si="9"/>
        <v>333.92971185220176</v>
      </c>
      <c r="K197" s="379"/>
      <c r="L197" s="379">
        <f t="shared" si="10"/>
        <v>481.20196194084269</v>
      </c>
      <c r="M197" s="379">
        <f t="shared" si="11"/>
        <v>815.13167379304446</v>
      </c>
    </row>
    <row r="198" spans="1:15" s="78" customFormat="1" ht="17.649999999999999" customHeight="1" x14ac:dyDescent="0.25">
      <c r="A198" s="377">
        <v>231</v>
      </c>
      <c r="B198" s="384" t="s">
        <v>1033</v>
      </c>
      <c r="C198" s="379">
        <v>126.04505312972695</v>
      </c>
      <c r="D198" s="379">
        <v>107.13829473949005</v>
      </c>
      <c r="E198" s="379">
        <v>6.3022526097332534</v>
      </c>
      <c r="F198" s="379">
        <f t="shared" si="8"/>
        <v>113.44054734922331</v>
      </c>
      <c r="G198" s="379">
        <f>'[9]COMP MILLDDLLS'!H189*'Comp Dir Oper'!$N$9</f>
        <v>3.6492922041705671</v>
      </c>
      <c r="H198" s="379">
        <v>6.3022526097332534</v>
      </c>
      <c r="I198" s="379">
        <v>6.3022531707703964</v>
      </c>
      <c r="J198" s="379">
        <f t="shared" si="9"/>
        <v>12.604505780503651</v>
      </c>
      <c r="K198" s="379"/>
      <c r="L198" s="379">
        <f t="shared" si="10"/>
        <v>-7.1054273576010019E-15</v>
      </c>
      <c r="M198" s="379">
        <f t="shared" si="11"/>
        <v>12.604505780503644</v>
      </c>
    </row>
    <row r="199" spans="1:15" s="78" customFormat="1" ht="17.649999999999999" customHeight="1" x14ac:dyDescent="0.25">
      <c r="A199" s="377">
        <v>233</v>
      </c>
      <c r="B199" s="378" t="s">
        <v>1034</v>
      </c>
      <c r="C199" s="379">
        <v>168.41017453101099</v>
      </c>
      <c r="D199" s="379">
        <v>143.14864817915213</v>
      </c>
      <c r="E199" s="379">
        <v>8.4205087164207129</v>
      </c>
      <c r="F199" s="379">
        <f t="shared" si="8"/>
        <v>151.56915689557286</v>
      </c>
      <c r="G199" s="379">
        <f>'[9]COMP MILLDDLLS'!H190*'Comp Dir Oper'!$N$9</f>
        <v>347.62141889999998</v>
      </c>
      <c r="H199" s="379">
        <v>8.4205087164207129</v>
      </c>
      <c r="I199" s="379">
        <v>8.4205089190174611</v>
      </c>
      <c r="J199" s="379">
        <f t="shared" si="9"/>
        <v>16.841017635438174</v>
      </c>
      <c r="K199" s="379"/>
      <c r="L199" s="379">
        <f t="shared" si="10"/>
        <v>-3.907985046680551E-14</v>
      </c>
      <c r="M199" s="379">
        <f t="shared" si="11"/>
        <v>16.841017635438135</v>
      </c>
    </row>
    <row r="200" spans="1:15" s="78" customFormat="1" ht="17.649999999999999" customHeight="1" x14ac:dyDescent="0.25">
      <c r="A200" s="377">
        <v>234</v>
      </c>
      <c r="B200" s="378" t="s">
        <v>1035</v>
      </c>
      <c r="C200" s="379">
        <v>703.09045707167115</v>
      </c>
      <c r="D200" s="379">
        <v>37.240254861451923</v>
      </c>
      <c r="E200" s="379">
        <v>25.40885908125064</v>
      </c>
      <c r="F200" s="379">
        <f t="shared" si="8"/>
        <v>62.649113942702563</v>
      </c>
      <c r="G200" s="379">
        <f>'[9]COMP MILLDDLLS'!H191*'Comp Dir Oper'!$N$9</f>
        <v>657.67504214924531</v>
      </c>
      <c r="H200" s="379">
        <v>5.915697890100641</v>
      </c>
      <c r="I200" s="379">
        <v>31.324556971351285</v>
      </c>
      <c r="J200" s="379">
        <f t="shared" si="9"/>
        <v>37.240254861451923</v>
      </c>
      <c r="K200" s="379"/>
      <c r="L200" s="379">
        <f t="shared" si="10"/>
        <v>603.20108826751664</v>
      </c>
      <c r="M200" s="379">
        <f t="shared" si="11"/>
        <v>640.44134312896858</v>
      </c>
    </row>
    <row r="201" spans="1:15" s="82" customFormat="1" ht="17.649999999999999" customHeight="1" x14ac:dyDescent="0.25">
      <c r="A201" s="377">
        <v>235</v>
      </c>
      <c r="B201" s="378" t="s">
        <v>1036</v>
      </c>
      <c r="C201" s="379">
        <v>1921.6065012485947</v>
      </c>
      <c r="D201" s="379">
        <v>860.91938643042317</v>
      </c>
      <c r="E201" s="379">
        <v>96.426101394997318</v>
      </c>
      <c r="F201" s="379">
        <f t="shared" si="8"/>
        <v>957.34548782542049</v>
      </c>
      <c r="G201" s="379">
        <f>'[9]COMP MILLDDLLS'!H192*'Comp Dir Oper'!$N$9</f>
        <v>121.31307803082602</v>
      </c>
      <c r="H201" s="379">
        <v>6.6534009865472905</v>
      </c>
      <c r="I201" s="379">
        <v>34.134839843187692</v>
      </c>
      <c r="J201" s="379">
        <f t="shared" si="9"/>
        <v>40.788240829734981</v>
      </c>
      <c r="K201" s="379"/>
      <c r="L201" s="379">
        <f t="shared" si="10"/>
        <v>923.47277259343923</v>
      </c>
      <c r="M201" s="379">
        <f t="shared" si="11"/>
        <v>964.26101342317418</v>
      </c>
      <c r="N201" s="78"/>
      <c r="O201" s="78"/>
    </row>
    <row r="202" spans="1:15" s="80" customFormat="1" ht="17.649999999999999" customHeight="1" x14ac:dyDescent="0.25">
      <c r="A202" s="377">
        <v>236</v>
      </c>
      <c r="B202" s="378" t="s">
        <v>1037</v>
      </c>
      <c r="C202" s="379">
        <v>1804.5655519610348</v>
      </c>
      <c r="D202" s="379">
        <v>1172.967608774673</v>
      </c>
      <c r="E202" s="379">
        <v>90.228277598051775</v>
      </c>
      <c r="F202" s="379">
        <f t="shared" si="8"/>
        <v>1263.1958863727248</v>
      </c>
      <c r="G202" s="379">
        <f>'[9]COMP MILLDDLLS'!H193*'Comp Dir Oper'!$N$9</f>
        <v>815.13167379304446</v>
      </c>
      <c r="H202" s="379">
        <v>90.228277598051775</v>
      </c>
      <c r="I202" s="379">
        <v>180.45655519610355</v>
      </c>
      <c r="J202" s="379">
        <f t="shared" si="9"/>
        <v>270.68483279415534</v>
      </c>
      <c r="K202" s="379"/>
      <c r="L202" s="379">
        <f t="shared" si="10"/>
        <v>270.68483279415466</v>
      </c>
      <c r="M202" s="379">
        <f t="shared" si="11"/>
        <v>541.36966558831</v>
      </c>
      <c r="N202" s="78"/>
      <c r="O202" s="82"/>
    </row>
    <row r="203" spans="1:15" s="80" customFormat="1" ht="17.649999999999999" customHeight="1" x14ac:dyDescent="0.25">
      <c r="A203" s="377">
        <v>237</v>
      </c>
      <c r="B203" s="384" t="s">
        <v>1038</v>
      </c>
      <c r="C203" s="379">
        <v>226.44149633543506</v>
      </c>
      <c r="D203" s="379">
        <v>61.219321975192393</v>
      </c>
      <c r="E203" s="379">
        <v>11.322074822930791</v>
      </c>
      <c r="F203" s="379">
        <f t="shared" si="8"/>
        <v>72.541396798123188</v>
      </c>
      <c r="G203" s="379">
        <f>'[9]COMP MILLDDLLS'!H194*'Comp Dir Oper'!$N$9</f>
        <v>12.604505780503658</v>
      </c>
      <c r="H203" s="379">
        <v>11.322074822930791</v>
      </c>
      <c r="I203" s="379">
        <v>22.644149645861582</v>
      </c>
      <c r="J203" s="379">
        <f t="shared" si="9"/>
        <v>33.966224468792376</v>
      </c>
      <c r="K203" s="379"/>
      <c r="L203" s="379">
        <f t="shared" si="10"/>
        <v>119.93387506851948</v>
      </c>
      <c r="M203" s="379">
        <f t="shared" si="11"/>
        <v>153.90009953731186</v>
      </c>
      <c r="N203" s="82"/>
      <c r="O203" s="82"/>
    </row>
    <row r="204" spans="1:15" s="80" customFormat="1" ht="17.649999999999999" customHeight="1" x14ac:dyDescent="0.25">
      <c r="A204" s="377">
        <v>242</v>
      </c>
      <c r="B204" s="384" t="s">
        <v>1039</v>
      </c>
      <c r="C204" s="379">
        <v>476.29664673321992</v>
      </c>
      <c r="D204" s="379">
        <v>235.97622111282064</v>
      </c>
      <c r="E204" s="379">
        <v>22.19032532073965</v>
      </c>
      <c r="F204" s="379">
        <f t="shared" si="8"/>
        <v>258.16654643356031</v>
      </c>
      <c r="G204" s="379">
        <f>'[9]COMP MILLDDLLS'!H195*'Comp Dir Oper'!$N$9</f>
        <v>16.841017635438163</v>
      </c>
      <c r="H204" s="379">
        <v>15.795877919916649</v>
      </c>
      <c r="I204" s="379">
        <v>22.259036054333592</v>
      </c>
      <c r="J204" s="379">
        <f t="shared" si="9"/>
        <v>38.05491397425024</v>
      </c>
      <c r="K204" s="379"/>
      <c r="L204" s="379">
        <f t="shared" si="10"/>
        <v>180.07518632540936</v>
      </c>
      <c r="M204" s="379">
        <f t="shared" si="11"/>
        <v>218.1301002996596</v>
      </c>
      <c r="N204" s="82"/>
    </row>
    <row r="205" spans="1:15" s="80" customFormat="1" ht="17.649999999999999" customHeight="1" x14ac:dyDescent="0.25">
      <c r="A205" s="377">
        <v>243</v>
      </c>
      <c r="B205" s="384" t="s">
        <v>1040</v>
      </c>
      <c r="C205" s="379">
        <v>1671.113127945802</v>
      </c>
      <c r="D205" s="379">
        <v>590.02788955893675</v>
      </c>
      <c r="E205" s="379">
        <v>127.75504065501194</v>
      </c>
      <c r="F205" s="379">
        <f t="shared" si="8"/>
        <v>717.7829302139487</v>
      </c>
      <c r="G205" s="379">
        <f>'[9]COMP MILLDDLLS'!H196*'Comp Dir Oper'!$N$9</f>
        <v>640.44134312896858</v>
      </c>
      <c r="H205" s="379">
        <v>48.220894830214398</v>
      </c>
      <c r="I205" s="379">
        <v>170.2796315356459</v>
      </c>
      <c r="J205" s="379">
        <f t="shared" si="9"/>
        <v>218.50052636586031</v>
      </c>
      <c r="K205" s="379"/>
      <c r="L205" s="379">
        <f t="shared" si="10"/>
        <v>734.82967136599302</v>
      </c>
      <c r="M205" s="379">
        <f t="shared" si="11"/>
        <v>953.33019773185333</v>
      </c>
      <c r="N205" s="82"/>
    </row>
    <row r="206" spans="1:15" s="80" customFormat="1" ht="17.649999999999999" customHeight="1" x14ac:dyDescent="0.25">
      <c r="A206" s="377">
        <v>244</v>
      </c>
      <c r="B206" s="383" t="s">
        <v>1041</v>
      </c>
      <c r="C206" s="379">
        <v>1342.1936898852866</v>
      </c>
      <c r="D206" s="379">
        <v>757.26410516689066</v>
      </c>
      <c r="E206" s="379">
        <v>77.757091430930743</v>
      </c>
      <c r="F206" s="379">
        <f t="shared" si="8"/>
        <v>835.02119659782136</v>
      </c>
      <c r="G206" s="379">
        <f>'[9]COMP MILLDDLLS'!H197*'Comp Dir Oper'!$N$9</f>
        <v>964.26101342317429</v>
      </c>
      <c r="H206" s="379">
        <v>40.372870217554436</v>
      </c>
      <c r="I206" s="379">
        <v>78.83740877490159</v>
      </c>
      <c r="J206" s="379">
        <f t="shared" si="9"/>
        <v>119.21027899245603</v>
      </c>
      <c r="K206" s="379"/>
      <c r="L206" s="379">
        <f t="shared" si="10"/>
        <v>387.96221429500923</v>
      </c>
      <c r="M206" s="379">
        <f t="shared" si="11"/>
        <v>507.17249328746527</v>
      </c>
    </row>
    <row r="207" spans="1:15" s="80" customFormat="1" ht="17.649999999999999" customHeight="1" x14ac:dyDescent="0.25">
      <c r="A207" s="377">
        <v>247</v>
      </c>
      <c r="B207" s="378" t="s">
        <v>1042</v>
      </c>
      <c r="C207" s="379">
        <v>372.01531586349228</v>
      </c>
      <c r="D207" s="379">
        <v>209.05154777270278</v>
      </c>
      <c r="E207" s="379">
        <v>19.994154923087159</v>
      </c>
      <c r="F207" s="379">
        <f t="shared" si="8"/>
        <v>229.04570269578994</v>
      </c>
      <c r="G207" s="379">
        <f>'[9]COMP MILLDDLLS'!H198*'Comp Dir Oper'!$N$9</f>
        <v>541.36966558831011</v>
      </c>
      <c r="H207" s="379">
        <v>14.639814960514089</v>
      </c>
      <c r="I207" s="379">
        <v>30.521882731075252</v>
      </c>
      <c r="J207" s="379">
        <f t="shared" si="9"/>
        <v>45.161697691589339</v>
      </c>
      <c r="K207" s="379"/>
      <c r="L207" s="379">
        <f t="shared" si="10"/>
        <v>97.807915476112996</v>
      </c>
      <c r="M207" s="379">
        <f t="shared" si="11"/>
        <v>142.96961316770233</v>
      </c>
    </row>
    <row r="208" spans="1:15" s="80" customFormat="1" ht="17.649999999999999" customHeight="1" x14ac:dyDescent="0.25">
      <c r="A208" s="377">
        <v>248</v>
      </c>
      <c r="B208" s="378" t="s">
        <v>1043</v>
      </c>
      <c r="C208" s="379">
        <v>1219.7491599978903</v>
      </c>
      <c r="D208" s="379">
        <v>836.57462663814954</v>
      </c>
      <c r="E208" s="379">
        <v>62.093186302802515</v>
      </c>
      <c r="F208" s="379">
        <f t="shared" ref="F208:F241" si="12">+D208+E208</f>
        <v>898.6678129409521</v>
      </c>
      <c r="G208" s="379">
        <f>'[9]COMP MILLDDLLS'!H199*'Comp Dir Oper'!$N$9</f>
        <v>153.90009953731189</v>
      </c>
      <c r="H208" s="379">
        <v>40.860216660831604</v>
      </c>
      <c r="I208" s="379">
        <v>76.724012980097029</v>
      </c>
      <c r="J208" s="379">
        <f t="shared" ref="J208:J241" si="13">+H208+I208</f>
        <v>117.58422964092864</v>
      </c>
      <c r="K208" s="379"/>
      <c r="L208" s="379">
        <f t="shared" ref="L208:L241" si="14">SUM(C208-F208-J208)</f>
        <v>203.49711741600953</v>
      </c>
      <c r="M208" s="379">
        <f t="shared" ref="M208:M241" si="15">J208+L208</f>
        <v>321.08134705693817</v>
      </c>
      <c r="N208" s="82"/>
      <c r="O208" s="82"/>
    </row>
    <row r="209" spans="1:19" s="84" customFormat="1" ht="17.649999999999999" customHeight="1" x14ac:dyDescent="0.25">
      <c r="A209" s="377">
        <v>250</v>
      </c>
      <c r="B209" s="378" t="s">
        <v>1044</v>
      </c>
      <c r="C209" s="379">
        <v>879.93105789336664</v>
      </c>
      <c r="D209" s="379">
        <v>691.25399917735547</v>
      </c>
      <c r="E209" s="379">
        <v>49.375285655525403</v>
      </c>
      <c r="F209" s="379">
        <f t="shared" si="12"/>
        <v>740.6292848328809</v>
      </c>
      <c r="G209" s="379">
        <f>'[9]COMP MILLDDLLS'!H201*'Comp Dir Oper'!$N$9</f>
        <v>953.33019773185333</v>
      </c>
      <c r="H209" s="379">
        <v>36.324557267007727</v>
      </c>
      <c r="I209" s="379">
        <v>38.2507393520685</v>
      </c>
      <c r="J209" s="379">
        <f t="shared" si="13"/>
        <v>74.575296619076227</v>
      </c>
      <c r="K209" s="379"/>
      <c r="L209" s="379">
        <f t="shared" si="14"/>
        <v>64.726476441409517</v>
      </c>
      <c r="M209" s="379">
        <f t="shared" si="15"/>
        <v>139.30177306048574</v>
      </c>
      <c r="N209" s="80"/>
      <c r="O209" s="80"/>
      <c r="P209" s="83"/>
      <c r="Q209" s="83"/>
      <c r="R209" s="83"/>
      <c r="S209" s="83"/>
    </row>
    <row r="210" spans="1:19" s="80" customFormat="1" ht="17.649999999999999" customHeight="1" x14ac:dyDescent="0.25">
      <c r="A210" s="377">
        <v>251</v>
      </c>
      <c r="B210" s="383" t="s">
        <v>1045</v>
      </c>
      <c r="C210" s="379">
        <v>503.78666227687194</v>
      </c>
      <c r="D210" s="379">
        <v>184.51521027205206</v>
      </c>
      <c r="E210" s="379">
        <v>34.746651843900388</v>
      </c>
      <c r="F210" s="379">
        <f t="shared" si="12"/>
        <v>219.26186211595245</v>
      </c>
      <c r="G210" s="379">
        <f>'[9]COMP MILLDDLLS'!H202*'Comp Dir Oper'!$N$9</f>
        <v>507.17249328746522</v>
      </c>
      <c r="H210" s="379">
        <v>6.4526433888934145</v>
      </c>
      <c r="I210" s="379">
        <v>38.149364265398347</v>
      </c>
      <c r="J210" s="379">
        <f t="shared" si="13"/>
        <v>44.602007654291761</v>
      </c>
      <c r="K210" s="379"/>
      <c r="L210" s="379">
        <f t="shared" si="14"/>
        <v>239.92279250662773</v>
      </c>
      <c r="M210" s="379">
        <f t="shared" si="15"/>
        <v>284.52480016091948</v>
      </c>
      <c r="O210" s="83"/>
    </row>
    <row r="211" spans="1:19" s="80" customFormat="1" ht="17.649999999999999" customHeight="1" x14ac:dyDescent="0.25">
      <c r="A211" s="377">
        <v>252</v>
      </c>
      <c r="B211" s="378" t="s">
        <v>1046</v>
      </c>
      <c r="C211" s="379">
        <v>155.47265886861734</v>
      </c>
      <c r="D211" s="379">
        <v>130.92434463886065</v>
      </c>
      <c r="E211" s="379">
        <v>8.1827715052361238</v>
      </c>
      <c r="F211" s="379">
        <f t="shared" si="12"/>
        <v>139.10711614409678</v>
      </c>
      <c r="G211" s="379">
        <f>'[9]COMP MILLDDLLS'!H203*'Comp Dir Oper'!$N$9</f>
        <v>142.96961316770233</v>
      </c>
      <c r="H211" s="379">
        <v>8.1827715052361238</v>
      </c>
      <c r="I211" s="379">
        <v>8.1827712192844757</v>
      </c>
      <c r="J211" s="379">
        <f t="shared" si="13"/>
        <v>16.365542724520601</v>
      </c>
      <c r="K211" s="379"/>
      <c r="L211" s="379">
        <f t="shared" si="14"/>
        <v>-3.5527136788005009E-14</v>
      </c>
      <c r="M211" s="379">
        <f t="shared" si="15"/>
        <v>16.365542724520566</v>
      </c>
    </row>
    <row r="212" spans="1:19" s="80" customFormat="1" ht="17.649999999999999" customHeight="1" x14ac:dyDescent="0.25">
      <c r="A212" s="377">
        <v>253</v>
      </c>
      <c r="B212" s="378" t="s">
        <v>1047</v>
      </c>
      <c r="C212" s="379">
        <v>647.84928982250358</v>
      </c>
      <c r="D212" s="379">
        <v>191.81430266094708</v>
      </c>
      <c r="E212" s="379">
        <v>31.668560158337478</v>
      </c>
      <c r="F212" s="379">
        <f t="shared" si="12"/>
        <v>223.48286281928455</v>
      </c>
      <c r="G212" s="379">
        <f>'[9]COMP MILLDDLLS'!H204*'Comp Dir Oper'!$N$9</f>
        <v>321.08134705693828</v>
      </c>
      <c r="H212" s="379">
        <v>29.688942479240477</v>
      </c>
      <c r="I212" s="379">
        <v>61.357502637577944</v>
      </c>
      <c r="J212" s="379">
        <f t="shared" si="13"/>
        <v>91.046445116818418</v>
      </c>
      <c r="K212" s="379"/>
      <c r="L212" s="379">
        <f t="shared" si="14"/>
        <v>333.31998188640063</v>
      </c>
      <c r="M212" s="379">
        <f t="shared" si="15"/>
        <v>424.36642700321903</v>
      </c>
    </row>
    <row r="213" spans="1:19" s="80" customFormat="1" ht="17.649999999999999" customHeight="1" x14ac:dyDescent="0.25">
      <c r="A213" s="377">
        <v>259</v>
      </c>
      <c r="B213" s="383" t="s">
        <v>1048</v>
      </c>
      <c r="C213" s="379">
        <v>657.69082618210234</v>
      </c>
      <c r="D213" s="379">
        <v>139.3323556189541</v>
      </c>
      <c r="E213" s="379">
        <v>36.355196988834365</v>
      </c>
      <c r="F213" s="379">
        <f t="shared" si="12"/>
        <v>175.68755260778846</v>
      </c>
      <c r="G213" s="379">
        <f>'[9]COMP MILLDDLLS'!H205*'Comp Dir Oper'!$N$9</f>
        <v>139.30177306048583</v>
      </c>
      <c r="H213" s="379">
        <v>14.283514458500809</v>
      </c>
      <c r="I213" s="379">
        <v>50.638711447335176</v>
      </c>
      <c r="J213" s="379">
        <f t="shared" si="13"/>
        <v>64.922225905835987</v>
      </c>
      <c r="K213" s="379"/>
      <c r="L213" s="379">
        <f t="shared" si="14"/>
        <v>417.08104766847788</v>
      </c>
      <c r="M213" s="379">
        <f t="shared" si="15"/>
        <v>482.00327357431388</v>
      </c>
    </row>
    <row r="214" spans="1:19" s="80" customFormat="1" ht="17.649999999999999" customHeight="1" x14ac:dyDescent="0.25">
      <c r="A214" s="377">
        <v>260</v>
      </c>
      <c r="B214" s="383" t="s">
        <v>1049</v>
      </c>
      <c r="C214" s="379">
        <v>206.03488799537601</v>
      </c>
      <c r="D214" s="379">
        <v>13.412651244697749</v>
      </c>
      <c r="E214" s="379">
        <v>7.0992635267177508</v>
      </c>
      <c r="F214" s="379">
        <f t="shared" si="12"/>
        <v>20.511914771415498</v>
      </c>
      <c r="G214" s="379">
        <f>'[9]COMP MILLDDLLS'!H206*'Comp Dir Oper'!$N$9</f>
        <v>284.52480016091948</v>
      </c>
      <c r="H214" s="379">
        <v>0.69430186905975122</v>
      </c>
      <c r="I214" s="379">
        <v>7.7935653957775015</v>
      </c>
      <c r="J214" s="379">
        <f t="shared" si="13"/>
        <v>8.4878672648372522</v>
      </c>
      <c r="K214" s="379"/>
      <c r="L214" s="379">
        <f t="shared" si="14"/>
        <v>177.03510595912326</v>
      </c>
      <c r="M214" s="379">
        <f t="shared" si="15"/>
        <v>185.52297322396052</v>
      </c>
    </row>
    <row r="215" spans="1:19" s="80" customFormat="1" ht="17.649999999999999" customHeight="1" x14ac:dyDescent="0.25">
      <c r="A215" s="377">
        <v>262</v>
      </c>
      <c r="B215" s="378" t="s">
        <v>1050</v>
      </c>
      <c r="C215" s="379">
        <v>738.98295487581447</v>
      </c>
      <c r="D215" s="379">
        <v>410.94116973149261</v>
      </c>
      <c r="E215" s="379">
        <v>39.124678699223523</v>
      </c>
      <c r="F215" s="379">
        <f t="shared" si="12"/>
        <v>450.06584843071613</v>
      </c>
      <c r="G215" s="379">
        <f>'[9]COMP MILLDDLLS'!H207*'Comp Dir Oper'!$N$9</f>
        <v>16.365542724520566</v>
      </c>
      <c r="H215" s="379">
        <v>39.124678699223523</v>
      </c>
      <c r="I215" s="379">
        <v>78.249357398447046</v>
      </c>
      <c r="J215" s="379">
        <f t="shared" si="13"/>
        <v>117.37403609767057</v>
      </c>
      <c r="K215" s="379"/>
      <c r="L215" s="379">
        <f t="shared" si="14"/>
        <v>171.54307034742777</v>
      </c>
      <c r="M215" s="379">
        <f t="shared" si="15"/>
        <v>288.91710644509834</v>
      </c>
    </row>
    <row r="216" spans="1:19" s="80" customFormat="1" ht="17.649999999999999" customHeight="1" x14ac:dyDescent="0.25">
      <c r="A216" s="377">
        <v>267</v>
      </c>
      <c r="B216" s="378" t="s">
        <v>1051</v>
      </c>
      <c r="C216" s="379">
        <v>468.3140224607028</v>
      </c>
      <c r="D216" s="379">
        <v>173.02230821973274</v>
      </c>
      <c r="E216" s="379">
        <v>49.215285714972161</v>
      </c>
      <c r="F216" s="379">
        <f t="shared" si="12"/>
        <v>222.2375939347049</v>
      </c>
      <c r="G216" s="379"/>
      <c r="H216" s="379">
        <v>0</v>
      </c>
      <c r="I216" s="379">
        <v>49.215285714972161</v>
      </c>
      <c r="J216" s="379">
        <f t="shared" si="13"/>
        <v>49.215285714972161</v>
      </c>
      <c r="K216" s="379"/>
      <c r="L216" s="379">
        <f t="shared" si="14"/>
        <v>196.86114281102573</v>
      </c>
      <c r="M216" s="379">
        <f t="shared" si="15"/>
        <v>246.0764285259979</v>
      </c>
    </row>
    <row r="217" spans="1:19" s="80" customFormat="1" ht="17.649999999999999" customHeight="1" x14ac:dyDescent="0.25">
      <c r="A217" s="377">
        <v>269</v>
      </c>
      <c r="B217" s="378" t="s">
        <v>1052</v>
      </c>
      <c r="C217" s="379">
        <v>56.609841514340253</v>
      </c>
      <c r="D217" s="379">
        <v>20.856257400020098</v>
      </c>
      <c r="E217" s="379">
        <v>5.958930685720027</v>
      </c>
      <c r="F217" s="379">
        <f t="shared" si="12"/>
        <v>26.815188085740125</v>
      </c>
      <c r="G217" s="379"/>
      <c r="H217" s="379">
        <v>0</v>
      </c>
      <c r="I217" s="379">
        <v>5.958930685720027</v>
      </c>
      <c r="J217" s="379">
        <f t="shared" si="13"/>
        <v>5.958930685720027</v>
      </c>
      <c r="K217" s="379"/>
      <c r="L217" s="386">
        <f t="shared" si="14"/>
        <v>23.835722742880101</v>
      </c>
      <c r="M217" s="386">
        <f t="shared" si="15"/>
        <v>29.794653428600128</v>
      </c>
    </row>
    <row r="218" spans="1:19" s="80" customFormat="1" ht="17.649999999999999" customHeight="1" x14ac:dyDescent="0.25">
      <c r="A218" s="216">
        <v>275</v>
      </c>
      <c r="B218" s="378" t="s">
        <v>1053</v>
      </c>
      <c r="C218" s="379">
        <v>1370.6137399999998</v>
      </c>
      <c r="D218" s="379">
        <v>504.9629568094108</v>
      </c>
      <c r="E218" s="379">
        <v>144.27513051697451</v>
      </c>
      <c r="F218" s="379">
        <f t="shared" si="12"/>
        <v>649.23808732638531</v>
      </c>
      <c r="G218" s="379"/>
      <c r="H218" s="379">
        <v>0</v>
      </c>
      <c r="I218" s="379">
        <v>144.27513051697451</v>
      </c>
      <c r="J218" s="379">
        <f t="shared" si="13"/>
        <v>144.27513051697451</v>
      </c>
      <c r="K218" s="379"/>
      <c r="L218" s="386">
        <f t="shared" si="14"/>
        <v>577.10052215663995</v>
      </c>
      <c r="M218" s="386">
        <f t="shared" si="15"/>
        <v>721.37565267361447</v>
      </c>
    </row>
    <row r="219" spans="1:19" s="80" customFormat="1" ht="17.649999999999999" customHeight="1" x14ac:dyDescent="0.25">
      <c r="A219" s="216">
        <v>283</v>
      </c>
      <c r="B219" s="378" t="s">
        <v>51</v>
      </c>
      <c r="C219" s="379">
        <v>408.16253513042113</v>
      </c>
      <c r="D219" s="379">
        <v>0</v>
      </c>
      <c r="E219" s="379">
        <v>20.408126754996502</v>
      </c>
      <c r="F219" s="379">
        <f t="shared" si="12"/>
        <v>20.408126754996502</v>
      </c>
      <c r="G219" s="379">
        <f>'[9]COMP MILLDDLLS'!H211*'Comp Dir Oper'!$N$9</f>
        <v>288.91710644509828</v>
      </c>
      <c r="H219" s="379">
        <v>0</v>
      </c>
      <c r="I219" s="379">
        <v>40.816253509993011</v>
      </c>
      <c r="J219" s="379">
        <f t="shared" si="13"/>
        <v>40.816253509993011</v>
      </c>
      <c r="K219" s="379"/>
      <c r="L219" s="379">
        <f t="shared" si="14"/>
        <v>346.93815486543161</v>
      </c>
      <c r="M219" s="379">
        <f t="shared" si="15"/>
        <v>387.75440837542465</v>
      </c>
    </row>
    <row r="220" spans="1:19" s="80" customFormat="1" ht="17.649999999999999" customHeight="1" x14ac:dyDescent="0.25">
      <c r="A220" s="377">
        <v>286</v>
      </c>
      <c r="B220" s="384" t="s">
        <v>1054</v>
      </c>
      <c r="C220" s="379">
        <v>2099.1474895451579</v>
      </c>
      <c r="D220" s="379">
        <v>524.78687237870133</v>
      </c>
      <c r="E220" s="379">
        <v>104.95737447574025</v>
      </c>
      <c r="F220" s="379">
        <f t="shared" si="12"/>
        <v>629.7442468544416</v>
      </c>
      <c r="G220" s="379">
        <f>'[9]COMP MILLDDLLS'!H212*'Comp Dir Oper'!$N$9</f>
        <v>246.0764285259979</v>
      </c>
      <c r="H220" s="379">
        <v>104.95737447574025</v>
      </c>
      <c r="I220" s="379">
        <v>209.9147489514805</v>
      </c>
      <c r="J220" s="379">
        <f t="shared" si="13"/>
        <v>314.87212342722074</v>
      </c>
      <c r="K220" s="379"/>
      <c r="L220" s="379">
        <f t="shared" si="14"/>
        <v>1154.5311192634956</v>
      </c>
      <c r="M220" s="379">
        <f t="shared" si="15"/>
        <v>1469.4032426907163</v>
      </c>
    </row>
    <row r="221" spans="1:19" s="80" customFormat="1" ht="17.649999999999999" customHeight="1" x14ac:dyDescent="0.25">
      <c r="A221" s="377">
        <v>288</v>
      </c>
      <c r="B221" s="384" t="s">
        <v>1055</v>
      </c>
      <c r="C221" s="379">
        <v>494.2800586488641</v>
      </c>
      <c r="D221" s="379">
        <v>53.599904397992674</v>
      </c>
      <c r="E221" s="379">
        <v>16.592539407553687</v>
      </c>
      <c r="F221" s="379">
        <f t="shared" si="12"/>
        <v>70.192443805546361</v>
      </c>
      <c r="G221" s="379">
        <f>'[9]COMP MILLDDLLS'!H213*'Comp Dir Oper'!$N$9</f>
        <v>29.794653428600132</v>
      </c>
      <c r="H221" s="379">
        <v>11.129959986402641</v>
      </c>
      <c r="I221" s="379">
        <v>40.98505167633612</v>
      </c>
      <c r="J221" s="379">
        <f t="shared" si="13"/>
        <v>52.115011662738759</v>
      </c>
      <c r="K221" s="379"/>
      <c r="L221" s="379">
        <f t="shared" si="14"/>
        <v>371.97260318057897</v>
      </c>
      <c r="M221" s="379">
        <f t="shared" si="15"/>
        <v>424.08761484331774</v>
      </c>
    </row>
    <row r="222" spans="1:19" s="80" customFormat="1" ht="17.649999999999999" customHeight="1" x14ac:dyDescent="0.25">
      <c r="A222" s="377">
        <v>292</v>
      </c>
      <c r="B222" s="384" t="s">
        <v>1056</v>
      </c>
      <c r="C222" s="379">
        <v>1204.1773604642203</v>
      </c>
      <c r="D222" s="379">
        <v>165.51407288871587</v>
      </c>
      <c r="E222" s="379">
        <v>55.050697684955473</v>
      </c>
      <c r="F222" s="379">
        <f t="shared" si="12"/>
        <v>220.56477057367135</v>
      </c>
      <c r="G222" s="379">
        <f>'[9]COMP MILLDDLLS'!H214*'Comp Dir Oper'!$N$9</f>
        <v>721.37565267361458</v>
      </c>
      <c r="H222" s="379">
        <v>27.706338759402463</v>
      </c>
      <c r="I222" s="379">
        <v>82.757036444357922</v>
      </c>
      <c r="J222" s="379">
        <f t="shared" si="13"/>
        <v>110.46337520376039</v>
      </c>
      <c r="K222" s="379"/>
      <c r="L222" s="379">
        <f t="shared" si="14"/>
        <v>873.14921468678858</v>
      </c>
      <c r="M222" s="379">
        <f t="shared" si="15"/>
        <v>983.61258989054897</v>
      </c>
    </row>
    <row r="223" spans="1:19" s="80" customFormat="1" ht="17.649999999999999" customHeight="1" x14ac:dyDescent="0.25">
      <c r="A223" s="216">
        <v>293</v>
      </c>
      <c r="B223" s="378" t="s">
        <v>1057</v>
      </c>
      <c r="C223" s="379">
        <v>1377.5986062290356</v>
      </c>
      <c r="D223" s="379">
        <v>507.53632885032499</v>
      </c>
      <c r="E223" s="379">
        <v>145.01037967152146</v>
      </c>
      <c r="F223" s="379">
        <f t="shared" si="12"/>
        <v>652.54670852184643</v>
      </c>
      <c r="G223" s="379">
        <f>'[9]COMP MILLDDLLS'!H215*'Comp Dir Oper'!$N$9</f>
        <v>387.75440837542465</v>
      </c>
      <c r="H223" s="379">
        <v>0</v>
      </c>
      <c r="I223" s="379">
        <v>145.01037967152143</v>
      </c>
      <c r="J223" s="379">
        <f t="shared" si="13"/>
        <v>145.01037967152143</v>
      </c>
      <c r="K223" s="379"/>
      <c r="L223" s="379">
        <f t="shared" si="14"/>
        <v>580.04151803566765</v>
      </c>
      <c r="M223" s="379">
        <f t="shared" si="15"/>
        <v>725.05189770718903</v>
      </c>
    </row>
    <row r="224" spans="1:19" s="82" customFormat="1" ht="17.649999999999999" customHeight="1" x14ac:dyDescent="0.25">
      <c r="A224" s="377">
        <v>294</v>
      </c>
      <c r="B224" s="384" t="s">
        <v>1058</v>
      </c>
      <c r="C224" s="379">
        <v>1026.3672528528825</v>
      </c>
      <c r="D224" s="379">
        <v>416.89342932964018</v>
      </c>
      <c r="E224" s="379">
        <v>95.504609847661357</v>
      </c>
      <c r="F224" s="379">
        <f t="shared" si="12"/>
        <v>512.3980391773016</v>
      </c>
      <c r="G224" s="379">
        <f>'[9]COMP MILLDDLLS'!H216*'Comp Dir Oper'!$N$9</f>
        <v>1469.4032426907161</v>
      </c>
      <c r="H224" s="379">
        <v>9.4174244587247848</v>
      </c>
      <c r="I224" s="379">
        <v>102.01122215551852</v>
      </c>
      <c r="J224" s="379">
        <f t="shared" si="13"/>
        <v>111.42864661424331</v>
      </c>
      <c r="K224" s="379"/>
      <c r="L224" s="379">
        <f t="shared" si="14"/>
        <v>402.54056706133764</v>
      </c>
      <c r="M224" s="379">
        <f t="shared" si="15"/>
        <v>513.96921367558093</v>
      </c>
    </row>
    <row r="225" spans="1:15" s="82" customFormat="1" ht="17.649999999999999" customHeight="1" x14ac:dyDescent="0.25">
      <c r="A225" s="216">
        <v>295</v>
      </c>
      <c r="B225" s="378" t="s">
        <v>1059</v>
      </c>
      <c r="C225" s="379">
        <v>393.87176160066082</v>
      </c>
      <c r="D225" s="379">
        <v>151.60226906258021</v>
      </c>
      <c r="E225" s="379">
        <v>37.54850780284648</v>
      </c>
      <c r="F225" s="379">
        <f t="shared" si="12"/>
        <v>189.15077686542668</v>
      </c>
      <c r="G225" s="379">
        <f>'[9]COMP MILLDDLLS'!H218*'Comp Dir Oper'!$N$9</f>
        <v>983.61258989054886</v>
      </c>
      <c r="H225" s="379">
        <v>0.89462088746163826</v>
      </c>
      <c r="I225" s="379">
        <v>36.110957757487462</v>
      </c>
      <c r="J225" s="379">
        <f t="shared" si="13"/>
        <v>37.005578644949104</v>
      </c>
      <c r="K225" s="379"/>
      <c r="L225" s="379">
        <f t="shared" si="14"/>
        <v>167.71540609028503</v>
      </c>
      <c r="M225" s="379">
        <f t="shared" si="15"/>
        <v>204.72098473523414</v>
      </c>
    </row>
    <row r="226" spans="1:15" s="80" customFormat="1" ht="17.649999999999999" customHeight="1" x14ac:dyDescent="0.25">
      <c r="A226" s="216">
        <v>300</v>
      </c>
      <c r="B226" s="378" t="s">
        <v>56</v>
      </c>
      <c r="C226" s="379">
        <v>504.93749854709017</v>
      </c>
      <c r="D226" s="379">
        <v>0</v>
      </c>
      <c r="E226" s="379">
        <v>25.246874930939924</v>
      </c>
      <c r="F226" s="379">
        <f t="shared" si="12"/>
        <v>25.246874930939924</v>
      </c>
      <c r="G226" s="379">
        <f>'[9]COMP MILLDDLLS'!H219*'Comp Dir Oper'!$N$9</f>
        <v>725.05189770718926</v>
      </c>
      <c r="H226" s="379">
        <v>0</v>
      </c>
      <c r="I226" s="379">
        <v>50.493749861879849</v>
      </c>
      <c r="J226" s="379">
        <f t="shared" si="13"/>
        <v>50.493749861879849</v>
      </c>
      <c r="K226" s="379"/>
      <c r="L226" s="379">
        <f t="shared" si="14"/>
        <v>429.19687375427037</v>
      </c>
      <c r="M226" s="379">
        <f t="shared" si="15"/>
        <v>479.69062361615022</v>
      </c>
    </row>
    <row r="227" spans="1:15" s="80" customFormat="1" ht="17.649999999999999" customHeight="1" x14ac:dyDescent="0.25">
      <c r="A227" s="377">
        <v>305</v>
      </c>
      <c r="B227" s="383" t="s">
        <v>1060</v>
      </c>
      <c r="C227" s="379">
        <v>158.41063799070946</v>
      </c>
      <c r="D227" s="379">
        <v>60.385166635180063</v>
      </c>
      <c r="E227" s="379">
        <v>16.337578142836158</v>
      </c>
      <c r="F227" s="379">
        <f t="shared" si="12"/>
        <v>76.722744778016221</v>
      </c>
      <c r="G227" s="379">
        <f>'[9]COMP MILLDDLLS'!H220*'Comp Dir Oper'!$N$9</f>
        <v>513.96921367558116</v>
      </c>
      <c r="H227" s="379">
        <v>0</v>
      </c>
      <c r="I227" s="379">
        <v>16.337578142836158</v>
      </c>
      <c r="J227" s="379">
        <f t="shared" si="13"/>
        <v>16.337578142836158</v>
      </c>
      <c r="K227" s="379"/>
      <c r="L227" s="379">
        <f t="shared" si="14"/>
        <v>65.350315069857089</v>
      </c>
      <c r="M227" s="379">
        <f t="shared" si="15"/>
        <v>81.68789321269324</v>
      </c>
    </row>
    <row r="228" spans="1:15" s="80" customFormat="1" ht="18.75" customHeight="1" x14ac:dyDescent="0.25">
      <c r="A228" s="377">
        <v>306</v>
      </c>
      <c r="B228" s="383" t="s">
        <v>1061</v>
      </c>
      <c r="C228" s="379">
        <v>1389.9935777511516</v>
      </c>
      <c r="D228" s="379">
        <v>240.20332200683896</v>
      </c>
      <c r="E228" s="379">
        <v>67.856278506502733</v>
      </c>
      <c r="F228" s="379">
        <f t="shared" si="12"/>
        <v>308.05960051334171</v>
      </c>
      <c r="G228" s="379">
        <f>'[9]COMP MILLDDLLS'!H221*'Comp Dir Oper'!$N$9</f>
        <v>204.72098473523414</v>
      </c>
      <c r="H228" s="379">
        <v>34.349364798386745</v>
      </c>
      <c r="I228" s="379">
        <v>102.20564330488951</v>
      </c>
      <c r="J228" s="379">
        <f t="shared" si="13"/>
        <v>136.55500810327624</v>
      </c>
      <c r="K228" s="379"/>
      <c r="L228" s="379">
        <f t="shared" si="14"/>
        <v>945.37896913453358</v>
      </c>
      <c r="M228" s="379">
        <f t="shared" si="15"/>
        <v>1081.9339772378098</v>
      </c>
    </row>
    <row r="229" spans="1:15" s="80" customFormat="1" ht="17.649999999999999" customHeight="1" x14ac:dyDescent="0.25">
      <c r="A229" s="377">
        <v>307</v>
      </c>
      <c r="B229" s="383" t="s">
        <v>1062</v>
      </c>
      <c r="C229" s="379">
        <v>1556.9897742683688</v>
      </c>
      <c r="D229" s="379">
        <v>217.10667065310619</v>
      </c>
      <c r="E229" s="379">
        <v>67.180603010519945</v>
      </c>
      <c r="F229" s="379">
        <f t="shared" si="12"/>
        <v>284.28727366362614</v>
      </c>
      <c r="G229" s="379">
        <f>'[9]COMP MILLDDLLS'!H223*'Comp Dir Oper'!$N$9</f>
        <v>81.687893212693226</v>
      </c>
      <c r="H229" s="379">
        <v>44.282571217344959</v>
      </c>
      <c r="I229" s="379">
        <v>111.46317422786495</v>
      </c>
      <c r="J229" s="379">
        <f t="shared" si="13"/>
        <v>155.74574544520991</v>
      </c>
      <c r="K229" s="379"/>
      <c r="L229" s="379">
        <f t="shared" si="14"/>
        <v>1116.9567551595328</v>
      </c>
      <c r="M229" s="379">
        <f t="shared" si="15"/>
        <v>1272.7025006047427</v>
      </c>
    </row>
    <row r="230" spans="1:15" s="82" customFormat="1" ht="17.649999999999999" customHeight="1" x14ac:dyDescent="0.25">
      <c r="A230" s="377">
        <v>308</v>
      </c>
      <c r="B230" s="383" t="s">
        <v>1063</v>
      </c>
      <c r="C230" s="379">
        <v>1018.1910609553427</v>
      </c>
      <c r="D230" s="379">
        <v>265.40781533366044</v>
      </c>
      <c r="E230" s="379">
        <v>52.914991479977992</v>
      </c>
      <c r="F230" s="379">
        <f t="shared" si="12"/>
        <v>318.32280681363841</v>
      </c>
      <c r="G230" s="379">
        <f>'[9]COMP MILLDDLLS'!H224*'Comp Dir Oper'!$N$9</f>
        <v>1081.9339772378098</v>
      </c>
      <c r="H230" s="379">
        <v>51.796651506776037</v>
      </c>
      <c r="I230" s="379">
        <v>104.711642986754</v>
      </c>
      <c r="J230" s="379">
        <f t="shared" si="13"/>
        <v>156.50829449353003</v>
      </c>
      <c r="K230" s="379"/>
      <c r="L230" s="379">
        <f t="shared" si="14"/>
        <v>543.35995964817425</v>
      </c>
      <c r="M230" s="379">
        <f t="shared" si="15"/>
        <v>699.86825414170426</v>
      </c>
    </row>
    <row r="231" spans="1:15" s="82" customFormat="1" ht="17.649999999999999" customHeight="1" x14ac:dyDescent="0.25">
      <c r="A231" s="377">
        <v>309</v>
      </c>
      <c r="B231" s="384" t="s">
        <v>58</v>
      </c>
      <c r="C231" s="379">
        <v>952.68015727581508</v>
      </c>
      <c r="D231" s="379">
        <v>21.554567300357714</v>
      </c>
      <c r="E231" s="379">
        <v>37.713223839204908</v>
      </c>
      <c r="F231" s="379">
        <f t="shared" si="12"/>
        <v>59.267791139562618</v>
      </c>
      <c r="G231" s="379">
        <f>'[9]COMP MILLDDLLS'!H225*'Comp Dir Oper'!$N$9</f>
        <v>1272.7025006047427</v>
      </c>
      <c r="H231" s="379">
        <v>10.972492783029237</v>
      </c>
      <c r="I231" s="379">
        <v>54.543687194241812</v>
      </c>
      <c r="J231" s="379">
        <f t="shared" si="13"/>
        <v>65.516179977271051</v>
      </c>
      <c r="K231" s="379"/>
      <c r="L231" s="386">
        <f t="shared" si="14"/>
        <v>827.89618615898144</v>
      </c>
      <c r="M231" s="386">
        <f t="shared" si="15"/>
        <v>893.41236613625244</v>
      </c>
      <c r="N231" s="80"/>
    </row>
    <row r="232" spans="1:15" s="75" customFormat="1" ht="21.75" customHeight="1" x14ac:dyDescent="0.25">
      <c r="A232" s="377">
        <v>312</v>
      </c>
      <c r="B232" s="383" t="s">
        <v>1064</v>
      </c>
      <c r="C232" s="379">
        <v>519.76039194845623</v>
      </c>
      <c r="D232" s="379">
        <v>20.516857578620456</v>
      </c>
      <c r="E232" s="379">
        <v>21.998630555117845</v>
      </c>
      <c r="F232" s="379">
        <f t="shared" si="12"/>
        <v>42.515488133738302</v>
      </c>
      <c r="G232" s="379">
        <f>'[9]COMP MILLDDLLS'!H226*'Comp Dir Oper'!$N$9</f>
        <v>699.86825414170426</v>
      </c>
      <c r="H232" s="379">
        <v>6.8389525262068194</v>
      </c>
      <c r="I232" s="379">
        <v>35.334587976531694</v>
      </c>
      <c r="J232" s="379">
        <f t="shared" si="13"/>
        <v>42.173540502738511</v>
      </c>
      <c r="K232" s="379"/>
      <c r="L232" s="379">
        <f t="shared" si="14"/>
        <v>435.07136331197944</v>
      </c>
      <c r="M232" s="379">
        <f t="shared" si="15"/>
        <v>477.24490381471793</v>
      </c>
      <c r="N232" s="82"/>
      <c r="O232" s="82"/>
    </row>
    <row r="233" spans="1:15" s="82" customFormat="1" ht="17.649999999999999" customHeight="1" x14ac:dyDescent="0.25">
      <c r="A233" s="377">
        <v>314</v>
      </c>
      <c r="B233" s="383" t="s">
        <v>1065</v>
      </c>
      <c r="C233" s="379">
        <v>1880.272400971498</v>
      </c>
      <c r="D233" s="379">
        <v>74.311437261109731</v>
      </c>
      <c r="E233" s="379">
        <v>64.392182940537921</v>
      </c>
      <c r="F233" s="379">
        <f t="shared" si="12"/>
        <v>138.70362020164765</v>
      </c>
      <c r="G233" s="379"/>
      <c r="H233" s="379">
        <v>5.1492851865779361</v>
      </c>
      <c r="I233" s="379">
        <v>69.541468127115863</v>
      </c>
      <c r="J233" s="379">
        <f t="shared" si="13"/>
        <v>74.690753313693804</v>
      </c>
      <c r="K233" s="379"/>
      <c r="L233" s="386">
        <f t="shared" si="14"/>
        <v>1666.8780274561564</v>
      </c>
      <c r="M233" s="386">
        <f t="shared" si="15"/>
        <v>1741.5687807698503</v>
      </c>
      <c r="N233" s="80"/>
      <c r="O233" s="80"/>
    </row>
    <row r="234" spans="1:15" s="75" customFormat="1" ht="17.649999999999999" customHeight="1" x14ac:dyDescent="0.25">
      <c r="A234" s="377">
        <v>316</v>
      </c>
      <c r="B234" s="383" t="s">
        <v>1066</v>
      </c>
      <c r="C234" s="379">
        <v>350.78621353946835</v>
      </c>
      <c r="D234" s="379">
        <v>41.544734707087848</v>
      </c>
      <c r="E234" s="379">
        <v>16.248728943664688</v>
      </c>
      <c r="F234" s="379">
        <f t="shared" si="12"/>
        <v>57.793463650752535</v>
      </c>
      <c r="G234" s="379">
        <f>'[9]COMP MILLDDLLS'!H230*'Comp Dir Oper'!$N$9</f>
        <v>292.99274988871576</v>
      </c>
      <c r="H234" s="379">
        <v>7.6534927550506886</v>
      </c>
      <c r="I234" s="379">
        <v>23.902221698715376</v>
      </c>
      <c r="J234" s="379">
        <f t="shared" si="13"/>
        <v>31.555714453766065</v>
      </c>
      <c r="K234" s="379"/>
      <c r="L234" s="379">
        <f t="shared" si="14"/>
        <v>261.43703543494973</v>
      </c>
      <c r="M234" s="379">
        <f t="shared" si="15"/>
        <v>292.99274988871582</v>
      </c>
      <c r="N234" s="82"/>
      <c r="O234" s="82"/>
    </row>
    <row r="235" spans="1:15" s="75" customFormat="1" ht="17.649999999999999" customHeight="1" x14ac:dyDescent="0.25">
      <c r="A235" s="377">
        <v>317</v>
      </c>
      <c r="B235" s="383" t="s">
        <v>1067</v>
      </c>
      <c r="C235" s="379">
        <v>1318.1279724574345</v>
      </c>
      <c r="D235" s="379">
        <v>210.93650646362536</v>
      </c>
      <c r="E235" s="379">
        <v>60.5278813296976</v>
      </c>
      <c r="F235" s="379">
        <f t="shared" si="12"/>
        <v>271.46438779332294</v>
      </c>
      <c r="G235" s="379">
        <f>'[9]COMP MILLDDLLS'!H231*'Comp Dir Oper'!$N$9</f>
        <v>1046.6635846641116</v>
      </c>
      <c r="H235" s="379">
        <v>32.290325436955605</v>
      </c>
      <c r="I235" s="379">
        <v>92.818206766653191</v>
      </c>
      <c r="J235" s="379">
        <f t="shared" si="13"/>
        <v>125.1085322036088</v>
      </c>
      <c r="K235" s="379"/>
      <c r="L235" s="379">
        <f t="shared" si="14"/>
        <v>921.55505246050279</v>
      </c>
      <c r="M235" s="379">
        <f t="shared" si="15"/>
        <v>1046.6635846641116</v>
      </c>
      <c r="N235" s="82"/>
      <c r="O235" s="82"/>
    </row>
    <row r="236" spans="1:15" s="75" customFormat="1" ht="17.649999999999999" customHeight="1" x14ac:dyDescent="0.25">
      <c r="A236" s="377">
        <v>318</v>
      </c>
      <c r="B236" s="383" t="s">
        <v>1068</v>
      </c>
      <c r="C236" s="379">
        <v>295.43480270938522</v>
      </c>
      <c r="D236" s="379">
        <v>76.466484666660349</v>
      </c>
      <c r="E236" s="379">
        <v>15.293296933332066</v>
      </c>
      <c r="F236" s="379">
        <f t="shared" si="12"/>
        <v>91.759781599992408</v>
      </c>
      <c r="G236" s="379">
        <f>'[9]COMP MILLDDLLS'!H232*'Comp Dir Oper'!$N$9</f>
        <v>203.67502110939282</v>
      </c>
      <c r="H236" s="379">
        <v>15.293296933332066</v>
      </c>
      <c r="I236" s="379">
        <v>30.586593866664138</v>
      </c>
      <c r="J236" s="379">
        <f t="shared" si="13"/>
        <v>45.879890799996204</v>
      </c>
      <c r="K236" s="379"/>
      <c r="L236" s="379">
        <f t="shared" si="14"/>
        <v>157.7951303093966</v>
      </c>
      <c r="M236" s="379">
        <f t="shared" si="15"/>
        <v>203.67502110939279</v>
      </c>
      <c r="N236" s="82"/>
      <c r="O236" s="82"/>
    </row>
    <row r="237" spans="1:15" s="75" customFormat="1" ht="17.649999999999999" customHeight="1" x14ac:dyDescent="0.25">
      <c r="A237" s="377">
        <v>319</v>
      </c>
      <c r="B237" s="383" t="s">
        <v>1069</v>
      </c>
      <c r="C237" s="379">
        <v>884.6787493882083</v>
      </c>
      <c r="D237" s="379">
        <v>176.93574987972076</v>
      </c>
      <c r="E237" s="379">
        <v>44.233937469930183</v>
      </c>
      <c r="F237" s="379">
        <f t="shared" si="12"/>
        <v>221.16968734965093</v>
      </c>
      <c r="G237" s="379">
        <f>'[9]COMP MILLDDLLS'!H233*'Comp Dir Oper'!$N$9</f>
        <v>663.50906203855732</v>
      </c>
      <c r="H237" s="379">
        <v>44.233937469930183</v>
      </c>
      <c r="I237" s="379">
        <v>88.46787493986038</v>
      </c>
      <c r="J237" s="379">
        <f t="shared" si="13"/>
        <v>132.70181240979056</v>
      </c>
      <c r="K237" s="379"/>
      <c r="L237" s="379">
        <f t="shared" si="14"/>
        <v>530.80724962876684</v>
      </c>
      <c r="M237" s="379">
        <f t="shared" si="15"/>
        <v>663.50906203855743</v>
      </c>
      <c r="N237" s="82"/>
      <c r="O237" s="82"/>
    </row>
    <row r="238" spans="1:15" s="75" customFormat="1" ht="17.649999999999999" customHeight="1" x14ac:dyDescent="0.25">
      <c r="A238" s="377">
        <v>320</v>
      </c>
      <c r="B238" s="383" t="s">
        <v>1070</v>
      </c>
      <c r="C238" s="379">
        <v>1189.1983405490989</v>
      </c>
      <c r="D238" s="379">
        <v>155.50347579872596</v>
      </c>
      <c r="E238" s="379">
        <v>53.435527360935886</v>
      </c>
      <c r="F238" s="379">
        <f t="shared" si="12"/>
        <v>208.93900315966184</v>
      </c>
      <c r="G238" s="379">
        <f>'[9]COMP MILLDDLLS'!H234*'Comp Dir Oper'!$N$9</f>
        <v>980.25933738943695</v>
      </c>
      <c r="H238" s="379">
        <v>21.743205027868886</v>
      </c>
      <c r="I238" s="379">
        <v>75.178732388804775</v>
      </c>
      <c r="J238" s="379">
        <f t="shared" si="13"/>
        <v>96.921937416673657</v>
      </c>
      <c r="K238" s="379"/>
      <c r="L238" s="379">
        <f t="shared" si="14"/>
        <v>883.33739997276336</v>
      </c>
      <c r="M238" s="379">
        <f t="shared" si="15"/>
        <v>980.25933738943706</v>
      </c>
      <c r="N238" s="82"/>
      <c r="O238" s="82"/>
    </row>
    <row r="239" spans="1:15" s="75" customFormat="1" ht="30.75" customHeight="1" x14ac:dyDescent="0.25">
      <c r="A239" s="377">
        <v>322</v>
      </c>
      <c r="B239" s="383" t="s">
        <v>1071</v>
      </c>
      <c r="C239" s="379">
        <v>8692.3695074203879</v>
      </c>
      <c r="D239" s="379">
        <v>657.97315060208552</v>
      </c>
      <c r="E239" s="379">
        <v>323.44992852904744</v>
      </c>
      <c r="F239" s="379">
        <f t="shared" si="12"/>
        <v>981.42307913113291</v>
      </c>
      <c r="G239" s="379"/>
      <c r="H239" s="379">
        <v>88.831103408478441</v>
      </c>
      <c r="I239" s="379">
        <v>412.281031937526</v>
      </c>
      <c r="J239" s="379">
        <f t="shared" si="13"/>
        <v>501.11213534600444</v>
      </c>
      <c r="K239" s="379"/>
      <c r="L239" s="379">
        <f t="shared" si="14"/>
        <v>7209.8342929432501</v>
      </c>
      <c r="M239" s="379">
        <f t="shared" si="15"/>
        <v>7710.946428289255</v>
      </c>
      <c r="N239" s="82"/>
      <c r="O239" s="82"/>
    </row>
    <row r="240" spans="1:15" s="75" customFormat="1" ht="30.75" customHeight="1" x14ac:dyDescent="0.25">
      <c r="A240" s="377">
        <v>328</v>
      </c>
      <c r="B240" s="384" t="s">
        <v>1072</v>
      </c>
      <c r="C240" s="379">
        <v>88.999953359242454</v>
      </c>
      <c r="D240" s="379">
        <v>0.10534643783717067</v>
      </c>
      <c r="E240" s="379">
        <v>2.9859786655325848</v>
      </c>
      <c r="F240" s="379">
        <f t="shared" si="12"/>
        <v>3.0913251033697553</v>
      </c>
      <c r="G240" s="379"/>
      <c r="H240" s="379">
        <v>5.2673218918585327E-2</v>
      </c>
      <c r="I240" s="379">
        <v>3.0386518844511703</v>
      </c>
      <c r="J240" s="379">
        <f t="shared" si="13"/>
        <v>3.0913251033697557</v>
      </c>
      <c r="K240" s="379"/>
      <c r="L240" s="379">
        <f t="shared" si="14"/>
        <v>82.817303152502944</v>
      </c>
      <c r="M240" s="379">
        <f t="shared" si="15"/>
        <v>85.908628255872699</v>
      </c>
      <c r="N240" s="82"/>
      <c r="O240" s="82"/>
    </row>
    <row r="241" spans="1:15" s="75" customFormat="1" ht="30.75" customHeight="1" x14ac:dyDescent="0.25">
      <c r="A241" s="377">
        <v>339</v>
      </c>
      <c r="B241" s="383" t="s">
        <v>1073</v>
      </c>
      <c r="C241" s="379">
        <v>10733.950700378547</v>
      </c>
      <c r="D241" s="379">
        <v>272.63660951781929</v>
      </c>
      <c r="E241" s="379">
        <v>408.36978103469062</v>
      </c>
      <c r="F241" s="379">
        <f t="shared" si="12"/>
        <v>681.00639055250986</v>
      </c>
      <c r="G241" s="379"/>
      <c r="H241" s="379">
        <v>167.38916341253022</v>
      </c>
      <c r="I241" s="379">
        <v>575.75894444722076</v>
      </c>
      <c r="J241" s="379">
        <f t="shared" si="13"/>
        <v>743.14810785975101</v>
      </c>
      <c r="K241" s="379"/>
      <c r="L241" s="379">
        <f t="shared" si="14"/>
        <v>9309.7962019662864</v>
      </c>
      <c r="M241" s="379">
        <f t="shared" si="15"/>
        <v>10052.944309826038</v>
      </c>
      <c r="N241" s="82"/>
      <c r="O241" s="82"/>
    </row>
    <row r="242" spans="1:15" s="80" customFormat="1" ht="17.649999999999999" customHeight="1" x14ac:dyDescent="0.25">
      <c r="A242" s="387"/>
      <c r="B242" s="388" t="s">
        <v>1074</v>
      </c>
      <c r="C242" s="389">
        <f>'[9]COMP MILLDDLLS'!D239*'Comp Dir Oper'!$N$9</f>
        <v>74947.336285267957</v>
      </c>
      <c r="D242" s="376">
        <f t="shared" ref="D242:M242" si="16">SUM(D243:D270)</f>
        <v>12288.751306849406</v>
      </c>
      <c r="E242" s="376">
        <f t="shared" si="16"/>
        <v>3383.1004080426319</v>
      </c>
      <c r="F242" s="376">
        <f t="shared" si="16"/>
        <v>15671.85171489204</v>
      </c>
      <c r="G242" s="376">
        <f t="shared" si="16"/>
        <v>0</v>
      </c>
      <c r="H242" s="376">
        <f t="shared" si="16"/>
        <v>1226.2227934670223</v>
      </c>
      <c r="I242" s="376">
        <f t="shared" si="16"/>
        <v>5153.6309399089723</v>
      </c>
      <c r="J242" s="376">
        <f t="shared" si="16"/>
        <v>6379.8537333759941</v>
      </c>
      <c r="K242" s="376">
        <f t="shared" si="16"/>
        <v>0</v>
      </c>
      <c r="L242" s="376">
        <f t="shared" si="16"/>
        <v>52895.630836999946</v>
      </c>
      <c r="M242" s="376">
        <f t="shared" si="16"/>
        <v>59275.484570375927</v>
      </c>
      <c r="N242" s="85"/>
    </row>
    <row r="243" spans="1:15" s="80" customFormat="1" ht="17.649999999999999" customHeight="1" x14ac:dyDescent="0.25">
      <c r="A243" s="377">
        <v>171</v>
      </c>
      <c r="B243" s="378" t="s">
        <v>1075</v>
      </c>
      <c r="C243" s="379">
        <v>9222.7465905242916</v>
      </c>
      <c r="D243" s="379">
        <v>1262.7440550593583</v>
      </c>
      <c r="E243" s="379">
        <v>457.63489338123964</v>
      </c>
      <c r="F243" s="390">
        <f t="shared" ref="F243:F270" si="17">+D243+E243</f>
        <v>1720.3789484405979</v>
      </c>
      <c r="G243" s="379"/>
      <c r="H243" s="379">
        <v>139.05796252255161</v>
      </c>
      <c r="I243" s="379">
        <v>596.69285590379116</v>
      </c>
      <c r="J243" s="379">
        <f t="shared" ref="J243:J270" si="18">+H243+I243</f>
        <v>735.75081842634279</v>
      </c>
      <c r="K243" s="379"/>
      <c r="L243" s="386">
        <f t="shared" ref="L243:L270" si="19">SUM(C243-F243-J243)</f>
        <v>6766.6168236573512</v>
      </c>
      <c r="M243" s="386">
        <f t="shared" ref="M243:M270" si="20">J243+L243</f>
        <v>7502.3676420836937</v>
      </c>
    </row>
    <row r="244" spans="1:15" s="80" customFormat="1" ht="17.649999999999999" customHeight="1" x14ac:dyDescent="0.25">
      <c r="A244" s="377">
        <v>188</v>
      </c>
      <c r="B244" s="378" t="s">
        <v>29</v>
      </c>
      <c r="C244" s="379">
        <v>3451.0233256462575</v>
      </c>
      <c r="D244" s="379">
        <v>2624.4374045714953</v>
      </c>
      <c r="E244" s="379">
        <v>228.48660408831884</v>
      </c>
      <c r="F244" s="390">
        <f t="shared" si="17"/>
        <v>2852.9240086598143</v>
      </c>
      <c r="G244" s="379"/>
      <c r="H244" s="379">
        <v>98.260950275671874</v>
      </c>
      <c r="I244" s="379">
        <v>297.97828107247506</v>
      </c>
      <c r="J244" s="379">
        <f t="shared" si="18"/>
        <v>396.23923134814692</v>
      </c>
      <c r="K244" s="379"/>
      <c r="L244" s="386">
        <f t="shared" si="19"/>
        <v>201.86008563829631</v>
      </c>
      <c r="M244" s="386">
        <f t="shared" si="20"/>
        <v>598.09931698644323</v>
      </c>
    </row>
    <row r="245" spans="1:15" s="80" customFormat="1" ht="17.649999999999999" customHeight="1" x14ac:dyDescent="0.25">
      <c r="A245" s="377">
        <v>209</v>
      </c>
      <c r="B245" s="383" t="s">
        <v>1076</v>
      </c>
      <c r="C245" s="379">
        <v>1038.1155905674477</v>
      </c>
      <c r="D245" s="379">
        <v>599.19166129721418</v>
      </c>
      <c r="E245" s="379">
        <v>58.547900236322832</v>
      </c>
      <c r="F245" s="390">
        <f t="shared" si="17"/>
        <v>657.73956153353697</v>
      </c>
      <c r="G245" s="379"/>
      <c r="H245" s="379">
        <v>40.618280704921276</v>
      </c>
      <c r="I245" s="379">
        <v>86.16593264653855</v>
      </c>
      <c r="J245" s="379">
        <f t="shared" si="18"/>
        <v>126.78421335145983</v>
      </c>
      <c r="K245" s="379"/>
      <c r="L245" s="386">
        <f t="shared" si="19"/>
        <v>253.59181568245094</v>
      </c>
      <c r="M245" s="386">
        <f t="shared" si="20"/>
        <v>380.37602903391075</v>
      </c>
    </row>
    <row r="246" spans="1:15" s="80" customFormat="1" ht="17.649999999999999" customHeight="1" x14ac:dyDescent="0.25">
      <c r="A246" s="377">
        <v>212</v>
      </c>
      <c r="B246" s="384" t="s">
        <v>1077</v>
      </c>
      <c r="C246" s="379">
        <v>720.56448368188092</v>
      </c>
      <c r="D246" s="379">
        <v>624.39458245488129</v>
      </c>
      <c r="E246" s="379">
        <v>59.928743625314873</v>
      </c>
      <c r="F246" s="390">
        <f t="shared" si="17"/>
        <v>684.32332608019613</v>
      </c>
      <c r="G246" s="379"/>
      <c r="H246" s="379">
        <v>18.120578825857255</v>
      </c>
      <c r="I246" s="379">
        <v>18.120578775827614</v>
      </c>
      <c r="J246" s="379">
        <f t="shared" si="18"/>
        <v>36.241157601684868</v>
      </c>
      <c r="K246" s="379"/>
      <c r="L246" s="386">
        <f t="shared" si="19"/>
        <v>-7.815970093361102E-14</v>
      </c>
      <c r="M246" s="386">
        <f t="shared" si="20"/>
        <v>36.24115760168479</v>
      </c>
    </row>
    <row r="247" spans="1:15" s="80" customFormat="1" ht="17.649999999999999" customHeight="1" x14ac:dyDescent="0.25">
      <c r="A247" s="377">
        <v>214</v>
      </c>
      <c r="B247" s="383" t="s">
        <v>1078</v>
      </c>
      <c r="C247" s="379">
        <v>2172.7357276715525</v>
      </c>
      <c r="D247" s="379">
        <v>1477.4902260794715</v>
      </c>
      <c r="E247" s="379">
        <v>139.63569555710561</v>
      </c>
      <c r="F247" s="390">
        <f t="shared" si="17"/>
        <v>1617.1259216365772</v>
      </c>
      <c r="G247" s="379"/>
      <c r="H247" s="379">
        <v>88.820325121706986</v>
      </c>
      <c r="I247" s="379">
        <v>168.09988067807143</v>
      </c>
      <c r="J247" s="379">
        <f t="shared" si="18"/>
        <v>256.92020579977839</v>
      </c>
      <c r="K247" s="379"/>
      <c r="L247" s="386">
        <f t="shared" si="19"/>
        <v>298.68960023519685</v>
      </c>
      <c r="M247" s="386">
        <f t="shared" si="20"/>
        <v>555.60980603497524</v>
      </c>
    </row>
    <row r="248" spans="1:15" s="80" customFormat="1" ht="17.649999999999999" customHeight="1" x14ac:dyDescent="0.25">
      <c r="A248" s="377">
        <v>245</v>
      </c>
      <c r="B248" s="383" t="s">
        <v>1079</v>
      </c>
      <c r="C248" s="379">
        <v>786.3088752518247</v>
      </c>
      <c r="D248" s="379">
        <v>439.21642635988309</v>
      </c>
      <c r="E248" s="379">
        <v>41.554658699240392</v>
      </c>
      <c r="F248" s="390">
        <f t="shared" si="17"/>
        <v>480.77108505912349</v>
      </c>
      <c r="G248" s="379"/>
      <c r="H248" s="379">
        <v>34.360593709543792</v>
      </c>
      <c r="I248" s="379">
        <v>62.945705204294349</v>
      </c>
      <c r="J248" s="379">
        <f t="shared" si="18"/>
        <v>97.306298913838134</v>
      </c>
      <c r="K248" s="379"/>
      <c r="L248" s="386">
        <f t="shared" si="19"/>
        <v>208.23149127886307</v>
      </c>
      <c r="M248" s="386">
        <f t="shared" si="20"/>
        <v>305.53779019270121</v>
      </c>
      <c r="N248" s="82"/>
    </row>
    <row r="249" spans="1:15" s="80" customFormat="1" ht="17.649999999999999" customHeight="1" x14ac:dyDescent="0.25">
      <c r="A249" s="377">
        <v>249</v>
      </c>
      <c r="B249" s="383" t="s">
        <v>1080</v>
      </c>
      <c r="C249" s="379">
        <v>872.04427998617302</v>
      </c>
      <c r="D249" s="379">
        <v>352.19529240066782</v>
      </c>
      <c r="E249" s="379">
        <v>65.759704823079304</v>
      </c>
      <c r="F249" s="390">
        <f t="shared" si="17"/>
        <v>417.95499722374711</v>
      </c>
      <c r="G249" s="379"/>
      <c r="H249" s="379">
        <v>22.271285415884073</v>
      </c>
      <c r="I249" s="379">
        <v>84.24977876386221</v>
      </c>
      <c r="J249" s="379">
        <f t="shared" si="18"/>
        <v>106.52106417974628</v>
      </c>
      <c r="K249" s="379"/>
      <c r="L249" s="386">
        <f t="shared" si="19"/>
        <v>347.56821858267961</v>
      </c>
      <c r="M249" s="386">
        <f t="shared" si="20"/>
        <v>454.08928276242591</v>
      </c>
    </row>
    <row r="250" spans="1:15" s="80" customFormat="1" ht="17.649999999999999" customHeight="1" x14ac:dyDescent="0.25">
      <c r="A250" s="377">
        <v>261</v>
      </c>
      <c r="B250" s="384" t="s">
        <v>1081</v>
      </c>
      <c r="C250" s="379">
        <v>7401.4722829303619</v>
      </c>
      <c r="D250" s="379">
        <v>2495.5850139498725</v>
      </c>
      <c r="E250" s="379">
        <v>620.58554338967656</v>
      </c>
      <c r="F250" s="390">
        <f t="shared" si="17"/>
        <v>3116.1705573395493</v>
      </c>
      <c r="G250" s="379"/>
      <c r="H250" s="379">
        <v>64.022838865452513</v>
      </c>
      <c r="I250" s="379">
        <v>636.35489617766734</v>
      </c>
      <c r="J250" s="379">
        <f t="shared" si="18"/>
        <v>700.37773504311986</v>
      </c>
      <c r="K250" s="379"/>
      <c r="L250" s="386">
        <f t="shared" si="19"/>
        <v>3584.9239905476925</v>
      </c>
      <c r="M250" s="386">
        <f t="shared" si="20"/>
        <v>4285.3017255908126</v>
      </c>
    </row>
    <row r="251" spans="1:15" s="80" customFormat="1" ht="17.649999999999999" customHeight="1" x14ac:dyDescent="0.25">
      <c r="A251" s="377">
        <v>264</v>
      </c>
      <c r="B251" s="384" t="s">
        <v>41</v>
      </c>
      <c r="C251" s="379">
        <v>11730.754469967931</v>
      </c>
      <c r="D251" s="379">
        <v>1276.8791050480934</v>
      </c>
      <c r="E251" s="379">
        <v>531.34037901753402</v>
      </c>
      <c r="F251" s="390">
        <f t="shared" si="17"/>
        <v>1808.2194840656275</v>
      </c>
      <c r="G251" s="379"/>
      <c r="H251" s="379">
        <v>384.637834633078</v>
      </c>
      <c r="I251" s="379">
        <v>915.97821365061202</v>
      </c>
      <c r="J251" s="379">
        <f t="shared" si="18"/>
        <v>1300.6160482836899</v>
      </c>
      <c r="K251" s="379"/>
      <c r="L251" s="386">
        <f t="shared" si="19"/>
        <v>8621.918937618615</v>
      </c>
      <c r="M251" s="386">
        <f t="shared" si="20"/>
        <v>9922.5349859023045</v>
      </c>
    </row>
    <row r="252" spans="1:15" s="82" customFormat="1" ht="17.649999999999999" customHeight="1" x14ac:dyDescent="0.25">
      <c r="A252" s="377">
        <v>266</v>
      </c>
      <c r="B252" s="384" t="s">
        <v>42</v>
      </c>
      <c r="C252" s="379">
        <v>618.85962391619648</v>
      </c>
      <c r="D252" s="379">
        <v>0</v>
      </c>
      <c r="E252" s="379">
        <v>27.92447457196867</v>
      </c>
      <c r="F252" s="390">
        <f t="shared" si="17"/>
        <v>27.92447457196867</v>
      </c>
      <c r="G252" s="379"/>
      <c r="H252" s="379">
        <v>0</v>
      </c>
      <c r="I252" s="379">
        <v>53.969117446913337</v>
      </c>
      <c r="J252" s="379">
        <f t="shared" si="18"/>
        <v>53.969117446913337</v>
      </c>
      <c r="K252" s="379"/>
      <c r="L252" s="386">
        <f t="shared" si="19"/>
        <v>536.96603189731456</v>
      </c>
      <c r="M252" s="386">
        <f t="shared" si="20"/>
        <v>590.93514934422785</v>
      </c>
      <c r="N252" s="80"/>
      <c r="O252" s="80"/>
    </row>
    <row r="253" spans="1:15" s="82" customFormat="1" ht="17.649999999999999" customHeight="1" x14ac:dyDescent="0.25">
      <c r="A253" s="377">
        <v>273</v>
      </c>
      <c r="B253" s="384" t="s">
        <v>1082</v>
      </c>
      <c r="C253" s="379">
        <v>656.83593139783159</v>
      </c>
      <c r="D253" s="379">
        <v>127.71308275968332</v>
      </c>
      <c r="E253" s="379">
        <v>41.384282454610151</v>
      </c>
      <c r="F253" s="390">
        <f t="shared" si="17"/>
        <v>169.09736521429346</v>
      </c>
      <c r="G253" s="379"/>
      <c r="H253" s="379">
        <v>20.00849902499732</v>
      </c>
      <c r="I253" s="379">
        <v>61.3927814796075</v>
      </c>
      <c r="J253" s="379">
        <f t="shared" si="18"/>
        <v>81.401280504604813</v>
      </c>
      <c r="K253" s="379"/>
      <c r="L253" s="386">
        <f t="shared" si="19"/>
        <v>406.33728567893331</v>
      </c>
      <c r="M253" s="386">
        <f t="shared" si="20"/>
        <v>487.73856618353813</v>
      </c>
      <c r="N253" s="80"/>
      <c r="O253" s="80"/>
    </row>
    <row r="254" spans="1:15" s="82" customFormat="1" ht="17.649999999999999" customHeight="1" x14ac:dyDescent="0.25">
      <c r="A254" s="377">
        <v>274</v>
      </c>
      <c r="B254" s="384" t="s">
        <v>45</v>
      </c>
      <c r="C254" s="379">
        <v>1766.3989246398612</v>
      </c>
      <c r="D254" s="379">
        <v>543.58795105881234</v>
      </c>
      <c r="E254" s="379">
        <v>126.98877762965697</v>
      </c>
      <c r="F254" s="390">
        <f t="shared" si="17"/>
        <v>670.5767286884693</v>
      </c>
      <c r="G254" s="379"/>
      <c r="H254" s="379">
        <v>40.069015917464917</v>
      </c>
      <c r="I254" s="379">
        <v>174.70703196511775</v>
      </c>
      <c r="J254" s="379">
        <f t="shared" si="18"/>
        <v>214.77604788258267</v>
      </c>
      <c r="K254" s="379"/>
      <c r="L254" s="386">
        <f t="shared" si="19"/>
        <v>881.0461480688092</v>
      </c>
      <c r="M254" s="386">
        <f t="shared" si="20"/>
        <v>1095.8221959513919</v>
      </c>
      <c r="N254" s="80"/>
      <c r="O254" s="80"/>
    </row>
    <row r="255" spans="1:15" s="82" customFormat="1" ht="17.649999999999999" customHeight="1" x14ac:dyDescent="0.25">
      <c r="A255" s="377">
        <v>278</v>
      </c>
      <c r="B255" s="384" t="s">
        <v>47</v>
      </c>
      <c r="C255" s="379">
        <v>4202.1682000000001</v>
      </c>
      <c r="D255" s="379">
        <v>35.018068267878995</v>
      </c>
      <c r="E255" s="379">
        <v>157.58130730363698</v>
      </c>
      <c r="F255" s="390">
        <f t="shared" si="17"/>
        <v>192.59937557151596</v>
      </c>
      <c r="G255" s="379"/>
      <c r="H255" s="379">
        <v>0</v>
      </c>
      <c r="I255" s="379">
        <v>210.10840980363699</v>
      </c>
      <c r="J255" s="379">
        <f t="shared" si="18"/>
        <v>210.10840980363699</v>
      </c>
      <c r="K255" s="379"/>
      <c r="L255" s="386">
        <f t="shared" si="19"/>
        <v>3799.4604146248471</v>
      </c>
      <c r="M255" s="386">
        <f t="shared" si="20"/>
        <v>4009.5688244284843</v>
      </c>
      <c r="N255" s="80"/>
      <c r="O255" s="80"/>
    </row>
    <row r="256" spans="1:15" s="82" customFormat="1" ht="17.649999999999999" customHeight="1" x14ac:dyDescent="0.25">
      <c r="A256" s="377">
        <v>280</v>
      </c>
      <c r="B256" s="384" t="s">
        <v>1083</v>
      </c>
      <c r="C256" s="379">
        <v>381.84368911622289</v>
      </c>
      <c r="D256" s="379">
        <v>62.951831177554922</v>
      </c>
      <c r="E256" s="379">
        <v>17.661073880046434</v>
      </c>
      <c r="F256" s="390">
        <f t="shared" si="17"/>
        <v>80.612905057601353</v>
      </c>
      <c r="G256" s="379"/>
      <c r="H256" s="379">
        <v>12.179134670537277</v>
      </c>
      <c r="I256" s="379">
        <v>29.840208550583711</v>
      </c>
      <c r="J256" s="379">
        <f t="shared" si="18"/>
        <v>42.019343221120991</v>
      </c>
      <c r="K256" s="379"/>
      <c r="L256" s="386">
        <f t="shared" si="19"/>
        <v>259.21144083750056</v>
      </c>
      <c r="M256" s="386">
        <f t="shared" si="20"/>
        <v>301.23078405862157</v>
      </c>
      <c r="N256" s="80"/>
      <c r="O256" s="80"/>
    </row>
    <row r="257" spans="1:21" s="82" customFormat="1" ht="17.649999999999999" customHeight="1" x14ac:dyDescent="0.25">
      <c r="A257" s="377">
        <v>281</v>
      </c>
      <c r="B257" s="384" t="s">
        <v>1084</v>
      </c>
      <c r="C257" s="379">
        <v>1694.1612960526591</v>
      </c>
      <c r="D257" s="379">
        <v>79.042378421000919</v>
      </c>
      <c r="E257" s="379">
        <v>99.3284433593698</v>
      </c>
      <c r="F257" s="390">
        <f t="shared" si="17"/>
        <v>178.3708217803707</v>
      </c>
      <c r="G257" s="379"/>
      <c r="H257" s="379">
        <v>40.564843786994444</v>
      </c>
      <c r="I257" s="379">
        <v>147.3645392966805</v>
      </c>
      <c r="J257" s="379">
        <f t="shared" si="18"/>
        <v>187.92938308367496</v>
      </c>
      <c r="K257" s="379"/>
      <c r="L257" s="386">
        <f t="shared" si="19"/>
        <v>1327.8610911886133</v>
      </c>
      <c r="M257" s="386">
        <f t="shared" si="20"/>
        <v>1515.7904742722883</v>
      </c>
      <c r="N257" s="80"/>
      <c r="O257" s="80"/>
    </row>
    <row r="258" spans="1:21" s="82" customFormat="1" ht="17.649999999999999" customHeight="1" x14ac:dyDescent="0.25">
      <c r="A258" s="377">
        <v>282</v>
      </c>
      <c r="B258" s="384" t="s">
        <v>50</v>
      </c>
      <c r="C258" s="379">
        <v>313.55787599988247</v>
      </c>
      <c r="D258" s="379">
        <v>3.2182703681891849</v>
      </c>
      <c r="E258" s="379">
        <v>11.524686038253185</v>
      </c>
      <c r="F258" s="390">
        <f t="shared" si="17"/>
        <v>14.742956406442369</v>
      </c>
      <c r="G258" s="379"/>
      <c r="H258" s="379">
        <v>3.2182703681891849</v>
      </c>
      <c r="I258" s="379">
        <v>14.742956406442371</v>
      </c>
      <c r="J258" s="379">
        <f t="shared" si="18"/>
        <v>17.961226774631555</v>
      </c>
      <c r="K258" s="379"/>
      <c r="L258" s="386">
        <f t="shared" si="19"/>
        <v>280.85369281880855</v>
      </c>
      <c r="M258" s="386">
        <f t="shared" si="20"/>
        <v>298.8149195934401</v>
      </c>
      <c r="N258" s="80"/>
      <c r="O258" s="80"/>
    </row>
    <row r="259" spans="1:21" s="82" customFormat="1" ht="17.649999999999999" customHeight="1" x14ac:dyDescent="0.25">
      <c r="A259" s="377">
        <v>284</v>
      </c>
      <c r="B259" s="384" t="s">
        <v>1085</v>
      </c>
      <c r="C259" s="379">
        <v>844.164537</v>
      </c>
      <c r="D259" s="379">
        <v>133.28913748306201</v>
      </c>
      <c r="E259" s="379">
        <v>44.429712494353993</v>
      </c>
      <c r="F259" s="390">
        <f t="shared" si="17"/>
        <v>177.718849977416</v>
      </c>
      <c r="G259" s="379"/>
      <c r="H259" s="379">
        <v>44.429712494353993</v>
      </c>
      <c r="I259" s="379">
        <v>88.859424988707985</v>
      </c>
      <c r="J259" s="379">
        <f t="shared" si="18"/>
        <v>133.28913748306198</v>
      </c>
      <c r="K259" s="379"/>
      <c r="L259" s="386">
        <f t="shared" si="19"/>
        <v>533.15654953952208</v>
      </c>
      <c r="M259" s="386">
        <f t="shared" si="20"/>
        <v>666.44568702258402</v>
      </c>
      <c r="N259" s="80"/>
      <c r="O259" s="80"/>
    </row>
    <row r="260" spans="1:21" s="82" customFormat="1" ht="17.649999999999999" customHeight="1" x14ac:dyDescent="0.25">
      <c r="A260" s="377">
        <v>296</v>
      </c>
      <c r="B260" s="384" t="s">
        <v>54</v>
      </c>
      <c r="C260" s="379">
        <v>9356.6509071924011</v>
      </c>
      <c r="D260" s="379">
        <v>0</v>
      </c>
      <c r="E260" s="379">
        <v>243.85342386712148</v>
      </c>
      <c r="F260" s="390">
        <f t="shared" si="17"/>
        <v>243.85342386712148</v>
      </c>
      <c r="G260" s="379"/>
      <c r="H260" s="379">
        <v>126.93897862987633</v>
      </c>
      <c r="I260" s="379">
        <v>741.58480497314588</v>
      </c>
      <c r="J260" s="379">
        <f t="shared" si="18"/>
        <v>868.52378360302225</v>
      </c>
      <c r="K260" s="379"/>
      <c r="L260" s="386">
        <f t="shared" si="19"/>
        <v>8244.2736997222564</v>
      </c>
      <c r="M260" s="386">
        <f t="shared" si="20"/>
        <v>9112.7974833252792</v>
      </c>
      <c r="N260" s="80"/>
      <c r="O260" s="80"/>
    </row>
    <row r="261" spans="1:21" s="82" customFormat="1" ht="17.649999999999999" customHeight="1" x14ac:dyDescent="0.25">
      <c r="A261" s="377">
        <v>297</v>
      </c>
      <c r="B261" s="384" t="s">
        <v>1086</v>
      </c>
      <c r="C261" s="379">
        <v>1859.3122815271424</v>
      </c>
      <c r="D261" s="379">
        <v>73.424170623178242</v>
      </c>
      <c r="E261" s="379">
        <v>67.79606042664237</v>
      </c>
      <c r="F261" s="390">
        <f t="shared" si="17"/>
        <v>141.2202310498206</v>
      </c>
      <c r="G261" s="379"/>
      <c r="H261" s="379">
        <v>16.541771503588365</v>
      </c>
      <c r="I261" s="379">
        <v>84.337831930230706</v>
      </c>
      <c r="J261" s="379">
        <f t="shared" si="18"/>
        <v>100.87960343381907</v>
      </c>
      <c r="K261" s="379"/>
      <c r="L261" s="386">
        <f t="shared" si="19"/>
        <v>1617.2124470435028</v>
      </c>
      <c r="M261" s="386">
        <f t="shared" si="20"/>
        <v>1718.0920504773219</v>
      </c>
      <c r="N261" s="80"/>
      <c r="O261" s="80"/>
    </row>
    <row r="262" spans="1:21" s="82" customFormat="1" ht="17.649999999999999" customHeight="1" x14ac:dyDescent="0.25">
      <c r="A262" s="377">
        <v>310</v>
      </c>
      <c r="B262" s="383" t="s">
        <v>59</v>
      </c>
      <c r="C262" s="379">
        <v>330.27795350291132</v>
      </c>
      <c r="D262" s="379">
        <v>17.07716844333553</v>
      </c>
      <c r="E262" s="379">
        <v>14.983423761705751</v>
      </c>
      <c r="F262" s="390">
        <f t="shared" si="17"/>
        <v>32.060592205041281</v>
      </c>
      <c r="G262" s="379"/>
      <c r="H262" s="379">
        <v>10.840500635161751</v>
      </c>
      <c r="I262" s="379">
        <v>25.823924396867501</v>
      </c>
      <c r="J262" s="379">
        <f t="shared" si="18"/>
        <v>36.66442503202925</v>
      </c>
      <c r="K262" s="379"/>
      <c r="L262" s="386">
        <f t="shared" si="19"/>
        <v>261.55293626584074</v>
      </c>
      <c r="M262" s="386">
        <f t="shared" si="20"/>
        <v>298.21736129787001</v>
      </c>
      <c r="N262" s="80"/>
      <c r="O262" s="80"/>
    </row>
    <row r="263" spans="1:21" s="82" customFormat="1" ht="17.649999999999999" customHeight="1" x14ac:dyDescent="0.25">
      <c r="A263" s="377">
        <v>311</v>
      </c>
      <c r="B263" s="383" t="s">
        <v>1087</v>
      </c>
      <c r="C263" s="379">
        <v>3157.6109219357518</v>
      </c>
      <c r="D263" s="379">
        <v>0</v>
      </c>
      <c r="E263" s="379">
        <v>154.34444743713098</v>
      </c>
      <c r="F263" s="390">
        <f t="shared" si="17"/>
        <v>154.34444743713098</v>
      </c>
      <c r="G263" s="379"/>
      <c r="H263" s="379">
        <v>0</v>
      </c>
      <c r="I263" s="379">
        <v>154.34444743713098</v>
      </c>
      <c r="J263" s="379">
        <f t="shared" si="18"/>
        <v>154.34444743713098</v>
      </c>
      <c r="K263" s="379"/>
      <c r="L263" s="386">
        <f t="shared" si="19"/>
        <v>2848.9220270614901</v>
      </c>
      <c r="M263" s="386">
        <f t="shared" si="20"/>
        <v>3003.2664744986209</v>
      </c>
      <c r="N263" s="80"/>
      <c r="O263" s="80"/>
    </row>
    <row r="264" spans="1:21" s="82" customFormat="1" ht="17.649999999999999" customHeight="1" x14ac:dyDescent="0.25">
      <c r="A264" s="377">
        <v>313</v>
      </c>
      <c r="B264" s="391" t="s">
        <v>1088</v>
      </c>
      <c r="C264" s="379">
        <v>7657.0405002073876</v>
      </c>
      <c r="D264" s="379">
        <v>0</v>
      </c>
      <c r="E264" s="379">
        <v>0</v>
      </c>
      <c r="F264" s="390">
        <f t="shared" si="17"/>
        <v>0</v>
      </c>
      <c r="G264" s="379"/>
      <c r="H264" s="379">
        <v>0</v>
      </c>
      <c r="I264" s="379">
        <v>255.23468332060992</v>
      </c>
      <c r="J264" s="379">
        <f t="shared" si="18"/>
        <v>255.23468332060992</v>
      </c>
      <c r="K264" s="379"/>
      <c r="L264" s="386">
        <f t="shared" si="19"/>
        <v>7401.8058168867774</v>
      </c>
      <c r="M264" s="386">
        <f t="shared" si="20"/>
        <v>7657.0405002073876</v>
      </c>
    </row>
    <row r="265" spans="1:21" s="82" customFormat="1" ht="17.649999999999999" customHeight="1" x14ac:dyDescent="0.25">
      <c r="A265" s="377">
        <v>321</v>
      </c>
      <c r="B265" s="383" t="s">
        <v>1089</v>
      </c>
      <c r="C265" s="379">
        <v>475.20984779328478</v>
      </c>
      <c r="D265" s="379">
        <v>26.350399042515821</v>
      </c>
      <c r="E265" s="379">
        <v>19.280858134306026</v>
      </c>
      <c r="F265" s="390">
        <f t="shared" si="17"/>
        <v>45.631257176821848</v>
      </c>
      <c r="G265" s="379"/>
      <c r="H265" s="379">
        <v>5.7660231596695963</v>
      </c>
      <c r="I265" s="379">
        <v>27.980005501530847</v>
      </c>
      <c r="J265" s="379">
        <f t="shared" si="18"/>
        <v>33.746028661200441</v>
      </c>
      <c r="K265" s="379"/>
      <c r="L265" s="386">
        <f t="shared" si="19"/>
        <v>395.83256195526246</v>
      </c>
      <c r="M265" s="386">
        <f t="shared" si="20"/>
        <v>429.57859061646292</v>
      </c>
    </row>
    <row r="266" spans="1:21" s="82" customFormat="1" ht="17.649999999999999" customHeight="1" x14ac:dyDescent="0.25">
      <c r="A266" s="377">
        <v>336</v>
      </c>
      <c r="B266" s="383" t="s">
        <v>1090</v>
      </c>
      <c r="C266" s="379">
        <v>1069.4204741789047</v>
      </c>
      <c r="D266" s="379">
        <v>30.658735199584836</v>
      </c>
      <c r="E266" s="379">
        <v>41.038015547871467</v>
      </c>
      <c r="F266" s="390">
        <f t="shared" si="17"/>
        <v>71.696750747456306</v>
      </c>
      <c r="G266" s="379"/>
      <c r="H266" s="379">
        <v>11.20552978909568</v>
      </c>
      <c r="I266" s="379">
        <v>73.639655940491281</v>
      </c>
      <c r="J266" s="379">
        <f t="shared" si="18"/>
        <v>84.845185729586959</v>
      </c>
      <c r="K266" s="379"/>
      <c r="L266" s="386">
        <f t="shared" si="19"/>
        <v>912.87853770186132</v>
      </c>
      <c r="M266" s="386">
        <f t="shared" si="20"/>
        <v>997.72372343144832</v>
      </c>
    </row>
    <row r="267" spans="1:21" s="82" customFormat="1" ht="17.649999999999999" customHeight="1" x14ac:dyDescent="0.25">
      <c r="A267" s="377">
        <v>337</v>
      </c>
      <c r="B267" s="383" t="s">
        <v>1091</v>
      </c>
      <c r="C267" s="379">
        <v>1153.5675702569849</v>
      </c>
      <c r="D267" s="379">
        <v>3.7430100257365098</v>
      </c>
      <c r="E267" s="379">
        <v>41.341556775489103</v>
      </c>
      <c r="F267" s="390">
        <f t="shared" si="17"/>
        <v>45.084566801225613</v>
      </c>
      <c r="G267" s="379"/>
      <c r="H267" s="379">
        <v>3.7430100257365098</v>
      </c>
      <c r="I267" s="379">
        <v>63.984352746787231</v>
      </c>
      <c r="J267" s="379">
        <f t="shared" si="18"/>
        <v>67.727362772523747</v>
      </c>
      <c r="K267" s="379"/>
      <c r="L267" s="386">
        <f t="shared" si="19"/>
        <v>1040.7556406832355</v>
      </c>
      <c r="M267" s="386">
        <f t="shared" si="20"/>
        <v>1108.4830034557592</v>
      </c>
    </row>
    <row r="268" spans="1:21" s="82" customFormat="1" ht="17.649999999999999" customHeight="1" x14ac:dyDescent="0.25">
      <c r="A268" s="377">
        <v>338</v>
      </c>
      <c r="B268" s="383" t="s">
        <v>1092</v>
      </c>
      <c r="C268" s="379">
        <v>439.73421727740373</v>
      </c>
      <c r="D268" s="379">
        <v>0</v>
      </c>
      <c r="E268" s="379">
        <v>17.490119921462096</v>
      </c>
      <c r="F268" s="390">
        <f t="shared" si="17"/>
        <v>17.490119921462096</v>
      </c>
      <c r="G268" s="379"/>
      <c r="H268" s="379">
        <v>0</v>
      </c>
      <c r="I268" s="379">
        <v>25.908165843482692</v>
      </c>
      <c r="J268" s="379">
        <f t="shared" si="18"/>
        <v>25.908165843482692</v>
      </c>
      <c r="K268" s="379"/>
      <c r="L268" s="386">
        <f t="shared" si="19"/>
        <v>396.33593151245896</v>
      </c>
      <c r="M268" s="386">
        <f t="shared" si="20"/>
        <v>422.24409735594168</v>
      </c>
    </row>
    <row r="269" spans="1:21" s="75" customFormat="1" ht="17.649999999999999" customHeight="1" x14ac:dyDescent="0.25">
      <c r="A269" s="377">
        <v>349</v>
      </c>
      <c r="B269" s="383" t="s">
        <v>1093</v>
      </c>
      <c r="C269" s="379">
        <v>117.35786093903783</v>
      </c>
      <c r="D269" s="379">
        <v>0</v>
      </c>
      <c r="E269" s="379">
        <v>3.9131008169451698</v>
      </c>
      <c r="F269" s="390">
        <f t="shared" si="17"/>
        <v>3.9131008169451698</v>
      </c>
      <c r="G269" s="379"/>
      <c r="H269" s="379">
        <v>3.5166287531701286E-3</v>
      </c>
      <c r="I269" s="379">
        <v>3.9166174456983396</v>
      </c>
      <c r="J269" s="379">
        <f t="shared" si="18"/>
        <v>3.9201340744515099</v>
      </c>
      <c r="K269" s="379"/>
      <c r="L269" s="386">
        <f t="shared" si="19"/>
        <v>109.52462604764115</v>
      </c>
      <c r="M269" s="386">
        <f t="shared" si="20"/>
        <v>113.44476012209266</v>
      </c>
      <c r="N269" s="82"/>
      <c r="O269" s="82"/>
    </row>
    <row r="270" spans="1:21" s="75" customFormat="1" ht="16.5" customHeight="1" thickBot="1" x14ac:dyDescent="0.3">
      <c r="A270" s="392">
        <v>350</v>
      </c>
      <c r="B270" s="393" t="s">
        <v>774</v>
      </c>
      <c r="C270" s="394">
        <v>1457.3980461063854</v>
      </c>
      <c r="D270" s="394">
        <v>0.54333675793642178</v>
      </c>
      <c r="E270" s="394">
        <v>48.762520804229894</v>
      </c>
      <c r="F270" s="395">
        <f t="shared" si="17"/>
        <v>49.305857562166317</v>
      </c>
      <c r="G270" s="394"/>
      <c r="H270" s="394">
        <v>0.54333675793642178</v>
      </c>
      <c r="I270" s="394">
        <v>49.305857562166317</v>
      </c>
      <c r="J270" s="394">
        <f t="shared" si="18"/>
        <v>49.84919432010274</v>
      </c>
      <c r="K270" s="394"/>
      <c r="L270" s="396">
        <f t="shared" si="19"/>
        <v>1358.2429942241165</v>
      </c>
      <c r="M270" s="396">
        <f t="shared" si="20"/>
        <v>1408.0921885442192</v>
      </c>
      <c r="N270" s="82"/>
      <c r="O270" s="82"/>
    </row>
    <row r="271" spans="1:21" s="506" customFormat="1" ht="17.25" customHeight="1" x14ac:dyDescent="0.25">
      <c r="A271" s="503" t="s">
        <v>1477</v>
      </c>
      <c r="B271" s="504"/>
      <c r="C271" s="504"/>
      <c r="D271" s="504"/>
      <c r="E271" s="504"/>
      <c r="F271" s="504"/>
      <c r="G271" s="504"/>
      <c r="H271" s="504"/>
      <c r="I271" s="504"/>
      <c r="J271" s="504"/>
      <c r="K271" s="504"/>
      <c r="L271" s="504"/>
      <c r="M271" s="504"/>
      <c r="N271" s="504"/>
      <c r="O271" s="505"/>
      <c r="R271" s="507"/>
      <c r="S271" s="508"/>
      <c r="T271" s="509"/>
      <c r="U271" s="510"/>
    </row>
    <row r="272" spans="1:21" s="76" customFormat="1" ht="13.9" customHeight="1" x14ac:dyDescent="0.25">
      <c r="A272" s="339" t="s">
        <v>1484</v>
      </c>
      <c r="B272" s="339"/>
      <c r="C272" s="339"/>
      <c r="D272" s="339"/>
      <c r="E272" s="339"/>
      <c r="F272" s="339"/>
      <c r="G272" s="339"/>
      <c r="H272" s="339"/>
      <c r="I272" s="339"/>
      <c r="J272" s="344"/>
      <c r="K272" s="339"/>
      <c r="L272" s="339"/>
      <c r="M272" s="339"/>
      <c r="N272" s="75"/>
      <c r="O272" s="75"/>
    </row>
    <row r="273" spans="1:25" s="76" customFormat="1" ht="13.9" customHeight="1" x14ac:dyDescent="0.25">
      <c r="A273" s="339" t="s">
        <v>1485</v>
      </c>
      <c r="B273" s="339"/>
      <c r="C273" s="339"/>
      <c r="D273" s="339"/>
      <c r="E273" s="339"/>
      <c r="F273" s="339"/>
      <c r="G273" s="339"/>
      <c r="H273" s="339"/>
      <c r="I273" s="344"/>
      <c r="J273" s="344"/>
      <c r="K273" s="339"/>
      <c r="L273" s="339"/>
      <c r="M273" s="339"/>
      <c r="N273" s="75"/>
      <c r="O273" s="75"/>
      <c r="P273" s="75"/>
      <c r="Q273" s="75"/>
      <c r="R273" s="75"/>
      <c r="S273" s="75"/>
      <c r="T273" s="75"/>
      <c r="U273" s="75"/>
      <c r="V273" s="75"/>
      <c r="W273" s="75"/>
      <c r="X273" s="75"/>
      <c r="Y273" s="75"/>
    </row>
    <row r="274" spans="1:25" s="75" customFormat="1" ht="13.9" customHeight="1" x14ac:dyDescent="0.25">
      <c r="A274" s="340" t="s">
        <v>778</v>
      </c>
      <c r="B274" s="345"/>
      <c r="C274" s="345"/>
      <c r="D274" s="345"/>
      <c r="E274" s="345"/>
      <c r="F274" s="345"/>
      <c r="G274" s="345"/>
      <c r="H274" s="345"/>
      <c r="I274" s="345"/>
      <c r="J274" s="345"/>
      <c r="K274" s="345"/>
      <c r="L274" s="345"/>
      <c r="M274" s="345"/>
      <c r="O274" s="76"/>
      <c r="P274" s="76"/>
      <c r="Q274" s="76"/>
      <c r="R274" s="76"/>
      <c r="S274" s="76"/>
      <c r="T274" s="76"/>
      <c r="U274" s="76"/>
      <c r="V274" s="76"/>
      <c r="W274" s="76"/>
      <c r="X274" s="76"/>
      <c r="Y274" s="76"/>
    </row>
    <row r="275" spans="1:25" s="75" customFormat="1" ht="13.9" customHeight="1" x14ac:dyDescent="0.25">
      <c r="A275" s="346"/>
      <c r="B275" s="346"/>
      <c r="C275" s="346"/>
      <c r="D275" s="346"/>
      <c r="E275" s="346"/>
      <c r="F275" s="346"/>
      <c r="G275" s="346"/>
      <c r="H275" s="346"/>
      <c r="I275" s="346"/>
      <c r="J275" s="346"/>
      <c r="K275" s="346"/>
      <c r="L275" s="346"/>
      <c r="M275" s="346"/>
      <c r="N275" s="76"/>
      <c r="O275" s="76"/>
    </row>
    <row r="276" spans="1:25" s="75" customFormat="1" ht="13.9" customHeight="1" x14ac:dyDescent="0.25">
      <c r="A276" s="346"/>
      <c r="B276" s="346"/>
      <c r="C276" s="347"/>
      <c r="D276" s="347"/>
      <c r="E276" s="347"/>
      <c r="F276" s="347"/>
      <c r="G276" s="347"/>
      <c r="H276" s="347"/>
      <c r="I276" s="347"/>
      <c r="J276" s="347"/>
      <c r="K276" s="347"/>
      <c r="L276" s="347"/>
      <c r="M276" s="347"/>
    </row>
    <row r="277" spans="1:25" s="75" customFormat="1" ht="15" customHeight="1" x14ac:dyDescent="0.25">
      <c r="A277" s="346"/>
      <c r="B277" s="346"/>
      <c r="C277" s="348"/>
      <c r="D277" s="348"/>
      <c r="E277" s="348"/>
      <c r="F277" s="348"/>
      <c r="G277" s="348"/>
      <c r="H277" s="348"/>
      <c r="I277" s="348"/>
      <c r="J277" s="348"/>
      <c r="K277" s="348"/>
      <c r="L277" s="348"/>
      <c r="M277" s="348"/>
    </row>
    <row r="278" spans="1:25" s="75" customFormat="1" ht="15" customHeight="1" x14ac:dyDescent="0.25">
      <c r="A278" s="346"/>
      <c r="B278" s="346"/>
      <c r="C278" s="346"/>
      <c r="D278" s="346"/>
      <c r="E278" s="346"/>
      <c r="F278" s="346"/>
      <c r="G278" s="346"/>
      <c r="H278" s="346"/>
      <c r="I278" s="346"/>
      <c r="J278" s="346"/>
      <c r="K278" s="346"/>
      <c r="L278" s="346"/>
      <c r="M278" s="346"/>
    </row>
    <row r="279" spans="1:25" s="75" customFormat="1" ht="15" customHeight="1" x14ac:dyDescent="0.25">
      <c r="A279" s="346"/>
      <c r="B279" s="346"/>
      <c r="C279" s="347"/>
      <c r="D279" s="347"/>
      <c r="E279" s="347"/>
      <c r="F279" s="347"/>
      <c r="G279" s="347"/>
      <c r="H279" s="347"/>
      <c r="I279" s="347"/>
      <c r="J279" s="347"/>
      <c r="K279" s="347"/>
      <c r="L279" s="347"/>
      <c r="M279" s="347"/>
    </row>
    <row r="280" spans="1:25" s="75" customFormat="1" ht="15" customHeight="1" x14ac:dyDescent="0.25">
      <c r="A280" s="346"/>
      <c r="B280" s="346"/>
      <c r="C280" s="347"/>
      <c r="D280" s="347"/>
      <c r="E280" s="347"/>
      <c r="F280" s="347"/>
      <c r="G280" s="347"/>
      <c r="H280" s="347"/>
      <c r="I280" s="347"/>
      <c r="J280" s="347"/>
      <c r="K280" s="347"/>
      <c r="L280" s="347"/>
      <c r="M280" s="347"/>
    </row>
    <row r="281" spans="1:25" s="75" customFormat="1" ht="15" customHeight="1" x14ac:dyDescent="0.25">
      <c r="A281" s="346"/>
      <c r="B281" s="346"/>
      <c r="C281" s="349"/>
      <c r="D281" s="349"/>
      <c r="E281" s="349"/>
      <c r="F281" s="349"/>
      <c r="G281" s="349"/>
      <c r="H281" s="349"/>
      <c r="I281" s="349"/>
      <c r="J281" s="349"/>
      <c r="K281" s="349"/>
      <c r="L281" s="349"/>
      <c r="M281" s="349"/>
    </row>
    <row r="282" spans="1:25" s="75" customFormat="1" ht="15" customHeight="1" x14ac:dyDescent="0.25">
      <c r="A282" s="346"/>
      <c r="B282" s="346"/>
      <c r="C282" s="346"/>
      <c r="D282" s="346"/>
      <c r="E282" s="346"/>
      <c r="F282" s="346"/>
      <c r="G282" s="346"/>
      <c r="H282" s="346"/>
      <c r="I282" s="346"/>
      <c r="J282" s="346"/>
      <c r="K282" s="346"/>
      <c r="L282" s="346"/>
      <c r="M282" s="346"/>
    </row>
    <row r="283" spans="1:25" s="75" customFormat="1" ht="15" customHeight="1" x14ac:dyDescent="0.25">
      <c r="A283" s="346"/>
      <c r="B283" s="346"/>
      <c r="C283" s="346"/>
      <c r="D283" s="346"/>
      <c r="E283" s="346"/>
      <c r="F283" s="346"/>
      <c r="G283" s="346"/>
      <c r="H283" s="346"/>
      <c r="I283" s="346"/>
      <c r="J283" s="346"/>
      <c r="K283" s="346"/>
      <c r="L283" s="346"/>
      <c r="M283" s="346"/>
    </row>
    <row r="284" spans="1:25" s="75" customFormat="1" ht="15" customHeight="1" x14ac:dyDescent="0.25">
      <c r="A284" s="347"/>
      <c r="B284" s="347"/>
      <c r="C284" s="347"/>
      <c r="D284" s="347"/>
      <c r="E284" s="347"/>
      <c r="F284" s="347"/>
      <c r="G284" s="347"/>
      <c r="H284" s="347"/>
      <c r="I284" s="347"/>
      <c r="J284" s="347"/>
      <c r="K284" s="347"/>
      <c r="L284" s="347"/>
      <c r="M284" s="347"/>
    </row>
    <row r="285" spans="1:25" s="75" customFormat="1" ht="15" customHeight="1" x14ac:dyDescent="0.25">
      <c r="A285" s="347"/>
      <c r="B285" s="347"/>
      <c r="C285" s="347"/>
      <c r="D285" s="347"/>
      <c r="E285" s="347"/>
      <c r="F285" s="347"/>
      <c r="G285" s="347"/>
      <c r="H285" s="347"/>
      <c r="I285" s="347"/>
      <c r="J285" s="347"/>
      <c r="K285" s="347"/>
      <c r="L285" s="347"/>
      <c r="M285" s="347"/>
    </row>
    <row r="286" spans="1:25" s="75" customFormat="1" ht="13.5" x14ac:dyDescent="0.25">
      <c r="A286" s="347"/>
      <c r="B286" s="347"/>
      <c r="C286" s="347"/>
      <c r="D286" s="347"/>
      <c r="E286" s="347"/>
      <c r="F286" s="347"/>
      <c r="G286" s="347"/>
      <c r="H286" s="347"/>
      <c r="I286" s="347"/>
      <c r="J286" s="347"/>
      <c r="K286" s="347"/>
      <c r="L286" s="347"/>
      <c r="M286" s="347"/>
    </row>
    <row r="287" spans="1:25" s="75" customFormat="1" ht="13.5" x14ac:dyDescent="0.25">
      <c r="A287" s="346"/>
      <c r="B287" s="346"/>
      <c r="C287" s="346"/>
      <c r="D287" s="346"/>
      <c r="E287" s="346"/>
      <c r="F287" s="346"/>
      <c r="G287" s="346"/>
      <c r="H287" s="346"/>
      <c r="I287" s="346"/>
      <c r="J287" s="346"/>
      <c r="K287" s="346"/>
      <c r="L287" s="346"/>
      <c r="M287" s="346"/>
    </row>
    <row r="288" spans="1:25" s="75" customFormat="1" x14ac:dyDescent="0.25"/>
    <row r="289" spans="2:2" s="75" customFormat="1" x14ac:dyDescent="0.25"/>
    <row r="290" spans="2:2" s="75" customFormat="1" x14ac:dyDescent="0.25"/>
    <row r="291" spans="2:2" s="75" customFormat="1" x14ac:dyDescent="0.25"/>
    <row r="292" spans="2:2" s="75" customFormat="1" x14ac:dyDescent="0.25"/>
    <row r="293" spans="2:2" s="75" customFormat="1" x14ac:dyDescent="0.25">
      <c r="B293" s="87"/>
    </row>
    <row r="294" spans="2:2" s="75" customFormat="1" x14ac:dyDescent="0.25"/>
    <row r="295" spans="2:2" s="75" customFormat="1" x14ac:dyDescent="0.25"/>
    <row r="296" spans="2:2" s="75" customFormat="1" x14ac:dyDescent="0.25"/>
    <row r="297" spans="2:2" s="75" customFormat="1" x14ac:dyDescent="0.25"/>
    <row r="298" spans="2:2" s="75" customFormat="1" x14ac:dyDescent="0.25"/>
    <row r="299" spans="2:2" s="75" customFormat="1" x14ac:dyDescent="0.25"/>
    <row r="300" spans="2:2" s="75" customFormat="1" x14ac:dyDescent="0.25"/>
    <row r="301" spans="2:2" s="75" customFormat="1" x14ac:dyDescent="0.25"/>
    <row r="302" spans="2:2" s="75" customFormat="1" x14ac:dyDescent="0.25"/>
    <row r="303" spans="2:2" s="75" customFormat="1" x14ac:dyDescent="0.25"/>
    <row r="304" spans="2:2" s="75" customFormat="1" x14ac:dyDescent="0.25"/>
    <row r="305" s="75" customFormat="1" x14ac:dyDescent="0.25"/>
    <row r="306" s="75" customFormat="1" x14ac:dyDescent="0.25"/>
    <row r="307" s="75" customFormat="1" x14ac:dyDescent="0.25"/>
    <row r="308" s="75" customFormat="1" x14ac:dyDescent="0.25"/>
    <row r="309" s="75" customFormat="1" x14ac:dyDescent="0.25"/>
    <row r="310" s="75" customFormat="1" x14ac:dyDescent="0.25"/>
    <row r="311" s="75" customFormat="1" x14ac:dyDescent="0.25"/>
    <row r="312" s="75" customFormat="1" x14ac:dyDescent="0.25"/>
    <row r="313" s="75" customFormat="1" x14ac:dyDescent="0.25"/>
    <row r="314" s="75" customFormat="1" x14ac:dyDescent="0.25"/>
    <row r="315" s="75" customFormat="1" x14ac:dyDescent="0.25"/>
    <row r="316" s="75" customFormat="1" x14ac:dyDescent="0.25"/>
    <row r="317" s="75" customFormat="1" x14ac:dyDescent="0.25"/>
    <row r="318" s="75" customFormat="1" x14ac:dyDescent="0.25"/>
    <row r="319" s="75" customFormat="1" x14ac:dyDescent="0.25"/>
    <row r="320" s="75" customFormat="1" x14ac:dyDescent="0.25"/>
    <row r="321" s="75" customFormat="1" x14ac:dyDescent="0.25"/>
    <row r="322" s="75" customFormat="1" x14ac:dyDescent="0.25"/>
    <row r="323" s="75" customFormat="1" x14ac:dyDescent="0.25"/>
    <row r="324" s="75" customFormat="1" x14ac:dyDescent="0.25"/>
    <row r="325" s="75" customFormat="1" x14ac:dyDescent="0.25"/>
    <row r="326" s="75" customFormat="1" x14ac:dyDescent="0.25"/>
    <row r="327" s="75" customFormat="1" x14ac:dyDescent="0.25"/>
    <row r="328" s="75" customFormat="1" x14ac:dyDescent="0.25"/>
    <row r="329" s="75" customFormat="1" x14ac:dyDescent="0.25"/>
    <row r="330" s="75" customFormat="1" x14ac:dyDescent="0.25"/>
    <row r="331" s="75" customFormat="1" x14ac:dyDescent="0.25"/>
    <row r="332" s="75" customFormat="1" x14ac:dyDescent="0.25"/>
    <row r="333" s="75" customFormat="1" x14ac:dyDescent="0.25"/>
    <row r="334" s="75" customFormat="1" x14ac:dyDescent="0.25"/>
    <row r="335" s="75" customFormat="1" x14ac:dyDescent="0.25"/>
    <row r="336" s="75" customFormat="1" x14ac:dyDescent="0.25"/>
    <row r="337" spans="1:13" s="75" customFormat="1" x14ac:dyDescent="0.25"/>
    <row r="338" spans="1:13" s="75" customFormat="1" x14ac:dyDescent="0.25"/>
    <row r="339" spans="1:13" s="75" customFormat="1" x14ac:dyDescent="0.25">
      <c r="A339" s="88"/>
      <c r="B339" s="88"/>
      <c r="C339" s="88"/>
      <c r="D339" s="88"/>
      <c r="E339" s="88"/>
      <c r="F339" s="88"/>
      <c r="G339" s="88"/>
      <c r="H339" s="88"/>
      <c r="I339" s="88"/>
      <c r="J339" s="88"/>
      <c r="K339" s="88"/>
      <c r="L339" s="88"/>
      <c r="M339" s="88"/>
    </row>
    <row r="340" spans="1:13" s="75" customFormat="1" x14ac:dyDescent="0.25">
      <c r="A340" s="88"/>
      <c r="B340" s="88"/>
      <c r="C340" s="88"/>
      <c r="D340" s="88"/>
      <c r="E340" s="88"/>
      <c r="F340" s="88"/>
      <c r="G340" s="88"/>
      <c r="H340" s="88"/>
      <c r="I340" s="88"/>
      <c r="J340" s="88"/>
      <c r="K340" s="88"/>
      <c r="L340" s="88"/>
      <c r="M340" s="88"/>
    </row>
    <row r="356" spans="1:1" x14ac:dyDescent="0.25">
      <c r="A356" s="89"/>
    </row>
  </sheetData>
  <mergeCells count="10">
    <mergeCell ref="L9:M9"/>
    <mergeCell ref="A1:B1"/>
    <mergeCell ref="A2:M2"/>
    <mergeCell ref="A3:F3"/>
    <mergeCell ref="G3:L3"/>
    <mergeCell ref="A9:A11"/>
    <mergeCell ref="B9:B11"/>
    <mergeCell ref="C9:C10"/>
    <mergeCell ref="D9:F9"/>
    <mergeCell ref="H9:J9"/>
  </mergeCells>
  <conditionalFormatting sqref="O271">
    <cfRule type="cellIs" dxfId="11" priority="3" stopIfTrue="1" operator="greaterThan">
      <formula>100</formula>
    </cfRule>
  </conditionalFormatting>
  <conditionalFormatting sqref="C271">
    <cfRule type="duplicateValues" dxfId="10" priority="2"/>
  </conditionalFormatting>
  <conditionalFormatting sqref="B271">
    <cfRule type="duplicateValues" dxfId="9" priority="1"/>
  </conditionalFormatting>
  <printOptions horizontalCentered="1"/>
  <pageMargins left="0.39370078740157483" right="0.39370078740157483" top="0.39370078740157483" bottom="0.39370078740157483" header="0" footer="0"/>
  <pageSetup scale="65" fitToHeight="4" orientation="landscape" r:id="rId1"/>
  <headerFooter alignWithMargins="0">
    <oddHeader xml:space="preserve">&amp;L
</oddHeader>
  </headerFooter>
  <ignoredErrors>
    <ignoredError sqref="C11:I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7"/>
  <sheetViews>
    <sheetView showGridLines="0" zoomScaleNormal="100" zoomScaleSheetLayoutView="70" workbookViewId="0">
      <selection sqref="A1:C1"/>
    </sheetView>
  </sheetViews>
  <sheetFormatPr baseColWidth="10" defaultColWidth="12.85546875" defaultRowHeight="11.25" x14ac:dyDescent="0.25"/>
  <cols>
    <col min="1" max="1" width="6.140625" style="114" customWidth="1"/>
    <col min="2" max="2" width="5.28515625" style="115" customWidth="1"/>
    <col min="3" max="3" width="53.7109375" style="116" customWidth="1"/>
    <col min="4" max="8" width="15.7109375" style="114" customWidth="1"/>
    <col min="9" max="9" width="13.28515625" style="114" customWidth="1"/>
    <col min="10" max="10" width="0.85546875" style="114" customWidth="1"/>
    <col min="11" max="11" width="16.7109375" style="114" customWidth="1"/>
    <col min="12" max="12" width="15.7109375" style="114" customWidth="1"/>
    <col min="13" max="13" width="15.7109375" style="102" hidden="1" customWidth="1"/>
    <col min="14" max="14" width="26.5703125" style="73" hidden="1" customWidth="1"/>
    <col min="15" max="15" width="1.42578125" style="73" hidden="1" customWidth="1"/>
    <col min="16" max="16" width="11.42578125" style="73" hidden="1" customWidth="1"/>
    <col min="17" max="242" width="11.42578125" style="73" customWidth="1"/>
    <col min="243" max="243" width="4.28515625" style="73" customWidth="1"/>
    <col min="244" max="244" width="4.85546875" style="73" customWidth="1"/>
    <col min="245" max="245" width="46.42578125" style="73" customWidth="1"/>
    <col min="246" max="16384" width="12.85546875" style="73"/>
  </cols>
  <sheetData>
    <row r="1" spans="1:16" s="300" customFormat="1" ht="45" customHeight="1" x14ac:dyDescent="0.2">
      <c r="A1" s="168" t="s">
        <v>1437</v>
      </c>
      <c r="B1" s="168"/>
      <c r="C1" s="168"/>
      <c r="D1" s="169" t="s">
        <v>1439</v>
      </c>
      <c r="E1" s="169"/>
      <c r="F1" s="397"/>
      <c r="G1" s="397"/>
      <c r="H1" s="397"/>
      <c r="I1" s="397"/>
      <c r="J1" s="397"/>
      <c r="K1" s="397"/>
      <c r="L1" s="397"/>
      <c r="M1" s="397"/>
      <c r="N1" s="397"/>
      <c r="O1" s="398"/>
    </row>
    <row r="2" spans="1:16" s="1" customFormat="1" ht="36" customHeight="1" thickBot="1" x14ac:dyDescent="0.45">
      <c r="A2" s="202" t="s">
        <v>1438</v>
      </c>
      <c r="B2" s="202"/>
      <c r="C2" s="202"/>
      <c r="D2" s="202"/>
      <c r="E2" s="202"/>
      <c r="F2" s="202"/>
      <c r="G2" s="202"/>
      <c r="H2" s="202"/>
      <c r="I2" s="202"/>
      <c r="J2" s="202"/>
      <c r="K2" s="202"/>
      <c r="L2" s="202"/>
      <c r="M2" s="399"/>
      <c r="N2" s="9"/>
      <c r="O2" s="400"/>
      <c r="P2" s="400"/>
    </row>
    <row r="3" spans="1:16" customFormat="1" ht="6" customHeight="1" x14ac:dyDescent="0.4">
      <c r="A3" s="174"/>
      <c r="B3" s="174"/>
      <c r="C3" s="174"/>
      <c r="D3" s="174"/>
      <c r="E3" s="174"/>
      <c r="F3" s="174"/>
      <c r="G3" s="174"/>
      <c r="H3" s="174"/>
      <c r="I3" s="174"/>
      <c r="J3" s="174"/>
      <c r="K3" s="174"/>
      <c r="L3" s="174"/>
      <c r="M3" s="401"/>
      <c r="N3" s="401"/>
      <c r="O3" s="401"/>
      <c r="P3" s="401"/>
    </row>
    <row r="4" spans="1:16" s="91" customFormat="1" ht="17.649999999999999" customHeight="1" x14ac:dyDescent="0.25">
      <c r="A4" s="402" t="s">
        <v>1094</v>
      </c>
      <c r="B4" s="403"/>
      <c r="C4" s="404"/>
      <c r="D4" s="337"/>
      <c r="E4" s="337"/>
      <c r="F4" s="337"/>
      <c r="G4" s="337"/>
      <c r="H4" s="337"/>
      <c r="I4" s="337"/>
      <c r="J4" s="337"/>
      <c r="K4" s="337"/>
      <c r="L4" s="337"/>
      <c r="M4" s="90"/>
    </row>
    <row r="5" spans="1:16" s="91" customFormat="1" ht="17.649999999999999" customHeight="1" x14ac:dyDescent="0.25">
      <c r="A5" s="402" t="s">
        <v>830</v>
      </c>
      <c r="B5" s="403"/>
      <c r="C5" s="404"/>
      <c r="D5" s="337"/>
      <c r="E5" s="337"/>
      <c r="F5" s="337"/>
      <c r="G5" s="337"/>
      <c r="H5" s="337"/>
      <c r="I5" s="337"/>
      <c r="J5" s="337"/>
      <c r="K5" s="337"/>
      <c r="L5" s="337"/>
      <c r="M5" s="90"/>
    </row>
    <row r="6" spans="1:16" s="91" customFormat="1" ht="17.649999999999999" customHeight="1" x14ac:dyDescent="0.25">
      <c r="A6" s="402" t="s">
        <v>1</v>
      </c>
      <c r="B6" s="405"/>
      <c r="C6" s="406"/>
      <c r="D6" s="407"/>
      <c r="E6" s="407"/>
      <c r="F6" s="407"/>
      <c r="G6" s="407"/>
      <c r="H6" s="407"/>
      <c r="I6" s="407"/>
      <c r="J6" s="407"/>
      <c r="K6" s="407"/>
      <c r="L6" s="407"/>
      <c r="M6" s="90"/>
    </row>
    <row r="7" spans="1:16" s="91" customFormat="1" ht="17.649999999999999" customHeight="1" x14ac:dyDescent="0.25">
      <c r="A7" s="402" t="s">
        <v>832</v>
      </c>
      <c r="B7" s="405"/>
      <c r="C7" s="406"/>
      <c r="D7" s="407"/>
      <c r="E7" s="407"/>
      <c r="F7" s="407"/>
      <c r="G7" s="407"/>
      <c r="H7" s="407"/>
      <c r="I7" s="407"/>
      <c r="J7" s="407"/>
      <c r="K7" s="407"/>
      <c r="L7" s="407"/>
    </row>
    <row r="8" spans="1:16" s="91" customFormat="1" ht="17.649999999999999" customHeight="1" x14ac:dyDescent="0.25">
      <c r="A8" s="402" t="s">
        <v>1475</v>
      </c>
      <c r="B8" s="405"/>
      <c r="C8" s="406"/>
      <c r="D8" s="407"/>
      <c r="E8" s="407"/>
      <c r="F8" s="407"/>
      <c r="G8" s="407"/>
      <c r="H8" s="407"/>
      <c r="I8" s="407"/>
      <c r="J8" s="407"/>
      <c r="K8" s="407"/>
      <c r="L8" s="407"/>
    </row>
    <row r="9" spans="1:16" s="93" customFormat="1" ht="27.75" customHeight="1" x14ac:dyDescent="0.25">
      <c r="A9" s="341" t="s">
        <v>782</v>
      </c>
      <c r="B9" s="184" t="s">
        <v>834</v>
      </c>
      <c r="C9" s="184"/>
      <c r="D9" s="186" t="s">
        <v>1095</v>
      </c>
      <c r="E9" s="186"/>
      <c r="F9" s="186"/>
      <c r="G9" s="185" t="s">
        <v>1096</v>
      </c>
      <c r="H9" s="186" t="s">
        <v>1097</v>
      </c>
      <c r="I9" s="186"/>
      <c r="J9" s="191"/>
      <c r="K9" s="186" t="s">
        <v>1098</v>
      </c>
      <c r="L9" s="186"/>
      <c r="M9" s="92"/>
    </row>
    <row r="10" spans="1:16" s="93" customFormat="1" ht="49.9" customHeight="1" x14ac:dyDescent="0.25">
      <c r="A10" s="341"/>
      <c r="B10" s="184"/>
      <c r="C10" s="184"/>
      <c r="D10" s="191" t="s">
        <v>1099</v>
      </c>
      <c r="E10" s="191" t="s">
        <v>1100</v>
      </c>
      <c r="F10" s="191" t="s">
        <v>469</v>
      </c>
      <c r="G10" s="185"/>
      <c r="H10" s="191" t="s">
        <v>1101</v>
      </c>
      <c r="I10" s="191" t="s">
        <v>1102</v>
      </c>
      <c r="J10" s="191"/>
      <c r="K10" s="191" t="s">
        <v>1103</v>
      </c>
      <c r="L10" s="191" t="s">
        <v>1104</v>
      </c>
      <c r="M10" s="94" t="s">
        <v>1105</v>
      </c>
      <c r="N10" s="91"/>
    </row>
    <row r="11" spans="1:16" s="95" customFormat="1" ht="17.100000000000001" customHeight="1" thickBot="1" x14ac:dyDescent="0.3">
      <c r="A11" s="342"/>
      <c r="B11" s="187"/>
      <c r="C11" s="187"/>
      <c r="D11" s="343" t="s">
        <v>479</v>
      </c>
      <c r="E11" s="343" t="s">
        <v>480</v>
      </c>
      <c r="F11" s="194" t="s">
        <v>1106</v>
      </c>
      <c r="G11" s="343" t="s">
        <v>482</v>
      </c>
      <c r="H11" s="194" t="s">
        <v>1107</v>
      </c>
      <c r="I11" s="194" t="s">
        <v>1108</v>
      </c>
      <c r="J11" s="411"/>
      <c r="K11" s="343" t="s">
        <v>485</v>
      </c>
      <c r="L11" s="343" t="s">
        <v>1109</v>
      </c>
      <c r="M11" s="72">
        <v>19.636299999999999</v>
      </c>
      <c r="N11" s="91" t="s">
        <v>1110</v>
      </c>
    </row>
    <row r="12" spans="1:16" s="95" customFormat="1" ht="5.25" customHeight="1" thickBot="1" x14ac:dyDescent="0.3">
      <c r="A12" s="350"/>
      <c r="B12" s="351"/>
      <c r="C12" s="351"/>
      <c r="D12" s="352"/>
      <c r="E12" s="352"/>
      <c r="F12" s="351"/>
      <c r="G12" s="352"/>
      <c r="H12" s="351"/>
      <c r="I12" s="351"/>
      <c r="J12" s="408"/>
      <c r="K12" s="352"/>
      <c r="L12" s="352"/>
      <c r="M12" s="409"/>
      <c r="N12" s="410"/>
    </row>
    <row r="13" spans="1:16" s="93" customFormat="1" ht="17.649999999999999" customHeight="1" x14ac:dyDescent="0.25">
      <c r="A13" s="415" t="s">
        <v>844</v>
      </c>
      <c r="B13" s="415"/>
      <c r="C13" s="415"/>
      <c r="D13" s="416">
        <f>+D14+D276</f>
        <v>811668.00805735239</v>
      </c>
      <c r="E13" s="416">
        <f>+E14+E276</f>
        <v>808998.5645467143</v>
      </c>
      <c r="F13" s="416">
        <f>+F14+F276</f>
        <v>-0.48797917984667549</v>
      </c>
      <c r="G13" s="416">
        <f>+G14+G276</f>
        <v>698292.82862108992</v>
      </c>
      <c r="H13" s="416">
        <f>+H14+H276</f>
        <v>419053.56651483616</v>
      </c>
      <c r="I13" s="417">
        <f>H13/E13*100</f>
        <v>51.799049451915138</v>
      </c>
      <c r="J13" s="418"/>
      <c r="K13" s="416">
        <f>+K14+K276</f>
        <v>75020.066366458137</v>
      </c>
      <c r="L13" s="416">
        <f>+L14+L276</f>
        <v>344033.50014837808</v>
      </c>
      <c r="M13" s="96">
        <v>18.600000000000001</v>
      </c>
      <c r="N13" s="92"/>
    </row>
    <row r="14" spans="1:16" s="97" customFormat="1" ht="17.649999999999999" customHeight="1" x14ac:dyDescent="0.25">
      <c r="A14" s="419" t="s">
        <v>1111</v>
      </c>
      <c r="B14" s="419"/>
      <c r="C14" s="419"/>
      <c r="D14" s="420">
        <f>SUM(D15:D275)</f>
        <v>547040.4521052473</v>
      </c>
      <c r="E14" s="420">
        <f>SUM(E15:E275)</f>
        <v>544371.00859552261</v>
      </c>
      <c r="F14" s="421">
        <f>E14/D14*100-100</f>
        <v>-0.48797917950153646</v>
      </c>
      <c r="G14" s="420">
        <f>SUM(G15:G275)</f>
        <v>484254.77292845777</v>
      </c>
      <c r="H14" s="420">
        <f>SUM(H15:H275)</f>
        <v>205012.11334855127</v>
      </c>
      <c r="I14" s="422">
        <f t="shared" ref="I14:I77" si="0">+H14/E14*100</f>
        <v>37.660365837167305</v>
      </c>
      <c r="J14" s="423"/>
      <c r="K14" s="420">
        <f>SUM(K15:K275)</f>
        <v>50047.784144867328</v>
      </c>
      <c r="L14" s="420">
        <f>SUM(L15:L275)</f>
        <v>154964.32920368391</v>
      </c>
      <c r="M14" s="79"/>
      <c r="N14" s="79"/>
    </row>
    <row r="15" spans="1:16" s="97" customFormat="1" ht="17.649999999999999" customHeight="1" x14ac:dyDescent="0.25">
      <c r="A15" s="424">
        <v>1</v>
      </c>
      <c r="B15" s="216" t="s">
        <v>496</v>
      </c>
      <c r="C15" s="425" t="s">
        <v>497</v>
      </c>
      <c r="D15" s="426">
        <v>2029.1366967999998</v>
      </c>
      <c r="E15" s="426">
        <v>2029.1366967999998</v>
      </c>
      <c r="F15" s="427">
        <f>E15/D15*100-100</f>
        <v>0</v>
      </c>
      <c r="G15" s="426">
        <v>2029.1366967999998</v>
      </c>
      <c r="H15" s="386">
        <f>K15+L15</f>
        <v>0</v>
      </c>
      <c r="I15" s="386">
        <f t="shared" si="0"/>
        <v>0</v>
      </c>
      <c r="J15" s="428"/>
      <c r="K15" s="426">
        <v>0</v>
      </c>
      <c r="L15" s="429">
        <v>0</v>
      </c>
      <c r="M15" s="79"/>
      <c r="N15" s="98"/>
      <c r="P15" s="99"/>
    </row>
    <row r="16" spans="1:16" s="97" customFormat="1" ht="17.649999999999999" customHeight="1" x14ac:dyDescent="0.25">
      <c r="A16" s="424">
        <v>2</v>
      </c>
      <c r="B16" s="216" t="s">
        <v>498</v>
      </c>
      <c r="C16" s="425" t="s">
        <v>1112</v>
      </c>
      <c r="D16" s="426">
        <v>5446.4412985295003</v>
      </c>
      <c r="E16" s="426">
        <v>5446.4412985295003</v>
      </c>
      <c r="F16" s="427">
        <f t="shared" ref="F16:F79" si="1">E16/D16*100-100</f>
        <v>0</v>
      </c>
      <c r="G16" s="426">
        <v>5446.4413533147745</v>
      </c>
      <c r="H16" s="386">
        <f t="shared" ref="H16:H79" si="2">K16+L16</f>
        <v>-2.2323888515529687E-12</v>
      </c>
      <c r="I16" s="386">
        <f t="shared" si="0"/>
        <v>-4.0988027396085173E-14</v>
      </c>
      <c r="J16" s="428"/>
      <c r="K16" s="426">
        <v>0</v>
      </c>
      <c r="L16" s="429">
        <v>-2.2323888515529687E-12</v>
      </c>
      <c r="M16" s="79"/>
      <c r="N16" s="98"/>
      <c r="P16" s="99"/>
    </row>
    <row r="17" spans="1:16" s="97" customFormat="1" ht="17.649999999999999" customHeight="1" x14ac:dyDescent="0.25">
      <c r="A17" s="424">
        <v>3</v>
      </c>
      <c r="B17" s="216" t="s">
        <v>500</v>
      </c>
      <c r="C17" s="425" t="s">
        <v>501</v>
      </c>
      <c r="D17" s="426">
        <v>539.34760119949988</v>
      </c>
      <c r="E17" s="426">
        <v>539.34760119949988</v>
      </c>
      <c r="F17" s="427">
        <f t="shared" si="1"/>
        <v>0</v>
      </c>
      <c r="G17" s="426">
        <v>539.34761690072173</v>
      </c>
      <c r="H17" s="386">
        <f t="shared" si="2"/>
        <v>-1.3952430322206054E-13</v>
      </c>
      <c r="I17" s="386">
        <f t="shared" si="0"/>
        <v>-2.5869087562781566E-14</v>
      </c>
      <c r="J17" s="428"/>
      <c r="K17" s="426">
        <v>0</v>
      </c>
      <c r="L17" s="429">
        <v>-1.3952430322206054E-13</v>
      </c>
      <c r="M17" s="79"/>
      <c r="N17" s="98"/>
      <c r="P17" s="99"/>
    </row>
    <row r="18" spans="1:16" s="97" customFormat="1" ht="17.649999999999999" customHeight="1" x14ac:dyDescent="0.25">
      <c r="A18" s="424">
        <v>4</v>
      </c>
      <c r="B18" s="216" t="s">
        <v>498</v>
      </c>
      <c r="C18" s="425" t="s">
        <v>1113</v>
      </c>
      <c r="D18" s="426">
        <v>6501.3217141062996</v>
      </c>
      <c r="E18" s="426">
        <v>6501.3217141062996</v>
      </c>
      <c r="F18" s="427">
        <f t="shared" si="1"/>
        <v>0</v>
      </c>
      <c r="G18" s="426">
        <v>5660.0317849395024</v>
      </c>
      <c r="H18" s="386">
        <f t="shared" si="2"/>
        <v>1.1161944257764843E-12</v>
      </c>
      <c r="I18" s="386">
        <f t="shared" si="0"/>
        <v>1.7168730834448813E-14</v>
      </c>
      <c r="J18" s="428"/>
      <c r="K18" s="426">
        <v>0</v>
      </c>
      <c r="L18" s="429">
        <v>1.1161944257764843E-12</v>
      </c>
      <c r="M18" s="79"/>
      <c r="N18" s="98"/>
      <c r="P18" s="99"/>
    </row>
    <row r="19" spans="1:16" s="97" customFormat="1" ht="17.649999999999999" customHeight="1" x14ac:dyDescent="0.25">
      <c r="A19" s="424">
        <v>5</v>
      </c>
      <c r="B19" s="216" t="s">
        <v>503</v>
      </c>
      <c r="C19" s="425" t="s">
        <v>1114</v>
      </c>
      <c r="D19" s="426">
        <v>1203.1485598038998</v>
      </c>
      <c r="E19" s="426">
        <v>1203.1485598038998</v>
      </c>
      <c r="F19" s="427">
        <f t="shared" si="1"/>
        <v>0</v>
      </c>
      <c r="G19" s="426">
        <v>1201.891777695</v>
      </c>
      <c r="H19" s="386">
        <f t="shared" si="2"/>
        <v>1.3952430322206054E-13</v>
      </c>
      <c r="I19" s="386">
        <f t="shared" si="0"/>
        <v>1.1596598116262675E-14</v>
      </c>
      <c r="J19" s="428"/>
      <c r="K19" s="426">
        <v>0</v>
      </c>
      <c r="L19" s="429">
        <v>1.3952430322206054E-13</v>
      </c>
      <c r="M19" s="79"/>
      <c r="N19" s="98"/>
      <c r="P19" s="99"/>
    </row>
    <row r="20" spans="1:16" s="97" customFormat="1" ht="17.649999999999999" customHeight="1" x14ac:dyDescent="0.25">
      <c r="A20" s="424">
        <v>6</v>
      </c>
      <c r="B20" s="216" t="s">
        <v>498</v>
      </c>
      <c r="C20" s="425" t="s">
        <v>505</v>
      </c>
      <c r="D20" s="426">
        <v>6045.1009329680001</v>
      </c>
      <c r="E20" s="426">
        <v>6045.1009329680001</v>
      </c>
      <c r="F20" s="427">
        <f t="shared" si="1"/>
        <v>0</v>
      </c>
      <c r="G20" s="426">
        <v>6045.1009351279936</v>
      </c>
      <c r="H20" s="386">
        <f t="shared" si="2"/>
        <v>0</v>
      </c>
      <c r="I20" s="386">
        <f t="shared" si="0"/>
        <v>0</v>
      </c>
      <c r="J20" s="428"/>
      <c r="K20" s="426">
        <v>0</v>
      </c>
      <c r="L20" s="429">
        <v>0</v>
      </c>
      <c r="M20" s="79"/>
      <c r="N20" s="98"/>
      <c r="P20" s="99"/>
    </row>
    <row r="21" spans="1:16" s="97" customFormat="1" ht="17.649999999999999" customHeight="1" x14ac:dyDescent="0.25">
      <c r="A21" s="424">
        <v>7</v>
      </c>
      <c r="B21" s="216" t="s">
        <v>506</v>
      </c>
      <c r="C21" s="425" t="s">
        <v>507</v>
      </c>
      <c r="D21" s="426">
        <v>13769.3634387365</v>
      </c>
      <c r="E21" s="426">
        <v>13769.3634387365</v>
      </c>
      <c r="F21" s="427">
        <f t="shared" si="1"/>
        <v>0</v>
      </c>
      <c r="G21" s="426">
        <v>13769.363454838263</v>
      </c>
      <c r="H21" s="386">
        <f t="shared" si="2"/>
        <v>0</v>
      </c>
      <c r="I21" s="386">
        <f t="shared" si="0"/>
        <v>0</v>
      </c>
      <c r="J21" s="428"/>
      <c r="K21" s="426">
        <v>0</v>
      </c>
      <c r="L21" s="429">
        <v>0</v>
      </c>
      <c r="M21" s="79"/>
      <c r="N21" s="98"/>
      <c r="P21" s="99"/>
    </row>
    <row r="22" spans="1:16" s="97" customFormat="1" ht="17.649999999999999" customHeight="1" x14ac:dyDescent="0.25">
      <c r="A22" s="424">
        <v>9</v>
      </c>
      <c r="B22" s="216" t="s">
        <v>508</v>
      </c>
      <c r="C22" s="425" t="s">
        <v>509</v>
      </c>
      <c r="D22" s="426">
        <v>1964.0015777048998</v>
      </c>
      <c r="E22" s="426">
        <v>1964.0015777048998</v>
      </c>
      <c r="F22" s="427">
        <f t="shared" si="1"/>
        <v>0</v>
      </c>
      <c r="G22" s="426">
        <v>1964.0015777048998</v>
      </c>
      <c r="H22" s="386">
        <f t="shared" si="2"/>
        <v>0</v>
      </c>
      <c r="I22" s="386">
        <f t="shared" si="0"/>
        <v>0</v>
      </c>
      <c r="J22" s="428"/>
      <c r="K22" s="426">
        <v>0</v>
      </c>
      <c r="L22" s="429">
        <v>0</v>
      </c>
      <c r="M22" s="79"/>
      <c r="N22" s="98"/>
      <c r="P22" s="99"/>
    </row>
    <row r="23" spans="1:16" s="97" customFormat="1" ht="17.649999999999999" customHeight="1" x14ac:dyDescent="0.25">
      <c r="A23" s="424">
        <v>10</v>
      </c>
      <c r="B23" s="216" t="s">
        <v>508</v>
      </c>
      <c r="C23" s="425" t="s">
        <v>1115</v>
      </c>
      <c r="D23" s="426">
        <v>2605.1061349535994</v>
      </c>
      <c r="E23" s="426">
        <v>2605.1061349535994</v>
      </c>
      <c r="F23" s="427">
        <f t="shared" si="1"/>
        <v>0</v>
      </c>
      <c r="G23" s="426">
        <v>2576.6753582615843</v>
      </c>
      <c r="H23" s="386">
        <f t="shared" si="2"/>
        <v>0</v>
      </c>
      <c r="I23" s="386">
        <f t="shared" si="0"/>
        <v>0</v>
      </c>
      <c r="J23" s="428"/>
      <c r="K23" s="426">
        <v>0</v>
      </c>
      <c r="L23" s="429">
        <v>0</v>
      </c>
      <c r="M23" s="79"/>
      <c r="N23" s="98"/>
      <c r="P23" s="99"/>
    </row>
    <row r="24" spans="1:16" s="97" customFormat="1" ht="17.649999999999999" customHeight="1" x14ac:dyDescent="0.25">
      <c r="A24" s="430">
        <v>11</v>
      </c>
      <c r="B24" s="216" t="s">
        <v>508</v>
      </c>
      <c r="C24" s="431" t="s">
        <v>511</v>
      </c>
      <c r="D24" s="426">
        <v>2089.4897484834996</v>
      </c>
      <c r="E24" s="432">
        <v>2089.4897484834996</v>
      </c>
      <c r="F24" s="427">
        <f t="shared" si="1"/>
        <v>0</v>
      </c>
      <c r="G24" s="426">
        <v>2089.4897447526027</v>
      </c>
      <c r="H24" s="386">
        <f t="shared" si="2"/>
        <v>0</v>
      </c>
      <c r="I24" s="386">
        <f t="shared" si="0"/>
        <v>0</v>
      </c>
      <c r="J24" s="428"/>
      <c r="K24" s="426">
        <v>0</v>
      </c>
      <c r="L24" s="429">
        <v>0</v>
      </c>
      <c r="M24" s="79"/>
      <c r="N24" s="98"/>
      <c r="P24" s="99"/>
    </row>
    <row r="25" spans="1:16" s="97" customFormat="1" ht="17.649999999999999" customHeight="1" x14ac:dyDescent="0.25">
      <c r="A25" s="430">
        <v>12</v>
      </c>
      <c r="B25" s="216" t="s">
        <v>512</v>
      </c>
      <c r="C25" s="431" t="s">
        <v>513</v>
      </c>
      <c r="D25" s="426">
        <v>3439.8489003053996</v>
      </c>
      <c r="E25" s="432">
        <v>3439.8489003053996</v>
      </c>
      <c r="F25" s="427">
        <f t="shared" si="1"/>
        <v>0</v>
      </c>
      <c r="G25" s="426">
        <v>3439.8491312282881</v>
      </c>
      <c r="H25" s="386">
        <f t="shared" si="2"/>
        <v>5.5809721288824217E-13</v>
      </c>
      <c r="I25" s="386">
        <f t="shared" si="0"/>
        <v>1.6224468837532158E-14</v>
      </c>
      <c r="J25" s="428"/>
      <c r="K25" s="426">
        <v>0</v>
      </c>
      <c r="L25" s="429">
        <v>5.5809721288824217E-13</v>
      </c>
      <c r="M25" s="79"/>
      <c r="N25" s="98"/>
      <c r="P25" s="99"/>
    </row>
    <row r="26" spans="1:16" s="97" customFormat="1" ht="17.649999999999999" customHeight="1" x14ac:dyDescent="0.25">
      <c r="A26" s="430">
        <v>13</v>
      </c>
      <c r="B26" s="216" t="s">
        <v>512</v>
      </c>
      <c r="C26" s="431" t="s">
        <v>514</v>
      </c>
      <c r="D26" s="426">
        <v>994.71426219669991</v>
      </c>
      <c r="E26" s="432">
        <v>994.71426219669991</v>
      </c>
      <c r="F26" s="427">
        <f t="shared" si="1"/>
        <v>0</v>
      </c>
      <c r="G26" s="426">
        <v>994.71426219669991</v>
      </c>
      <c r="H26" s="386">
        <f t="shared" si="2"/>
        <v>0</v>
      </c>
      <c r="I26" s="386">
        <f t="shared" si="0"/>
        <v>0</v>
      </c>
      <c r="J26" s="428"/>
      <c r="K26" s="426">
        <v>0</v>
      </c>
      <c r="L26" s="429">
        <v>0</v>
      </c>
      <c r="M26" s="79"/>
      <c r="N26" s="98"/>
      <c r="P26" s="99"/>
    </row>
    <row r="27" spans="1:16" s="97" customFormat="1" ht="17.649999999999999" customHeight="1" x14ac:dyDescent="0.25">
      <c r="A27" s="430">
        <v>14</v>
      </c>
      <c r="B27" s="216" t="s">
        <v>512</v>
      </c>
      <c r="C27" s="431" t="s">
        <v>1116</v>
      </c>
      <c r="D27" s="426">
        <v>662.92296072249997</v>
      </c>
      <c r="E27" s="432">
        <v>662.92296072249997</v>
      </c>
      <c r="F27" s="427">
        <f t="shared" si="1"/>
        <v>0</v>
      </c>
      <c r="G27" s="426">
        <v>662.92295502797288</v>
      </c>
      <c r="H27" s="386">
        <f t="shared" si="2"/>
        <v>0</v>
      </c>
      <c r="I27" s="386">
        <f t="shared" si="0"/>
        <v>0</v>
      </c>
      <c r="J27" s="428"/>
      <c r="K27" s="426">
        <v>0</v>
      </c>
      <c r="L27" s="429">
        <v>0</v>
      </c>
      <c r="M27" s="79"/>
      <c r="N27" s="98"/>
      <c r="P27" s="99"/>
    </row>
    <row r="28" spans="1:16" s="97" customFormat="1" ht="17.649999999999999" customHeight="1" x14ac:dyDescent="0.25">
      <c r="A28" s="430">
        <v>15</v>
      </c>
      <c r="B28" s="216" t="s">
        <v>512</v>
      </c>
      <c r="C28" s="431" t="s">
        <v>1117</v>
      </c>
      <c r="D28" s="426">
        <v>1234.1129038197998</v>
      </c>
      <c r="E28" s="432">
        <v>1234.1129038197998</v>
      </c>
      <c r="F28" s="427">
        <f t="shared" si="1"/>
        <v>0</v>
      </c>
      <c r="G28" s="426">
        <v>1234.1129038197998</v>
      </c>
      <c r="H28" s="386">
        <f t="shared" si="2"/>
        <v>0</v>
      </c>
      <c r="I28" s="386">
        <f t="shared" si="0"/>
        <v>0</v>
      </c>
      <c r="J28" s="428"/>
      <c r="K28" s="426">
        <v>0</v>
      </c>
      <c r="L28" s="429">
        <v>0</v>
      </c>
      <c r="M28" s="79"/>
      <c r="N28" s="98"/>
      <c r="P28" s="99"/>
    </row>
    <row r="29" spans="1:16" s="97" customFormat="1" ht="17.649999999999999" customHeight="1" x14ac:dyDescent="0.25">
      <c r="A29" s="430">
        <v>16</v>
      </c>
      <c r="B29" s="216" t="s">
        <v>512</v>
      </c>
      <c r="C29" s="431" t="s">
        <v>517</v>
      </c>
      <c r="D29" s="426">
        <v>1423.8468656664998</v>
      </c>
      <c r="E29" s="432">
        <v>1423.8468656664998</v>
      </c>
      <c r="F29" s="427">
        <f t="shared" si="1"/>
        <v>0</v>
      </c>
      <c r="G29" s="426">
        <v>1423.8461080980462</v>
      </c>
      <c r="H29" s="386">
        <f t="shared" si="2"/>
        <v>2.7904860644412108E-13</v>
      </c>
      <c r="I29" s="386">
        <f t="shared" si="0"/>
        <v>1.959821755926674E-14</v>
      </c>
      <c r="J29" s="428"/>
      <c r="K29" s="426">
        <v>0</v>
      </c>
      <c r="L29" s="429">
        <v>2.7904860644412108E-13</v>
      </c>
      <c r="M29" s="79"/>
      <c r="N29" s="98"/>
      <c r="P29" s="99"/>
    </row>
    <row r="30" spans="1:16" s="97" customFormat="1" ht="17.649999999999999" customHeight="1" x14ac:dyDescent="0.25">
      <c r="A30" s="430">
        <v>17</v>
      </c>
      <c r="B30" s="216" t="s">
        <v>508</v>
      </c>
      <c r="C30" s="431" t="s">
        <v>518</v>
      </c>
      <c r="D30" s="426">
        <v>874.67771738709996</v>
      </c>
      <c r="E30" s="432">
        <v>874.67771738709996</v>
      </c>
      <c r="F30" s="427">
        <f t="shared" si="1"/>
        <v>0</v>
      </c>
      <c r="G30" s="426">
        <v>874.67776529967205</v>
      </c>
      <c r="H30" s="386">
        <f t="shared" si="2"/>
        <v>0</v>
      </c>
      <c r="I30" s="386">
        <f t="shared" si="0"/>
        <v>0</v>
      </c>
      <c r="J30" s="428"/>
      <c r="K30" s="426">
        <v>0</v>
      </c>
      <c r="L30" s="429">
        <v>0</v>
      </c>
      <c r="M30" s="79"/>
      <c r="N30" s="98"/>
      <c r="P30" s="99"/>
    </row>
    <row r="31" spans="1:16" s="97" customFormat="1" ht="17.649999999999999" customHeight="1" x14ac:dyDescent="0.25">
      <c r="A31" s="430">
        <v>18</v>
      </c>
      <c r="B31" s="216" t="s">
        <v>508</v>
      </c>
      <c r="C31" s="431" t="s">
        <v>519</v>
      </c>
      <c r="D31" s="426">
        <v>808.1644638491</v>
      </c>
      <c r="E31" s="432">
        <v>808.1644638491</v>
      </c>
      <c r="F31" s="427">
        <f t="shared" si="1"/>
        <v>0</v>
      </c>
      <c r="G31" s="426">
        <v>808.16446993635293</v>
      </c>
      <c r="H31" s="386">
        <f t="shared" si="2"/>
        <v>1.3952430322206054E-13</v>
      </c>
      <c r="I31" s="386">
        <f t="shared" si="0"/>
        <v>1.7264345249423443E-14</v>
      </c>
      <c r="J31" s="428"/>
      <c r="K31" s="426">
        <v>0</v>
      </c>
      <c r="L31" s="429">
        <v>1.3952430322206054E-13</v>
      </c>
      <c r="M31" s="79"/>
      <c r="N31" s="98"/>
      <c r="P31" s="99"/>
    </row>
    <row r="32" spans="1:16" s="97" customFormat="1" ht="17.649999999999999" customHeight="1" x14ac:dyDescent="0.25">
      <c r="A32" s="430">
        <v>19</v>
      </c>
      <c r="B32" s="216" t="s">
        <v>508</v>
      </c>
      <c r="C32" s="431" t="s">
        <v>520</v>
      </c>
      <c r="D32" s="426">
        <v>543.52335857599996</v>
      </c>
      <c r="E32" s="432">
        <v>543.52335857599996</v>
      </c>
      <c r="F32" s="427">
        <f t="shared" si="1"/>
        <v>0</v>
      </c>
      <c r="G32" s="426">
        <v>543.52329279439493</v>
      </c>
      <c r="H32" s="386">
        <f t="shared" si="2"/>
        <v>0</v>
      </c>
      <c r="I32" s="386">
        <f t="shared" si="0"/>
        <v>0</v>
      </c>
      <c r="J32" s="428"/>
      <c r="K32" s="426">
        <v>0</v>
      </c>
      <c r="L32" s="429">
        <v>0</v>
      </c>
      <c r="M32" s="79"/>
      <c r="N32" s="98"/>
      <c r="P32" s="99"/>
    </row>
    <row r="33" spans="1:16" s="97" customFormat="1" ht="17.649999999999999" customHeight="1" x14ac:dyDescent="0.25">
      <c r="A33" s="430">
        <v>20</v>
      </c>
      <c r="B33" s="216" t="s">
        <v>508</v>
      </c>
      <c r="C33" s="431" t="s">
        <v>1118</v>
      </c>
      <c r="D33" s="426">
        <v>554.14443688300003</v>
      </c>
      <c r="E33" s="432">
        <v>554.14443688300003</v>
      </c>
      <c r="F33" s="427">
        <f t="shared" si="1"/>
        <v>0</v>
      </c>
      <c r="G33" s="426">
        <v>554.14447340651782</v>
      </c>
      <c r="H33" s="386">
        <f t="shared" si="2"/>
        <v>-6.9762151611030271E-14</v>
      </c>
      <c r="I33" s="386">
        <f t="shared" si="0"/>
        <v>-1.2589163937733366E-14</v>
      </c>
      <c r="J33" s="428"/>
      <c r="K33" s="426">
        <v>0</v>
      </c>
      <c r="L33" s="429">
        <v>-6.9762151611030271E-14</v>
      </c>
      <c r="M33" s="79"/>
      <c r="N33" s="98"/>
      <c r="P33" s="99"/>
    </row>
    <row r="34" spans="1:16" s="97" customFormat="1" ht="17.649999999999999" customHeight="1" x14ac:dyDescent="0.25">
      <c r="A34" s="430">
        <v>21</v>
      </c>
      <c r="B34" s="216" t="s">
        <v>512</v>
      </c>
      <c r="C34" s="431" t="s">
        <v>522</v>
      </c>
      <c r="D34" s="426">
        <v>716.30549899569996</v>
      </c>
      <c r="E34" s="432">
        <v>716.30549899569996</v>
      </c>
      <c r="F34" s="427">
        <f t="shared" si="1"/>
        <v>0</v>
      </c>
      <c r="G34" s="426">
        <v>716.30541966504791</v>
      </c>
      <c r="H34" s="386">
        <f t="shared" si="2"/>
        <v>1.3952430322206054E-13</v>
      </c>
      <c r="I34" s="386">
        <f t="shared" si="0"/>
        <v>1.9478323622767291E-14</v>
      </c>
      <c r="J34" s="428"/>
      <c r="K34" s="426">
        <v>0</v>
      </c>
      <c r="L34" s="429">
        <v>1.3952430322206054E-13</v>
      </c>
      <c r="M34" s="79"/>
      <c r="N34" s="98"/>
      <c r="P34" s="99"/>
    </row>
    <row r="35" spans="1:16" s="97" customFormat="1" ht="17.649999999999999" customHeight="1" x14ac:dyDescent="0.25">
      <c r="A35" s="430">
        <v>22</v>
      </c>
      <c r="B35" s="216" t="s">
        <v>512</v>
      </c>
      <c r="C35" s="431" t="s">
        <v>523</v>
      </c>
      <c r="D35" s="426">
        <v>883.41750069999989</v>
      </c>
      <c r="E35" s="432">
        <v>883.41750069999989</v>
      </c>
      <c r="F35" s="427">
        <f t="shared" si="1"/>
        <v>0</v>
      </c>
      <c r="G35" s="426">
        <v>883.41750050363703</v>
      </c>
      <c r="H35" s="386">
        <f t="shared" si="2"/>
        <v>0</v>
      </c>
      <c r="I35" s="386">
        <f t="shared" si="0"/>
        <v>0</v>
      </c>
      <c r="J35" s="428"/>
      <c r="K35" s="426">
        <v>0</v>
      </c>
      <c r="L35" s="429">
        <v>0</v>
      </c>
      <c r="M35" s="79"/>
      <c r="N35" s="98"/>
      <c r="P35" s="99"/>
    </row>
    <row r="36" spans="1:16" s="97" customFormat="1" ht="17.649999999999999" customHeight="1" x14ac:dyDescent="0.25">
      <c r="A36" s="430">
        <v>23</v>
      </c>
      <c r="B36" s="216" t="s">
        <v>512</v>
      </c>
      <c r="C36" s="431" t="s">
        <v>524</v>
      </c>
      <c r="D36" s="426">
        <v>477.93320750099997</v>
      </c>
      <c r="E36" s="432">
        <v>477.93320750099997</v>
      </c>
      <c r="F36" s="427">
        <f t="shared" si="1"/>
        <v>0</v>
      </c>
      <c r="G36" s="426">
        <v>477.933199450117</v>
      </c>
      <c r="H36" s="386">
        <f t="shared" si="2"/>
        <v>6.9762151611030271E-14</v>
      </c>
      <c r="I36" s="386">
        <f t="shared" si="0"/>
        <v>1.4596632022244302E-14</v>
      </c>
      <c r="J36" s="428"/>
      <c r="K36" s="426">
        <v>0</v>
      </c>
      <c r="L36" s="429">
        <v>6.9762151611030271E-14</v>
      </c>
      <c r="M36" s="79"/>
      <c r="N36" s="98"/>
      <c r="P36" s="99"/>
    </row>
    <row r="37" spans="1:16" s="97" customFormat="1" ht="17.649999999999999" customHeight="1" x14ac:dyDescent="0.25">
      <c r="A37" s="430">
        <v>24</v>
      </c>
      <c r="B37" s="216" t="s">
        <v>512</v>
      </c>
      <c r="C37" s="431" t="s">
        <v>525</v>
      </c>
      <c r="D37" s="426">
        <v>866.56113132730002</v>
      </c>
      <c r="E37" s="432">
        <v>866.56113132730002</v>
      </c>
      <c r="F37" s="427">
        <f t="shared" si="1"/>
        <v>0</v>
      </c>
      <c r="G37" s="426">
        <v>866.56116824354399</v>
      </c>
      <c r="H37" s="386">
        <f t="shared" si="2"/>
        <v>0</v>
      </c>
      <c r="I37" s="386">
        <f t="shared" si="0"/>
        <v>0</v>
      </c>
      <c r="J37" s="428"/>
      <c r="K37" s="426">
        <v>0</v>
      </c>
      <c r="L37" s="429">
        <v>0</v>
      </c>
      <c r="M37" s="79"/>
      <c r="N37" s="98"/>
      <c r="P37" s="99"/>
    </row>
    <row r="38" spans="1:16" s="97" customFormat="1" ht="17.649999999999999" customHeight="1" x14ac:dyDescent="0.25">
      <c r="A38" s="430">
        <v>25</v>
      </c>
      <c r="B38" s="216" t="s">
        <v>496</v>
      </c>
      <c r="C38" s="431" t="s">
        <v>1119</v>
      </c>
      <c r="D38" s="426">
        <v>2580.6272288290997</v>
      </c>
      <c r="E38" s="432">
        <v>2580.6272288290997</v>
      </c>
      <c r="F38" s="427">
        <f t="shared" si="1"/>
        <v>0</v>
      </c>
      <c r="G38" s="426">
        <v>2580.6271872281095</v>
      </c>
      <c r="H38" s="386">
        <f t="shared" si="2"/>
        <v>0</v>
      </c>
      <c r="I38" s="386">
        <f t="shared" si="0"/>
        <v>0</v>
      </c>
      <c r="J38" s="428"/>
      <c r="K38" s="426">
        <v>0</v>
      </c>
      <c r="L38" s="429">
        <v>0</v>
      </c>
      <c r="M38" s="79"/>
      <c r="N38" s="98"/>
      <c r="P38" s="99"/>
    </row>
    <row r="39" spans="1:16" s="97" customFormat="1" ht="17.649999999999999" customHeight="1" x14ac:dyDescent="0.25">
      <c r="A39" s="430">
        <v>26</v>
      </c>
      <c r="B39" s="216" t="s">
        <v>527</v>
      </c>
      <c r="C39" s="433" t="s">
        <v>1120</v>
      </c>
      <c r="D39" s="426">
        <v>2254.5573953584999</v>
      </c>
      <c r="E39" s="432">
        <v>2254.5573953584999</v>
      </c>
      <c r="F39" s="427">
        <f t="shared" si="1"/>
        <v>0</v>
      </c>
      <c r="G39" s="426">
        <v>2254.557402533831</v>
      </c>
      <c r="H39" s="386">
        <f t="shared" si="2"/>
        <v>2.7904860644412108E-13</v>
      </c>
      <c r="I39" s="386">
        <f t="shared" si="0"/>
        <v>1.2377090377854374E-14</v>
      </c>
      <c r="J39" s="428"/>
      <c r="K39" s="426">
        <v>0</v>
      </c>
      <c r="L39" s="429">
        <v>2.7904860644412108E-13</v>
      </c>
      <c r="M39" s="79"/>
      <c r="N39" s="98"/>
      <c r="P39" s="99"/>
    </row>
    <row r="40" spans="1:16" s="97" customFormat="1" ht="17.649999999999999" customHeight="1" x14ac:dyDescent="0.25">
      <c r="A40" s="430">
        <v>27</v>
      </c>
      <c r="B40" s="216" t="s">
        <v>508</v>
      </c>
      <c r="C40" s="431" t="s">
        <v>1121</v>
      </c>
      <c r="D40" s="426">
        <v>2394.3849153031997</v>
      </c>
      <c r="E40" s="432">
        <v>2394.3849153031997</v>
      </c>
      <c r="F40" s="427">
        <f t="shared" si="1"/>
        <v>0</v>
      </c>
      <c r="G40" s="426">
        <v>2394.3848758354475</v>
      </c>
      <c r="H40" s="386">
        <f t="shared" si="2"/>
        <v>2.7904860644412108E-13</v>
      </c>
      <c r="I40" s="386">
        <f t="shared" si="0"/>
        <v>1.1654291866802264E-14</v>
      </c>
      <c r="J40" s="428"/>
      <c r="K40" s="426">
        <v>0</v>
      </c>
      <c r="L40" s="429">
        <v>2.7904860644412108E-13</v>
      </c>
      <c r="M40" s="79"/>
      <c r="N40" s="98"/>
      <c r="P40" s="99"/>
    </row>
    <row r="41" spans="1:16" s="97" customFormat="1" ht="17.649999999999999" customHeight="1" x14ac:dyDescent="0.25">
      <c r="A41" s="430">
        <v>28</v>
      </c>
      <c r="B41" s="216" t="s">
        <v>508</v>
      </c>
      <c r="C41" s="433" t="s">
        <v>1122</v>
      </c>
      <c r="D41" s="426">
        <v>6553.8507802362992</v>
      </c>
      <c r="E41" s="432">
        <v>6553.8507802362992</v>
      </c>
      <c r="F41" s="427">
        <f t="shared" si="1"/>
        <v>0</v>
      </c>
      <c r="G41" s="426">
        <v>6553.850786130688</v>
      </c>
      <c r="H41" s="386">
        <f t="shared" si="2"/>
        <v>-1.1161944257764843E-12</v>
      </c>
      <c r="I41" s="386">
        <f t="shared" si="0"/>
        <v>-1.7031123582222298E-14</v>
      </c>
      <c r="J41" s="428"/>
      <c r="K41" s="426">
        <v>0</v>
      </c>
      <c r="L41" s="429">
        <v>-1.1161944257764843E-12</v>
      </c>
      <c r="M41" s="79"/>
      <c r="N41" s="98"/>
      <c r="P41" s="99"/>
    </row>
    <row r="42" spans="1:16" s="97" customFormat="1" ht="17.649999999999999" customHeight="1" x14ac:dyDescent="0.25">
      <c r="A42" s="430">
        <v>29</v>
      </c>
      <c r="B42" s="216" t="s">
        <v>508</v>
      </c>
      <c r="C42" s="431" t="s">
        <v>531</v>
      </c>
      <c r="D42" s="426">
        <v>876.29386342229998</v>
      </c>
      <c r="E42" s="432">
        <v>876.29386342229998</v>
      </c>
      <c r="F42" s="427">
        <f t="shared" si="1"/>
        <v>0</v>
      </c>
      <c r="G42" s="426">
        <v>876.29379469524986</v>
      </c>
      <c r="H42" s="386">
        <f t="shared" si="2"/>
        <v>-2.7904860644412108E-13</v>
      </c>
      <c r="I42" s="386">
        <f t="shared" si="0"/>
        <v>-3.1844181283470096E-14</v>
      </c>
      <c r="J42" s="428"/>
      <c r="K42" s="426">
        <v>0</v>
      </c>
      <c r="L42" s="429">
        <v>-2.7904860644412108E-13</v>
      </c>
      <c r="M42" s="79"/>
      <c r="N42" s="98"/>
      <c r="P42" s="99"/>
    </row>
    <row r="43" spans="1:16" s="97" customFormat="1" ht="17.649999999999999" customHeight="1" x14ac:dyDescent="0.25">
      <c r="A43" s="430">
        <v>30</v>
      </c>
      <c r="B43" s="216" t="s">
        <v>508</v>
      </c>
      <c r="C43" s="434" t="s">
        <v>1123</v>
      </c>
      <c r="D43" s="426">
        <v>2585.9198793132996</v>
      </c>
      <c r="E43" s="432">
        <v>2585.9198793132996</v>
      </c>
      <c r="F43" s="427">
        <f t="shared" si="1"/>
        <v>0</v>
      </c>
      <c r="G43" s="426">
        <v>2585.9196756853044</v>
      </c>
      <c r="H43" s="386">
        <f t="shared" si="2"/>
        <v>0</v>
      </c>
      <c r="I43" s="386">
        <f t="shared" si="0"/>
        <v>0</v>
      </c>
      <c r="J43" s="428"/>
      <c r="K43" s="426">
        <v>0</v>
      </c>
      <c r="L43" s="429">
        <v>0</v>
      </c>
      <c r="M43" s="79"/>
      <c r="N43" s="98"/>
      <c r="P43" s="99"/>
    </row>
    <row r="44" spans="1:16" s="97" customFormat="1" ht="17.649999999999999" customHeight="1" x14ac:dyDescent="0.25">
      <c r="A44" s="430">
        <v>31</v>
      </c>
      <c r="B44" s="216" t="s">
        <v>508</v>
      </c>
      <c r="C44" s="431" t="s">
        <v>1124</v>
      </c>
      <c r="D44" s="426">
        <v>5410.4166603672993</v>
      </c>
      <c r="E44" s="432">
        <v>5410.4166603672993</v>
      </c>
      <c r="F44" s="427">
        <f t="shared" si="1"/>
        <v>0</v>
      </c>
      <c r="G44" s="426">
        <v>5410.4166333935746</v>
      </c>
      <c r="H44" s="386">
        <f t="shared" si="2"/>
        <v>0</v>
      </c>
      <c r="I44" s="386">
        <f t="shared" si="0"/>
        <v>0</v>
      </c>
      <c r="J44" s="428"/>
      <c r="K44" s="426">
        <v>0</v>
      </c>
      <c r="L44" s="429">
        <v>0</v>
      </c>
      <c r="M44" s="79"/>
      <c r="N44" s="98"/>
      <c r="P44" s="99"/>
    </row>
    <row r="45" spans="1:16" s="97" customFormat="1" ht="17.649999999999999" customHeight="1" x14ac:dyDescent="0.25">
      <c r="A45" s="430">
        <v>32</v>
      </c>
      <c r="B45" s="216" t="s">
        <v>512</v>
      </c>
      <c r="C45" s="431" t="s">
        <v>534</v>
      </c>
      <c r="D45" s="426">
        <v>1262.6129707308999</v>
      </c>
      <c r="E45" s="432">
        <v>1262.6129707308999</v>
      </c>
      <c r="F45" s="427">
        <f t="shared" si="1"/>
        <v>0</v>
      </c>
      <c r="G45" s="426">
        <v>1262.6129658218249</v>
      </c>
      <c r="H45" s="386">
        <f t="shared" si="2"/>
        <v>0</v>
      </c>
      <c r="I45" s="386">
        <f t="shared" si="0"/>
        <v>0</v>
      </c>
      <c r="J45" s="428"/>
      <c r="K45" s="426">
        <v>0</v>
      </c>
      <c r="L45" s="429">
        <v>0</v>
      </c>
      <c r="M45" s="79"/>
      <c r="N45" s="98"/>
      <c r="P45" s="99"/>
    </row>
    <row r="46" spans="1:16" s="97" customFormat="1" ht="17.649999999999999" customHeight="1" x14ac:dyDescent="0.25">
      <c r="A46" s="430">
        <v>33</v>
      </c>
      <c r="B46" s="216" t="s">
        <v>512</v>
      </c>
      <c r="C46" s="431" t="s">
        <v>1125</v>
      </c>
      <c r="D46" s="426">
        <v>1523.6464360590999</v>
      </c>
      <c r="E46" s="432">
        <v>1523.6464360590999</v>
      </c>
      <c r="F46" s="427">
        <f t="shared" si="1"/>
        <v>0</v>
      </c>
      <c r="G46" s="426">
        <v>1523.6465458314169</v>
      </c>
      <c r="H46" s="386">
        <f t="shared" si="2"/>
        <v>0</v>
      </c>
      <c r="I46" s="386">
        <f t="shared" si="0"/>
        <v>0</v>
      </c>
      <c r="J46" s="428"/>
      <c r="K46" s="426">
        <v>0</v>
      </c>
      <c r="L46" s="429">
        <v>0</v>
      </c>
      <c r="M46" s="100"/>
      <c r="N46" s="101"/>
      <c r="P46" s="99"/>
    </row>
    <row r="47" spans="1:16" s="97" customFormat="1" ht="17.649999999999999" customHeight="1" x14ac:dyDescent="0.25">
      <c r="A47" s="430">
        <v>34</v>
      </c>
      <c r="B47" s="216" t="s">
        <v>512</v>
      </c>
      <c r="C47" s="431" t="s">
        <v>536</v>
      </c>
      <c r="D47" s="426">
        <v>1423.5318601418999</v>
      </c>
      <c r="E47" s="432">
        <v>1423.5318601418999</v>
      </c>
      <c r="F47" s="427">
        <f t="shared" si="1"/>
        <v>0</v>
      </c>
      <c r="G47" s="426">
        <v>1423.5318511092016</v>
      </c>
      <c r="H47" s="386">
        <f t="shared" si="2"/>
        <v>-2.7904860644412108E-13</v>
      </c>
      <c r="I47" s="386">
        <f t="shared" si="0"/>
        <v>-1.9602554340884585E-14</v>
      </c>
      <c r="J47" s="428"/>
      <c r="K47" s="426">
        <v>0</v>
      </c>
      <c r="L47" s="429">
        <v>-2.7904860644412108E-13</v>
      </c>
      <c r="M47" s="79"/>
      <c r="N47" s="98"/>
      <c r="P47" s="99"/>
    </row>
    <row r="48" spans="1:16" s="97" customFormat="1" ht="17.649999999999999" customHeight="1" x14ac:dyDescent="0.25">
      <c r="A48" s="430">
        <v>35</v>
      </c>
      <c r="B48" s="216" t="s">
        <v>512</v>
      </c>
      <c r="C48" s="431" t="s">
        <v>537</v>
      </c>
      <c r="D48" s="426">
        <v>795.22035234319992</v>
      </c>
      <c r="E48" s="432">
        <v>795.22035234319992</v>
      </c>
      <c r="F48" s="427">
        <f t="shared" si="1"/>
        <v>0</v>
      </c>
      <c r="G48" s="426">
        <v>795.22033525961876</v>
      </c>
      <c r="H48" s="386">
        <f t="shared" si="2"/>
        <v>0</v>
      </c>
      <c r="I48" s="386">
        <f t="shared" si="0"/>
        <v>0</v>
      </c>
      <c r="J48" s="428"/>
      <c r="K48" s="426">
        <v>0</v>
      </c>
      <c r="L48" s="429">
        <v>0</v>
      </c>
      <c r="M48" s="79"/>
      <c r="N48" s="98"/>
      <c r="P48" s="99"/>
    </row>
    <row r="49" spans="1:16" s="97" customFormat="1" ht="17.649999999999999" customHeight="1" x14ac:dyDescent="0.25">
      <c r="A49" s="430">
        <v>36</v>
      </c>
      <c r="B49" s="216" t="s">
        <v>512</v>
      </c>
      <c r="C49" s="431" t="s">
        <v>538</v>
      </c>
      <c r="D49" s="426">
        <v>168.64284765229999</v>
      </c>
      <c r="E49" s="432">
        <v>168.64284765229999</v>
      </c>
      <c r="F49" s="427">
        <f t="shared" si="1"/>
        <v>0</v>
      </c>
      <c r="G49" s="426">
        <v>168.64281014696704</v>
      </c>
      <c r="H49" s="386">
        <f t="shared" si="2"/>
        <v>3.4881075805515136E-14</v>
      </c>
      <c r="I49" s="386">
        <f t="shared" si="0"/>
        <v>2.0683400625107638E-14</v>
      </c>
      <c r="J49" s="428"/>
      <c r="K49" s="426">
        <v>0</v>
      </c>
      <c r="L49" s="429">
        <v>3.4881075805515136E-14</v>
      </c>
      <c r="M49" s="79"/>
      <c r="N49" s="98"/>
      <c r="P49" s="99"/>
    </row>
    <row r="50" spans="1:16" s="97" customFormat="1" ht="17.649999999999999" customHeight="1" x14ac:dyDescent="0.25">
      <c r="A50" s="430">
        <v>37</v>
      </c>
      <c r="B50" s="216" t="s">
        <v>512</v>
      </c>
      <c r="C50" s="431" t="s">
        <v>539</v>
      </c>
      <c r="D50" s="426">
        <v>3400.5115201516996</v>
      </c>
      <c r="E50" s="432">
        <v>3400.5115201516996</v>
      </c>
      <c r="F50" s="427">
        <f t="shared" si="1"/>
        <v>0</v>
      </c>
      <c r="G50" s="426">
        <v>3400.5114745954838</v>
      </c>
      <c r="H50" s="386">
        <f t="shared" si="2"/>
        <v>0</v>
      </c>
      <c r="I50" s="386">
        <f t="shared" si="0"/>
        <v>0</v>
      </c>
      <c r="J50" s="428"/>
      <c r="K50" s="426">
        <v>0</v>
      </c>
      <c r="L50" s="429">
        <v>0</v>
      </c>
      <c r="M50" s="79"/>
      <c r="N50" s="98"/>
      <c r="P50" s="99"/>
    </row>
    <row r="51" spans="1:16" s="97" customFormat="1" ht="17.649999999999999" customHeight="1" x14ac:dyDescent="0.25">
      <c r="A51" s="430">
        <v>38</v>
      </c>
      <c r="B51" s="216" t="s">
        <v>498</v>
      </c>
      <c r="C51" s="431" t="s">
        <v>1126</v>
      </c>
      <c r="D51" s="426">
        <v>2234.9734260979999</v>
      </c>
      <c r="E51" s="432">
        <v>2234.9734260979999</v>
      </c>
      <c r="F51" s="427">
        <f t="shared" si="1"/>
        <v>0</v>
      </c>
      <c r="G51" s="426">
        <v>2234.9733459836725</v>
      </c>
      <c r="H51" s="386">
        <f t="shared" si="2"/>
        <v>0</v>
      </c>
      <c r="I51" s="386">
        <f t="shared" si="0"/>
        <v>0</v>
      </c>
      <c r="J51" s="428"/>
      <c r="K51" s="426">
        <v>0</v>
      </c>
      <c r="L51" s="429">
        <v>0</v>
      </c>
      <c r="M51" s="79"/>
      <c r="N51" s="98"/>
      <c r="P51" s="99"/>
    </row>
    <row r="52" spans="1:16" s="97" customFormat="1" ht="17.649999999999999" customHeight="1" x14ac:dyDescent="0.25">
      <c r="A52" s="430">
        <v>39</v>
      </c>
      <c r="B52" s="216" t="s">
        <v>508</v>
      </c>
      <c r="C52" s="431" t="s">
        <v>1127</v>
      </c>
      <c r="D52" s="426">
        <v>1289.5655008389997</v>
      </c>
      <c r="E52" s="432">
        <v>1289.5655008389997</v>
      </c>
      <c r="F52" s="427">
        <f t="shared" si="1"/>
        <v>0</v>
      </c>
      <c r="G52" s="426">
        <v>1289.5654666820417</v>
      </c>
      <c r="H52" s="386">
        <f t="shared" si="2"/>
        <v>0</v>
      </c>
      <c r="I52" s="386">
        <f t="shared" si="0"/>
        <v>0</v>
      </c>
      <c r="J52" s="428"/>
      <c r="K52" s="426">
        <v>0</v>
      </c>
      <c r="L52" s="429">
        <v>0</v>
      </c>
      <c r="M52" s="79"/>
      <c r="N52" s="98"/>
      <c r="P52" s="99"/>
    </row>
    <row r="53" spans="1:16" s="97" customFormat="1" ht="17.649999999999999" customHeight="1" x14ac:dyDescent="0.25">
      <c r="A53" s="430">
        <v>40</v>
      </c>
      <c r="B53" s="216" t="s">
        <v>508</v>
      </c>
      <c r="C53" s="431" t="s">
        <v>1128</v>
      </c>
      <c r="D53" s="426">
        <v>290.66849074299995</v>
      </c>
      <c r="E53" s="432">
        <v>290.66849074299995</v>
      </c>
      <c r="F53" s="427">
        <f t="shared" si="1"/>
        <v>0</v>
      </c>
      <c r="G53" s="426">
        <v>290.66848530941701</v>
      </c>
      <c r="H53" s="386">
        <f t="shared" si="2"/>
        <v>-3.4881075805515136E-14</v>
      </c>
      <c r="I53" s="386">
        <f t="shared" si="0"/>
        <v>-1.2000294808822571E-14</v>
      </c>
      <c r="J53" s="428"/>
      <c r="K53" s="426">
        <v>0</v>
      </c>
      <c r="L53" s="429">
        <v>-3.4881075805515136E-14</v>
      </c>
      <c r="M53" s="79"/>
      <c r="N53" s="98"/>
      <c r="P53" s="99"/>
    </row>
    <row r="54" spans="1:16" s="97" customFormat="1" ht="17.649999999999999" customHeight="1" x14ac:dyDescent="0.25">
      <c r="A54" s="430">
        <v>41</v>
      </c>
      <c r="B54" s="216" t="s">
        <v>508</v>
      </c>
      <c r="C54" s="431" t="s">
        <v>1129</v>
      </c>
      <c r="D54" s="426">
        <v>4856.1439788089992</v>
      </c>
      <c r="E54" s="432">
        <v>4856.1439788089992</v>
      </c>
      <c r="F54" s="427">
        <f t="shared" si="1"/>
        <v>0</v>
      </c>
      <c r="G54" s="426">
        <v>4856.1439469153174</v>
      </c>
      <c r="H54" s="386">
        <f t="shared" si="2"/>
        <v>5.5809721288824217E-13</v>
      </c>
      <c r="I54" s="386">
        <f t="shared" si="0"/>
        <v>1.149260020550542E-14</v>
      </c>
      <c r="J54" s="428"/>
      <c r="K54" s="426">
        <v>0</v>
      </c>
      <c r="L54" s="429">
        <v>5.5809721288824217E-13</v>
      </c>
      <c r="M54" s="79"/>
      <c r="N54" s="98"/>
      <c r="P54" s="99"/>
    </row>
    <row r="55" spans="1:16" s="97" customFormat="1" ht="17.649999999999999" customHeight="1" x14ac:dyDescent="0.25">
      <c r="A55" s="430">
        <v>42</v>
      </c>
      <c r="B55" s="216" t="s">
        <v>508</v>
      </c>
      <c r="C55" s="431" t="s">
        <v>1130</v>
      </c>
      <c r="D55" s="426">
        <v>2108.8905503376</v>
      </c>
      <c r="E55" s="432">
        <v>2108.8905503376</v>
      </c>
      <c r="F55" s="427">
        <f t="shared" si="1"/>
        <v>0</v>
      </c>
      <c r="G55" s="426">
        <v>2108.8905945416523</v>
      </c>
      <c r="H55" s="386">
        <f t="shared" si="2"/>
        <v>5.5809721288824217E-13</v>
      </c>
      <c r="I55" s="386">
        <f t="shared" si="0"/>
        <v>2.6464019804105037E-14</v>
      </c>
      <c r="J55" s="428"/>
      <c r="K55" s="426">
        <v>0</v>
      </c>
      <c r="L55" s="429">
        <v>5.5809721288824217E-13</v>
      </c>
      <c r="M55" s="79"/>
      <c r="N55" s="98"/>
      <c r="P55" s="99"/>
    </row>
    <row r="56" spans="1:16" s="97" customFormat="1" ht="17.649999999999999" customHeight="1" x14ac:dyDescent="0.25">
      <c r="A56" s="430">
        <v>43</v>
      </c>
      <c r="B56" s="216" t="s">
        <v>508</v>
      </c>
      <c r="C56" s="431" t="s">
        <v>1131</v>
      </c>
      <c r="D56" s="426">
        <v>859.08341228799998</v>
      </c>
      <c r="E56" s="432">
        <v>859.08341228799998</v>
      </c>
      <c r="F56" s="427">
        <f t="shared" si="1"/>
        <v>0</v>
      </c>
      <c r="G56" s="426">
        <v>859.0833649645167</v>
      </c>
      <c r="H56" s="386">
        <f t="shared" si="2"/>
        <v>-2.7904860644412108E-13</v>
      </c>
      <c r="I56" s="386">
        <f t="shared" si="0"/>
        <v>-3.2482131822442E-14</v>
      </c>
      <c r="J56" s="428"/>
      <c r="K56" s="426">
        <v>0</v>
      </c>
      <c r="L56" s="429">
        <v>-2.7904860644412108E-13</v>
      </c>
      <c r="M56" s="79"/>
      <c r="N56" s="98"/>
      <c r="P56" s="99"/>
    </row>
    <row r="57" spans="1:16" s="97" customFormat="1" ht="17.649999999999999" customHeight="1" x14ac:dyDescent="0.25">
      <c r="A57" s="430">
        <v>44</v>
      </c>
      <c r="B57" s="216" t="s">
        <v>512</v>
      </c>
      <c r="C57" s="431" t="s">
        <v>546</v>
      </c>
      <c r="D57" s="426">
        <v>431.93969109999995</v>
      </c>
      <c r="E57" s="432">
        <v>431.93969109999995</v>
      </c>
      <c r="F57" s="427">
        <f t="shared" si="1"/>
        <v>0</v>
      </c>
      <c r="G57" s="426">
        <v>431.93969109999995</v>
      </c>
      <c r="H57" s="386">
        <f t="shared" si="2"/>
        <v>0</v>
      </c>
      <c r="I57" s="386">
        <f t="shared" si="0"/>
        <v>0</v>
      </c>
      <c r="J57" s="428"/>
      <c r="K57" s="426">
        <v>0</v>
      </c>
      <c r="L57" s="429">
        <v>0</v>
      </c>
      <c r="M57" s="79"/>
      <c r="N57" s="98"/>
      <c r="P57" s="99"/>
    </row>
    <row r="58" spans="1:16" s="97" customFormat="1" ht="17.649999999999999" customHeight="1" x14ac:dyDescent="0.25">
      <c r="A58" s="430">
        <v>45</v>
      </c>
      <c r="B58" s="216" t="s">
        <v>512</v>
      </c>
      <c r="C58" s="431" t="s">
        <v>1132</v>
      </c>
      <c r="D58" s="426">
        <v>1125.033532228</v>
      </c>
      <c r="E58" s="432">
        <v>1125.033532228</v>
      </c>
      <c r="F58" s="427">
        <f t="shared" si="1"/>
        <v>0</v>
      </c>
      <c r="G58" s="426">
        <v>1125.0335469821475</v>
      </c>
      <c r="H58" s="386">
        <f t="shared" si="2"/>
        <v>1.3952430322206054E-13</v>
      </c>
      <c r="I58" s="386">
        <f t="shared" si="0"/>
        <v>1.240179063336438E-14</v>
      </c>
      <c r="J58" s="428"/>
      <c r="K58" s="426">
        <v>0</v>
      </c>
      <c r="L58" s="429">
        <v>1.3952430322206054E-13</v>
      </c>
      <c r="M58" s="79"/>
      <c r="N58" s="98"/>
      <c r="P58" s="99"/>
    </row>
    <row r="59" spans="1:16" s="97" customFormat="1" ht="17.649999999999999" customHeight="1" x14ac:dyDescent="0.25">
      <c r="A59" s="430">
        <v>46</v>
      </c>
      <c r="B59" s="216" t="s">
        <v>512</v>
      </c>
      <c r="C59" s="431" t="s">
        <v>548</v>
      </c>
      <c r="D59" s="426">
        <v>420.24882716899998</v>
      </c>
      <c r="E59" s="432">
        <v>420.24882716899998</v>
      </c>
      <c r="F59" s="427">
        <f t="shared" si="1"/>
        <v>0</v>
      </c>
      <c r="G59" s="426">
        <v>420.24873978746501</v>
      </c>
      <c r="H59" s="386">
        <f t="shared" si="2"/>
        <v>0</v>
      </c>
      <c r="I59" s="386">
        <f t="shared" si="0"/>
        <v>0</v>
      </c>
      <c r="J59" s="428"/>
      <c r="K59" s="426">
        <v>0</v>
      </c>
      <c r="L59" s="429">
        <v>0</v>
      </c>
      <c r="M59" s="79"/>
      <c r="N59" s="98"/>
      <c r="P59" s="99"/>
    </row>
    <row r="60" spans="1:16" s="97" customFormat="1" ht="17.649999999999999" customHeight="1" x14ac:dyDescent="0.25">
      <c r="A60" s="430">
        <v>47</v>
      </c>
      <c r="B60" s="216" t="s">
        <v>512</v>
      </c>
      <c r="C60" s="431" t="s">
        <v>1133</v>
      </c>
      <c r="D60" s="426">
        <v>879.68899932859983</v>
      </c>
      <c r="E60" s="432">
        <v>879.68899932859983</v>
      </c>
      <c r="F60" s="427">
        <f t="shared" si="1"/>
        <v>0</v>
      </c>
      <c r="G60" s="426">
        <v>879.68894151551865</v>
      </c>
      <c r="H60" s="386">
        <f t="shared" si="2"/>
        <v>2.7904860644412108E-13</v>
      </c>
      <c r="I60" s="386">
        <f t="shared" si="0"/>
        <v>3.172127952686663E-14</v>
      </c>
      <c r="J60" s="428"/>
      <c r="K60" s="426">
        <v>0</v>
      </c>
      <c r="L60" s="429">
        <v>2.7904860644412108E-13</v>
      </c>
      <c r="M60" s="79"/>
      <c r="N60" s="98"/>
      <c r="P60" s="99"/>
    </row>
    <row r="61" spans="1:16" s="97" customFormat="1" ht="17.649999999999999" customHeight="1" x14ac:dyDescent="0.25">
      <c r="A61" s="430">
        <v>48</v>
      </c>
      <c r="B61" s="216" t="s">
        <v>500</v>
      </c>
      <c r="C61" s="431" t="s">
        <v>1134</v>
      </c>
      <c r="D61" s="426">
        <v>1099.6694806083999</v>
      </c>
      <c r="E61" s="432">
        <v>1099.6694806083999</v>
      </c>
      <c r="F61" s="427">
        <f t="shared" si="1"/>
        <v>0</v>
      </c>
      <c r="G61" s="426">
        <v>1099.6694020907912</v>
      </c>
      <c r="H61" s="386">
        <f t="shared" si="2"/>
        <v>-1.3952430322206054E-13</v>
      </c>
      <c r="I61" s="386">
        <f t="shared" si="0"/>
        <v>-1.2687839908484843E-14</v>
      </c>
      <c r="J61" s="428"/>
      <c r="K61" s="426">
        <v>0</v>
      </c>
      <c r="L61" s="429">
        <v>-1.3952430322206054E-13</v>
      </c>
      <c r="M61" s="79"/>
      <c r="N61" s="98"/>
      <c r="P61" s="99"/>
    </row>
    <row r="62" spans="1:16" s="97" customFormat="1" ht="17.649999999999999" customHeight="1" x14ac:dyDescent="0.25">
      <c r="A62" s="430">
        <v>49</v>
      </c>
      <c r="B62" s="216" t="s">
        <v>508</v>
      </c>
      <c r="C62" s="431" t="s">
        <v>1135</v>
      </c>
      <c r="D62" s="426">
        <v>2490.9820604377001</v>
      </c>
      <c r="E62" s="432">
        <v>2490.9820604377001</v>
      </c>
      <c r="F62" s="427">
        <f t="shared" si="1"/>
        <v>0</v>
      </c>
      <c r="G62" s="426">
        <v>2490.9820652755548</v>
      </c>
      <c r="H62" s="386">
        <f t="shared" si="2"/>
        <v>0</v>
      </c>
      <c r="I62" s="386">
        <f t="shared" si="0"/>
        <v>0</v>
      </c>
      <c r="J62" s="428"/>
      <c r="K62" s="426">
        <v>0</v>
      </c>
      <c r="L62" s="429">
        <v>0</v>
      </c>
      <c r="M62" s="79"/>
      <c r="N62" s="98"/>
      <c r="P62" s="99"/>
    </row>
    <row r="63" spans="1:16" s="97" customFormat="1" ht="17.649999999999999" customHeight="1" x14ac:dyDescent="0.25">
      <c r="A63" s="430">
        <v>50</v>
      </c>
      <c r="B63" s="216" t="s">
        <v>508</v>
      </c>
      <c r="C63" s="431" t="s">
        <v>1136</v>
      </c>
      <c r="D63" s="426">
        <v>2993.9911764920994</v>
      </c>
      <c r="E63" s="432">
        <v>2993.9911764920994</v>
      </c>
      <c r="F63" s="427">
        <f t="shared" si="1"/>
        <v>0</v>
      </c>
      <c r="G63" s="426">
        <v>2993.9911691187731</v>
      </c>
      <c r="H63" s="386">
        <f t="shared" si="2"/>
        <v>0</v>
      </c>
      <c r="I63" s="386">
        <f t="shared" si="0"/>
        <v>0</v>
      </c>
      <c r="J63" s="428"/>
      <c r="K63" s="426">
        <v>0</v>
      </c>
      <c r="L63" s="429">
        <v>0</v>
      </c>
      <c r="M63" s="79"/>
      <c r="N63" s="98"/>
      <c r="P63" s="99"/>
    </row>
    <row r="64" spans="1:16" s="97" customFormat="1" ht="17.649999999999999" customHeight="1" x14ac:dyDescent="0.25">
      <c r="A64" s="430">
        <v>51</v>
      </c>
      <c r="B64" s="216" t="s">
        <v>508</v>
      </c>
      <c r="C64" s="431" t="s">
        <v>1137</v>
      </c>
      <c r="D64" s="426">
        <v>562.07577408859993</v>
      </c>
      <c r="E64" s="432">
        <v>562.07577408859993</v>
      </c>
      <c r="F64" s="427">
        <f t="shared" si="1"/>
        <v>0</v>
      </c>
      <c r="G64" s="426">
        <v>562.07599617603637</v>
      </c>
      <c r="H64" s="386">
        <f t="shared" si="2"/>
        <v>6.9762151611030271E-14</v>
      </c>
      <c r="I64" s="386">
        <f t="shared" si="0"/>
        <v>1.2411520799690912E-14</v>
      </c>
      <c r="J64" s="428"/>
      <c r="K64" s="426">
        <v>0</v>
      </c>
      <c r="L64" s="429">
        <v>6.9762151611030271E-14</v>
      </c>
      <c r="M64" s="79"/>
      <c r="N64" s="98"/>
      <c r="P64" s="99"/>
    </row>
    <row r="65" spans="1:16" s="97" customFormat="1" ht="17.649999999999999" customHeight="1" x14ac:dyDescent="0.25">
      <c r="A65" s="430">
        <v>52</v>
      </c>
      <c r="B65" s="216" t="s">
        <v>508</v>
      </c>
      <c r="C65" s="431" t="s">
        <v>1138</v>
      </c>
      <c r="D65" s="426">
        <v>540.31484606489994</v>
      </c>
      <c r="E65" s="432">
        <v>540.31484606489994</v>
      </c>
      <c r="F65" s="427">
        <f t="shared" si="1"/>
        <v>0</v>
      </c>
      <c r="G65" s="426">
        <v>540.31485367942662</v>
      </c>
      <c r="H65" s="386">
        <f t="shared" si="2"/>
        <v>0</v>
      </c>
      <c r="I65" s="386">
        <f t="shared" si="0"/>
        <v>0</v>
      </c>
      <c r="J65" s="428"/>
      <c r="K65" s="426">
        <v>0</v>
      </c>
      <c r="L65" s="429">
        <v>0</v>
      </c>
      <c r="M65" s="79"/>
      <c r="N65" s="98"/>
      <c r="P65" s="99"/>
    </row>
    <row r="66" spans="1:16" s="97" customFormat="1" ht="17.649999999999999" customHeight="1" x14ac:dyDescent="0.25">
      <c r="A66" s="430">
        <v>53</v>
      </c>
      <c r="B66" s="216" t="s">
        <v>508</v>
      </c>
      <c r="C66" s="431" t="s">
        <v>1139</v>
      </c>
      <c r="D66" s="426">
        <v>327.32441631389997</v>
      </c>
      <c r="E66" s="432">
        <v>327.32441631389997</v>
      </c>
      <c r="F66" s="427">
        <f t="shared" si="1"/>
        <v>0</v>
      </c>
      <c r="G66" s="426">
        <v>327.32440903071165</v>
      </c>
      <c r="H66" s="386">
        <f t="shared" si="2"/>
        <v>-6.9762151611030271E-14</v>
      </c>
      <c r="I66" s="386">
        <f t="shared" si="0"/>
        <v>-2.1312846868144798E-14</v>
      </c>
      <c r="J66" s="428"/>
      <c r="K66" s="426">
        <v>0</v>
      </c>
      <c r="L66" s="429">
        <v>-6.9762151611030271E-14</v>
      </c>
      <c r="M66" s="79"/>
      <c r="N66" s="98"/>
      <c r="P66" s="99"/>
    </row>
    <row r="67" spans="1:16" s="97" customFormat="1" ht="17.649999999999999" customHeight="1" x14ac:dyDescent="0.25">
      <c r="A67" s="430">
        <v>54</v>
      </c>
      <c r="B67" s="216" t="s">
        <v>508</v>
      </c>
      <c r="C67" s="431" t="s">
        <v>1140</v>
      </c>
      <c r="D67" s="426">
        <v>510.32031926969995</v>
      </c>
      <c r="E67" s="432">
        <v>510.32031926969995</v>
      </c>
      <c r="F67" s="427">
        <f t="shared" si="1"/>
        <v>0</v>
      </c>
      <c r="G67" s="426">
        <v>510.32032853261535</v>
      </c>
      <c r="H67" s="386">
        <f t="shared" si="2"/>
        <v>-1.3952430322206054E-13</v>
      </c>
      <c r="I67" s="386">
        <f t="shared" si="0"/>
        <v>-2.7340534553225015E-14</v>
      </c>
      <c r="J67" s="428"/>
      <c r="K67" s="426">
        <v>0</v>
      </c>
      <c r="L67" s="429">
        <v>-1.3952430322206054E-13</v>
      </c>
      <c r="M67" s="79"/>
      <c r="N67" s="98"/>
      <c r="P67" s="99"/>
    </row>
    <row r="68" spans="1:16" s="97" customFormat="1" ht="17.649999999999999" customHeight="1" x14ac:dyDescent="0.25">
      <c r="A68" s="430">
        <v>55</v>
      </c>
      <c r="B68" s="216" t="s">
        <v>508</v>
      </c>
      <c r="C68" s="431" t="s">
        <v>1141</v>
      </c>
      <c r="D68" s="426">
        <v>415.87378098379997</v>
      </c>
      <c r="E68" s="432">
        <v>415.87378098379997</v>
      </c>
      <c r="F68" s="427">
        <f t="shared" si="1"/>
        <v>0</v>
      </c>
      <c r="G68" s="426">
        <v>415.87371500583197</v>
      </c>
      <c r="H68" s="386">
        <f t="shared" si="2"/>
        <v>0</v>
      </c>
      <c r="I68" s="386">
        <f t="shared" si="0"/>
        <v>0</v>
      </c>
      <c r="J68" s="428"/>
      <c r="K68" s="426">
        <v>0</v>
      </c>
      <c r="L68" s="429">
        <v>0</v>
      </c>
      <c r="M68" s="79"/>
      <c r="N68" s="98"/>
      <c r="P68" s="99"/>
    </row>
    <row r="69" spans="1:16" s="97" customFormat="1" ht="17.649999999999999" customHeight="1" x14ac:dyDescent="0.25">
      <c r="A69" s="430">
        <v>57</v>
      </c>
      <c r="B69" s="216" t="s">
        <v>508</v>
      </c>
      <c r="C69" s="431" t="s">
        <v>558</v>
      </c>
      <c r="D69" s="426">
        <v>270.1681346341</v>
      </c>
      <c r="E69" s="432">
        <v>270.1681346341</v>
      </c>
      <c r="F69" s="427">
        <f t="shared" si="1"/>
        <v>0</v>
      </c>
      <c r="G69" s="426">
        <v>270.16814153543919</v>
      </c>
      <c r="H69" s="386">
        <f t="shared" si="2"/>
        <v>-6.9762151611030271E-14</v>
      </c>
      <c r="I69" s="386">
        <f t="shared" si="0"/>
        <v>-2.5821754184856802E-14</v>
      </c>
      <c r="J69" s="428"/>
      <c r="K69" s="426">
        <v>0</v>
      </c>
      <c r="L69" s="429">
        <v>-6.9762151611030271E-14</v>
      </c>
      <c r="M69" s="79"/>
      <c r="N69" s="98"/>
      <c r="P69" s="99"/>
    </row>
    <row r="70" spans="1:16" s="97" customFormat="1" ht="17.649999999999999" customHeight="1" x14ac:dyDescent="0.25">
      <c r="A70" s="430">
        <v>58</v>
      </c>
      <c r="B70" s="216" t="s">
        <v>512</v>
      </c>
      <c r="C70" s="431" t="s">
        <v>1142</v>
      </c>
      <c r="D70" s="426">
        <v>1531.2458805220999</v>
      </c>
      <c r="E70" s="432">
        <v>1531.2458805220999</v>
      </c>
      <c r="F70" s="427">
        <f t="shared" si="1"/>
        <v>0</v>
      </c>
      <c r="G70" s="426">
        <v>1531.245699110754</v>
      </c>
      <c r="H70" s="386">
        <f t="shared" si="2"/>
        <v>0</v>
      </c>
      <c r="I70" s="386">
        <f t="shared" si="0"/>
        <v>0</v>
      </c>
      <c r="J70" s="428"/>
      <c r="K70" s="426">
        <v>0</v>
      </c>
      <c r="L70" s="429">
        <v>0</v>
      </c>
      <c r="M70" s="79"/>
      <c r="N70" s="98"/>
      <c r="P70" s="99"/>
    </row>
    <row r="71" spans="1:16" s="97" customFormat="1" ht="17.649999999999999" customHeight="1" x14ac:dyDescent="0.25">
      <c r="A71" s="430">
        <v>59</v>
      </c>
      <c r="B71" s="216" t="s">
        <v>512</v>
      </c>
      <c r="C71" s="431" t="s">
        <v>1143</v>
      </c>
      <c r="D71" s="426">
        <v>594.83503301489998</v>
      </c>
      <c r="E71" s="432">
        <v>594.83503301489998</v>
      </c>
      <c r="F71" s="427">
        <f t="shared" si="1"/>
        <v>0</v>
      </c>
      <c r="G71" s="426">
        <v>594.83504229390894</v>
      </c>
      <c r="H71" s="386">
        <f t="shared" si="2"/>
        <v>1.3952430322206054E-13</v>
      </c>
      <c r="I71" s="386">
        <f t="shared" si="0"/>
        <v>2.3455966020509354E-14</v>
      </c>
      <c r="J71" s="428"/>
      <c r="K71" s="426">
        <v>0</v>
      </c>
      <c r="L71" s="429">
        <v>1.3952430322206054E-13</v>
      </c>
      <c r="M71" s="79"/>
      <c r="N71" s="98"/>
      <c r="P71" s="99"/>
    </row>
    <row r="72" spans="1:16" s="97" customFormat="1" ht="17.649999999999999" customHeight="1" x14ac:dyDescent="0.25">
      <c r="A72" s="430">
        <v>60</v>
      </c>
      <c r="B72" s="216" t="s">
        <v>561</v>
      </c>
      <c r="C72" s="431" t="s">
        <v>1144</v>
      </c>
      <c r="D72" s="426">
        <v>2225.9791367007997</v>
      </c>
      <c r="E72" s="432">
        <v>2225.9791367007997</v>
      </c>
      <c r="F72" s="427">
        <f t="shared" si="1"/>
        <v>0</v>
      </c>
      <c r="G72" s="426">
        <v>2225.9791310257956</v>
      </c>
      <c r="H72" s="386">
        <f t="shared" si="2"/>
        <v>-5.5809721288824217E-13</v>
      </c>
      <c r="I72" s="386">
        <f t="shared" si="0"/>
        <v>-2.5071987589039907E-14</v>
      </c>
      <c r="J72" s="428"/>
      <c r="K72" s="426">
        <v>0</v>
      </c>
      <c r="L72" s="429">
        <v>-5.5809721288824217E-13</v>
      </c>
      <c r="M72" s="79"/>
      <c r="N72" s="98"/>
      <c r="P72" s="99"/>
    </row>
    <row r="73" spans="1:16" s="97" customFormat="1" ht="17.649999999999999" customHeight="1" x14ac:dyDescent="0.25">
      <c r="A73" s="430">
        <v>61</v>
      </c>
      <c r="B73" s="216" t="s">
        <v>498</v>
      </c>
      <c r="C73" s="431" t="s">
        <v>563</v>
      </c>
      <c r="D73" s="426">
        <v>1511.7531611477</v>
      </c>
      <c r="E73" s="432">
        <v>1511.7531611477</v>
      </c>
      <c r="F73" s="427">
        <f t="shared" si="1"/>
        <v>0</v>
      </c>
      <c r="G73" s="426">
        <v>1511.7531611562438</v>
      </c>
      <c r="H73" s="386">
        <f t="shared" si="2"/>
        <v>5.5809721288824217E-13</v>
      </c>
      <c r="I73" s="386">
        <f t="shared" si="0"/>
        <v>3.6917218182930291E-14</v>
      </c>
      <c r="J73" s="428"/>
      <c r="K73" s="426">
        <v>0</v>
      </c>
      <c r="L73" s="429">
        <v>5.5809721288824217E-13</v>
      </c>
      <c r="M73" s="79"/>
      <c r="N73" s="98"/>
      <c r="P73" s="99"/>
    </row>
    <row r="74" spans="1:16" s="97" customFormat="1" ht="17.649999999999999" customHeight="1" x14ac:dyDescent="0.25">
      <c r="A74" s="430">
        <v>62</v>
      </c>
      <c r="B74" s="216" t="s">
        <v>564</v>
      </c>
      <c r="C74" s="431" t="s">
        <v>1145</v>
      </c>
      <c r="D74" s="426">
        <v>12449.924920526701</v>
      </c>
      <c r="E74" s="432">
        <v>12449.924920526701</v>
      </c>
      <c r="F74" s="427">
        <f t="shared" si="1"/>
        <v>0</v>
      </c>
      <c r="G74" s="426">
        <v>12449.924924270701</v>
      </c>
      <c r="H74" s="386">
        <f t="shared" si="2"/>
        <v>425.61923404203037</v>
      </c>
      <c r="I74" s="386">
        <f t="shared" si="0"/>
        <v>3.4186490019734541</v>
      </c>
      <c r="J74" s="428"/>
      <c r="K74" s="426">
        <v>0</v>
      </c>
      <c r="L74" s="429">
        <v>425.61923404203037</v>
      </c>
      <c r="M74" s="79"/>
      <c r="N74" s="98"/>
      <c r="P74" s="99"/>
    </row>
    <row r="75" spans="1:16" s="97" customFormat="1" ht="17.649999999999999" customHeight="1" x14ac:dyDescent="0.25">
      <c r="A75" s="430">
        <v>63</v>
      </c>
      <c r="B75" s="216" t="s">
        <v>527</v>
      </c>
      <c r="C75" s="431" t="s">
        <v>1146</v>
      </c>
      <c r="D75" s="426">
        <v>16366.5481724523</v>
      </c>
      <c r="E75" s="432">
        <v>16366.5481724523</v>
      </c>
      <c r="F75" s="427">
        <f t="shared" si="1"/>
        <v>0</v>
      </c>
      <c r="G75" s="426">
        <v>16366.547921675185</v>
      </c>
      <c r="H75" s="386">
        <f t="shared" si="2"/>
        <v>9606.8617857635472</v>
      </c>
      <c r="I75" s="386">
        <f t="shared" si="0"/>
        <v>58.698154824934555</v>
      </c>
      <c r="J75" s="435"/>
      <c r="K75" s="426">
        <v>0</v>
      </c>
      <c r="L75" s="429">
        <v>9606.8617857635472</v>
      </c>
      <c r="M75" s="79"/>
      <c r="N75" s="98"/>
      <c r="P75" s="99"/>
    </row>
    <row r="76" spans="1:16" s="97" customFormat="1" ht="17.649999999999999" customHeight="1" x14ac:dyDescent="0.25">
      <c r="A76" s="430">
        <v>64</v>
      </c>
      <c r="B76" s="216" t="s">
        <v>508</v>
      </c>
      <c r="C76" s="431" t="s">
        <v>1147</v>
      </c>
      <c r="D76" s="426">
        <v>131.43412096379998</v>
      </c>
      <c r="E76" s="432">
        <v>131.43412096379998</v>
      </c>
      <c r="F76" s="427">
        <f t="shared" si="1"/>
        <v>0</v>
      </c>
      <c r="G76" s="426">
        <v>131.43408546078933</v>
      </c>
      <c r="H76" s="386">
        <f t="shared" si="2"/>
        <v>1.7440537902757568E-14</v>
      </c>
      <c r="I76" s="386">
        <f t="shared" si="0"/>
        <v>1.3269414193869108E-14</v>
      </c>
      <c r="J76" s="428"/>
      <c r="K76" s="426">
        <v>0</v>
      </c>
      <c r="L76" s="429">
        <v>1.7440537902757568E-14</v>
      </c>
      <c r="M76" s="79"/>
      <c r="N76" s="98"/>
      <c r="P76" s="99"/>
    </row>
    <row r="77" spans="1:16" s="97" customFormat="1" ht="17.649999999999999" customHeight="1" x14ac:dyDescent="0.25">
      <c r="A77" s="430">
        <v>65</v>
      </c>
      <c r="B77" s="216" t="s">
        <v>508</v>
      </c>
      <c r="C77" s="431" t="s">
        <v>1148</v>
      </c>
      <c r="D77" s="426">
        <v>1341.4640257396998</v>
      </c>
      <c r="E77" s="432">
        <v>1341.4640257396998</v>
      </c>
      <c r="F77" s="427">
        <f t="shared" si="1"/>
        <v>0</v>
      </c>
      <c r="G77" s="426">
        <v>1341.4640337091855</v>
      </c>
      <c r="H77" s="386">
        <f t="shared" si="2"/>
        <v>-2.7904860644412108E-13</v>
      </c>
      <c r="I77" s="386">
        <f t="shared" si="0"/>
        <v>-2.0801795731365235E-14</v>
      </c>
      <c r="J77" s="428"/>
      <c r="K77" s="426">
        <v>0</v>
      </c>
      <c r="L77" s="429">
        <v>-2.7904860644412108E-13</v>
      </c>
      <c r="M77" s="79"/>
      <c r="N77" s="98"/>
      <c r="P77" s="99"/>
    </row>
    <row r="78" spans="1:16" s="97" customFormat="1" ht="17.649999999999999" customHeight="1" x14ac:dyDescent="0.25">
      <c r="A78" s="430">
        <v>66</v>
      </c>
      <c r="B78" s="216" t="s">
        <v>508</v>
      </c>
      <c r="C78" s="431" t="s">
        <v>1149</v>
      </c>
      <c r="D78" s="426">
        <v>1472.1842690169999</v>
      </c>
      <c r="E78" s="432">
        <v>1472.1842690169999</v>
      </c>
      <c r="F78" s="427">
        <f t="shared" si="1"/>
        <v>0</v>
      </c>
      <c r="G78" s="426">
        <v>1472.1842420261758</v>
      </c>
      <c r="H78" s="386">
        <f t="shared" si="2"/>
        <v>0</v>
      </c>
      <c r="I78" s="386">
        <f t="shared" ref="I78:I141" si="3">+H78/E78*100</f>
        <v>0</v>
      </c>
      <c r="J78" s="428"/>
      <c r="K78" s="426">
        <v>0</v>
      </c>
      <c r="L78" s="429">
        <v>0</v>
      </c>
      <c r="M78" s="79"/>
      <c r="N78" s="98"/>
      <c r="P78" s="99"/>
    </row>
    <row r="79" spans="1:16" s="97" customFormat="1" ht="17.649999999999999" customHeight="1" x14ac:dyDescent="0.25">
      <c r="A79" s="430">
        <v>67</v>
      </c>
      <c r="B79" s="216" t="s">
        <v>508</v>
      </c>
      <c r="C79" s="431" t="s">
        <v>1150</v>
      </c>
      <c r="D79" s="426">
        <v>401.61122938699998</v>
      </c>
      <c r="E79" s="432">
        <v>401.61122938699998</v>
      </c>
      <c r="F79" s="427">
        <f t="shared" si="1"/>
        <v>0</v>
      </c>
      <c r="G79" s="426">
        <v>401.61116657442432</v>
      </c>
      <c r="H79" s="386">
        <f t="shared" si="2"/>
        <v>-6.9762151611030271E-14</v>
      </c>
      <c r="I79" s="386">
        <f t="shared" si="3"/>
        <v>-1.7370567978766892E-14</v>
      </c>
      <c r="J79" s="428"/>
      <c r="K79" s="426">
        <v>0</v>
      </c>
      <c r="L79" s="429">
        <v>-6.9762151611030271E-14</v>
      </c>
      <c r="M79" s="79"/>
      <c r="N79" s="98"/>
      <c r="P79" s="99"/>
    </row>
    <row r="80" spans="1:16" s="97" customFormat="1" ht="17.649999999999999" customHeight="1" x14ac:dyDescent="0.25">
      <c r="A80" s="430">
        <v>68</v>
      </c>
      <c r="B80" s="216" t="s">
        <v>508</v>
      </c>
      <c r="C80" s="431" t="s">
        <v>1151</v>
      </c>
      <c r="D80" s="426">
        <v>1822.9342021419</v>
      </c>
      <c r="E80" s="432">
        <v>1822.9342021419</v>
      </c>
      <c r="F80" s="427">
        <f t="shared" ref="F80:F143" si="4">E80/D80*100-100</f>
        <v>0</v>
      </c>
      <c r="G80" s="426">
        <v>1822.9341948083165</v>
      </c>
      <c r="H80" s="386">
        <f t="shared" ref="H80:H143" si="5">K80+L80</f>
        <v>279.19440983069472</v>
      </c>
      <c r="I80" s="386">
        <f t="shared" si="3"/>
        <v>15.315660296605801</v>
      </c>
      <c r="J80" s="428"/>
      <c r="K80" s="426">
        <v>0</v>
      </c>
      <c r="L80" s="429">
        <v>279.19440983069472</v>
      </c>
      <c r="M80" s="79"/>
      <c r="N80" s="98"/>
      <c r="P80" s="99"/>
    </row>
    <row r="81" spans="1:16" s="97" customFormat="1" ht="17.649999999999999" customHeight="1" x14ac:dyDescent="0.25">
      <c r="A81" s="430">
        <v>69</v>
      </c>
      <c r="B81" s="216" t="s">
        <v>508</v>
      </c>
      <c r="C81" s="431" t="s">
        <v>1152</v>
      </c>
      <c r="D81" s="426">
        <v>652.13218551089994</v>
      </c>
      <c r="E81" s="432">
        <v>652.13218551089994</v>
      </c>
      <c r="F81" s="427">
        <f t="shared" si="4"/>
        <v>0</v>
      </c>
      <c r="G81" s="426">
        <v>652.13218610701142</v>
      </c>
      <c r="H81" s="386">
        <f t="shared" si="5"/>
        <v>0</v>
      </c>
      <c r="I81" s="386">
        <f t="shared" si="3"/>
        <v>0</v>
      </c>
      <c r="J81" s="428"/>
      <c r="K81" s="426">
        <v>0</v>
      </c>
      <c r="L81" s="429">
        <v>0</v>
      </c>
      <c r="M81" s="79"/>
      <c r="N81" s="98"/>
      <c r="P81" s="99"/>
    </row>
    <row r="82" spans="1:16" s="97" customFormat="1" ht="17.649999999999999" customHeight="1" x14ac:dyDescent="0.25">
      <c r="A82" s="430">
        <v>70</v>
      </c>
      <c r="B82" s="216" t="s">
        <v>508</v>
      </c>
      <c r="C82" s="431" t="s">
        <v>1153</v>
      </c>
      <c r="D82" s="426">
        <v>728.7430135978999</v>
      </c>
      <c r="E82" s="432">
        <v>728.7430135978999</v>
      </c>
      <c r="F82" s="427">
        <f t="shared" si="4"/>
        <v>0</v>
      </c>
      <c r="G82" s="426">
        <v>728.74300789499819</v>
      </c>
      <c r="H82" s="386">
        <f t="shared" si="5"/>
        <v>1.3952430322206054E-13</v>
      </c>
      <c r="I82" s="386">
        <f t="shared" si="3"/>
        <v>1.914588553421744E-14</v>
      </c>
      <c r="J82" s="428"/>
      <c r="K82" s="426">
        <v>0</v>
      </c>
      <c r="L82" s="429">
        <v>1.3952430322206054E-13</v>
      </c>
      <c r="M82" s="79"/>
      <c r="N82" s="98"/>
      <c r="P82" s="99"/>
    </row>
    <row r="83" spans="1:16" s="97" customFormat="1" ht="17.649999999999999" customHeight="1" x14ac:dyDescent="0.25">
      <c r="A83" s="430">
        <v>71</v>
      </c>
      <c r="B83" s="216" t="s">
        <v>1154</v>
      </c>
      <c r="C83" s="431" t="s">
        <v>576</v>
      </c>
      <c r="D83" s="426">
        <v>266.56872229889996</v>
      </c>
      <c r="E83" s="432">
        <v>266.56872229889996</v>
      </c>
      <c r="F83" s="427">
        <f t="shared" si="4"/>
        <v>0</v>
      </c>
      <c r="G83" s="426">
        <v>266.56872033329506</v>
      </c>
      <c r="H83" s="386">
        <f t="shared" si="5"/>
        <v>-6.9762151611030271E-14</v>
      </c>
      <c r="I83" s="386">
        <f t="shared" si="3"/>
        <v>-2.6170419023431751E-14</v>
      </c>
      <c r="J83" s="428"/>
      <c r="K83" s="426">
        <v>0</v>
      </c>
      <c r="L83" s="429">
        <v>-6.9762151611030271E-14</v>
      </c>
      <c r="M83" s="79"/>
      <c r="N83" s="98"/>
      <c r="P83" s="99"/>
    </row>
    <row r="84" spans="1:16" s="97" customFormat="1" ht="17.649999999999999" customHeight="1" x14ac:dyDescent="0.25">
      <c r="A84" s="430">
        <v>72</v>
      </c>
      <c r="B84" s="216" t="s">
        <v>577</v>
      </c>
      <c r="C84" s="431" t="s">
        <v>578</v>
      </c>
      <c r="D84" s="426">
        <v>606.92353202089998</v>
      </c>
      <c r="E84" s="432">
        <v>606.92353202089998</v>
      </c>
      <c r="F84" s="427">
        <f t="shared" si="4"/>
        <v>0</v>
      </c>
      <c r="G84" s="426">
        <v>606.92353987553452</v>
      </c>
      <c r="H84" s="386">
        <f t="shared" si="5"/>
        <v>0</v>
      </c>
      <c r="I84" s="386">
        <f t="shared" si="3"/>
        <v>0</v>
      </c>
      <c r="J84" s="428"/>
      <c r="K84" s="426">
        <v>0</v>
      </c>
      <c r="L84" s="429">
        <v>0</v>
      </c>
      <c r="M84" s="79"/>
      <c r="N84" s="98"/>
      <c r="P84" s="99"/>
    </row>
    <row r="85" spans="1:16" s="97" customFormat="1" ht="17.649999999999999" customHeight="1" x14ac:dyDescent="0.25">
      <c r="A85" s="430">
        <v>73</v>
      </c>
      <c r="B85" s="216" t="s">
        <v>577</v>
      </c>
      <c r="C85" s="431" t="s">
        <v>579</v>
      </c>
      <c r="D85" s="426">
        <v>831.44310113609993</v>
      </c>
      <c r="E85" s="432">
        <v>831.44310113609993</v>
      </c>
      <c r="F85" s="427">
        <f t="shared" si="4"/>
        <v>0</v>
      </c>
      <c r="G85" s="426">
        <v>831.44310113609993</v>
      </c>
      <c r="H85" s="386">
        <f t="shared" si="5"/>
        <v>0</v>
      </c>
      <c r="I85" s="386">
        <f t="shared" si="3"/>
        <v>0</v>
      </c>
      <c r="J85" s="428"/>
      <c r="K85" s="426">
        <v>0</v>
      </c>
      <c r="L85" s="429">
        <v>0</v>
      </c>
      <c r="M85" s="79"/>
      <c r="N85" s="98"/>
      <c r="P85" s="99"/>
    </row>
    <row r="86" spans="1:16" s="97" customFormat="1" ht="17.649999999999999" customHeight="1" x14ac:dyDescent="0.25">
      <c r="A86" s="430">
        <v>74</v>
      </c>
      <c r="B86" s="216" t="s">
        <v>577</v>
      </c>
      <c r="C86" s="431" t="s">
        <v>1155</v>
      </c>
      <c r="D86" s="426">
        <v>124.6519000342</v>
      </c>
      <c r="E86" s="432">
        <v>124.6519000342</v>
      </c>
      <c r="F86" s="427">
        <f t="shared" si="4"/>
        <v>0</v>
      </c>
      <c r="G86" s="426">
        <v>124.65190022614098</v>
      </c>
      <c r="H86" s="386">
        <f t="shared" si="5"/>
        <v>1.7440537902757568E-14</v>
      </c>
      <c r="I86" s="386">
        <f t="shared" si="3"/>
        <v>1.3991393551139221E-14</v>
      </c>
      <c r="J86" s="428"/>
      <c r="K86" s="426">
        <v>0</v>
      </c>
      <c r="L86" s="429">
        <v>1.7440537902757568E-14</v>
      </c>
      <c r="M86" s="79"/>
      <c r="N86" s="98"/>
      <c r="P86" s="99"/>
    </row>
    <row r="87" spans="1:16" s="97" customFormat="1" ht="17.649999999999999" customHeight="1" x14ac:dyDescent="0.25">
      <c r="A87" s="430">
        <v>75</v>
      </c>
      <c r="B87" s="216" t="s">
        <v>577</v>
      </c>
      <c r="C87" s="431" t="s">
        <v>1156</v>
      </c>
      <c r="D87" s="426">
        <v>226.89889958619997</v>
      </c>
      <c r="E87" s="432">
        <v>226.89889958619997</v>
      </c>
      <c r="F87" s="427">
        <f t="shared" si="4"/>
        <v>0</v>
      </c>
      <c r="G87" s="426">
        <v>226.89890627301639</v>
      </c>
      <c r="H87" s="386">
        <f t="shared" si="5"/>
        <v>0</v>
      </c>
      <c r="I87" s="386">
        <f t="shared" si="3"/>
        <v>0</v>
      </c>
      <c r="J87" s="428"/>
      <c r="K87" s="426">
        <v>0</v>
      </c>
      <c r="L87" s="429">
        <v>0</v>
      </c>
      <c r="M87" s="79"/>
      <c r="N87" s="98"/>
      <c r="P87" s="99"/>
    </row>
    <row r="88" spans="1:16" s="97" customFormat="1" ht="17.649999999999999" customHeight="1" x14ac:dyDescent="0.25">
      <c r="A88" s="430">
        <v>76</v>
      </c>
      <c r="B88" s="216" t="s">
        <v>577</v>
      </c>
      <c r="C88" s="431" t="s">
        <v>582</v>
      </c>
      <c r="D88" s="426">
        <v>368.49482543629995</v>
      </c>
      <c r="E88" s="432">
        <v>368.49482543629995</v>
      </c>
      <c r="F88" s="427">
        <f t="shared" si="4"/>
        <v>0</v>
      </c>
      <c r="G88" s="426">
        <v>368.49480579672121</v>
      </c>
      <c r="H88" s="386">
        <f t="shared" si="5"/>
        <v>0</v>
      </c>
      <c r="I88" s="386">
        <f t="shared" si="3"/>
        <v>0</v>
      </c>
      <c r="J88" s="428"/>
      <c r="K88" s="426">
        <v>0</v>
      </c>
      <c r="L88" s="429">
        <v>0</v>
      </c>
      <c r="M88" s="79"/>
      <c r="N88" s="98"/>
      <c r="P88" s="99"/>
    </row>
    <row r="89" spans="1:16" s="97" customFormat="1" ht="17.649999999999999" customHeight="1" x14ac:dyDescent="0.25">
      <c r="A89" s="430">
        <v>77</v>
      </c>
      <c r="B89" s="216" t="s">
        <v>577</v>
      </c>
      <c r="C89" s="431" t="s">
        <v>1157</v>
      </c>
      <c r="D89" s="426">
        <v>282.8338819512</v>
      </c>
      <c r="E89" s="432">
        <v>282.8338819512</v>
      </c>
      <c r="F89" s="427">
        <f t="shared" si="4"/>
        <v>0</v>
      </c>
      <c r="G89" s="426">
        <v>282.8338819514471</v>
      </c>
      <c r="H89" s="386">
        <f t="shared" si="5"/>
        <v>0</v>
      </c>
      <c r="I89" s="386">
        <f t="shared" si="3"/>
        <v>0</v>
      </c>
      <c r="J89" s="428"/>
      <c r="K89" s="426">
        <v>0</v>
      </c>
      <c r="L89" s="429">
        <v>0</v>
      </c>
      <c r="M89" s="79"/>
      <c r="N89" s="98"/>
      <c r="P89" s="99"/>
    </row>
    <row r="90" spans="1:16" s="97" customFormat="1" ht="17.649999999999999" customHeight="1" x14ac:dyDescent="0.25">
      <c r="A90" s="430">
        <v>78</v>
      </c>
      <c r="B90" s="216" t="s">
        <v>577</v>
      </c>
      <c r="C90" s="431" t="s">
        <v>1158</v>
      </c>
      <c r="D90" s="426">
        <v>4.8431755771999994</v>
      </c>
      <c r="E90" s="432">
        <v>4.8431755771999994</v>
      </c>
      <c r="F90" s="427">
        <f t="shared" si="4"/>
        <v>0</v>
      </c>
      <c r="G90" s="426">
        <v>4.8431755827412539</v>
      </c>
      <c r="H90" s="386">
        <f t="shared" si="5"/>
        <v>0</v>
      </c>
      <c r="I90" s="386">
        <f t="shared" si="3"/>
        <v>0</v>
      </c>
      <c r="J90" s="428"/>
      <c r="K90" s="426">
        <v>0</v>
      </c>
      <c r="L90" s="429">
        <v>0</v>
      </c>
      <c r="M90" s="79"/>
      <c r="N90" s="98"/>
      <c r="P90" s="99"/>
    </row>
    <row r="91" spans="1:16" s="97" customFormat="1" ht="17.649999999999999" customHeight="1" x14ac:dyDescent="0.25">
      <c r="A91" s="430">
        <v>79</v>
      </c>
      <c r="B91" s="216" t="s">
        <v>577</v>
      </c>
      <c r="C91" s="431" t="s">
        <v>1159</v>
      </c>
      <c r="D91" s="426">
        <v>2501.4211298800001</v>
      </c>
      <c r="E91" s="432">
        <v>2501.4211298800001</v>
      </c>
      <c r="F91" s="427">
        <f t="shared" si="4"/>
        <v>0</v>
      </c>
      <c r="G91" s="426">
        <v>2501.4210708272035</v>
      </c>
      <c r="H91" s="386">
        <f t="shared" si="5"/>
        <v>2.7904860644412108E-13</v>
      </c>
      <c r="I91" s="386">
        <f t="shared" si="3"/>
        <v>1.115560283355837E-14</v>
      </c>
      <c r="J91" s="428"/>
      <c r="K91" s="426">
        <v>0</v>
      </c>
      <c r="L91" s="429">
        <v>2.7904860644412108E-13</v>
      </c>
      <c r="M91" s="79"/>
      <c r="N91" s="98"/>
      <c r="P91" s="99"/>
    </row>
    <row r="92" spans="1:16" s="97" customFormat="1" ht="17.649999999999999" customHeight="1" x14ac:dyDescent="0.25">
      <c r="A92" s="430">
        <v>80</v>
      </c>
      <c r="B92" s="216" t="s">
        <v>577</v>
      </c>
      <c r="C92" s="431" t="s">
        <v>1160</v>
      </c>
      <c r="D92" s="426">
        <v>579.07448699999998</v>
      </c>
      <c r="E92" s="432">
        <v>579.07448699999998</v>
      </c>
      <c r="F92" s="427">
        <f t="shared" si="4"/>
        <v>0</v>
      </c>
      <c r="G92" s="426">
        <v>579.07448699554732</v>
      </c>
      <c r="H92" s="386">
        <f t="shared" si="5"/>
        <v>-6.9762151611030271E-14</v>
      </c>
      <c r="I92" s="386">
        <f t="shared" si="3"/>
        <v>-1.2047181006444561E-14</v>
      </c>
      <c r="J92" s="428"/>
      <c r="K92" s="426">
        <v>0</v>
      </c>
      <c r="L92" s="429">
        <v>-6.9762151611030271E-14</v>
      </c>
      <c r="M92" s="79"/>
      <c r="N92" s="98"/>
      <c r="P92" s="99"/>
    </row>
    <row r="93" spans="1:16" s="97" customFormat="1" ht="17.649999999999999" customHeight="1" x14ac:dyDescent="0.25">
      <c r="A93" s="430">
        <v>82</v>
      </c>
      <c r="B93" s="216" t="s">
        <v>577</v>
      </c>
      <c r="C93" s="431" t="s">
        <v>588</v>
      </c>
      <c r="D93" s="426">
        <v>11.781740727399999</v>
      </c>
      <c r="E93" s="432">
        <v>11.781740727399999</v>
      </c>
      <c r="F93" s="427">
        <f t="shared" si="4"/>
        <v>0</v>
      </c>
      <c r="G93" s="426">
        <v>11.781740708967634</v>
      </c>
      <c r="H93" s="386">
        <f t="shared" si="5"/>
        <v>2.180067237844696E-15</v>
      </c>
      <c r="I93" s="386">
        <f t="shared" si="3"/>
        <v>1.8503778756348465E-14</v>
      </c>
      <c r="J93" s="428"/>
      <c r="K93" s="426">
        <v>0</v>
      </c>
      <c r="L93" s="429">
        <v>2.180067237844696E-15</v>
      </c>
      <c r="M93" s="79"/>
      <c r="N93" s="98"/>
      <c r="P93" s="99"/>
    </row>
    <row r="94" spans="1:16" s="97" customFormat="1" ht="17.649999999999999" customHeight="1" x14ac:dyDescent="0.25">
      <c r="A94" s="436">
        <v>83</v>
      </c>
      <c r="B94" s="437" t="s">
        <v>577</v>
      </c>
      <c r="C94" s="382" t="s">
        <v>1161</v>
      </c>
      <c r="D94" s="426">
        <v>17.972987572200001</v>
      </c>
      <c r="E94" s="432">
        <v>17.972987572200001</v>
      </c>
      <c r="F94" s="427">
        <f t="shared" si="4"/>
        <v>0</v>
      </c>
      <c r="G94" s="426">
        <v>17.972986787438291</v>
      </c>
      <c r="H94" s="386">
        <f t="shared" si="5"/>
        <v>4.3601344756893919E-15</v>
      </c>
      <c r="I94" s="386">
        <f t="shared" si="3"/>
        <v>2.4259375121549062E-14</v>
      </c>
      <c r="J94" s="428"/>
      <c r="K94" s="426">
        <v>0</v>
      </c>
      <c r="L94" s="429">
        <v>4.3601344756893919E-15</v>
      </c>
      <c r="M94" s="79"/>
      <c r="N94" s="98"/>
      <c r="P94" s="99"/>
    </row>
    <row r="95" spans="1:16" s="97" customFormat="1" ht="17.649999999999999" customHeight="1" x14ac:dyDescent="0.25">
      <c r="A95" s="436">
        <v>84</v>
      </c>
      <c r="B95" s="437" t="s">
        <v>577</v>
      </c>
      <c r="C95" s="434" t="s">
        <v>590</v>
      </c>
      <c r="D95" s="426">
        <v>265.26677669999998</v>
      </c>
      <c r="E95" s="432">
        <v>265.26677669999998</v>
      </c>
      <c r="F95" s="427">
        <f t="shared" si="4"/>
        <v>0</v>
      </c>
      <c r="G95" s="426">
        <v>265.26677669999998</v>
      </c>
      <c r="H95" s="386">
        <f t="shared" si="5"/>
        <v>0</v>
      </c>
      <c r="I95" s="386">
        <f t="shared" si="3"/>
        <v>0</v>
      </c>
      <c r="J95" s="428"/>
      <c r="K95" s="426">
        <v>0</v>
      </c>
      <c r="L95" s="429">
        <v>0</v>
      </c>
      <c r="M95" s="79"/>
      <c r="N95" s="98"/>
      <c r="P95" s="99"/>
    </row>
    <row r="96" spans="1:16" s="97" customFormat="1" ht="17.649999999999999" customHeight="1" x14ac:dyDescent="0.25">
      <c r="A96" s="436">
        <v>87</v>
      </c>
      <c r="B96" s="437" t="s">
        <v>577</v>
      </c>
      <c r="C96" s="382" t="s">
        <v>1162</v>
      </c>
      <c r="D96" s="426">
        <v>966.10654908899994</v>
      </c>
      <c r="E96" s="432">
        <v>966.10654908899994</v>
      </c>
      <c r="F96" s="427">
        <f t="shared" si="4"/>
        <v>0</v>
      </c>
      <c r="G96" s="426">
        <v>966.10655756836707</v>
      </c>
      <c r="H96" s="386">
        <f t="shared" si="5"/>
        <v>-2.7904860644412108E-13</v>
      </c>
      <c r="I96" s="386">
        <f t="shared" si="3"/>
        <v>-2.8883833435064984E-14</v>
      </c>
      <c r="J96" s="428"/>
      <c r="K96" s="426">
        <v>0</v>
      </c>
      <c r="L96" s="429">
        <v>-2.7904860644412108E-13</v>
      </c>
      <c r="M96" s="79"/>
      <c r="N96" s="98"/>
      <c r="P96" s="99"/>
    </row>
    <row r="97" spans="1:16" s="97" customFormat="1" ht="17.649999999999999" customHeight="1" x14ac:dyDescent="0.25">
      <c r="A97" s="436">
        <v>90</v>
      </c>
      <c r="B97" s="437" t="s">
        <v>577</v>
      </c>
      <c r="C97" s="382" t="s">
        <v>592</v>
      </c>
      <c r="D97" s="426">
        <v>263.91187199999996</v>
      </c>
      <c r="E97" s="432">
        <v>263.91187199999996</v>
      </c>
      <c r="F97" s="427">
        <f t="shared" si="4"/>
        <v>0</v>
      </c>
      <c r="G97" s="426">
        <v>263.9118719999999</v>
      </c>
      <c r="H97" s="386">
        <f t="shared" si="5"/>
        <v>-3.4881075805515136E-14</v>
      </c>
      <c r="I97" s="386">
        <f t="shared" si="3"/>
        <v>-1.3216940769347102E-14</v>
      </c>
      <c r="J97" s="428"/>
      <c r="K97" s="426">
        <v>0</v>
      </c>
      <c r="L97" s="429">
        <v>-3.4881075805515136E-14</v>
      </c>
      <c r="M97" s="79"/>
      <c r="N97" s="98"/>
      <c r="P97" s="99"/>
    </row>
    <row r="98" spans="1:16" s="97" customFormat="1" ht="17.649999999999999" customHeight="1" x14ac:dyDescent="0.25">
      <c r="A98" s="216">
        <v>91</v>
      </c>
      <c r="B98" s="216" t="s">
        <v>577</v>
      </c>
      <c r="C98" s="434" t="s">
        <v>1163</v>
      </c>
      <c r="D98" s="426">
        <v>226.1225784657</v>
      </c>
      <c r="E98" s="432">
        <v>226.1225784657</v>
      </c>
      <c r="F98" s="427">
        <f t="shared" si="4"/>
        <v>0</v>
      </c>
      <c r="G98" s="426">
        <v>226.12257846741778</v>
      </c>
      <c r="H98" s="386">
        <f t="shared" si="5"/>
        <v>-3.4881075805515136E-14</v>
      </c>
      <c r="I98" s="386">
        <f t="shared" si="3"/>
        <v>-1.5425737687139527E-14</v>
      </c>
      <c r="J98" s="438"/>
      <c r="K98" s="426">
        <v>0</v>
      </c>
      <c r="L98" s="429">
        <v>-3.4881075805515136E-14</v>
      </c>
      <c r="M98" s="79"/>
      <c r="N98" s="98"/>
      <c r="P98" s="99"/>
    </row>
    <row r="99" spans="1:16" s="97" customFormat="1" ht="17.649999999999999" customHeight="1" x14ac:dyDescent="0.25">
      <c r="A99" s="436">
        <v>92</v>
      </c>
      <c r="B99" s="437" t="s">
        <v>577</v>
      </c>
      <c r="C99" s="382" t="s">
        <v>594</v>
      </c>
      <c r="D99" s="426">
        <v>635.24396605959998</v>
      </c>
      <c r="E99" s="432">
        <v>635.24396605959998</v>
      </c>
      <c r="F99" s="427">
        <f t="shared" si="4"/>
        <v>0</v>
      </c>
      <c r="G99" s="426">
        <v>635.24395801754235</v>
      </c>
      <c r="H99" s="386">
        <f t="shared" si="5"/>
        <v>1.3952430322206054E-13</v>
      </c>
      <c r="I99" s="386">
        <f t="shared" si="3"/>
        <v>2.1963892721016427E-14</v>
      </c>
      <c r="J99" s="428"/>
      <c r="K99" s="426">
        <v>0</v>
      </c>
      <c r="L99" s="429">
        <v>1.3952430322206054E-13</v>
      </c>
      <c r="M99" s="79"/>
      <c r="N99" s="98"/>
      <c r="P99" s="99"/>
    </row>
    <row r="100" spans="1:16" s="97" customFormat="1" ht="17.649999999999999" customHeight="1" x14ac:dyDescent="0.25">
      <c r="A100" s="436">
        <v>93</v>
      </c>
      <c r="B100" s="437" t="s">
        <v>577</v>
      </c>
      <c r="C100" s="382" t="s">
        <v>1164</v>
      </c>
      <c r="D100" s="426">
        <v>341.06047943509998</v>
      </c>
      <c r="E100" s="432">
        <v>341.06047943509998</v>
      </c>
      <c r="F100" s="427">
        <f t="shared" si="4"/>
        <v>0</v>
      </c>
      <c r="G100" s="426">
        <v>341.06047274576918</v>
      </c>
      <c r="H100" s="386">
        <f t="shared" si="5"/>
        <v>0</v>
      </c>
      <c r="I100" s="386">
        <f t="shared" si="3"/>
        <v>0</v>
      </c>
      <c r="J100" s="428"/>
      <c r="K100" s="426">
        <v>0</v>
      </c>
      <c r="L100" s="429">
        <v>0</v>
      </c>
      <c r="M100" s="79"/>
      <c r="N100" s="98"/>
      <c r="P100" s="99"/>
    </row>
    <row r="101" spans="1:16" s="97" customFormat="1" ht="17.649999999999999" customHeight="1" x14ac:dyDescent="0.25">
      <c r="A101" s="436">
        <v>94</v>
      </c>
      <c r="B101" s="437" t="s">
        <v>577</v>
      </c>
      <c r="C101" s="382" t="s">
        <v>596</v>
      </c>
      <c r="D101" s="426">
        <v>113.694177</v>
      </c>
      <c r="E101" s="432">
        <v>113.694177</v>
      </c>
      <c r="F101" s="427">
        <f t="shared" si="4"/>
        <v>0</v>
      </c>
      <c r="G101" s="426">
        <v>113.694177</v>
      </c>
      <c r="H101" s="386">
        <f t="shared" si="5"/>
        <v>0</v>
      </c>
      <c r="I101" s="386">
        <f t="shared" si="3"/>
        <v>0</v>
      </c>
      <c r="J101" s="428"/>
      <c r="K101" s="426">
        <v>0</v>
      </c>
      <c r="L101" s="429">
        <v>0</v>
      </c>
      <c r="M101" s="79"/>
      <c r="N101" s="98"/>
      <c r="P101" s="99"/>
    </row>
    <row r="102" spans="1:16" s="97" customFormat="1" ht="17.649999999999999" customHeight="1" x14ac:dyDescent="0.25">
      <c r="A102" s="436">
        <v>95</v>
      </c>
      <c r="B102" s="437" t="s">
        <v>512</v>
      </c>
      <c r="C102" s="382" t="s">
        <v>597</v>
      </c>
      <c r="D102" s="426">
        <v>151.27589520699999</v>
      </c>
      <c r="E102" s="432">
        <v>151.27589520699999</v>
      </c>
      <c r="F102" s="427">
        <f t="shared" si="4"/>
        <v>0</v>
      </c>
      <c r="G102" s="426">
        <v>151.27589324516666</v>
      </c>
      <c r="H102" s="386">
        <f t="shared" si="5"/>
        <v>3.4881075805515136E-14</v>
      </c>
      <c r="I102" s="386">
        <f t="shared" si="3"/>
        <v>2.3057920601154098E-14</v>
      </c>
      <c r="J102" s="428"/>
      <c r="K102" s="426">
        <v>0</v>
      </c>
      <c r="L102" s="429">
        <v>3.4881075805515136E-14</v>
      </c>
      <c r="M102" s="79"/>
      <c r="N102" s="98"/>
      <c r="P102" s="99"/>
    </row>
    <row r="103" spans="1:16" s="97" customFormat="1" ht="17.649999999999999" customHeight="1" x14ac:dyDescent="0.25">
      <c r="A103" s="436">
        <v>98</v>
      </c>
      <c r="B103" s="437" t="s">
        <v>512</v>
      </c>
      <c r="C103" s="382" t="s">
        <v>598</v>
      </c>
      <c r="D103" s="426">
        <v>68.322228039199999</v>
      </c>
      <c r="E103" s="432">
        <v>68.322228039199999</v>
      </c>
      <c r="F103" s="427">
        <f t="shared" si="4"/>
        <v>0</v>
      </c>
      <c r="G103" s="426">
        <v>68.322230777385442</v>
      </c>
      <c r="H103" s="386">
        <f t="shared" si="5"/>
        <v>0</v>
      </c>
      <c r="I103" s="386">
        <f t="shared" si="3"/>
        <v>0</v>
      </c>
      <c r="J103" s="428"/>
      <c r="K103" s="426">
        <v>0</v>
      </c>
      <c r="L103" s="429">
        <v>0</v>
      </c>
      <c r="M103" s="79"/>
      <c r="N103" s="98"/>
      <c r="P103" s="99"/>
    </row>
    <row r="104" spans="1:16" s="97" customFormat="1" ht="17.649999999999999" customHeight="1" x14ac:dyDescent="0.25">
      <c r="A104" s="436">
        <v>99</v>
      </c>
      <c r="B104" s="437" t="s">
        <v>512</v>
      </c>
      <c r="C104" s="382" t="s">
        <v>1165</v>
      </c>
      <c r="D104" s="426">
        <v>880.0004506828999</v>
      </c>
      <c r="E104" s="432">
        <v>880.0004506828999</v>
      </c>
      <c r="F104" s="427">
        <f t="shared" si="4"/>
        <v>0</v>
      </c>
      <c r="G104" s="426">
        <v>880.00045206775712</v>
      </c>
      <c r="H104" s="386">
        <f t="shared" si="5"/>
        <v>-1.3952430322206054E-13</v>
      </c>
      <c r="I104" s="386">
        <f t="shared" si="3"/>
        <v>-1.5855026337064551E-14</v>
      </c>
      <c r="J104" s="428"/>
      <c r="K104" s="426">
        <v>0</v>
      </c>
      <c r="L104" s="429">
        <v>-1.3952430322206054E-13</v>
      </c>
      <c r="M104" s="79"/>
      <c r="N104" s="98"/>
      <c r="P104" s="99"/>
    </row>
    <row r="105" spans="1:16" s="97" customFormat="1" ht="17.649999999999999" customHeight="1" x14ac:dyDescent="0.25">
      <c r="A105" s="436">
        <v>100</v>
      </c>
      <c r="B105" s="437" t="s">
        <v>600</v>
      </c>
      <c r="C105" s="382" t="s">
        <v>1166</v>
      </c>
      <c r="D105" s="426">
        <v>1563.4244351484999</v>
      </c>
      <c r="E105" s="432">
        <v>1563.4244351484999</v>
      </c>
      <c r="F105" s="427">
        <f t="shared" si="4"/>
        <v>0</v>
      </c>
      <c r="G105" s="426">
        <v>1563.4244290708732</v>
      </c>
      <c r="H105" s="386">
        <f t="shared" si="5"/>
        <v>0</v>
      </c>
      <c r="I105" s="386">
        <f t="shared" si="3"/>
        <v>0</v>
      </c>
      <c r="J105" s="428"/>
      <c r="K105" s="426">
        <v>0</v>
      </c>
      <c r="L105" s="429">
        <v>0</v>
      </c>
      <c r="M105" s="79"/>
      <c r="N105" s="98"/>
      <c r="P105" s="99"/>
    </row>
    <row r="106" spans="1:16" s="97" customFormat="1" ht="17.649999999999999" customHeight="1" x14ac:dyDescent="0.25">
      <c r="A106" s="436">
        <v>101</v>
      </c>
      <c r="B106" s="437" t="s">
        <v>600</v>
      </c>
      <c r="C106" s="382" t="s">
        <v>1167</v>
      </c>
      <c r="D106" s="426">
        <v>547.53201103949993</v>
      </c>
      <c r="E106" s="432">
        <v>547.53201103949993</v>
      </c>
      <c r="F106" s="427">
        <f t="shared" si="4"/>
        <v>0</v>
      </c>
      <c r="G106" s="426">
        <v>547.53201441768363</v>
      </c>
      <c r="H106" s="386">
        <f t="shared" si="5"/>
        <v>-2.0928645483309081E-13</v>
      </c>
      <c r="I106" s="386">
        <f t="shared" si="3"/>
        <v>-3.8223601654952829E-14</v>
      </c>
      <c r="J106" s="428"/>
      <c r="K106" s="426">
        <v>0</v>
      </c>
      <c r="L106" s="429">
        <v>-2.0928645483309081E-13</v>
      </c>
      <c r="M106" s="79"/>
      <c r="N106" s="98"/>
      <c r="P106" s="99"/>
    </row>
    <row r="107" spans="1:16" s="97" customFormat="1" ht="17.649999999999999" customHeight="1" x14ac:dyDescent="0.25">
      <c r="A107" s="436">
        <v>102</v>
      </c>
      <c r="B107" s="437" t="s">
        <v>600</v>
      </c>
      <c r="C107" s="382" t="s">
        <v>1168</v>
      </c>
      <c r="D107" s="426">
        <v>378.77385903359999</v>
      </c>
      <c r="E107" s="432">
        <v>378.77385903359999</v>
      </c>
      <c r="F107" s="427">
        <f t="shared" si="4"/>
        <v>0</v>
      </c>
      <c r="G107" s="426">
        <v>378.77385956368664</v>
      </c>
      <c r="H107" s="386">
        <f t="shared" si="5"/>
        <v>0</v>
      </c>
      <c r="I107" s="386">
        <f t="shared" si="3"/>
        <v>0</v>
      </c>
      <c r="J107" s="428"/>
      <c r="K107" s="426">
        <v>0</v>
      </c>
      <c r="L107" s="429">
        <v>0</v>
      </c>
      <c r="M107" s="79"/>
      <c r="N107" s="98"/>
      <c r="P107" s="99"/>
    </row>
    <row r="108" spans="1:16" s="97" customFormat="1" ht="17.649999999999999" customHeight="1" x14ac:dyDescent="0.25">
      <c r="A108" s="436">
        <v>103</v>
      </c>
      <c r="B108" s="437" t="s">
        <v>622</v>
      </c>
      <c r="C108" s="382" t="s">
        <v>1169</v>
      </c>
      <c r="D108" s="426">
        <v>131.3894680176</v>
      </c>
      <c r="E108" s="432">
        <v>131.3894680176</v>
      </c>
      <c r="F108" s="427">
        <f t="shared" si="4"/>
        <v>0</v>
      </c>
      <c r="G108" s="426">
        <v>131.38946742555075</v>
      </c>
      <c r="H108" s="386">
        <f t="shared" si="5"/>
        <v>3.4881075805515136E-14</v>
      </c>
      <c r="I108" s="386">
        <f t="shared" si="3"/>
        <v>2.6547847656132313E-14</v>
      </c>
      <c r="J108" s="428"/>
      <c r="K108" s="426">
        <v>0</v>
      </c>
      <c r="L108" s="429">
        <v>3.4881075805515136E-14</v>
      </c>
      <c r="M108" s="79"/>
      <c r="N108" s="98"/>
      <c r="P108" s="99"/>
    </row>
    <row r="109" spans="1:16" s="97" customFormat="1" ht="17.649999999999999" customHeight="1" x14ac:dyDescent="0.25">
      <c r="A109" s="436">
        <v>104</v>
      </c>
      <c r="B109" s="437" t="s">
        <v>600</v>
      </c>
      <c r="C109" s="382" t="s">
        <v>1170</v>
      </c>
      <c r="D109" s="426">
        <v>3657.9227361277995</v>
      </c>
      <c r="E109" s="432">
        <v>3657.9227361277995</v>
      </c>
      <c r="F109" s="427">
        <f t="shared" si="4"/>
        <v>0</v>
      </c>
      <c r="G109" s="426">
        <v>3657.9227365116267</v>
      </c>
      <c r="H109" s="386">
        <f t="shared" si="5"/>
        <v>207.0827011813773</v>
      </c>
      <c r="I109" s="386">
        <f t="shared" si="3"/>
        <v>5.661210367734304</v>
      </c>
      <c r="J109" s="428"/>
      <c r="K109" s="426">
        <v>0</v>
      </c>
      <c r="L109" s="429">
        <v>207.0827011813773</v>
      </c>
      <c r="M109" s="79"/>
      <c r="N109" s="98"/>
      <c r="P109" s="99"/>
    </row>
    <row r="110" spans="1:16" s="97" customFormat="1" ht="17.649999999999999" customHeight="1" x14ac:dyDescent="0.25">
      <c r="A110" s="436">
        <v>105</v>
      </c>
      <c r="B110" s="437" t="s">
        <v>600</v>
      </c>
      <c r="C110" s="434" t="s">
        <v>1171</v>
      </c>
      <c r="D110" s="426">
        <v>1992.2910060258998</v>
      </c>
      <c r="E110" s="432">
        <v>1992.2910060258998</v>
      </c>
      <c r="F110" s="427">
        <f t="shared" si="4"/>
        <v>0</v>
      </c>
      <c r="G110" s="426">
        <v>1992.291015390872</v>
      </c>
      <c r="H110" s="386">
        <f t="shared" si="5"/>
        <v>0</v>
      </c>
      <c r="I110" s="386">
        <f t="shared" si="3"/>
        <v>0</v>
      </c>
      <c r="J110" s="428"/>
      <c r="K110" s="426">
        <v>0</v>
      </c>
      <c r="L110" s="429">
        <v>0</v>
      </c>
      <c r="M110" s="79"/>
      <c r="N110" s="98"/>
      <c r="P110" s="99"/>
    </row>
    <row r="111" spans="1:16" s="97" customFormat="1" ht="17.649999999999999" customHeight="1" x14ac:dyDescent="0.25">
      <c r="A111" s="436">
        <v>106</v>
      </c>
      <c r="B111" s="437" t="s">
        <v>498</v>
      </c>
      <c r="C111" s="382" t="s">
        <v>1172</v>
      </c>
      <c r="D111" s="426">
        <v>1462.8309102380001</v>
      </c>
      <c r="E111" s="432">
        <v>1462.8309102380001</v>
      </c>
      <c r="F111" s="427">
        <f t="shared" si="4"/>
        <v>0</v>
      </c>
      <c r="G111" s="426">
        <v>1462.830905469365</v>
      </c>
      <c r="H111" s="386">
        <f t="shared" si="5"/>
        <v>0</v>
      </c>
      <c r="I111" s="386">
        <f t="shared" si="3"/>
        <v>0</v>
      </c>
      <c r="J111" s="428"/>
      <c r="K111" s="426">
        <v>0</v>
      </c>
      <c r="L111" s="429">
        <v>0</v>
      </c>
      <c r="M111" s="79"/>
      <c r="N111" s="98"/>
      <c r="P111" s="99"/>
    </row>
    <row r="112" spans="1:16" s="97" customFormat="1" ht="17.649999999999999" customHeight="1" x14ac:dyDescent="0.25">
      <c r="A112" s="436">
        <v>107</v>
      </c>
      <c r="B112" s="437" t="s">
        <v>500</v>
      </c>
      <c r="C112" s="382" t="s">
        <v>1173</v>
      </c>
      <c r="D112" s="426">
        <v>1187.8140625900999</v>
      </c>
      <c r="E112" s="432">
        <v>1187.8140625900999</v>
      </c>
      <c r="F112" s="427">
        <f t="shared" si="4"/>
        <v>0</v>
      </c>
      <c r="G112" s="426">
        <v>1187.8140625900999</v>
      </c>
      <c r="H112" s="386">
        <f t="shared" si="5"/>
        <v>0</v>
      </c>
      <c r="I112" s="386">
        <f t="shared" si="3"/>
        <v>0</v>
      </c>
      <c r="J112" s="428"/>
      <c r="K112" s="426">
        <v>0</v>
      </c>
      <c r="L112" s="429">
        <v>0</v>
      </c>
      <c r="M112" s="79"/>
      <c r="N112" s="98"/>
      <c r="P112" s="99"/>
    </row>
    <row r="113" spans="1:16" s="97" customFormat="1" ht="17.649999999999999" customHeight="1" x14ac:dyDescent="0.25">
      <c r="A113" s="436">
        <v>108</v>
      </c>
      <c r="B113" s="437" t="s">
        <v>1174</v>
      </c>
      <c r="C113" s="382" t="s">
        <v>609</v>
      </c>
      <c r="D113" s="426">
        <v>672.77023135539991</v>
      </c>
      <c r="E113" s="432">
        <v>672.77023135539991</v>
      </c>
      <c r="F113" s="427">
        <f t="shared" si="4"/>
        <v>0</v>
      </c>
      <c r="G113" s="426">
        <v>672.77021746841956</v>
      </c>
      <c r="H113" s="386">
        <f t="shared" si="5"/>
        <v>0</v>
      </c>
      <c r="I113" s="386">
        <f t="shared" si="3"/>
        <v>0</v>
      </c>
      <c r="J113" s="428"/>
      <c r="K113" s="426">
        <v>0</v>
      </c>
      <c r="L113" s="429">
        <v>0</v>
      </c>
      <c r="M113" s="79"/>
      <c r="N113" s="98"/>
      <c r="P113" s="99"/>
    </row>
    <row r="114" spans="1:16" s="97" customFormat="1" ht="17.649999999999999" customHeight="1" x14ac:dyDescent="0.25">
      <c r="A114" s="436">
        <v>110</v>
      </c>
      <c r="B114" s="437" t="s">
        <v>577</v>
      </c>
      <c r="C114" s="382" t="s">
        <v>610</v>
      </c>
      <c r="D114" s="426">
        <v>103.11260692859999</v>
      </c>
      <c r="E114" s="432">
        <v>103.11260692859999</v>
      </c>
      <c r="F114" s="427">
        <f t="shared" si="4"/>
        <v>0</v>
      </c>
      <c r="G114" s="426">
        <v>103.11261417764561</v>
      </c>
      <c r="H114" s="386">
        <f t="shared" si="5"/>
        <v>1.7440537902757568E-14</v>
      </c>
      <c r="I114" s="386">
        <f t="shared" si="3"/>
        <v>1.6914069406502558E-14</v>
      </c>
      <c r="J114" s="428"/>
      <c r="K114" s="426">
        <v>0</v>
      </c>
      <c r="L114" s="429">
        <v>1.7440537902757568E-14</v>
      </c>
      <c r="M114" s="79"/>
      <c r="N114" s="98"/>
      <c r="P114" s="99"/>
    </row>
    <row r="115" spans="1:16" s="97" customFormat="1" ht="17.649999999999999" customHeight="1" x14ac:dyDescent="0.25">
      <c r="A115" s="436">
        <v>111</v>
      </c>
      <c r="B115" s="437" t="s">
        <v>585</v>
      </c>
      <c r="C115" s="382" t="s">
        <v>611</v>
      </c>
      <c r="D115" s="426">
        <v>618.02479640809997</v>
      </c>
      <c r="E115" s="432">
        <v>618.02479640809997</v>
      </c>
      <c r="F115" s="427">
        <f t="shared" si="4"/>
        <v>0</v>
      </c>
      <c r="G115" s="426">
        <v>618.02479640809986</v>
      </c>
      <c r="H115" s="386">
        <f t="shared" si="5"/>
        <v>-1.3952430322206054E-13</v>
      </c>
      <c r="I115" s="386">
        <f t="shared" si="3"/>
        <v>-2.2575842269268517E-14</v>
      </c>
      <c r="J115" s="428"/>
      <c r="K115" s="426">
        <v>0</v>
      </c>
      <c r="L115" s="429">
        <v>-1.3952430322206054E-13</v>
      </c>
      <c r="M115" s="79"/>
      <c r="N115" s="98"/>
      <c r="P115" s="99"/>
    </row>
    <row r="116" spans="1:16" s="97" customFormat="1" ht="17.649999999999999" customHeight="1" x14ac:dyDescent="0.25">
      <c r="A116" s="436">
        <v>112</v>
      </c>
      <c r="B116" s="437" t="s">
        <v>585</v>
      </c>
      <c r="C116" s="382" t="s">
        <v>1175</v>
      </c>
      <c r="D116" s="426">
        <v>268.81633246949997</v>
      </c>
      <c r="E116" s="432">
        <v>268.81633246949997</v>
      </c>
      <c r="F116" s="427">
        <f t="shared" si="4"/>
        <v>0</v>
      </c>
      <c r="G116" s="426">
        <v>268.81633127453671</v>
      </c>
      <c r="H116" s="386">
        <f t="shared" si="5"/>
        <v>0</v>
      </c>
      <c r="I116" s="386">
        <f t="shared" si="3"/>
        <v>0</v>
      </c>
      <c r="J116" s="428"/>
      <c r="K116" s="426">
        <v>0</v>
      </c>
      <c r="L116" s="429">
        <v>0</v>
      </c>
      <c r="M116" s="79"/>
      <c r="N116" s="98"/>
      <c r="P116" s="99"/>
    </row>
    <row r="117" spans="1:16" s="97" customFormat="1" ht="17.649999999999999" customHeight="1" x14ac:dyDescent="0.25">
      <c r="A117" s="436">
        <v>113</v>
      </c>
      <c r="B117" s="437" t="s">
        <v>585</v>
      </c>
      <c r="C117" s="382" t="s">
        <v>613</v>
      </c>
      <c r="D117" s="426">
        <v>703.93814489340002</v>
      </c>
      <c r="E117" s="432">
        <v>703.93814489340002</v>
      </c>
      <c r="F117" s="427">
        <f t="shared" si="4"/>
        <v>0</v>
      </c>
      <c r="G117" s="426">
        <v>703.93814980302011</v>
      </c>
      <c r="H117" s="386">
        <f t="shared" si="5"/>
        <v>0</v>
      </c>
      <c r="I117" s="386">
        <f t="shared" si="3"/>
        <v>0</v>
      </c>
      <c r="J117" s="428"/>
      <c r="K117" s="426">
        <v>0</v>
      </c>
      <c r="L117" s="429">
        <v>0</v>
      </c>
      <c r="M117" s="79"/>
      <c r="N117" s="98"/>
      <c r="P117" s="99"/>
    </row>
    <row r="118" spans="1:16" s="97" customFormat="1" ht="17.649999999999999" customHeight="1" x14ac:dyDescent="0.25">
      <c r="A118" s="436">
        <v>114</v>
      </c>
      <c r="B118" s="437" t="s">
        <v>577</v>
      </c>
      <c r="C118" s="382" t="s">
        <v>614</v>
      </c>
      <c r="D118" s="426">
        <v>599.88896499999998</v>
      </c>
      <c r="E118" s="432">
        <v>599.88896499999998</v>
      </c>
      <c r="F118" s="427">
        <f t="shared" si="4"/>
        <v>0</v>
      </c>
      <c r="G118" s="426">
        <v>599.88897074618524</v>
      </c>
      <c r="H118" s="386">
        <f t="shared" si="5"/>
        <v>0</v>
      </c>
      <c r="I118" s="386">
        <f t="shared" si="3"/>
        <v>0</v>
      </c>
      <c r="J118" s="428"/>
      <c r="K118" s="426">
        <v>0</v>
      </c>
      <c r="L118" s="429">
        <v>0</v>
      </c>
      <c r="M118" s="79"/>
      <c r="N118" s="98"/>
      <c r="P118" s="99"/>
    </row>
    <row r="119" spans="1:16" s="97" customFormat="1" ht="17.649999999999999" customHeight="1" x14ac:dyDescent="0.25">
      <c r="A119" s="436">
        <v>117</v>
      </c>
      <c r="B119" s="437" t="s">
        <v>577</v>
      </c>
      <c r="C119" s="382" t="s">
        <v>1176</v>
      </c>
      <c r="D119" s="426">
        <v>867.92445999999995</v>
      </c>
      <c r="E119" s="432">
        <v>867.92445999999995</v>
      </c>
      <c r="F119" s="427">
        <f t="shared" si="4"/>
        <v>0</v>
      </c>
      <c r="G119" s="426">
        <v>867.92445999999995</v>
      </c>
      <c r="H119" s="386">
        <f t="shared" si="5"/>
        <v>1.3952430322206054E-13</v>
      </c>
      <c r="I119" s="386">
        <f t="shared" si="3"/>
        <v>1.6075627505884619E-14</v>
      </c>
      <c r="J119" s="428"/>
      <c r="K119" s="426">
        <v>0</v>
      </c>
      <c r="L119" s="429">
        <v>1.3952430322206054E-13</v>
      </c>
      <c r="M119" s="79"/>
      <c r="N119" s="98"/>
      <c r="P119" s="99"/>
    </row>
    <row r="120" spans="1:16" s="97" customFormat="1" ht="17.649999999999999" customHeight="1" x14ac:dyDescent="0.25">
      <c r="A120" s="436">
        <v>118</v>
      </c>
      <c r="B120" s="437" t="s">
        <v>577</v>
      </c>
      <c r="C120" s="382" t="s">
        <v>616</v>
      </c>
      <c r="D120" s="426">
        <v>404.97777484049993</v>
      </c>
      <c r="E120" s="432">
        <v>404.97777484049993</v>
      </c>
      <c r="F120" s="427">
        <f t="shared" si="4"/>
        <v>0</v>
      </c>
      <c r="G120" s="426">
        <v>404.97776502962262</v>
      </c>
      <c r="H120" s="386">
        <f t="shared" si="5"/>
        <v>-6.9762151611030271E-14</v>
      </c>
      <c r="I120" s="386">
        <f t="shared" si="3"/>
        <v>-1.7226167939340874E-14</v>
      </c>
      <c r="J120" s="428"/>
      <c r="K120" s="426">
        <v>0</v>
      </c>
      <c r="L120" s="429">
        <v>-6.9762151611030271E-14</v>
      </c>
      <c r="M120" s="79"/>
      <c r="N120" s="98"/>
      <c r="P120" s="99"/>
    </row>
    <row r="121" spans="1:16" s="97" customFormat="1" ht="17.649999999999999" customHeight="1" x14ac:dyDescent="0.25">
      <c r="A121" s="436">
        <v>122</v>
      </c>
      <c r="B121" s="437" t="s">
        <v>512</v>
      </c>
      <c r="C121" s="382" t="s">
        <v>617</v>
      </c>
      <c r="D121" s="426">
        <v>212.1637611573</v>
      </c>
      <c r="E121" s="432">
        <v>212.1637611573</v>
      </c>
      <c r="F121" s="427">
        <f t="shared" si="4"/>
        <v>0</v>
      </c>
      <c r="G121" s="426">
        <v>212.16375189914351</v>
      </c>
      <c r="H121" s="386">
        <f t="shared" si="5"/>
        <v>-6.9762151611030271E-14</v>
      </c>
      <c r="I121" s="386">
        <f t="shared" si="3"/>
        <v>-3.2881275874115008E-14</v>
      </c>
      <c r="J121" s="428"/>
      <c r="K121" s="426">
        <v>0</v>
      </c>
      <c r="L121" s="429">
        <v>-6.9762151611030271E-14</v>
      </c>
      <c r="M121" s="79"/>
      <c r="N121" s="98"/>
      <c r="P121" s="99"/>
    </row>
    <row r="122" spans="1:16" s="97" customFormat="1" ht="17.649999999999999" customHeight="1" x14ac:dyDescent="0.25">
      <c r="A122" s="436">
        <v>123</v>
      </c>
      <c r="B122" s="437" t="s">
        <v>618</v>
      </c>
      <c r="C122" s="439" t="s">
        <v>619</v>
      </c>
      <c r="D122" s="426">
        <v>104.0366126614</v>
      </c>
      <c r="E122" s="432">
        <v>104.0366126614</v>
      </c>
      <c r="F122" s="427">
        <f t="shared" si="4"/>
        <v>0</v>
      </c>
      <c r="G122" s="426">
        <v>104.03661924609696</v>
      </c>
      <c r="H122" s="386">
        <f t="shared" si="5"/>
        <v>-1.7440537902757568E-14</v>
      </c>
      <c r="I122" s="386">
        <f t="shared" si="3"/>
        <v>-1.6763846358127741E-14</v>
      </c>
      <c r="J122" s="428"/>
      <c r="K122" s="426">
        <v>0</v>
      </c>
      <c r="L122" s="429">
        <v>-1.7440537902757568E-14</v>
      </c>
      <c r="M122" s="79"/>
      <c r="N122" s="98"/>
      <c r="P122" s="99"/>
    </row>
    <row r="123" spans="1:16" s="97" customFormat="1" ht="17.649999999999999" customHeight="1" x14ac:dyDescent="0.25">
      <c r="A123" s="436">
        <v>124</v>
      </c>
      <c r="B123" s="437" t="s">
        <v>618</v>
      </c>
      <c r="C123" s="382" t="s">
        <v>620</v>
      </c>
      <c r="D123" s="426">
        <v>1056.4846031052998</v>
      </c>
      <c r="E123" s="432">
        <v>1056.4846031052998</v>
      </c>
      <c r="F123" s="427">
        <f t="shared" si="4"/>
        <v>0</v>
      </c>
      <c r="G123" s="426">
        <v>1056.4850847305422</v>
      </c>
      <c r="H123" s="386">
        <f t="shared" si="5"/>
        <v>-2.7904860644412108E-13</v>
      </c>
      <c r="I123" s="386">
        <f t="shared" si="3"/>
        <v>-2.641293641420994E-14</v>
      </c>
      <c r="J123" s="428"/>
      <c r="K123" s="426">
        <v>0</v>
      </c>
      <c r="L123" s="429">
        <v>-2.7904860644412108E-13</v>
      </c>
      <c r="M123" s="79"/>
      <c r="N123" s="98"/>
      <c r="P123" s="99"/>
    </row>
    <row r="124" spans="1:16" s="97" customFormat="1" ht="17.649999999999999" customHeight="1" x14ac:dyDescent="0.25">
      <c r="A124" s="436">
        <v>126</v>
      </c>
      <c r="B124" s="437" t="s">
        <v>600</v>
      </c>
      <c r="C124" s="382" t="s">
        <v>1177</v>
      </c>
      <c r="D124" s="426">
        <v>1658.9659720675998</v>
      </c>
      <c r="E124" s="432">
        <v>1658.9659720675998</v>
      </c>
      <c r="F124" s="427">
        <f t="shared" si="4"/>
        <v>0</v>
      </c>
      <c r="G124" s="426">
        <v>1658.9659651083907</v>
      </c>
      <c r="H124" s="386">
        <f t="shared" si="5"/>
        <v>-2.7904860644412108E-13</v>
      </c>
      <c r="I124" s="386">
        <f t="shared" si="3"/>
        <v>-1.6820634729254734E-14</v>
      </c>
      <c r="J124" s="428"/>
      <c r="K124" s="426">
        <v>0</v>
      </c>
      <c r="L124" s="429">
        <v>-2.7904860644412108E-13</v>
      </c>
      <c r="M124" s="79"/>
      <c r="N124" s="98"/>
      <c r="P124" s="99"/>
    </row>
    <row r="125" spans="1:16" s="97" customFormat="1" ht="17.649999999999999" customHeight="1" x14ac:dyDescent="0.25">
      <c r="A125" s="436">
        <v>127</v>
      </c>
      <c r="B125" s="437" t="s">
        <v>622</v>
      </c>
      <c r="C125" s="382" t="s">
        <v>1178</v>
      </c>
      <c r="D125" s="426">
        <v>1399.2056262499</v>
      </c>
      <c r="E125" s="432">
        <v>1399.2056262499</v>
      </c>
      <c r="F125" s="427">
        <f t="shared" si="4"/>
        <v>0</v>
      </c>
      <c r="G125" s="426">
        <v>1399.2056236189369</v>
      </c>
      <c r="H125" s="386">
        <f t="shared" si="5"/>
        <v>-5.5809721288824217E-13</v>
      </c>
      <c r="I125" s="386">
        <f t="shared" si="3"/>
        <v>-3.9886718750841077E-14</v>
      </c>
      <c r="J125" s="428"/>
      <c r="K125" s="426">
        <v>0</v>
      </c>
      <c r="L125" s="429">
        <v>-5.5809721288824217E-13</v>
      </c>
      <c r="M125" s="79"/>
      <c r="N125" s="98"/>
      <c r="P125" s="99"/>
    </row>
    <row r="126" spans="1:16" s="97" customFormat="1" ht="17.649999999999999" customHeight="1" x14ac:dyDescent="0.25">
      <c r="A126" s="436">
        <v>128</v>
      </c>
      <c r="B126" s="437" t="s">
        <v>600</v>
      </c>
      <c r="C126" s="382" t="s">
        <v>1179</v>
      </c>
      <c r="D126" s="426">
        <v>1304.8556200147998</v>
      </c>
      <c r="E126" s="432">
        <v>1304.8556200147998</v>
      </c>
      <c r="F126" s="427">
        <f t="shared" si="4"/>
        <v>0</v>
      </c>
      <c r="G126" s="426">
        <v>1304.8556229562262</v>
      </c>
      <c r="H126" s="386">
        <f t="shared" si="5"/>
        <v>-2.7904860644412108E-13</v>
      </c>
      <c r="I126" s="386">
        <f t="shared" si="3"/>
        <v>-2.1385400971868143E-14</v>
      </c>
      <c r="J126" s="428"/>
      <c r="K126" s="426">
        <v>0</v>
      </c>
      <c r="L126" s="429">
        <v>-2.7904860644412108E-13</v>
      </c>
      <c r="M126" s="79"/>
      <c r="N126" s="98"/>
      <c r="P126" s="99"/>
    </row>
    <row r="127" spans="1:16" s="97" customFormat="1" ht="17.649999999999999" customHeight="1" x14ac:dyDescent="0.25">
      <c r="A127" s="436">
        <v>130</v>
      </c>
      <c r="B127" s="437" t="s">
        <v>600</v>
      </c>
      <c r="C127" s="382" t="s">
        <v>625</v>
      </c>
      <c r="D127" s="426">
        <v>1801.5150635559999</v>
      </c>
      <c r="E127" s="432">
        <v>1801.5150635559999</v>
      </c>
      <c r="F127" s="427">
        <f t="shared" si="4"/>
        <v>0</v>
      </c>
      <c r="G127" s="426">
        <v>1801.5150559436347</v>
      </c>
      <c r="H127" s="386">
        <f t="shared" si="5"/>
        <v>54.018483567077389</v>
      </c>
      <c r="I127" s="386">
        <f t="shared" si="3"/>
        <v>2.9985030189228961</v>
      </c>
      <c r="J127" s="440"/>
      <c r="K127" s="426">
        <v>0</v>
      </c>
      <c r="L127" s="429">
        <v>54.018483567077389</v>
      </c>
      <c r="M127" s="79"/>
      <c r="N127" s="98"/>
      <c r="P127" s="99"/>
    </row>
    <row r="128" spans="1:16" s="97" customFormat="1" ht="17.649999999999999" customHeight="1" x14ac:dyDescent="0.25">
      <c r="A128" s="436">
        <v>132</v>
      </c>
      <c r="B128" s="437" t="s">
        <v>626</v>
      </c>
      <c r="C128" s="382" t="s">
        <v>627</v>
      </c>
      <c r="D128" s="426">
        <v>2143.6555984000001</v>
      </c>
      <c r="E128" s="432">
        <v>2143.6555984000001</v>
      </c>
      <c r="F128" s="427">
        <f t="shared" si="4"/>
        <v>0</v>
      </c>
      <c r="G128" s="426">
        <v>2143.6555984000001</v>
      </c>
      <c r="H128" s="386">
        <f t="shared" si="5"/>
        <v>357.27593291504888</v>
      </c>
      <c r="I128" s="386">
        <f t="shared" si="3"/>
        <v>16.666666659593805</v>
      </c>
      <c r="J128" s="440"/>
      <c r="K128" s="426">
        <v>0</v>
      </c>
      <c r="L128" s="429">
        <v>357.27593291504888</v>
      </c>
      <c r="M128" s="79"/>
      <c r="N128" s="98"/>
      <c r="P128" s="99"/>
    </row>
    <row r="129" spans="1:16" s="97" customFormat="1" ht="17.649999999999999" customHeight="1" x14ac:dyDescent="0.25">
      <c r="A129" s="436">
        <v>136</v>
      </c>
      <c r="B129" s="437" t="s">
        <v>1174</v>
      </c>
      <c r="C129" s="382" t="s">
        <v>628</v>
      </c>
      <c r="D129" s="426">
        <v>133.56045734559999</v>
      </c>
      <c r="E129" s="432">
        <v>133.56045734559999</v>
      </c>
      <c r="F129" s="427">
        <f t="shared" si="4"/>
        <v>0</v>
      </c>
      <c r="G129" s="426">
        <v>133.56046488831345</v>
      </c>
      <c r="H129" s="386">
        <f t="shared" si="5"/>
        <v>-3.4881075805515136E-14</v>
      </c>
      <c r="I129" s="386">
        <f t="shared" si="3"/>
        <v>-2.6116319529557419E-14</v>
      </c>
      <c r="J129" s="440"/>
      <c r="K129" s="426">
        <v>0</v>
      </c>
      <c r="L129" s="429">
        <v>-3.4881075805515136E-14</v>
      </c>
      <c r="M129" s="79"/>
      <c r="N129" s="98"/>
      <c r="P129" s="99"/>
    </row>
    <row r="130" spans="1:16" s="97" customFormat="1" ht="17.649999999999999" customHeight="1" x14ac:dyDescent="0.25">
      <c r="A130" s="436">
        <v>138</v>
      </c>
      <c r="B130" s="437" t="s">
        <v>512</v>
      </c>
      <c r="C130" s="382" t="s">
        <v>629</v>
      </c>
      <c r="D130" s="426">
        <v>175.89510269499996</v>
      </c>
      <c r="E130" s="432">
        <v>175.89510269499996</v>
      </c>
      <c r="F130" s="427">
        <f t="shared" si="4"/>
        <v>0</v>
      </c>
      <c r="G130" s="426">
        <v>175.89509978903146</v>
      </c>
      <c r="H130" s="386">
        <f t="shared" si="5"/>
        <v>-6.9762151611030271E-14</v>
      </c>
      <c r="I130" s="386">
        <f t="shared" si="3"/>
        <v>-3.9661224526527621E-14</v>
      </c>
      <c r="J130" s="440"/>
      <c r="K130" s="426">
        <v>0</v>
      </c>
      <c r="L130" s="429">
        <v>-6.9762151611030271E-14</v>
      </c>
      <c r="M130" s="79"/>
      <c r="N130" s="98"/>
      <c r="P130" s="99"/>
    </row>
    <row r="131" spans="1:16" s="97" customFormat="1" ht="17.649999999999999" customHeight="1" x14ac:dyDescent="0.25">
      <c r="A131" s="436">
        <v>139</v>
      </c>
      <c r="B131" s="437" t="s">
        <v>512</v>
      </c>
      <c r="C131" s="382" t="s">
        <v>630</v>
      </c>
      <c r="D131" s="426">
        <v>235.07064401269997</v>
      </c>
      <c r="E131" s="432">
        <v>235.07064401269997</v>
      </c>
      <c r="F131" s="427">
        <f t="shared" si="4"/>
        <v>0</v>
      </c>
      <c r="G131" s="426">
        <v>235.07065213266267</v>
      </c>
      <c r="H131" s="386">
        <f t="shared" si="5"/>
        <v>0</v>
      </c>
      <c r="I131" s="386">
        <f t="shared" si="3"/>
        <v>0</v>
      </c>
      <c r="J131" s="440"/>
      <c r="K131" s="426">
        <v>0</v>
      </c>
      <c r="L131" s="429">
        <v>0</v>
      </c>
      <c r="M131" s="79"/>
      <c r="N131" s="98"/>
      <c r="P131" s="99"/>
    </row>
    <row r="132" spans="1:16" s="97" customFormat="1" ht="17.649999999999999" customHeight="1" x14ac:dyDescent="0.25">
      <c r="A132" s="216">
        <v>140</v>
      </c>
      <c r="B132" s="216" t="s">
        <v>512</v>
      </c>
      <c r="C132" s="431" t="s">
        <v>1180</v>
      </c>
      <c r="D132" s="426">
        <v>256.78564273069998</v>
      </c>
      <c r="E132" s="432">
        <v>256.78564273069998</v>
      </c>
      <c r="F132" s="427">
        <f t="shared" si="4"/>
        <v>0</v>
      </c>
      <c r="G132" s="426">
        <v>256.78564273069998</v>
      </c>
      <c r="H132" s="386">
        <f t="shared" si="5"/>
        <v>75.231331067367563</v>
      </c>
      <c r="I132" s="386">
        <f t="shared" si="3"/>
        <v>29.297327633798155</v>
      </c>
      <c r="J132" s="440"/>
      <c r="K132" s="426">
        <v>0</v>
      </c>
      <c r="L132" s="429">
        <v>75.231331067367563</v>
      </c>
      <c r="M132" s="79"/>
      <c r="N132" s="98"/>
      <c r="P132" s="99"/>
    </row>
    <row r="133" spans="1:16" s="97" customFormat="1" ht="17.649999999999999" customHeight="1" x14ac:dyDescent="0.25">
      <c r="A133" s="436">
        <v>141</v>
      </c>
      <c r="B133" s="437" t="s">
        <v>512</v>
      </c>
      <c r="C133" s="382" t="s">
        <v>632</v>
      </c>
      <c r="D133" s="426">
        <v>228.26372061769999</v>
      </c>
      <c r="E133" s="432">
        <v>228.26372061769999</v>
      </c>
      <c r="F133" s="427">
        <f t="shared" si="4"/>
        <v>0</v>
      </c>
      <c r="G133" s="426">
        <v>228.26374928870572</v>
      </c>
      <c r="H133" s="386">
        <f t="shared" si="5"/>
        <v>0</v>
      </c>
      <c r="I133" s="386">
        <f t="shared" si="3"/>
        <v>0</v>
      </c>
      <c r="J133" s="440"/>
      <c r="K133" s="426">
        <v>0</v>
      </c>
      <c r="L133" s="429">
        <v>0</v>
      </c>
      <c r="M133" s="79"/>
      <c r="N133" s="98"/>
      <c r="P133" s="99"/>
    </row>
    <row r="134" spans="1:16" s="97" customFormat="1" ht="17.649999999999999" customHeight="1" x14ac:dyDescent="0.25">
      <c r="A134" s="436">
        <v>142</v>
      </c>
      <c r="B134" s="437" t="s">
        <v>600</v>
      </c>
      <c r="C134" s="382" t="s">
        <v>633</v>
      </c>
      <c r="D134" s="426">
        <v>818.51436485310001</v>
      </c>
      <c r="E134" s="432">
        <v>818.51436485310001</v>
      </c>
      <c r="F134" s="427">
        <f t="shared" si="4"/>
        <v>0</v>
      </c>
      <c r="G134" s="426">
        <v>818.51435929008142</v>
      </c>
      <c r="H134" s="386">
        <f t="shared" si="5"/>
        <v>-2.7904860644412108E-13</v>
      </c>
      <c r="I134" s="386">
        <f t="shared" si="3"/>
        <v>-3.4092084198693615E-14</v>
      </c>
      <c r="J134" s="440"/>
      <c r="K134" s="426">
        <v>0</v>
      </c>
      <c r="L134" s="429">
        <v>-2.7904860644412108E-13</v>
      </c>
      <c r="M134" s="79"/>
      <c r="N134" s="98"/>
      <c r="P134" s="99"/>
    </row>
    <row r="135" spans="1:16" s="97" customFormat="1" ht="17.649999999999999" customHeight="1" x14ac:dyDescent="0.25">
      <c r="A135" s="436">
        <v>143</v>
      </c>
      <c r="B135" s="437" t="s">
        <v>600</v>
      </c>
      <c r="C135" s="382" t="s">
        <v>1181</v>
      </c>
      <c r="D135" s="426">
        <v>1581.4785599122999</v>
      </c>
      <c r="E135" s="432">
        <v>1581.4785599122999</v>
      </c>
      <c r="F135" s="427">
        <f t="shared" si="4"/>
        <v>0</v>
      </c>
      <c r="G135" s="426">
        <v>1581.4785614509192</v>
      </c>
      <c r="H135" s="386">
        <f t="shared" si="5"/>
        <v>-5.5809721288824217E-13</v>
      </c>
      <c r="I135" s="386">
        <f t="shared" si="3"/>
        <v>-3.5289584508764455E-14</v>
      </c>
      <c r="J135" s="440"/>
      <c r="K135" s="426">
        <v>0</v>
      </c>
      <c r="L135" s="429">
        <v>-5.5809721288824217E-13</v>
      </c>
      <c r="M135" s="79"/>
      <c r="N135" s="98"/>
      <c r="P135" s="99"/>
    </row>
    <row r="136" spans="1:16" s="97" customFormat="1" ht="17.649999999999999" customHeight="1" x14ac:dyDescent="0.25">
      <c r="A136" s="436">
        <v>144</v>
      </c>
      <c r="B136" s="437" t="s">
        <v>600</v>
      </c>
      <c r="C136" s="382" t="s">
        <v>1182</v>
      </c>
      <c r="D136" s="426">
        <v>1086.0422222254999</v>
      </c>
      <c r="E136" s="432">
        <v>1086.0422222254999</v>
      </c>
      <c r="F136" s="427">
        <f t="shared" si="4"/>
        <v>0</v>
      </c>
      <c r="G136" s="426">
        <v>1086.0422117937158</v>
      </c>
      <c r="H136" s="386">
        <f t="shared" si="5"/>
        <v>-1.3952430322206054E-13</v>
      </c>
      <c r="I136" s="386">
        <f t="shared" si="3"/>
        <v>-1.2847042257358063E-14</v>
      </c>
      <c r="J136" s="440"/>
      <c r="K136" s="426">
        <v>0</v>
      </c>
      <c r="L136" s="429">
        <v>-1.3952430322206054E-13</v>
      </c>
      <c r="M136" s="79"/>
      <c r="N136" s="98"/>
      <c r="P136" s="99"/>
    </row>
    <row r="137" spans="1:16" s="97" customFormat="1" ht="17.649999999999999" customHeight="1" x14ac:dyDescent="0.25">
      <c r="A137" s="436">
        <v>146</v>
      </c>
      <c r="B137" s="437" t="s">
        <v>527</v>
      </c>
      <c r="C137" s="382" t="s">
        <v>1183</v>
      </c>
      <c r="D137" s="426">
        <v>24545.374999999996</v>
      </c>
      <c r="E137" s="432">
        <v>24545.374999999996</v>
      </c>
      <c r="F137" s="427">
        <f t="shared" si="4"/>
        <v>0</v>
      </c>
      <c r="G137" s="426">
        <v>24545.374954056526</v>
      </c>
      <c r="H137" s="386">
        <f t="shared" si="5"/>
        <v>17481.431943463464</v>
      </c>
      <c r="I137" s="386">
        <f t="shared" si="3"/>
        <v>71.22087946696054</v>
      </c>
      <c r="J137" s="440"/>
      <c r="K137" s="426">
        <v>0</v>
      </c>
      <c r="L137" s="429">
        <v>17481.431943463464</v>
      </c>
      <c r="M137" s="79"/>
      <c r="N137" s="98"/>
      <c r="P137" s="99"/>
    </row>
    <row r="138" spans="1:16" s="97" customFormat="1" ht="17.649999999999999" customHeight="1" x14ac:dyDescent="0.25">
      <c r="A138" s="436">
        <v>147</v>
      </c>
      <c r="B138" s="437" t="s">
        <v>564</v>
      </c>
      <c r="C138" s="382" t="s">
        <v>1184</v>
      </c>
      <c r="D138" s="426">
        <v>3422.60709</v>
      </c>
      <c r="E138" s="432">
        <v>3422.60709</v>
      </c>
      <c r="F138" s="427">
        <f t="shared" si="4"/>
        <v>0</v>
      </c>
      <c r="G138" s="426">
        <v>3422.6070898332214</v>
      </c>
      <c r="H138" s="386">
        <f t="shared" si="5"/>
        <v>1.1161944257764843E-12</v>
      </c>
      <c r="I138" s="386">
        <f t="shared" si="3"/>
        <v>3.2612403247738387E-14</v>
      </c>
      <c r="J138" s="440"/>
      <c r="K138" s="426">
        <v>0</v>
      </c>
      <c r="L138" s="429">
        <v>1.1161944257764843E-12</v>
      </c>
      <c r="M138" s="79"/>
      <c r="N138" s="98"/>
      <c r="P138" s="99"/>
    </row>
    <row r="139" spans="1:16" s="97" customFormat="1" ht="17.649999999999999" customHeight="1" x14ac:dyDescent="0.25">
      <c r="A139" s="436">
        <v>148</v>
      </c>
      <c r="B139" s="437" t="s">
        <v>638</v>
      </c>
      <c r="C139" s="382" t="s">
        <v>1185</v>
      </c>
      <c r="D139" s="426">
        <v>542.41826688460003</v>
      </c>
      <c r="E139" s="432">
        <v>542.41826688460003</v>
      </c>
      <c r="F139" s="427">
        <f t="shared" si="4"/>
        <v>0</v>
      </c>
      <c r="G139" s="426">
        <v>542.41826024045145</v>
      </c>
      <c r="H139" s="386">
        <f t="shared" si="5"/>
        <v>1.3952430322206054E-13</v>
      </c>
      <c r="I139" s="386">
        <f t="shared" si="3"/>
        <v>2.5722640947072764E-14</v>
      </c>
      <c r="J139" s="440"/>
      <c r="K139" s="426">
        <v>0</v>
      </c>
      <c r="L139" s="429">
        <v>1.3952430322206054E-13</v>
      </c>
      <c r="M139" s="79"/>
      <c r="N139" s="98"/>
      <c r="P139" s="99"/>
    </row>
    <row r="140" spans="1:16" s="97" customFormat="1" ht="17.649999999999999" customHeight="1" x14ac:dyDescent="0.25">
      <c r="A140" s="436">
        <v>149</v>
      </c>
      <c r="B140" s="437" t="s">
        <v>638</v>
      </c>
      <c r="C140" s="382" t="s">
        <v>1186</v>
      </c>
      <c r="D140" s="426">
        <v>879.16168612839988</v>
      </c>
      <c r="E140" s="432">
        <v>879.16168612839988</v>
      </c>
      <c r="F140" s="427">
        <f t="shared" si="4"/>
        <v>0</v>
      </c>
      <c r="G140" s="426">
        <v>879.16168790149379</v>
      </c>
      <c r="H140" s="386">
        <f t="shared" si="5"/>
        <v>0</v>
      </c>
      <c r="I140" s="386">
        <f t="shared" si="3"/>
        <v>0</v>
      </c>
      <c r="J140" s="440"/>
      <c r="K140" s="426">
        <v>0</v>
      </c>
      <c r="L140" s="429">
        <v>0</v>
      </c>
      <c r="M140" s="79"/>
      <c r="N140" s="98"/>
      <c r="P140" s="99"/>
    </row>
    <row r="141" spans="1:16" s="97" customFormat="1" ht="17.649999999999999" customHeight="1" x14ac:dyDescent="0.25">
      <c r="A141" s="436">
        <v>150</v>
      </c>
      <c r="B141" s="437" t="s">
        <v>638</v>
      </c>
      <c r="C141" s="382" t="s">
        <v>1187</v>
      </c>
      <c r="D141" s="426">
        <v>930.9047111694</v>
      </c>
      <c r="E141" s="432">
        <v>930.9047111694</v>
      </c>
      <c r="F141" s="427">
        <f t="shared" si="4"/>
        <v>0</v>
      </c>
      <c r="G141" s="426">
        <v>930.90470665305088</v>
      </c>
      <c r="H141" s="386">
        <f t="shared" si="5"/>
        <v>4.7892962844105078</v>
      </c>
      <c r="I141" s="386">
        <f t="shared" si="3"/>
        <v>0.51447760731538317</v>
      </c>
      <c r="J141" s="440"/>
      <c r="K141" s="426">
        <v>0</v>
      </c>
      <c r="L141" s="429">
        <v>4.7892962844105078</v>
      </c>
      <c r="M141" s="79"/>
      <c r="N141" s="98"/>
      <c r="P141" s="99"/>
    </row>
    <row r="142" spans="1:16" s="97" customFormat="1" ht="17.649999999999999" customHeight="1" x14ac:dyDescent="0.25">
      <c r="A142" s="436">
        <v>151</v>
      </c>
      <c r="B142" s="437" t="s">
        <v>512</v>
      </c>
      <c r="C142" s="382" t="s">
        <v>1188</v>
      </c>
      <c r="D142" s="426">
        <v>304.46674202629998</v>
      </c>
      <c r="E142" s="432">
        <v>304.46674202629998</v>
      </c>
      <c r="F142" s="427">
        <f t="shared" si="4"/>
        <v>0</v>
      </c>
      <c r="G142" s="426">
        <v>304.46673832741237</v>
      </c>
      <c r="H142" s="386">
        <f t="shared" si="5"/>
        <v>81.251424858496705</v>
      </c>
      <c r="I142" s="386">
        <f t="shared" ref="I142:I205" si="6">+H142/E142*100</f>
        <v>26.686469700351761</v>
      </c>
      <c r="J142" s="440"/>
      <c r="K142" s="426">
        <v>0</v>
      </c>
      <c r="L142" s="429">
        <v>81.251424858496705</v>
      </c>
      <c r="M142" s="79"/>
      <c r="N142" s="98"/>
      <c r="P142" s="99"/>
    </row>
    <row r="143" spans="1:16" s="97" customFormat="1" ht="17.649999999999999" customHeight="1" x14ac:dyDescent="0.25">
      <c r="A143" s="436">
        <v>152</v>
      </c>
      <c r="B143" s="437" t="s">
        <v>512</v>
      </c>
      <c r="C143" s="382" t="s">
        <v>643</v>
      </c>
      <c r="D143" s="426">
        <v>1191.7457014849999</v>
      </c>
      <c r="E143" s="432">
        <v>1191.7457014849999</v>
      </c>
      <c r="F143" s="427">
        <f t="shared" si="4"/>
        <v>0</v>
      </c>
      <c r="G143" s="426">
        <v>1191.7456985707597</v>
      </c>
      <c r="H143" s="386">
        <f t="shared" si="5"/>
        <v>128.47661498505406</v>
      </c>
      <c r="I143" s="386">
        <f t="shared" si="6"/>
        <v>10.780539407439276</v>
      </c>
      <c r="J143" s="440"/>
      <c r="K143" s="426">
        <v>0</v>
      </c>
      <c r="L143" s="429">
        <v>128.47661498505406</v>
      </c>
      <c r="M143" s="79"/>
      <c r="N143" s="98"/>
      <c r="P143" s="99"/>
    </row>
    <row r="144" spans="1:16" s="97" customFormat="1" ht="17.649999999999999" customHeight="1" x14ac:dyDescent="0.25">
      <c r="A144" s="436">
        <v>156</v>
      </c>
      <c r="B144" s="437" t="s">
        <v>577</v>
      </c>
      <c r="C144" s="382" t="s">
        <v>644</v>
      </c>
      <c r="D144" s="426">
        <v>331.8343638801</v>
      </c>
      <c r="E144" s="432">
        <v>331.8343638801</v>
      </c>
      <c r="F144" s="427">
        <f t="shared" ref="F144:F207" si="7">E144/D144*100-100</f>
        <v>0</v>
      </c>
      <c r="G144" s="426">
        <v>331.83436074290779</v>
      </c>
      <c r="H144" s="386">
        <f t="shared" ref="H144:H207" si="8">K144+L144</f>
        <v>11.935452655644559</v>
      </c>
      <c r="I144" s="386">
        <f t="shared" si="6"/>
        <v>3.5968103231035871</v>
      </c>
      <c r="J144" s="440"/>
      <c r="K144" s="426">
        <v>0</v>
      </c>
      <c r="L144" s="429">
        <v>11.935452655644559</v>
      </c>
      <c r="M144" s="79"/>
      <c r="N144" s="98"/>
      <c r="P144" s="99"/>
    </row>
    <row r="145" spans="1:16" s="97" customFormat="1" ht="17.649999999999999" customHeight="1" x14ac:dyDescent="0.25">
      <c r="A145" s="436">
        <v>157</v>
      </c>
      <c r="B145" s="437" t="s">
        <v>577</v>
      </c>
      <c r="C145" s="382" t="s">
        <v>645</v>
      </c>
      <c r="D145" s="426">
        <v>2987.9444135426997</v>
      </c>
      <c r="E145" s="432">
        <v>2987.9444135426997</v>
      </c>
      <c r="F145" s="427">
        <f t="shared" si="7"/>
        <v>0</v>
      </c>
      <c r="G145" s="426">
        <v>2987.9444186526534</v>
      </c>
      <c r="H145" s="386">
        <f t="shared" si="8"/>
        <v>73.226240841321044</v>
      </c>
      <c r="I145" s="386">
        <f t="shared" si="6"/>
        <v>2.4507229956965393</v>
      </c>
      <c r="J145" s="440"/>
      <c r="K145" s="426">
        <v>0</v>
      </c>
      <c r="L145" s="429">
        <v>73.226240841321044</v>
      </c>
      <c r="M145" s="79"/>
      <c r="N145" s="98"/>
      <c r="P145" s="99"/>
    </row>
    <row r="146" spans="1:16" s="97" customFormat="1" ht="17.649999999999999" customHeight="1" x14ac:dyDescent="0.25">
      <c r="A146" s="436">
        <v>158</v>
      </c>
      <c r="B146" s="437" t="s">
        <v>577</v>
      </c>
      <c r="C146" s="382" t="s">
        <v>1189</v>
      </c>
      <c r="D146" s="426">
        <v>258.90461549999998</v>
      </c>
      <c r="E146" s="432">
        <v>258.90461549999998</v>
      </c>
      <c r="F146" s="427">
        <f t="shared" si="7"/>
        <v>0</v>
      </c>
      <c r="G146" s="426">
        <v>258.90461731397687</v>
      </c>
      <c r="H146" s="386">
        <f t="shared" si="8"/>
        <v>6.9762151611030271E-14</v>
      </c>
      <c r="I146" s="386">
        <f t="shared" si="6"/>
        <v>2.6945117017827083E-14</v>
      </c>
      <c r="J146" s="440"/>
      <c r="K146" s="426">
        <v>0</v>
      </c>
      <c r="L146" s="429">
        <v>6.9762151611030271E-14</v>
      </c>
      <c r="M146" s="79"/>
      <c r="N146" s="98"/>
      <c r="P146" s="99"/>
    </row>
    <row r="147" spans="1:16" s="97" customFormat="1" ht="17.649999999999999" customHeight="1" x14ac:dyDescent="0.25">
      <c r="A147" s="436">
        <v>159</v>
      </c>
      <c r="B147" s="437" t="s">
        <v>577</v>
      </c>
      <c r="C147" s="382" t="s">
        <v>1190</v>
      </c>
      <c r="D147" s="426">
        <v>88.2897335113</v>
      </c>
      <c r="E147" s="432">
        <v>88.2897335113</v>
      </c>
      <c r="F147" s="427">
        <f t="shared" si="7"/>
        <v>0</v>
      </c>
      <c r="G147" s="426">
        <v>88.289727032065727</v>
      </c>
      <c r="H147" s="386">
        <f t="shared" si="8"/>
        <v>0</v>
      </c>
      <c r="I147" s="386">
        <f t="shared" si="6"/>
        <v>0</v>
      </c>
      <c r="J147" s="440"/>
      <c r="K147" s="426">
        <v>0</v>
      </c>
      <c r="L147" s="429">
        <v>0</v>
      </c>
      <c r="M147" s="79"/>
      <c r="N147" s="98"/>
      <c r="P147" s="99"/>
    </row>
    <row r="148" spans="1:16" s="97" customFormat="1" ht="17.649999999999999" customHeight="1" x14ac:dyDescent="0.25">
      <c r="A148" s="436">
        <v>160</v>
      </c>
      <c r="B148" s="437" t="s">
        <v>577</v>
      </c>
      <c r="C148" s="382" t="s">
        <v>648</v>
      </c>
      <c r="D148" s="426">
        <v>21.305385499999996</v>
      </c>
      <c r="E148" s="432">
        <v>21.305385499999996</v>
      </c>
      <c r="F148" s="427">
        <f t="shared" si="7"/>
        <v>0</v>
      </c>
      <c r="G148" s="426">
        <v>21.30538571818111</v>
      </c>
      <c r="H148" s="386">
        <f t="shared" si="8"/>
        <v>0</v>
      </c>
      <c r="I148" s="386">
        <f t="shared" si="6"/>
        <v>0</v>
      </c>
      <c r="J148" s="440"/>
      <c r="K148" s="426">
        <v>0</v>
      </c>
      <c r="L148" s="429">
        <v>0</v>
      </c>
      <c r="M148" s="79"/>
      <c r="N148" s="98"/>
      <c r="P148" s="99"/>
    </row>
    <row r="149" spans="1:16" s="97" customFormat="1" ht="17.649999999999999" customHeight="1" x14ac:dyDescent="0.25">
      <c r="A149" s="436">
        <v>161</v>
      </c>
      <c r="B149" s="437" t="s">
        <v>585</v>
      </c>
      <c r="C149" s="382" t="s">
        <v>649</v>
      </c>
      <c r="D149" s="426">
        <v>82.96336749999999</v>
      </c>
      <c r="E149" s="432">
        <v>82.96336749999999</v>
      </c>
      <c r="F149" s="427">
        <f t="shared" si="7"/>
        <v>0</v>
      </c>
      <c r="G149" s="426">
        <v>82.963367499999976</v>
      </c>
      <c r="H149" s="386">
        <f t="shared" si="8"/>
        <v>-1.7440537902757568E-14</v>
      </c>
      <c r="I149" s="386">
        <f t="shared" si="6"/>
        <v>-2.1021974430772195E-14</v>
      </c>
      <c r="J149" s="440"/>
      <c r="K149" s="426">
        <v>0</v>
      </c>
      <c r="L149" s="429">
        <v>-1.7440537902757568E-14</v>
      </c>
      <c r="M149" s="79"/>
      <c r="N149" s="98"/>
      <c r="P149" s="99"/>
    </row>
    <row r="150" spans="1:16" s="97" customFormat="1" ht="17.649999999999999" customHeight="1" x14ac:dyDescent="0.25">
      <c r="A150" s="436">
        <v>162</v>
      </c>
      <c r="B150" s="437" t="s">
        <v>577</v>
      </c>
      <c r="C150" s="382" t="s">
        <v>1191</v>
      </c>
      <c r="D150" s="426">
        <v>37.2107885</v>
      </c>
      <c r="E150" s="432">
        <v>37.2107885</v>
      </c>
      <c r="F150" s="427">
        <f t="shared" si="7"/>
        <v>0</v>
      </c>
      <c r="G150" s="426">
        <v>37.210788499999992</v>
      </c>
      <c r="H150" s="386">
        <f t="shared" si="8"/>
        <v>0</v>
      </c>
      <c r="I150" s="386">
        <f t="shared" si="6"/>
        <v>0</v>
      </c>
      <c r="J150" s="440"/>
      <c r="K150" s="426">
        <v>0</v>
      </c>
      <c r="L150" s="429">
        <v>0</v>
      </c>
      <c r="M150" s="79"/>
      <c r="N150" s="98"/>
      <c r="P150" s="99"/>
    </row>
    <row r="151" spans="1:16" s="97" customFormat="1" ht="17.649999999999999" customHeight="1" x14ac:dyDescent="0.25">
      <c r="A151" s="436">
        <v>163</v>
      </c>
      <c r="B151" s="437" t="s">
        <v>512</v>
      </c>
      <c r="C151" s="382" t="s">
        <v>1192</v>
      </c>
      <c r="D151" s="426">
        <v>307.17229034919995</v>
      </c>
      <c r="E151" s="432">
        <v>307.17229034919995</v>
      </c>
      <c r="F151" s="427">
        <f t="shared" si="7"/>
        <v>0</v>
      </c>
      <c r="G151" s="426">
        <v>307.17228620936856</v>
      </c>
      <c r="H151" s="386">
        <f t="shared" si="8"/>
        <v>0</v>
      </c>
      <c r="I151" s="386">
        <f t="shared" si="6"/>
        <v>0</v>
      </c>
      <c r="J151" s="440"/>
      <c r="K151" s="426">
        <v>0</v>
      </c>
      <c r="L151" s="429">
        <v>0</v>
      </c>
      <c r="M151" s="79"/>
      <c r="N151" s="98"/>
      <c r="P151" s="99"/>
    </row>
    <row r="152" spans="1:16" s="97" customFormat="1" ht="17.649999999999999" customHeight="1" x14ac:dyDescent="0.25">
      <c r="A152" s="436">
        <v>164</v>
      </c>
      <c r="B152" s="437" t="s">
        <v>512</v>
      </c>
      <c r="C152" s="382" t="s">
        <v>652</v>
      </c>
      <c r="D152" s="426">
        <v>766.61104869519988</v>
      </c>
      <c r="E152" s="432">
        <v>766.61104869519988</v>
      </c>
      <c r="F152" s="427">
        <f t="shared" si="7"/>
        <v>0</v>
      </c>
      <c r="G152" s="426">
        <v>766.61103920387075</v>
      </c>
      <c r="H152" s="386">
        <f t="shared" si="8"/>
        <v>132.61453986630812</v>
      </c>
      <c r="I152" s="386">
        <f t="shared" si="6"/>
        <v>17.298803623039731</v>
      </c>
      <c r="J152" s="440"/>
      <c r="K152" s="426">
        <v>0</v>
      </c>
      <c r="L152" s="429">
        <v>132.61453986630812</v>
      </c>
      <c r="M152" s="79"/>
      <c r="N152" s="98"/>
      <c r="P152" s="99"/>
    </row>
    <row r="153" spans="1:16" s="97" customFormat="1" ht="17.649999999999999" customHeight="1" x14ac:dyDescent="0.25">
      <c r="A153" s="436">
        <v>165</v>
      </c>
      <c r="B153" s="437" t="s">
        <v>1174</v>
      </c>
      <c r="C153" s="382" t="s">
        <v>653</v>
      </c>
      <c r="D153" s="426">
        <v>114.4667868598</v>
      </c>
      <c r="E153" s="432">
        <v>114.4667868598</v>
      </c>
      <c r="F153" s="427">
        <f t="shared" si="7"/>
        <v>0</v>
      </c>
      <c r="G153" s="426">
        <v>114.46678797337067</v>
      </c>
      <c r="H153" s="386">
        <f t="shared" si="8"/>
        <v>-3.4881075805515136E-14</v>
      </c>
      <c r="I153" s="386">
        <f t="shared" si="6"/>
        <v>-3.047266090227361E-14</v>
      </c>
      <c r="J153" s="440"/>
      <c r="K153" s="426">
        <v>0</v>
      </c>
      <c r="L153" s="429">
        <v>-3.4881075805515136E-14</v>
      </c>
      <c r="M153" s="79"/>
      <c r="N153" s="98"/>
      <c r="P153" s="99"/>
    </row>
    <row r="154" spans="1:16" s="97" customFormat="1" ht="17.649999999999999" customHeight="1" x14ac:dyDescent="0.25">
      <c r="A154" s="436">
        <v>166</v>
      </c>
      <c r="B154" s="437" t="s">
        <v>600</v>
      </c>
      <c r="C154" s="382" t="s">
        <v>654</v>
      </c>
      <c r="D154" s="426">
        <v>1191.2231206331001</v>
      </c>
      <c r="E154" s="432">
        <v>1191.2231206331001</v>
      </c>
      <c r="F154" s="427">
        <f t="shared" si="7"/>
        <v>0</v>
      </c>
      <c r="G154" s="426">
        <v>1191.2231163215813</v>
      </c>
      <c r="H154" s="386">
        <f t="shared" si="8"/>
        <v>21.177652556300881</v>
      </c>
      <c r="I154" s="386">
        <f t="shared" si="6"/>
        <v>1.7778073804549381</v>
      </c>
      <c r="J154" s="440"/>
      <c r="K154" s="426">
        <v>0</v>
      </c>
      <c r="L154" s="429">
        <v>21.177652556300881</v>
      </c>
      <c r="M154" s="79"/>
      <c r="N154" s="98"/>
      <c r="P154" s="99"/>
    </row>
    <row r="155" spans="1:16" s="97" customFormat="1" ht="17.649999999999999" customHeight="1" x14ac:dyDescent="0.25">
      <c r="A155" s="436">
        <v>167</v>
      </c>
      <c r="B155" s="437" t="s">
        <v>498</v>
      </c>
      <c r="C155" s="382" t="s">
        <v>655</v>
      </c>
      <c r="D155" s="426">
        <v>2830.5725468184996</v>
      </c>
      <c r="E155" s="432">
        <v>2830.5725468184996</v>
      </c>
      <c r="F155" s="427">
        <f t="shared" si="7"/>
        <v>0</v>
      </c>
      <c r="G155" s="426">
        <v>2830.5725468184969</v>
      </c>
      <c r="H155" s="386">
        <f t="shared" si="8"/>
        <v>943.52418200449404</v>
      </c>
      <c r="I155" s="386">
        <f t="shared" si="6"/>
        <v>33.333333323853303</v>
      </c>
      <c r="J155" s="440"/>
      <c r="K155" s="426">
        <v>0</v>
      </c>
      <c r="L155" s="429">
        <v>943.52418200449404</v>
      </c>
      <c r="M155" s="79"/>
      <c r="N155" s="98"/>
      <c r="P155" s="99"/>
    </row>
    <row r="156" spans="1:16" s="97" customFormat="1" ht="17.649999999999999" customHeight="1" x14ac:dyDescent="0.25">
      <c r="A156" s="436">
        <v>168</v>
      </c>
      <c r="B156" s="437" t="s">
        <v>600</v>
      </c>
      <c r="C156" s="382" t="s">
        <v>1193</v>
      </c>
      <c r="D156" s="426">
        <v>643.32933040239993</v>
      </c>
      <c r="E156" s="432">
        <v>643.32933040239993</v>
      </c>
      <c r="F156" s="427">
        <f t="shared" si="7"/>
        <v>0</v>
      </c>
      <c r="G156" s="426">
        <v>643.32932003778933</v>
      </c>
      <c r="H156" s="386">
        <f t="shared" si="8"/>
        <v>-2.7904860644412108E-13</v>
      </c>
      <c r="I156" s="386">
        <f t="shared" si="6"/>
        <v>-4.3375700944581106E-14</v>
      </c>
      <c r="J156" s="440"/>
      <c r="K156" s="426">
        <v>0</v>
      </c>
      <c r="L156" s="429">
        <v>-2.7904860644412108E-13</v>
      </c>
      <c r="M156" s="79"/>
      <c r="N156" s="98"/>
      <c r="P156" s="99"/>
    </row>
    <row r="157" spans="1:16" s="97" customFormat="1" ht="17.649999999999999" customHeight="1" x14ac:dyDescent="0.25">
      <c r="A157" s="436">
        <v>170</v>
      </c>
      <c r="B157" s="437" t="s">
        <v>508</v>
      </c>
      <c r="C157" s="382" t="s">
        <v>1194</v>
      </c>
      <c r="D157" s="426">
        <v>1568.3571915262999</v>
      </c>
      <c r="E157" s="432">
        <v>1568.3571915262999</v>
      </c>
      <c r="F157" s="427">
        <f t="shared" si="7"/>
        <v>0</v>
      </c>
      <c r="G157" s="426">
        <v>1568.3571987848698</v>
      </c>
      <c r="H157" s="386">
        <f t="shared" si="8"/>
        <v>407.19750463041942</v>
      </c>
      <c r="I157" s="386">
        <f t="shared" si="6"/>
        <v>25.963314150020977</v>
      </c>
      <c r="J157" s="440"/>
      <c r="K157" s="426">
        <v>0</v>
      </c>
      <c r="L157" s="429">
        <v>407.19750463041942</v>
      </c>
      <c r="M157" s="79"/>
      <c r="N157" s="98"/>
      <c r="P157" s="99"/>
    </row>
    <row r="158" spans="1:16" s="97" customFormat="1" ht="17.649999999999999" customHeight="1" x14ac:dyDescent="0.25">
      <c r="A158" s="436">
        <v>171</v>
      </c>
      <c r="B158" s="437" t="s">
        <v>498</v>
      </c>
      <c r="C158" s="382" t="s">
        <v>1195</v>
      </c>
      <c r="D158" s="426">
        <v>11212.349057020399</v>
      </c>
      <c r="E158" s="432">
        <v>11212.349057020399</v>
      </c>
      <c r="F158" s="427">
        <f t="shared" si="7"/>
        <v>0</v>
      </c>
      <c r="G158" s="426">
        <v>9222.7465905242916</v>
      </c>
      <c r="H158" s="386">
        <f t="shared" si="8"/>
        <v>7502.3676420836928</v>
      </c>
      <c r="I158" s="386">
        <f t="shared" si="6"/>
        <v>66.911648967851463</v>
      </c>
      <c r="J158" s="440"/>
      <c r="K158" s="426">
        <v>0</v>
      </c>
      <c r="L158" s="429">
        <v>7502.3676420836928</v>
      </c>
      <c r="M158" s="79"/>
      <c r="N158" s="98"/>
      <c r="P158" s="99"/>
    </row>
    <row r="159" spans="1:16" s="97" customFormat="1" ht="17.649999999999999" customHeight="1" x14ac:dyDescent="0.25">
      <c r="A159" s="436">
        <v>176</v>
      </c>
      <c r="B159" s="437" t="s">
        <v>508</v>
      </c>
      <c r="C159" s="382" t="s">
        <v>1196</v>
      </c>
      <c r="D159" s="426">
        <v>706.63367870330001</v>
      </c>
      <c r="E159" s="432">
        <v>706.63367870330001</v>
      </c>
      <c r="F159" s="427">
        <f t="shared" si="7"/>
        <v>0</v>
      </c>
      <c r="G159" s="426">
        <v>706.63368207678832</v>
      </c>
      <c r="H159" s="386">
        <f t="shared" si="8"/>
        <v>221.53192927900506</v>
      </c>
      <c r="I159" s="386">
        <f t="shared" si="6"/>
        <v>31.35032138370827</v>
      </c>
      <c r="J159" s="440"/>
      <c r="K159" s="426">
        <v>0</v>
      </c>
      <c r="L159" s="429">
        <v>221.53192927900506</v>
      </c>
      <c r="M159" s="79"/>
      <c r="N159" s="98"/>
      <c r="P159" s="99"/>
    </row>
    <row r="160" spans="1:16" s="97" customFormat="1" ht="17.649999999999999" customHeight="1" x14ac:dyDescent="0.25">
      <c r="A160" s="436">
        <v>177</v>
      </c>
      <c r="B160" s="437" t="s">
        <v>508</v>
      </c>
      <c r="C160" s="382" t="s">
        <v>660</v>
      </c>
      <c r="D160" s="426">
        <v>24.256898116699997</v>
      </c>
      <c r="E160" s="432">
        <v>24.256898116699997</v>
      </c>
      <c r="F160" s="427">
        <f t="shared" si="7"/>
        <v>0</v>
      </c>
      <c r="G160" s="426">
        <v>24.256901894855538</v>
      </c>
      <c r="H160" s="386">
        <f t="shared" si="8"/>
        <v>1.2128449146801781</v>
      </c>
      <c r="I160" s="386">
        <f t="shared" si="6"/>
        <v>5.0000000364645896</v>
      </c>
      <c r="J160" s="440"/>
      <c r="K160" s="426">
        <v>0</v>
      </c>
      <c r="L160" s="429">
        <v>1.2128449146801781</v>
      </c>
      <c r="M160" s="79"/>
      <c r="N160" s="98"/>
      <c r="P160" s="99"/>
    </row>
    <row r="161" spans="1:16" s="97" customFormat="1" ht="17.649999999999999" customHeight="1" x14ac:dyDescent="0.25">
      <c r="A161" s="436">
        <v>181</v>
      </c>
      <c r="B161" s="437" t="s">
        <v>577</v>
      </c>
      <c r="C161" s="382" t="s">
        <v>1197</v>
      </c>
      <c r="D161" s="426">
        <v>12656.724555067798</v>
      </c>
      <c r="E161" s="432">
        <v>12656.724555067798</v>
      </c>
      <c r="F161" s="427">
        <f t="shared" si="7"/>
        <v>0</v>
      </c>
      <c r="G161" s="426">
        <v>12656.724559976874</v>
      </c>
      <c r="H161" s="386">
        <f t="shared" si="8"/>
        <v>5219.7804030738052</v>
      </c>
      <c r="I161" s="386">
        <f t="shared" si="6"/>
        <v>41.241162990971361</v>
      </c>
      <c r="J161" s="440"/>
      <c r="K161" s="426">
        <v>0</v>
      </c>
      <c r="L161" s="429">
        <v>5219.7804030738052</v>
      </c>
      <c r="M161" s="79"/>
      <c r="N161" s="98"/>
      <c r="P161" s="99"/>
    </row>
    <row r="162" spans="1:16" s="97" customFormat="1" ht="17.649999999999999" customHeight="1" x14ac:dyDescent="0.25">
      <c r="A162" s="436">
        <v>182</v>
      </c>
      <c r="B162" s="437" t="s">
        <v>577</v>
      </c>
      <c r="C162" s="382" t="s">
        <v>662</v>
      </c>
      <c r="D162" s="426">
        <v>627.37978499999997</v>
      </c>
      <c r="E162" s="432">
        <v>627.37978499999997</v>
      </c>
      <c r="F162" s="427">
        <f t="shared" si="7"/>
        <v>0</v>
      </c>
      <c r="G162" s="426">
        <v>627.37978499999986</v>
      </c>
      <c r="H162" s="386">
        <f t="shared" si="8"/>
        <v>-2.0928645483309081E-13</v>
      </c>
      <c r="I162" s="386">
        <f t="shared" si="6"/>
        <v>-3.3358813885450708E-14</v>
      </c>
      <c r="J162" s="440"/>
      <c r="K162" s="426">
        <v>0</v>
      </c>
      <c r="L162" s="429">
        <v>-2.0928645483309081E-13</v>
      </c>
      <c r="M162" s="79"/>
      <c r="N162" s="98"/>
      <c r="P162" s="99"/>
    </row>
    <row r="163" spans="1:16" s="97" customFormat="1" ht="17.649999999999999" customHeight="1" x14ac:dyDescent="0.25">
      <c r="A163" s="436">
        <v>183</v>
      </c>
      <c r="B163" s="437" t="s">
        <v>577</v>
      </c>
      <c r="C163" s="382" t="s">
        <v>663</v>
      </c>
      <c r="D163" s="426">
        <v>113.00690649999999</v>
      </c>
      <c r="E163" s="432">
        <v>113.00690649999999</v>
      </c>
      <c r="F163" s="427">
        <f t="shared" si="7"/>
        <v>0</v>
      </c>
      <c r="G163" s="426">
        <v>113.00690649999999</v>
      </c>
      <c r="H163" s="386">
        <f t="shared" si="8"/>
        <v>0</v>
      </c>
      <c r="I163" s="386">
        <f t="shared" si="6"/>
        <v>0</v>
      </c>
      <c r="J163" s="440"/>
      <c r="K163" s="426">
        <v>0</v>
      </c>
      <c r="L163" s="429">
        <v>0</v>
      </c>
      <c r="M163" s="79"/>
      <c r="N163" s="98"/>
      <c r="P163" s="99"/>
    </row>
    <row r="164" spans="1:16" s="97" customFormat="1" ht="17.649999999999999" customHeight="1" x14ac:dyDescent="0.25">
      <c r="A164" s="436">
        <v>185</v>
      </c>
      <c r="B164" s="437" t="s">
        <v>512</v>
      </c>
      <c r="C164" s="382" t="s">
        <v>1198</v>
      </c>
      <c r="D164" s="426">
        <v>455.57366687180001</v>
      </c>
      <c r="E164" s="432">
        <v>455.57366687180001</v>
      </c>
      <c r="F164" s="427">
        <f t="shared" si="7"/>
        <v>0</v>
      </c>
      <c r="G164" s="426">
        <v>455.57367314514676</v>
      </c>
      <c r="H164" s="386">
        <f t="shared" si="8"/>
        <v>121.15265007987541</v>
      </c>
      <c r="I164" s="386">
        <f t="shared" si="6"/>
        <v>26.593426901025907</v>
      </c>
      <c r="J164" s="440"/>
      <c r="K164" s="426">
        <v>0</v>
      </c>
      <c r="L164" s="429">
        <v>121.15265007987541</v>
      </c>
      <c r="M164" s="79"/>
      <c r="N164" s="98"/>
      <c r="P164" s="99"/>
    </row>
    <row r="165" spans="1:16" s="97" customFormat="1" ht="17.649999999999999" customHeight="1" x14ac:dyDescent="0.25">
      <c r="A165" s="436">
        <v>188</v>
      </c>
      <c r="B165" s="437" t="s">
        <v>512</v>
      </c>
      <c r="C165" s="382" t="s">
        <v>1199</v>
      </c>
      <c r="D165" s="426">
        <v>5524.4398828463991</v>
      </c>
      <c r="E165" s="432">
        <v>5524.4398828463991</v>
      </c>
      <c r="F165" s="427">
        <f t="shared" si="7"/>
        <v>0</v>
      </c>
      <c r="G165" s="426">
        <v>3451.0233256462575</v>
      </c>
      <c r="H165" s="386">
        <f t="shared" si="8"/>
        <v>1578.9265521875432</v>
      </c>
      <c r="I165" s="386">
        <f t="shared" si="6"/>
        <v>28.580753626990703</v>
      </c>
      <c r="J165" s="440"/>
      <c r="K165" s="426">
        <v>980.82723520109994</v>
      </c>
      <c r="L165" s="429">
        <v>598.09931698644311</v>
      </c>
      <c r="M165" s="79"/>
      <c r="N165" s="98"/>
      <c r="P165" s="99"/>
    </row>
    <row r="166" spans="1:16" s="97" customFormat="1" ht="17.649999999999999" customHeight="1" x14ac:dyDescent="0.25">
      <c r="A166" s="436">
        <v>189</v>
      </c>
      <c r="B166" s="437" t="s">
        <v>512</v>
      </c>
      <c r="C166" s="382" t="s">
        <v>1200</v>
      </c>
      <c r="D166" s="426">
        <v>315.06429604589999</v>
      </c>
      <c r="E166" s="432">
        <v>315.06429604589999</v>
      </c>
      <c r="F166" s="427">
        <f t="shared" si="7"/>
        <v>0</v>
      </c>
      <c r="G166" s="426">
        <v>315.06430307191874</v>
      </c>
      <c r="H166" s="386">
        <f t="shared" si="8"/>
        <v>70.541789585141643</v>
      </c>
      <c r="I166" s="386">
        <f t="shared" si="6"/>
        <v>22.389648865469923</v>
      </c>
      <c r="J166" s="440"/>
      <c r="K166" s="426">
        <v>0</v>
      </c>
      <c r="L166" s="429">
        <v>70.541789585141643</v>
      </c>
      <c r="M166" s="79"/>
      <c r="N166" s="98"/>
      <c r="P166" s="99"/>
    </row>
    <row r="167" spans="1:16" s="97" customFormat="1" ht="17.649999999999999" customHeight="1" x14ac:dyDescent="0.25">
      <c r="A167" s="436">
        <v>190</v>
      </c>
      <c r="B167" s="437" t="s">
        <v>618</v>
      </c>
      <c r="C167" s="382" t="s">
        <v>667</v>
      </c>
      <c r="D167" s="426">
        <v>967.71110970719997</v>
      </c>
      <c r="E167" s="432">
        <v>967.71110970719997</v>
      </c>
      <c r="F167" s="427">
        <f t="shared" si="7"/>
        <v>0</v>
      </c>
      <c r="G167" s="426">
        <v>967.71111356636516</v>
      </c>
      <c r="H167" s="386">
        <f t="shared" si="8"/>
        <v>260.57655260718803</v>
      </c>
      <c r="I167" s="386">
        <f t="shared" si="6"/>
        <v>26.927101486520144</v>
      </c>
      <c r="J167" s="440"/>
      <c r="K167" s="426">
        <v>0</v>
      </c>
      <c r="L167" s="429">
        <v>260.57655260718803</v>
      </c>
      <c r="M167" s="79"/>
      <c r="N167" s="98"/>
      <c r="P167" s="99"/>
    </row>
    <row r="168" spans="1:16" s="97" customFormat="1" ht="17.649999999999999" customHeight="1" x14ac:dyDescent="0.25">
      <c r="A168" s="436">
        <v>191</v>
      </c>
      <c r="B168" s="437" t="s">
        <v>512</v>
      </c>
      <c r="C168" s="382" t="s">
        <v>668</v>
      </c>
      <c r="D168" s="426">
        <v>107.48906692739999</v>
      </c>
      <c r="E168" s="432">
        <v>107.48906692739999</v>
      </c>
      <c r="F168" s="427">
        <f t="shared" si="7"/>
        <v>0</v>
      </c>
      <c r="G168" s="426">
        <v>107.48907242556399</v>
      </c>
      <c r="H168" s="386">
        <f t="shared" si="8"/>
        <v>24.877118466027508</v>
      </c>
      <c r="I168" s="386">
        <f t="shared" si="6"/>
        <v>23.143859349742009</v>
      </c>
      <c r="J168" s="440"/>
      <c r="K168" s="426">
        <v>0</v>
      </c>
      <c r="L168" s="429">
        <v>24.877118466027508</v>
      </c>
      <c r="M168" s="79"/>
      <c r="N168" s="98"/>
      <c r="P168" s="99"/>
    </row>
    <row r="169" spans="1:16" s="97" customFormat="1" ht="17.649999999999999" customHeight="1" x14ac:dyDescent="0.25">
      <c r="A169" s="436">
        <v>192</v>
      </c>
      <c r="B169" s="437" t="s">
        <v>618</v>
      </c>
      <c r="C169" s="382" t="s">
        <v>1201</v>
      </c>
      <c r="D169" s="426">
        <v>759.0858883551</v>
      </c>
      <c r="E169" s="432">
        <v>759.0858883551</v>
      </c>
      <c r="F169" s="427">
        <f t="shared" si="7"/>
        <v>0</v>
      </c>
      <c r="G169" s="426">
        <v>759.08588012282712</v>
      </c>
      <c r="H169" s="386">
        <f t="shared" si="8"/>
        <v>105.69255721043228</v>
      </c>
      <c r="I169" s="386">
        <f t="shared" si="6"/>
        <v>13.923662504049785</v>
      </c>
      <c r="J169" s="440"/>
      <c r="K169" s="426">
        <v>0</v>
      </c>
      <c r="L169" s="429">
        <v>105.69255721043228</v>
      </c>
      <c r="M169" s="79"/>
      <c r="N169" s="98"/>
      <c r="P169" s="99"/>
    </row>
    <row r="170" spans="1:16" s="97" customFormat="1" ht="17.649999999999999" customHeight="1" x14ac:dyDescent="0.25">
      <c r="A170" s="436">
        <v>193</v>
      </c>
      <c r="B170" s="437" t="s">
        <v>618</v>
      </c>
      <c r="C170" s="382" t="s">
        <v>670</v>
      </c>
      <c r="D170" s="426">
        <v>74.747775215599987</v>
      </c>
      <c r="E170" s="432">
        <v>74.747775215599987</v>
      </c>
      <c r="F170" s="427">
        <f t="shared" si="7"/>
        <v>0</v>
      </c>
      <c r="G170" s="426">
        <v>74.747772359081495</v>
      </c>
      <c r="H170" s="386">
        <f t="shared" si="8"/>
        <v>7.4747772993192365</v>
      </c>
      <c r="I170" s="386">
        <f t="shared" si="6"/>
        <v>9.9999997026790943</v>
      </c>
      <c r="J170" s="440"/>
      <c r="K170" s="426">
        <v>0</v>
      </c>
      <c r="L170" s="429">
        <v>7.4747772993192365</v>
      </c>
      <c r="M170" s="79"/>
      <c r="N170" s="98"/>
      <c r="P170" s="99"/>
    </row>
    <row r="171" spans="1:16" s="97" customFormat="1" ht="17.649999999999999" customHeight="1" x14ac:dyDescent="0.25">
      <c r="A171" s="436">
        <v>194</v>
      </c>
      <c r="B171" s="437" t="s">
        <v>618</v>
      </c>
      <c r="C171" s="382" t="s">
        <v>1202</v>
      </c>
      <c r="D171" s="426">
        <v>770.01561002549988</v>
      </c>
      <c r="E171" s="432">
        <v>770.01561002549988</v>
      </c>
      <c r="F171" s="427">
        <f t="shared" si="7"/>
        <v>0</v>
      </c>
      <c r="G171" s="426">
        <v>770.01560388677342</v>
      </c>
      <c r="H171" s="386">
        <f t="shared" si="8"/>
        <v>131.49828722590317</v>
      </c>
      <c r="I171" s="386">
        <f t="shared" si="6"/>
        <v>17.077353434633419</v>
      </c>
      <c r="J171" s="440"/>
      <c r="K171" s="426">
        <v>0</v>
      </c>
      <c r="L171" s="429">
        <v>131.49828722590317</v>
      </c>
      <c r="M171" s="79"/>
      <c r="N171" s="98"/>
      <c r="P171" s="99"/>
    </row>
    <row r="172" spans="1:16" s="97" customFormat="1" ht="17.649999999999999" customHeight="1" x14ac:dyDescent="0.25">
      <c r="A172" s="436">
        <v>195</v>
      </c>
      <c r="B172" s="437" t="s">
        <v>512</v>
      </c>
      <c r="C172" s="382" t="s">
        <v>1203</v>
      </c>
      <c r="D172" s="426">
        <v>1899.8417347218999</v>
      </c>
      <c r="E172" s="432">
        <v>1899.8417347218999</v>
      </c>
      <c r="F172" s="427">
        <f t="shared" si="7"/>
        <v>0</v>
      </c>
      <c r="G172" s="426">
        <v>1899.8417373415464</v>
      </c>
      <c r="H172" s="386">
        <f t="shared" si="8"/>
        <v>249.10970076177151</v>
      </c>
      <c r="I172" s="386">
        <f t="shared" si="6"/>
        <v>13.112129089965293</v>
      </c>
      <c r="J172" s="440"/>
      <c r="K172" s="426">
        <v>0</v>
      </c>
      <c r="L172" s="429">
        <v>249.10970076177151</v>
      </c>
      <c r="M172" s="79"/>
      <c r="N172" s="98"/>
      <c r="P172" s="99"/>
    </row>
    <row r="173" spans="1:16" s="97" customFormat="1" ht="17.649999999999999" customHeight="1" x14ac:dyDescent="0.25">
      <c r="A173" s="436">
        <v>197</v>
      </c>
      <c r="B173" s="437" t="s">
        <v>618</v>
      </c>
      <c r="C173" s="382" t="s">
        <v>673</v>
      </c>
      <c r="D173" s="426">
        <v>312.52141483219998</v>
      </c>
      <c r="E173" s="432">
        <v>312.52141483219998</v>
      </c>
      <c r="F173" s="427">
        <f t="shared" si="7"/>
        <v>0</v>
      </c>
      <c r="G173" s="426">
        <v>312.52142319020066</v>
      </c>
      <c r="H173" s="386">
        <f t="shared" si="8"/>
        <v>35.209012641007355</v>
      </c>
      <c r="I173" s="386">
        <f t="shared" si="6"/>
        <v>11.266112007048187</v>
      </c>
      <c r="J173" s="440"/>
      <c r="K173" s="426">
        <v>0</v>
      </c>
      <c r="L173" s="429">
        <v>35.209012641007355</v>
      </c>
      <c r="M173" s="79"/>
      <c r="N173" s="98"/>
      <c r="P173" s="99"/>
    </row>
    <row r="174" spans="1:16" s="97" customFormat="1" ht="17.649999999999999" customHeight="1" x14ac:dyDescent="0.25">
      <c r="A174" s="436">
        <v>198</v>
      </c>
      <c r="B174" s="437" t="s">
        <v>512</v>
      </c>
      <c r="C174" s="382" t="s">
        <v>674</v>
      </c>
      <c r="D174" s="426">
        <v>394.25535358920001</v>
      </c>
      <c r="E174" s="432">
        <v>394.25535358920001</v>
      </c>
      <c r="F174" s="427">
        <f t="shared" si="7"/>
        <v>0</v>
      </c>
      <c r="G174" s="426">
        <v>394.25535904898612</v>
      </c>
      <c r="H174" s="386">
        <f t="shared" si="8"/>
        <v>134.37063809529278</v>
      </c>
      <c r="I174" s="386">
        <f t="shared" si="6"/>
        <v>34.082134046378016</v>
      </c>
      <c r="J174" s="440"/>
      <c r="K174" s="426">
        <v>0</v>
      </c>
      <c r="L174" s="429">
        <v>134.37063809529278</v>
      </c>
      <c r="M174" s="79"/>
      <c r="N174" s="98"/>
      <c r="P174" s="99"/>
    </row>
    <row r="175" spans="1:16" s="97" customFormat="1" ht="17.649999999999999" customHeight="1" x14ac:dyDescent="0.25">
      <c r="A175" s="436">
        <v>199</v>
      </c>
      <c r="B175" s="437" t="s">
        <v>512</v>
      </c>
      <c r="C175" s="382" t="s">
        <v>675</v>
      </c>
      <c r="D175" s="426">
        <v>304.32536066629996</v>
      </c>
      <c r="E175" s="432">
        <v>304.32536066629996</v>
      </c>
      <c r="F175" s="427">
        <f t="shared" si="7"/>
        <v>0</v>
      </c>
      <c r="G175" s="426">
        <v>304.32536740777209</v>
      </c>
      <c r="H175" s="386">
        <f t="shared" si="8"/>
        <v>44.59723820866509</v>
      </c>
      <c r="I175" s="386">
        <f t="shared" si="6"/>
        <v>14.654459986845142</v>
      </c>
      <c r="J175" s="440"/>
      <c r="K175" s="426">
        <v>0</v>
      </c>
      <c r="L175" s="429">
        <v>44.59723820866509</v>
      </c>
      <c r="M175" s="79"/>
      <c r="N175" s="98"/>
      <c r="P175" s="99"/>
    </row>
    <row r="176" spans="1:16" s="97" customFormat="1" ht="17.649999999999999" customHeight="1" x14ac:dyDescent="0.25">
      <c r="A176" s="436">
        <v>200</v>
      </c>
      <c r="B176" s="437" t="s">
        <v>600</v>
      </c>
      <c r="C176" s="382" t="s">
        <v>1204</v>
      </c>
      <c r="D176" s="426">
        <v>1370.4762662636997</v>
      </c>
      <c r="E176" s="432">
        <v>1370.4762662636997</v>
      </c>
      <c r="F176" s="427">
        <f t="shared" si="7"/>
        <v>0</v>
      </c>
      <c r="G176" s="426">
        <v>1370.4762589345421</v>
      </c>
      <c r="H176" s="386">
        <f t="shared" si="8"/>
        <v>475.21509739794311</v>
      </c>
      <c r="I176" s="386">
        <f t="shared" si="6"/>
        <v>34.675178921084999</v>
      </c>
      <c r="J176" s="440"/>
      <c r="K176" s="426">
        <v>0</v>
      </c>
      <c r="L176" s="429">
        <v>475.21509739794311</v>
      </c>
      <c r="M176" s="79"/>
      <c r="N176" s="98"/>
      <c r="P176" s="99"/>
    </row>
    <row r="177" spans="1:16" s="97" customFormat="1" ht="17.649999999999999" customHeight="1" x14ac:dyDescent="0.25">
      <c r="A177" s="436">
        <v>201</v>
      </c>
      <c r="B177" s="437" t="s">
        <v>600</v>
      </c>
      <c r="C177" s="382" t="s">
        <v>677</v>
      </c>
      <c r="D177" s="426">
        <v>1736.5148065692997</v>
      </c>
      <c r="E177" s="432">
        <v>1736.5148065692997</v>
      </c>
      <c r="F177" s="427">
        <f t="shared" si="7"/>
        <v>0</v>
      </c>
      <c r="G177" s="426">
        <v>1736.514808909282</v>
      </c>
      <c r="H177" s="386">
        <f t="shared" si="8"/>
        <v>525.62254404763371</v>
      </c>
      <c r="I177" s="386">
        <f t="shared" si="6"/>
        <v>30.268820171252454</v>
      </c>
      <c r="J177" s="440"/>
      <c r="K177" s="426">
        <v>0</v>
      </c>
      <c r="L177" s="429">
        <v>525.62254404763371</v>
      </c>
      <c r="M177" s="79"/>
      <c r="N177" s="98"/>
      <c r="P177" s="99"/>
    </row>
    <row r="178" spans="1:16" s="97" customFormat="1" ht="17.649999999999999" customHeight="1" x14ac:dyDescent="0.25">
      <c r="A178" s="436">
        <v>202</v>
      </c>
      <c r="B178" s="437" t="s">
        <v>600</v>
      </c>
      <c r="C178" s="382" t="s">
        <v>678</v>
      </c>
      <c r="D178" s="426">
        <v>2573.6740935442999</v>
      </c>
      <c r="E178" s="432">
        <v>2573.6740935442999</v>
      </c>
      <c r="F178" s="427">
        <f t="shared" si="7"/>
        <v>0</v>
      </c>
      <c r="G178" s="426">
        <v>2573.6740864845206</v>
      </c>
      <c r="H178" s="386">
        <f t="shared" si="8"/>
        <v>1003.7861237874127</v>
      </c>
      <c r="I178" s="386">
        <f t="shared" si="6"/>
        <v>39.002068144730103</v>
      </c>
      <c r="J178" s="440"/>
      <c r="K178" s="426">
        <v>0</v>
      </c>
      <c r="L178" s="429">
        <v>1003.7861237874127</v>
      </c>
      <c r="M178" s="79"/>
      <c r="N178" s="98"/>
      <c r="P178" s="99"/>
    </row>
    <row r="179" spans="1:16" s="97" customFormat="1" ht="17.649999999999999" customHeight="1" x14ac:dyDescent="0.25">
      <c r="A179" s="436">
        <v>203</v>
      </c>
      <c r="B179" s="437" t="s">
        <v>600</v>
      </c>
      <c r="C179" s="382" t="s">
        <v>679</v>
      </c>
      <c r="D179" s="426">
        <v>723.98877082339993</v>
      </c>
      <c r="E179" s="432">
        <v>723.98877082339993</v>
      </c>
      <c r="F179" s="427">
        <f t="shared" si="7"/>
        <v>0</v>
      </c>
      <c r="G179" s="426">
        <v>723.98877595609986</v>
      </c>
      <c r="H179" s="386">
        <f t="shared" si="8"/>
        <v>88.976697754182752</v>
      </c>
      <c r="I179" s="386">
        <f t="shared" si="6"/>
        <v>12.289789750880892</v>
      </c>
      <c r="J179" s="440"/>
      <c r="K179" s="426">
        <v>0</v>
      </c>
      <c r="L179" s="429">
        <v>88.976697754182752</v>
      </c>
      <c r="M179" s="79"/>
      <c r="N179" s="98"/>
      <c r="P179" s="99"/>
    </row>
    <row r="180" spans="1:16" s="97" customFormat="1" ht="17.649999999999999" customHeight="1" x14ac:dyDescent="0.25">
      <c r="A180" s="436">
        <v>204</v>
      </c>
      <c r="B180" s="437" t="s">
        <v>600</v>
      </c>
      <c r="C180" s="382" t="s">
        <v>1205</v>
      </c>
      <c r="D180" s="426">
        <v>2090.8430822794999</v>
      </c>
      <c r="E180" s="432">
        <v>2090.8430822794999</v>
      </c>
      <c r="F180" s="427">
        <f t="shared" si="7"/>
        <v>0</v>
      </c>
      <c r="G180" s="426">
        <v>2090.8430827213983</v>
      </c>
      <c r="H180" s="386">
        <f t="shared" si="8"/>
        <v>66.936683255243267</v>
      </c>
      <c r="I180" s="386">
        <f t="shared" si="6"/>
        <v>3.2014207006996855</v>
      </c>
      <c r="J180" s="440"/>
      <c r="K180" s="426">
        <v>0</v>
      </c>
      <c r="L180" s="429">
        <v>66.936683255243267</v>
      </c>
      <c r="M180" s="79"/>
      <c r="N180" s="98"/>
      <c r="P180" s="99"/>
    </row>
    <row r="181" spans="1:16" s="97" customFormat="1" ht="17.649999999999999" customHeight="1" x14ac:dyDescent="0.25">
      <c r="A181" s="436">
        <v>205</v>
      </c>
      <c r="B181" s="437" t="s">
        <v>561</v>
      </c>
      <c r="C181" s="382" t="s">
        <v>1206</v>
      </c>
      <c r="D181" s="426">
        <v>2287.7082021067999</v>
      </c>
      <c r="E181" s="432">
        <v>2287.7082021067999</v>
      </c>
      <c r="F181" s="427">
        <f t="shared" si="7"/>
        <v>0</v>
      </c>
      <c r="G181" s="426">
        <v>2287.7081997498435</v>
      </c>
      <c r="H181" s="386">
        <f t="shared" si="8"/>
        <v>101.46966873979822</v>
      </c>
      <c r="I181" s="386">
        <f t="shared" si="6"/>
        <v>4.4354288123962933</v>
      </c>
      <c r="J181" s="440"/>
      <c r="K181" s="426">
        <v>0</v>
      </c>
      <c r="L181" s="429">
        <v>101.46966873979822</v>
      </c>
      <c r="M181" s="79"/>
      <c r="N181" s="98"/>
      <c r="P181" s="99"/>
    </row>
    <row r="182" spans="1:16" s="97" customFormat="1" ht="17.649999999999999" customHeight="1" x14ac:dyDescent="0.25">
      <c r="A182" s="436">
        <v>206</v>
      </c>
      <c r="B182" s="437" t="s">
        <v>512</v>
      </c>
      <c r="C182" s="382" t="s">
        <v>1207</v>
      </c>
      <c r="D182" s="426">
        <v>827.43380067469991</v>
      </c>
      <c r="E182" s="432">
        <v>827.43380067469991</v>
      </c>
      <c r="F182" s="427">
        <f t="shared" si="7"/>
        <v>0</v>
      </c>
      <c r="G182" s="426">
        <v>827.43379699986372</v>
      </c>
      <c r="H182" s="386">
        <f t="shared" si="8"/>
        <v>-1.3952430322206054E-13</v>
      </c>
      <c r="I182" s="386">
        <f t="shared" si="6"/>
        <v>-1.6862291957168135E-14</v>
      </c>
      <c r="J182" s="440"/>
      <c r="K182" s="426">
        <v>0</v>
      </c>
      <c r="L182" s="429">
        <v>-1.3952430322206054E-13</v>
      </c>
      <c r="M182" s="79"/>
      <c r="N182" s="98"/>
      <c r="P182" s="99"/>
    </row>
    <row r="183" spans="1:16" s="97" customFormat="1" ht="17.649999999999999" customHeight="1" x14ac:dyDescent="0.25">
      <c r="A183" s="436">
        <v>207</v>
      </c>
      <c r="B183" s="437" t="s">
        <v>512</v>
      </c>
      <c r="C183" s="382" t="s">
        <v>1208</v>
      </c>
      <c r="D183" s="426">
        <v>941.31030072019996</v>
      </c>
      <c r="E183" s="432">
        <v>941.31030072019996</v>
      </c>
      <c r="F183" s="427">
        <f t="shared" si="7"/>
        <v>0</v>
      </c>
      <c r="G183" s="426">
        <v>941.31029643487864</v>
      </c>
      <c r="H183" s="386">
        <f t="shared" si="8"/>
        <v>64.538447414607859</v>
      </c>
      <c r="I183" s="386">
        <f t="shared" si="6"/>
        <v>6.8562351187731876</v>
      </c>
      <c r="J183" s="440"/>
      <c r="K183" s="426">
        <v>0</v>
      </c>
      <c r="L183" s="429">
        <v>64.538447414607859</v>
      </c>
      <c r="M183" s="79"/>
      <c r="N183" s="98"/>
      <c r="P183" s="99"/>
    </row>
    <row r="184" spans="1:16" s="97" customFormat="1" ht="17.649999999999999" customHeight="1" x14ac:dyDescent="0.25">
      <c r="A184" s="436">
        <v>208</v>
      </c>
      <c r="B184" s="437" t="s">
        <v>512</v>
      </c>
      <c r="C184" s="382" t="s">
        <v>1209</v>
      </c>
      <c r="D184" s="426">
        <v>184.40027149549996</v>
      </c>
      <c r="E184" s="432">
        <v>184.40027149549996</v>
      </c>
      <c r="F184" s="427">
        <f t="shared" si="7"/>
        <v>0</v>
      </c>
      <c r="G184" s="426">
        <v>184.40028072456101</v>
      </c>
      <c r="H184" s="386">
        <f t="shared" si="8"/>
        <v>61.466757925502101</v>
      </c>
      <c r="I184" s="386">
        <f t="shared" si="6"/>
        <v>33.333333745662145</v>
      </c>
      <c r="J184" s="440"/>
      <c r="K184" s="426">
        <v>0</v>
      </c>
      <c r="L184" s="429">
        <v>61.466757925502101</v>
      </c>
      <c r="M184" s="79"/>
      <c r="N184" s="98"/>
      <c r="P184" s="99"/>
    </row>
    <row r="185" spans="1:16" s="97" customFormat="1" ht="17.649999999999999" customHeight="1" x14ac:dyDescent="0.25">
      <c r="A185" s="436">
        <v>209</v>
      </c>
      <c r="B185" s="437" t="s">
        <v>618</v>
      </c>
      <c r="C185" s="382" t="s">
        <v>1210</v>
      </c>
      <c r="D185" s="426">
        <v>2611.4511732999999</v>
      </c>
      <c r="E185" s="432">
        <v>2611.4511732999999</v>
      </c>
      <c r="F185" s="427">
        <f t="shared" si="7"/>
        <v>0</v>
      </c>
      <c r="G185" s="426">
        <v>1038.1155905674477</v>
      </c>
      <c r="H185" s="386">
        <f t="shared" si="8"/>
        <v>1017.6843985851106</v>
      </c>
      <c r="I185" s="386">
        <f t="shared" si="6"/>
        <v>38.970071850859007</v>
      </c>
      <c r="J185" s="440"/>
      <c r="K185" s="426">
        <v>637.30836955119992</v>
      </c>
      <c r="L185" s="429">
        <v>380.3760290339107</v>
      </c>
      <c r="M185" s="79"/>
      <c r="N185" s="98"/>
      <c r="P185" s="99"/>
    </row>
    <row r="186" spans="1:16" s="97" customFormat="1" ht="17.649999999999999" customHeight="1" x14ac:dyDescent="0.25">
      <c r="A186" s="436">
        <v>210</v>
      </c>
      <c r="B186" s="437" t="s">
        <v>600</v>
      </c>
      <c r="C186" s="382" t="s">
        <v>1211</v>
      </c>
      <c r="D186" s="426">
        <v>2713.9621436328994</v>
      </c>
      <c r="E186" s="432">
        <v>2713.9621436328994</v>
      </c>
      <c r="F186" s="427">
        <f t="shared" si="7"/>
        <v>0</v>
      </c>
      <c r="G186" s="426">
        <v>2713.9621498657198</v>
      </c>
      <c r="H186" s="386">
        <f t="shared" si="8"/>
        <v>292.73976758157045</v>
      </c>
      <c r="I186" s="386">
        <f t="shared" si="6"/>
        <v>10.78643518548531</v>
      </c>
      <c r="J186" s="440"/>
      <c r="K186" s="426">
        <v>0</v>
      </c>
      <c r="L186" s="429">
        <v>292.73976758157045</v>
      </c>
      <c r="M186" s="79"/>
      <c r="N186" s="98"/>
      <c r="P186" s="99"/>
    </row>
    <row r="187" spans="1:16" s="97" customFormat="1" ht="17.649999999999999" customHeight="1" x14ac:dyDescent="0.25">
      <c r="A187" s="436">
        <v>211</v>
      </c>
      <c r="B187" s="437" t="s">
        <v>622</v>
      </c>
      <c r="C187" s="382" t="s">
        <v>1212</v>
      </c>
      <c r="D187" s="426">
        <v>3581.3016578921997</v>
      </c>
      <c r="E187" s="432">
        <v>3581.3016578921997</v>
      </c>
      <c r="F187" s="427">
        <f t="shared" si="7"/>
        <v>0</v>
      </c>
      <c r="G187" s="426">
        <v>3581.3016638441936</v>
      </c>
      <c r="H187" s="386">
        <f t="shared" si="8"/>
        <v>556.57399838508752</v>
      </c>
      <c r="I187" s="386">
        <f t="shared" si="6"/>
        <v>15.541109114853594</v>
      </c>
      <c r="J187" s="441"/>
      <c r="K187" s="426">
        <v>0</v>
      </c>
      <c r="L187" s="429">
        <v>556.57399838508752</v>
      </c>
      <c r="M187" s="79"/>
      <c r="N187" s="98"/>
      <c r="P187" s="99"/>
    </row>
    <row r="188" spans="1:16" s="97" customFormat="1" ht="17.649999999999999" customHeight="1" x14ac:dyDescent="0.25">
      <c r="A188" s="436">
        <v>212</v>
      </c>
      <c r="B188" s="437" t="s">
        <v>512</v>
      </c>
      <c r="C188" s="382" t="s">
        <v>1213</v>
      </c>
      <c r="D188" s="426">
        <v>673.26981809999995</v>
      </c>
      <c r="E188" s="432">
        <v>673.26981809999995</v>
      </c>
      <c r="F188" s="427">
        <f t="shared" si="7"/>
        <v>0</v>
      </c>
      <c r="G188" s="426">
        <v>673.26981809999995</v>
      </c>
      <c r="H188" s="386">
        <f t="shared" si="8"/>
        <v>36.241177237984829</v>
      </c>
      <c r="I188" s="386">
        <f t="shared" si="6"/>
        <v>5.382860818008921</v>
      </c>
      <c r="J188" s="440"/>
      <c r="K188" s="426">
        <v>1.9636299999999997E-5</v>
      </c>
      <c r="L188" s="429">
        <v>36.241157601684826</v>
      </c>
      <c r="M188" s="79"/>
      <c r="N188" s="98"/>
      <c r="P188" s="99"/>
    </row>
    <row r="189" spans="1:16" s="97" customFormat="1" ht="17.649999999999999" customHeight="1" x14ac:dyDescent="0.25">
      <c r="A189" s="436">
        <v>213</v>
      </c>
      <c r="B189" s="437" t="s">
        <v>512</v>
      </c>
      <c r="C189" s="382" t="s">
        <v>1214</v>
      </c>
      <c r="D189" s="426">
        <v>2295.1692891999996</v>
      </c>
      <c r="E189" s="432">
        <v>1192.8142303857999</v>
      </c>
      <c r="F189" s="427">
        <f t="shared" si="7"/>
        <v>-48.029357311522539</v>
      </c>
      <c r="G189" s="426">
        <v>1192.8142231203014</v>
      </c>
      <c r="H189" s="386">
        <f t="shared" si="8"/>
        <v>713.85439390443469</v>
      </c>
      <c r="I189" s="386">
        <f t="shared" si="6"/>
        <v>59.846233866068822</v>
      </c>
      <c r="J189" s="440"/>
      <c r="K189" s="426">
        <v>0</v>
      </c>
      <c r="L189" s="429">
        <v>713.85439390443469</v>
      </c>
      <c r="M189" s="79"/>
      <c r="N189" s="98"/>
      <c r="P189" s="99"/>
    </row>
    <row r="190" spans="1:16" s="97" customFormat="1" ht="17.649999999999999" customHeight="1" x14ac:dyDescent="0.25">
      <c r="A190" s="436">
        <v>214</v>
      </c>
      <c r="B190" s="437" t="s">
        <v>618</v>
      </c>
      <c r="C190" s="382" t="s">
        <v>1215</v>
      </c>
      <c r="D190" s="426">
        <v>4733.7424772999993</v>
      </c>
      <c r="E190" s="432">
        <v>4733.7424772999993</v>
      </c>
      <c r="F190" s="427">
        <f t="shared" si="7"/>
        <v>0</v>
      </c>
      <c r="G190" s="426">
        <v>2832.5154076715526</v>
      </c>
      <c r="H190" s="386">
        <f t="shared" si="8"/>
        <v>2728.3455276480754</v>
      </c>
      <c r="I190" s="386">
        <f t="shared" si="6"/>
        <v>57.63612069586538</v>
      </c>
      <c r="J190" s="440"/>
      <c r="K190" s="426">
        <v>2172.7357216130999</v>
      </c>
      <c r="L190" s="429">
        <v>555.60980603497558</v>
      </c>
      <c r="M190" s="79"/>
      <c r="N190" s="98"/>
      <c r="P190" s="99"/>
    </row>
    <row r="191" spans="1:16" s="97" customFormat="1" ht="17.649999999999999" customHeight="1" x14ac:dyDescent="0.25">
      <c r="A191" s="436">
        <v>215</v>
      </c>
      <c r="B191" s="437" t="s">
        <v>622</v>
      </c>
      <c r="C191" s="382" t="s">
        <v>1216</v>
      </c>
      <c r="D191" s="426">
        <v>1243.0671155287</v>
      </c>
      <c r="E191" s="432">
        <v>1219.6136366264998</v>
      </c>
      <c r="F191" s="427">
        <f t="shared" si="7"/>
        <v>-1.8867427678854654</v>
      </c>
      <c r="G191" s="426">
        <v>1219.6136329623005</v>
      </c>
      <c r="H191" s="386">
        <f t="shared" si="8"/>
        <v>452.214096794684</v>
      </c>
      <c r="I191" s="386">
        <f t="shared" si="6"/>
        <v>37.078471674482607</v>
      </c>
      <c r="J191" s="440"/>
      <c r="K191" s="426">
        <v>0</v>
      </c>
      <c r="L191" s="429">
        <v>452.214096794684</v>
      </c>
      <c r="M191" s="79"/>
      <c r="N191" s="98"/>
      <c r="P191" s="99"/>
    </row>
    <row r="192" spans="1:16" s="97" customFormat="1" ht="17.649999999999999" customHeight="1" x14ac:dyDescent="0.25">
      <c r="A192" s="436">
        <v>216</v>
      </c>
      <c r="B192" s="437" t="s">
        <v>585</v>
      </c>
      <c r="C192" s="382" t="s">
        <v>1217</v>
      </c>
      <c r="D192" s="426">
        <v>2956.4388538262001</v>
      </c>
      <c r="E192" s="432">
        <v>2956.4388538262001</v>
      </c>
      <c r="F192" s="427">
        <f t="shared" si="7"/>
        <v>0</v>
      </c>
      <c r="G192" s="426">
        <v>2956.4388538275844</v>
      </c>
      <c r="H192" s="386">
        <f t="shared" si="8"/>
        <v>1965.8729117432506</v>
      </c>
      <c r="I192" s="386">
        <f t="shared" si="6"/>
        <v>66.494624409330612</v>
      </c>
      <c r="J192" s="440"/>
      <c r="K192" s="426">
        <v>0</v>
      </c>
      <c r="L192" s="429">
        <v>1965.8729117432506</v>
      </c>
      <c r="M192" s="79"/>
      <c r="N192" s="98"/>
      <c r="P192" s="99"/>
    </row>
    <row r="193" spans="1:16" s="97" customFormat="1" ht="17.649999999999999" customHeight="1" x14ac:dyDescent="0.25">
      <c r="A193" s="436">
        <v>217</v>
      </c>
      <c r="B193" s="437" t="s">
        <v>577</v>
      </c>
      <c r="C193" s="382" t="s">
        <v>693</v>
      </c>
      <c r="D193" s="426">
        <v>3115.1952956996997</v>
      </c>
      <c r="E193" s="432">
        <v>3115.1952956996997</v>
      </c>
      <c r="F193" s="427">
        <f t="shared" si="7"/>
        <v>0</v>
      </c>
      <c r="G193" s="426">
        <v>3115.1952897991109</v>
      </c>
      <c r="H193" s="386">
        <f t="shared" si="8"/>
        <v>1758.968530537288</v>
      </c>
      <c r="I193" s="386">
        <f t="shared" si="6"/>
        <v>56.464149549962919</v>
      </c>
      <c r="J193" s="440"/>
      <c r="K193" s="426">
        <v>0</v>
      </c>
      <c r="L193" s="429">
        <v>1758.968530537288</v>
      </c>
      <c r="M193" s="79"/>
      <c r="N193" s="98"/>
      <c r="P193" s="99"/>
    </row>
    <row r="194" spans="1:16" s="97" customFormat="1" ht="17.649999999999999" customHeight="1" x14ac:dyDescent="0.25">
      <c r="A194" s="436">
        <v>218</v>
      </c>
      <c r="B194" s="437" t="s">
        <v>508</v>
      </c>
      <c r="C194" s="382" t="s">
        <v>1218</v>
      </c>
      <c r="D194" s="426">
        <v>769.09749518269996</v>
      </c>
      <c r="E194" s="432">
        <v>769.09749518269996</v>
      </c>
      <c r="F194" s="427">
        <f t="shared" si="7"/>
        <v>0</v>
      </c>
      <c r="G194" s="426">
        <v>769.09749429797739</v>
      </c>
      <c r="H194" s="386">
        <f t="shared" si="8"/>
        <v>21.317061347355512</v>
      </c>
      <c r="I194" s="386">
        <f t="shared" si="6"/>
        <v>2.7716981892252321</v>
      </c>
      <c r="J194" s="440"/>
      <c r="K194" s="426">
        <v>0</v>
      </c>
      <c r="L194" s="429">
        <v>21.317061347355512</v>
      </c>
      <c r="M194" s="79"/>
      <c r="N194" s="98"/>
      <c r="P194" s="99"/>
    </row>
    <row r="195" spans="1:16" s="97" customFormat="1" ht="17.649999999999999" customHeight="1" x14ac:dyDescent="0.25">
      <c r="A195" s="436">
        <v>219</v>
      </c>
      <c r="B195" s="437" t="s">
        <v>622</v>
      </c>
      <c r="C195" s="382" t="s">
        <v>1219</v>
      </c>
      <c r="D195" s="426">
        <v>835.36450951869995</v>
      </c>
      <c r="E195" s="432">
        <v>835.36450951869995</v>
      </c>
      <c r="F195" s="427">
        <f t="shared" si="7"/>
        <v>0</v>
      </c>
      <c r="G195" s="426">
        <v>835.36450588699711</v>
      </c>
      <c r="H195" s="386">
        <f t="shared" si="8"/>
        <v>208.84112646014898</v>
      </c>
      <c r="I195" s="386">
        <f t="shared" si="6"/>
        <v>24.999999889925178</v>
      </c>
      <c r="J195" s="440"/>
      <c r="K195" s="426">
        <v>0</v>
      </c>
      <c r="L195" s="429">
        <v>208.84112646014898</v>
      </c>
      <c r="M195" s="79"/>
      <c r="N195" s="98"/>
      <c r="P195" s="99"/>
    </row>
    <row r="196" spans="1:16" s="97" customFormat="1" ht="17.649999999999999" customHeight="1" x14ac:dyDescent="0.25">
      <c r="A196" s="436">
        <v>222</v>
      </c>
      <c r="B196" s="437" t="s">
        <v>1220</v>
      </c>
      <c r="C196" s="382" t="s">
        <v>1221</v>
      </c>
      <c r="D196" s="426">
        <v>20603.7405804021</v>
      </c>
      <c r="E196" s="432">
        <v>20603.7405804021</v>
      </c>
      <c r="F196" s="427">
        <f t="shared" si="7"/>
        <v>0</v>
      </c>
      <c r="G196" s="426">
        <v>20603.740593486982</v>
      </c>
      <c r="H196" s="386">
        <f t="shared" si="8"/>
        <v>8692.6530725113935</v>
      </c>
      <c r="I196" s="386">
        <f t="shared" si="6"/>
        <v>42.189684142983658</v>
      </c>
      <c r="J196" s="440"/>
      <c r="K196" s="426">
        <v>0</v>
      </c>
      <c r="L196" s="429">
        <v>8692.6530725113935</v>
      </c>
      <c r="M196" s="79"/>
      <c r="N196" s="98"/>
      <c r="P196" s="99"/>
    </row>
    <row r="197" spans="1:16" s="97" customFormat="1" ht="17.649999999999999" customHeight="1" x14ac:dyDescent="0.25">
      <c r="A197" s="436">
        <v>223</v>
      </c>
      <c r="B197" s="437" t="s">
        <v>508</v>
      </c>
      <c r="C197" s="382" t="s">
        <v>1222</v>
      </c>
      <c r="D197" s="426">
        <v>85.043970939099992</v>
      </c>
      <c r="E197" s="432">
        <v>85.043970939099992</v>
      </c>
      <c r="F197" s="427">
        <f t="shared" si="7"/>
        <v>0</v>
      </c>
      <c r="G197" s="426">
        <v>85.043972608245539</v>
      </c>
      <c r="H197" s="386">
        <f t="shared" si="8"/>
        <v>9.9145183106442651</v>
      </c>
      <c r="I197" s="386">
        <f t="shared" si="6"/>
        <v>11.658108389299054</v>
      </c>
      <c r="J197" s="440"/>
      <c r="K197" s="426">
        <v>0</v>
      </c>
      <c r="L197" s="429">
        <v>9.9145183106442651</v>
      </c>
      <c r="M197" s="79"/>
      <c r="N197" s="98"/>
      <c r="P197" s="99"/>
    </row>
    <row r="198" spans="1:16" s="97" customFormat="1" ht="17.649999999999999" customHeight="1" x14ac:dyDescent="0.25">
      <c r="A198" s="436">
        <v>225</v>
      </c>
      <c r="B198" s="437" t="s">
        <v>508</v>
      </c>
      <c r="C198" s="382" t="s">
        <v>1223</v>
      </c>
      <c r="D198" s="426">
        <v>24.328609884299997</v>
      </c>
      <c r="E198" s="432">
        <v>24.328609884299997</v>
      </c>
      <c r="F198" s="427">
        <f t="shared" si="7"/>
        <v>0</v>
      </c>
      <c r="G198" s="426">
        <v>24.328612839157984</v>
      </c>
      <c r="H198" s="386">
        <f t="shared" si="8"/>
        <v>3.6492922041705671</v>
      </c>
      <c r="I198" s="386">
        <f t="shared" si="6"/>
        <v>15.00000296574926</v>
      </c>
      <c r="J198" s="440"/>
      <c r="K198" s="426">
        <v>0</v>
      </c>
      <c r="L198" s="429">
        <v>3.6492922041705671</v>
      </c>
      <c r="M198" s="79"/>
      <c r="N198" s="98"/>
      <c r="P198" s="99"/>
    </row>
    <row r="199" spans="1:16" s="97" customFormat="1" ht="17.649999999999999" customHeight="1" x14ac:dyDescent="0.25">
      <c r="A199" s="436">
        <v>226</v>
      </c>
      <c r="B199" s="437" t="s">
        <v>500</v>
      </c>
      <c r="C199" s="382" t="s">
        <v>699</v>
      </c>
      <c r="D199" s="426">
        <v>496.60202699999996</v>
      </c>
      <c r="E199" s="432">
        <v>496.60202699999996</v>
      </c>
      <c r="F199" s="427">
        <f t="shared" si="7"/>
        <v>0</v>
      </c>
      <c r="G199" s="426">
        <v>496.60202699999996</v>
      </c>
      <c r="H199" s="386">
        <f t="shared" si="8"/>
        <v>347.62141889999998</v>
      </c>
      <c r="I199" s="386">
        <f t="shared" si="6"/>
        <v>70</v>
      </c>
      <c r="J199" s="440"/>
      <c r="K199" s="426">
        <v>0</v>
      </c>
      <c r="L199" s="429">
        <v>347.62141889999998</v>
      </c>
      <c r="M199" s="79"/>
      <c r="N199" s="98"/>
      <c r="P199" s="99"/>
    </row>
    <row r="200" spans="1:16" s="97" customFormat="1" ht="17.649999999999999" customHeight="1" x14ac:dyDescent="0.25">
      <c r="A200" s="436">
        <v>227</v>
      </c>
      <c r="B200" s="437" t="s">
        <v>496</v>
      </c>
      <c r="C200" s="382" t="s">
        <v>700</v>
      </c>
      <c r="D200" s="426">
        <v>2082.6376419621997</v>
      </c>
      <c r="E200" s="432">
        <v>2082.6376419621997</v>
      </c>
      <c r="F200" s="427">
        <f t="shared" si="7"/>
        <v>0</v>
      </c>
      <c r="G200" s="426">
        <v>2082.6376327331363</v>
      </c>
      <c r="H200" s="386">
        <f t="shared" si="8"/>
        <v>657.67504214924531</v>
      </c>
      <c r="I200" s="386">
        <f t="shared" si="6"/>
        <v>31.578947239693761</v>
      </c>
      <c r="J200" s="440"/>
      <c r="K200" s="426">
        <v>0</v>
      </c>
      <c r="L200" s="429">
        <v>657.67504214924531</v>
      </c>
      <c r="M200" s="79"/>
      <c r="N200" s="98"/>
      <c r="P200" s="99"/>
    </row>
    <row r="201" spans="1:16" s="97" customFormat="1" ht="17.649999999999999" customHeight="1" x14ac:dyDescent="0.25">
      <c r="A201" s="436">
        <v>228</v>
      </c>
      <c r="B201" s="442" t="s">
        <v>508</v>
      </c>
      <c r="C201" s="382" t="s">
        <v>1224</v>
      </c>
      <c r="D201" s="426">
        <v>383.00035660929996</v>
      </c>
      <c r="E201" s="432">
        <v>383.00035660929996</v>
      </c>
      <c r="F201" s="427">
        <f t="shared" si="7"/>
        <v>0</v>
      </c>
      <c r="G201" s="426">
        <v>383.00036015546033</v>
      </c>
      <c r="H201" s="386">
        <f t="shared" si="8"/>
        <v>121.31307803082602</v>
      </c>
      <c r="I201" s="386">
        <f t="shared" si="6"/>
        <v>31.674403414349278</v>
      </c>
      <c r="J201" s="440"/>
      <c r="K201" s="426">
        <v>0</v>
      </c>
      <c r="L201" s="429">
        <v>121.31307803082602</v>
      </c>
      <c r="M201" s="79"/>
      <c r="N201" s="98"/>
      <c r="P201" s="99"/>
    </row>
    <row r="202" spans="1:16" s="97" customFormat="1" ht="17.649999999999999" customHeight="1" x14ac:dyDescent="0.25">
      <c r="A202" s="436">
        <v>229</v>
      </c>
      <c r="B202" s="442" t="s">
        <v>1225</v>
      </c>
      <c r="C202" s="382" t="s">
        <v>702</v>
      </c>
      <c r="D202" s="426">
        <v>2039.5406172652999</v>
      </c>
      <c r="E202" s="432">
        <v>2039.5406172652999</v>
      </c>
      <c r="F202" s="427">
        <f t="shared" si="7"/>
        <v>0</v>
      </c>
      <c r="G202" s="426">
        <v>2039.5406172658909</v>
      </c>
      <c r="H202" s="386">
        <f t="shared" si="8"/>
        <v>815.13167379304446</v>
      </c>
      <c r="I202" s="386">
        <f t="shared" si="6"/>
        <v>39.96643493602037</v>
      </c>
      <c r="J202" s="440"/>
      <c r="K202" s="426">
        <v>0</v>
      </c>
      <c r="L202" s="429">
        <v>815.13167379304446</v>
      </c>
      <c r="M202" s="79"/>
      <c r="N202" s="98"/>
      <c r="P202" s="99"/>
    </row>
    <row r="203" spans="1:16" s="97" customFormat="1" ht="17.649999999999999" customHeight="1" x14ac:dyDescent="0.25">
      <c r="A203" s="436">
        <v>231</v>
      </c>
      <c r="B203" s="437" t="s">
        <v>600</v>
      </c>
      <c r="C203" s="382" t="s">
        <v>1226</v>
      </c>
      <c r="D203" s="426">
        <v>126.04505624659998</v>
      </c>
      <c r="E203" s="432">
        <v>126.04505624659998</v>
      </c>
      <c r="F203" s="427">
        <f t="shared" si="7"/>
        <v>0</v>
      </c>
      <c r="G203" s="426">
        <v>126.04505312972695</v>
      </c>
      <c r="H203" s="386">
        <f t="shared" si="8"/>
        <v>12.604505780503649</v>
      </c>
      <c r="I203" s="386">
        <f t="shared" si="6"/>
        <v>10.000000123641223</v>
      </c>
      <c r="J203" s="440"/>
      <c r="K203" s="426">
        <v>0</v>
      </c>
      <c r="L203" s="429">
        <v>12.604505780503649</v>
      </c>
      <c r="M203" s="79"/>
      <c r="N203" s="98"/>
      <c r="P203" s="99"/>
    </row>
    <row r="204" spans="1:16" s="97" customFormat="1" ht="17.649999999999999" customHeight="1" x14ac:dyDescent="0.25">
      <c r="A204" s="436">
        <v>233</v>
      </c>
      <c r="B204" s="437" t="s">
        <v>600</v>
      </c>
      <c r="C204" s="382" t="s">
        <v>704</v>
      </c>
      <c r="D204" s="426">
        <v>168.4101771336</v>
      </c>
      <c r="E204" s="432">
        <v>168.4101771336</v>
      </c>
      <c r="F204" s="427">
        <f t="shared" si="7"/>
        <v>0</v>
      </c>
      <c r="G204" s="426">
        <v>168.41017453101099</v>
      </c>
      <c r="H204" s="386">
        <f t="shared" si="8"/>
        <v>16.841017635438174</v>
      </c>
      <c r="I204" s="386">
        <f t="shared" si="6"/>
        <v>9.9999999537309279</v>
      </c>
      <c r="J204" s="440"/>
      <c r="K204" s="426">
        <v>0</v>
      </c>
      <c r="L204" s="429">
        <v>16.841017635438174</v>
      </c>
      <c r="M204" s="79"/>
      <c r="N204" s="98"/>
      <c r="P204" s="99"/>
    </row>
    <row r="205" spans="1:16" s="97" customFormat="1" ht="17.649999999999999" customHeight="1" x14ac:dyDescent="0.25">
      <c r="A205" s="436">
        <v>234</v>
      </c>
      <c r="B205" s="437" t="s">
        <v>600</v>
      </c>
      <c r="C205" s="382" t="s">
        <v>1227</v>
      </c>
      <c r="D205" s="426">
        <v>812.43227619999993</v>
      </c>
      <c r="E205" s="432">
        <v>703.09046545870001</v>
      </c>
      <c r="F205" s="427">
        <f t="shared" si="7"/>
        <v>-13.458575433847329</v>
      </c>
      <c r="G205" s="426">
        <v>703.09045707167115</v>
      </c>
      <c r="H205" s="386">
        <f t="shared" si="8"/>
        <v>640.44134312896858</v>
      </c>
      <c r="I205" s="386">
        <f t="shared" si="6"/>
        <v>91.089464954007198</v>
      </c>
      <c r="J205" s="440"/>
      <c r="K205" s="426">
        <v>0</v>
      </c>
      <c r="L205" s="429">
        <v>640.44134312896858</v>
      </c>
      <c r="M205" s="79"/>
      <c r="N205" s="98"/>
      <c r="P205" s="99"/>
    </row>
    <row r="206" spans="1:16" s="97" customFormat="1" ht="17.649999999999999" customHeight="1" x14ac:dyDescent="0.25">
      <c r="A206" s="436">
        <v>235</v>
      </c>
      <c r="B206" s="437" t="s">
        <v>500</v>
      </c>
      <c r="C206" s="382" t="s">
        <v>1228</v>
      </c>
      <c r="D206" s="426">
        <v>1921.6064918241</v>
      </c>
      <c r="E206" s="432">
        <v>1921.6064918241</v>
      </c>
      <c r="F206" s="427">
        <f t="shared" si="7"/>
        <v>0</v>
      </c>
      <c r="G206" s="426">
        <v>1921.6065012485947</v>
      </c>
      <c r="H206" s="386">
        <f t="shared" si="8"/>
        <v>964.26101342317429</v>
      </c>
      <c r="I206" s="386">
        <f t="shared" ref="I206:I270" si="9">+H206/E206*100</f>
        <v>50.179941498211846</v>
      </c>
      <c r="J206" s="440"/>
      <c r="K206" s="426">
        <v>0</v>
      </c>
      <c r="L206" s="429">
        <v>964.26101342317429</v>
      </c>
      <c r="M206" s="79"/>
      <c r="N206" s="98"/>
      <c r="P206" s="99"/>
    </row>
    <row r="207" spans="1:16" s="97" customFormat="1" ht="17.649999999999999" customHeight="1" x14ac:dyDescent="0.25">
      <c r="A207" s="436">
        <v>236</v>
      </c>
      <c r="B207" s="437" t="s">
        <v>500</v>
      </c>
      <c r="C207" s="382" t="s">
        <v>1229</v>
      </c>
      <c r="D207" s="426">
        <v>1804.5655431246998</v>
      </c>
      <c r="E207" s="432">
        <v>1804.5655431246998</v>
      </c>
      <c r="F207" s="427">
        <f t="shared" si="7"/>
        <v>0</v>
      </c>
      <c r="G207" s="426">
        <v>1804.5655519610348</v>
      </c>
      <c r="H207" s="386">
        <f t="shared" si="8"/>
        <v>541.36966558831011</v>
      </c>
      <c r="I207" s="386">
        <f t="shared" si="9"/>
        <v>30.00000014689963</v>
      </c>
      <c r="J207" s="440"/>
      <c r="K207" s="426">
        <v>0</v>
      </c>
      <c r="L207" s="429">
        <v>541.36966558831011</v>
      </c>
      <c r="M207" s="79"/>
      <c r="N207" s="98"/>
      <c r="P207" s="99"/>
    </row>
    <row r="208" spans="1:16" s="97" customFormat="1" ht="17.649999999999999" customHeight="1" x14ac:dyDescent="0.25">
      <c r="A208" s="436">
        <v>237</v>
      </c>
      <c r="B208" s="437" t="s">
        <v>508</v>
      </c>
      <c r="C208" s="391" t="s">
        <v>1230</v>
      </c>
      <c r="D208" s="426">
        <v>226.44151125029998</v>
      </c>
      <c r="E208" s="432">
        <v>226.44151125029998</v>
      </c>
      <c r="F208" s="427">
        <f t="shared" ref="F208:F271" si="10">E208/D208*100-100</f>
        <v>0</v>
      </c>
      <c r="G208" s="426">
        <v>226.44149633543506</v>
      </c>
      <c r="H208" s="386">
        <f t="shared" ref="H208:H272" si="11">K208+L208</f>
        <v>153.90009953731189</v>
      </c>
      <c r="I208" s="386">
        <f t="shared" si="9"/>
        <v>67.964614212098454</v>
      </c>
      <c r="J208" s="440"/>
      <c r="K208" s="426">
        <v>0</v>
      </c>
      <c r="L208" s="429">
        <v>153.90009953731189</v>
      </c>
      <c r="M208" s="79"/>
      <c r="N208" s="98"/>
      <c r="P208" s="99"/>
    </row>
    <row r="209" spans="1:16" s="97" customFormat="1" ht="17.649999999999999" customHeight="1" x14ac:dyDescent="0.25">
      <c r="A209" s="436">
        <v>242</v>
      </c>
      <c r="B209" s="437" t="s">
        <v>512</v>
      </c>
      <c r="C209" s="382" t="s">
        <v>1231</v>
      </c>
      <c r="D209" s="426">
        <v>881.88586929999997</v>
      </c>
      <c r="E209" s="432">
        <v>881.88586929999997</v>
      </c>
      <c r="F209" s="427">
        <f t="shared" si="10"/>
        <v>0</v>
      </c>
      <c r="G209" s="426">
        <v>476.29664673321992</v>
      </c>
      <c r="H209" s="386">
        <f t="shared" si="11"/>
        <v>218.13010029965963</v>
      </c>
      <c r="I209" s="386">
        <f t="shared" si="9"/>
        <v>24.734504530932234</v>
      </c>
      <c r="J209" s="440"/>
      <c r="K209" s="426">
        <v>0</v>
      </c>
      <c r="L209" s="429">
        <v>218.13010029965963</v>
      </c>
      <c r="M209" s="79"/>
      <c r="N209" s="98"/>
      <c r="P209" s="99"/>
    </row>
    <row r="210" spans="1:16" s="97" customFormat="1" ht="17.649999999999999" customHeight="1" x14ac:dyDescent="0.25">
      <c r="A210" s="436">
        <v>243</v>
      </c>
      <c r="B210" s="437" t="s">
        <v>512</v>
      </c>
      <c r="C210" s="382" t="s">
        <v>1232</v>
      </c>
      <c r="D210" s="426">
        <v>1671.1131247016997</v>
      </c>
      <c r="E210" s="432">
        <v>1671.1131247016997</v>
      </c>
      <c r="F210" s="427">
        <f t="shared" si="10"/>
        <v>0</v>
      </c>
      <c r="G210" s="426">
        <v>1671.113127945802</v>
      </c>
      <c r="H210" s="386">
        <f t="shared" si="11"/>
        <v>953.33019773185333</v>
      </c>
      <c r="I210" s="386">
        <f t="shared" si="9"/>
        <v>57.047615965677153</v>
      </c>
      <c r="J210" s="440"/>
      <c r="K210" s="426">
        <v>0</v>
      </c>
      <c r="L210" s="429">
        <v>953.33019773185333</v>
      </c>
      <c r="M210" s="79"/>
      <c r="N210" s="98"/>
      <c r="P210" s="99"/>
    </row>
    <row r="211" spans="1:16" s="97" customFormat="1" ht="17.649999999999999" customHeight="1" x14ac:dyDescent="0.25">
      <c r="A211" s="436">
        <v>244</v>
      </c>
      <c r="B211" s="437" t="s">
        <v>512</v>
      </c>
      <c r="C211" s="382" t="s">
        <v>1233</v>
      </c>
      <c r="D211" s="426">
        <v>1342.1936910113998</v>
      </c>
      <c r="E211" s="432">
        <v>1342.1936910113998</v>
      </c>
      <c r="F211" s="427">
        <f t="shared" si="10"/>
        <v>0</v>
      </c>
      <c r="G211" s="426">
        <v>1342.1936898852866</v>
      </c>
      <c r="H211" s="386">
        <f t="shared" si="11"/>
        <v>507.17249328746522</v>
      </c>
      <c r="I211" s="386">
        <f t="shared" si="9"/>
        <v>37.786833352292788</v>
      </c>
      <c r="J211" s="440"/>
      <c r="K211" s="426">
        <v>0</v>
      </c>
      <c r="L211" s="429">
        <v>507.17249328746522</v>
      </c>
      <c r="M211" s="79"/>
      <c r="N211" s="98"/>
      <c r="P211" s="99"/>
    </row>
    <row r="212" spans="1:16" s="97" customFormat="1" ht="17.649999999999999" customHeight="1" x14ac:dyDescent="0.25">
      <c r="A212" s="436">
        <v>245</v>
      </c>
      <c r="B212" s="437" t="s">
        <v>512</v>
      </c>
      <c r="C212" s="382" t="s">
        <v>1234</v>
      </c>
      <c r="D212" s="426">
        <v>1833.6446452501998</v>
      </c>
      <c r="E212" s="432">
        <v>1833.6446452501998</v>
      </c>
      <c r="F212" s="427">
        <f t="shared" si="10"/>
        <v>0</v>
      </c>
      <c r="G212" s="426">
        <v>1116.1987152518248</v>
      </c>
      <c r="H212" s="386">
        <f t="shared" si="11"/>
        <v>1091.8466594158012</v>
      </c>
      <c r="I212" s="386">
        <f t="shared" si="9"/>
        <v>59.54516117635319</v>
      </c>
      <c r="J212" s="440"/>
      <c r="K212" s="426">
        <v>786.30886922309992</v>
      </c>
      <c r="L212" s="429">
        <v>305.53779019270127</v>
      </c>
      <c r="M212" s="79"/>
      <c r="N212" s="98"/>
      <c r="P212" s="99"/>
    </row>
    <row r="213" spans="1:16" s="97" customFormat="1" ht="17.649999999999999" customHeight="1" x14ac:dyDescent="0.25">
      <c r="A213" s="436">
        <v>247</v>
      </c>
      <c r="B213" s="437" t="s">
        <v>600</v>
      </c>
      <c r="C213" s="382" t="s">
        <v>1235</v>
      </c>
      <c r="D213" s="426">
        <v>372.01531948179996</v>
      </c>
      <c r="E213" s="432">
        <v>372.01531948179996</v>
      </c>
      <c r="F213" s="427">
        <f t="shared" si="10"/>
        <v>0</v>
      </c>
      <c r="G213" s="426">
        <v>372.01531586349228</v>
      </c>
      <c r="H213" s="386">
        <f t="shared" si="11"/>
        <v>142.96961316770233</v>
      </c>
      <c r="I213" s="386">
        <f t="shared" si="9"/>
        <v>38.431109064769792</v>
      </c>
      <c r="J213" s="440"/>
      <c r="K213" s="426">
        <v>0</v>
      </c>
      <c r="L213" s="429">
        <v>142.96961316770233</v>
      </c>
      <c r="M213" s="79"/>
      <c r="N213" s="98"/>
      <c r="P213" s="99"/>
    </row>
    <row r="214" spans="1:16" s="97" customFormat="1" ht="17.649999999999999" customHeight="1" x14ac:dyDescent="0.25">
      <c r="A214" s="436">
        <v>248</v>
      </c>
      <c r="B214" s="437" t="s">
        <v>600</v>
      </c>
      <c r="C214" s="382" t="s">
        <v>714</v>
      </c>
      <c r="D214" s="426">
        <v>1219.7491663691001</v>
      </c>
      <c r="E214" s="432">
        <v>1219.7491663691001</v>
      </c>
      <c r="F214" s="427">
        <f t="shared" si="10"/>
        <v>0</v>
      </c>
      <c r="G214" s="426">
        <v>1219.7491599978903</v>
      </c>
      <c r="H214" s="386">
        <f t="shared" si="11"/>
        <v>321.08134705693828</v>
      </c>
      <c r="I214" s="386">
        <f t="shared" si="9"/>
        <v>26.323555359559727</v>
      </c>
      <c r="J214" s="440"/>
      <c r="K214" s="426">
        <v>0</v>
      </c>
      <c r="L214" s="429">
        <v>321.08134705693828</v>
      </c>
      <c r="M214" s="79"/>
      <c r="N214" s="98"/>
      <c r="P214" s="99"/>
    </row>
    <row r="215" spans="1:16" s="97" customFormat="1" ht="17.649999999999999" customHeight="1" x14ac:dyDescent="0.25">
      <c r="A215" s="436">
        <v>249</v>
      </c>
      <c r="B215" s="437" t="s">
        <v>600</v>
      </c>
      <c r="C215" s="382" t="s">
        <v>1236</v>
      </c>
      <c r="D215" s="426">
        <v>1126.9107428717</v>
      </c>
      <c r="E215" s="432">
        <v>1126.9107428717</v>
      </c>
      <c r="F215" s="427">
        <f t="shared" si="10"/>
        <v>0</v>
      </c>
      <c r="G215" s="426">
        <v>872.04427998617302</v>
      </c>
      <c r="H215" s="386">
        <f t="shared" si="11"/>
        <v>1073.5881958478258</v>
      </c>
      <c r="I215" s="386">
        <f t="shared" si="9"/>
        <v>95.268254618995584</v>
      </c>
      <c r="J215" s="440"/>
      <c r="K215" s="426">
        <v>619.49891308539998</v>
      </c>
      <c r="L215" s="429">
        <v>454.08928276242591</v>
      </c>
      <c r="M215" s="79"/>
      <c r="N215" s="98"/>
      <c r="P215" s="99"/>
    </row>
    <row r="216" spans="1:16" s="97" customFormat="1" ht="17.649999999999999" customHeight="1" x14ac:dyDescent="0.25">
      <c r="A216" s="436">
        <v>250</v>
      </c>
      <c r="B216" s="437" t="s">
        <v>600</v>
      </c>
      <c r="C216" s="382" t="s">
        <v>1237</v>
      </c>
      <c r="D216" s="426">
        <v>879.9310559987</v>
      </c>
      <c r="E216" s="432">
        <v>879.9310559987</v>
      </c>
      <c r="F216" s="427">
        <f t="shared" si="10"/>
        <v>0</v>
      </c>
      <c r="G216" s="426">
        <v>879.93105789336664</v>
      </c>
      <c r="H216" s="386">
        <f t="shared" si="11"/>
        <v>139.30177306048583</v>
      </c>
      <c r="I216" s="386">
        <f t="shared" si="9"/>
        <v>15.830987224604973</v>
      </c>
      <c r="J216" s="440"/>
      <c r="K216" s="426">
        <v>0</v>
      </c>
      <c r="L216" s="429">
        <v>139.30177306048583</v>
      </c>
      <c r="M216" s="79"/>
      <c r="N216" s="98"/>
      <c r="P216" s="99"/>
    </row>
    <row r="217" spans="1:16" s="97" customFormat="1" ht="17.649999999999999" customHeight="1" x14ac:dyDescent="0.25">
      <c r="A217" s="436">
        <v>251</v>
      </c>
      <c r="B217" s="437" t="s">
        <v>618</v>
      </c>
      <c r="C217" s="382" t="s">
        <v>1238</v>
      </c>
      <c r="D217" s="426">
        <v>503.78667426179993</v>
      </c>
      <c r="E217" s="432">
        <v>503.78667426179993</v>
      </c>
      <c r="F217" s="427">
        <f t="shared" si="10"/>
        <v>0</v>
      </c>
      <c r="G217" s="426">
        <v>503.78666227687194</v>
      </c>
      <c r="H217" s="386">
        <f t="shared" si="11"/>
        <v>284.52480016091948</v>
      </c>
      <c r="I217" s="386">
        <f t="shared" si="9"/>
        <v>56.477238223467211</v>
      </c>
      <c r="J217" s="440"/>
      <c r="K217" s="426">
        <v>0</v>
      </c>
      <c r="L217" s="429">
        <v>284.52480016091948</v>
      </c>
      <c r="M217" s="79"/>
      <c r="N217" s="98"/>
      <c r="P217" s="99"/>
    </row>
    <row r="218" spans="1:16" s="97" customFormat="1" ht="17.649999999999999" customHeight="1" x14ac:dyDescent="0.25">
      <c r="A218" s="436">
        <v>252</v>
      </c>
      <c r="B218" s="437" t="s">
        <v>512</v>
      </c>
      <c r="C218" s="382" t="s">
        <v>718</v>
      </c>
      <c r="D218" s="426">
        <v>155.47266342449998</v>
      </c>
      <c r="E218" s="432">
        <v>155.47266342449998</v>
      </c>
      <c r="F218" s="427">
        <f t="shared" si="10"/>
        <v>0</v>
      </c>
      <c r="G218" s="426">
        <v>155.47265886861734</v>
      </c>
      <c r="H218" s="386">
        <f t="shared" si="11"/>
        <v>16.365542724520566</v>
      </c>
      <c r="I218" s="386">
        <f t="shared" si="9"/>
        <v>10.526315278870833</v>
      </c>
      <c r="J218" s="440"/>
      <c r="K218" s="426">
        <v>0</v>
      </c>
      <c r="L218" s="429">
        <v>16.365542724520566</v>
      </c>
      <c r="M218" s="79"/>
      <c r="N218" s="98"/>
      <c r="P218" s="99"/>
    </row>
    <row r="219" spans="1:16" s="97" customFormat="1" ht="17.649999999999999" customHeight="1" x14ac:dyDescent="0.25">
      <c r="A219" s="436">
        <v>253</v>
      </c>
      <c r="B219" s="437" t="s">
        <v>512</v>
      </c>
      <c r="C219" s="382" t="s">
        <v>1239</v>
      </c>
      <c r="D219" s="426">
        <v>1606.4969144703998</v>
      </c>
      <c r="E219" s="432">
        <v>647.84929248159995</v>
      </c>
      <c r="F219" s="427">
        <f t="shared" si="10"/>
        <v>-59.673169201500095</v>
      </c>
      <c r="G219" s="426">
        <v>647.84928982250358</v>
      </c>
      <c r="H219" s="386">
        <f t="shared" si="11"/>
        <v>424.36642700321886</v>
      </c>
      <c r="I219" s="386">
        <f t="shared" si="9"/>
        <v>65.503880598167299</v>
      </c>
      <c r="J219" s="440"/>
      <c r="K219" s="426">
        <v>0</v>
      </c>
      <c r="L219" s="429">
        <v>424.36642700321886</v>
      </c>
      <c r="M219" s="79"/>
      <c r="N219" s="98"/>
      <c r="P219" s="99"/>
    </row>
    <row r="220" spans="1:16" s="97" customFormat="1" ht="17.649999999999999" customHeight="1" x14ac:dyDescent="0.25">
      <c r="A220" s="436">
        <v>258</v>
      </c>
      <c r="B220" s="437" t="s">
        <v>585</v>
      </c>
      <c r="C220" s="382" t="s">
        <v>1240</v>
      </c>
      <c r="D220" s="426">
        <v>8456.4904127999998</v>
      </c>
      <c r="E220" s="432">
        <v>8456.4904127999998</v>
      </c>
      <c r="F220" s="427">
        <f t="shared" si="10"/>
        <v>0</v>
      </c>
      <c r="G220" s="426">
        <v>7461.7939999999999</v>
      </c>
      <c r="H220" s="386">
        <f t="shared" si="11"/>
        <v>7461.7615804687002</v>
      </c>
      <c r="I220" s="386">
        <f t="shared" si="9"/>
        <v>88.23709619742904</v>
      </c>
      <c r="J220" s="440"/>
      <c r="K220" s="426">
        <v>7461.7615804687002</v>
      </c>
      <c r="L220" s="429">
        <v>0</v>
      </c>
      <c r="M220" s="79"/>
      <c r="N220" s="98"/>
      <c r="P220" s="99"/>
    </row>
    <row r="221" spans="1:16" s="97" customFormat="1" ht="17.649999999999999" customHeight="1" x14ac:dyDescent="0.25">
      <c r="A221" s="436">
        <v>259</v>
      </c>
      <c r="B221" s="437" t="s">
        <v>618</v>
      </c>
      <c r="C221" s="382" t="s">
        <v>1241</v>
      </c>
      <c r="D221" s="426">
        <v>1690.6854299999998</v>
      </c>
      <c r="E221" s="432">
        <v>1690.6854299999998</v>
      </c>
      <c r="F221" s="427">
        <f t="shared" si="10"/>
        <v>0</v>
      </c>
      <c r="G221" s="426">
        <v>657.69082618210234</v>
      </c>
      <c r="H221" s="386">
        <f t="shared" si="11"/>
        <v>482.00327357431377</v>
      </c>
      <c r="I221" s="386">
        <f t="shared" si="9"/>
        <v>28.509340946666455</v>
      </c>
      <c r="J221" s="440"/>
      <c r="K221" s="426">
        <v>0</v>
      </c>
      <c r="L221" s="429">
        <v>482.00327357431377</v>
      </c>
      <c r="M221" s="79"/>
      <c r="N221" s="98"/>
      <c r="P221" s="99"/>
    </row>
    <row r="222" spans="1:16" s="97" customFormat="1" ht="17.649999999999999" customHeight="1" x14ac:dyDescent="0.25">
      <c r="A222" s="436">
        <v>260</v>
      </c>
      <c r="B222" s="437" t="s">
        <v>512</v>
      </c>
      <c r="C222" s="382" t="s">
        <v>1242</v>
      </c>
      <c r="D222" s="426">
        <v>737.24488350000001</v>
      </c>
      <c r="E222" s="432">
        <v>206.03487920129999</v>
      </c>
      <c r="F222" s="427">
        <f t="shared" si="10"/>
        <v>-72.053399920095885</v>
      </c>
      <c r="G222" s="426">
        <v>206.03488799537601</v>
      </c>
      <c r="H222" s="386">
        <f t="shared" si="11"/>
        <v>185.52297322396052</v>
      </c>
      <c r="I222" s="386">
        <f t="shared" si="9"/>
        <v>90.044449727708994</v>
      </c>
      <c r="J222" s="440"/>
      <c r="K222" s="426">
        <v>0</v>
      </c>
      <c r="L222" s="429">
        <v>185.52297322396052</v>
      </c>
      <c r="M222" s="79"/>
      <c r="N222" s="98"/>
      <c r="P222" s="99"/>
    </row>
    <row r="223" spans="1:16" s="97" customFormat="1" ht="17.649999999999999" customHeight="1" x14ac:dyDescent="0.25">
      <c r="A223" s="436">
        <v>261</v>
      </c>
      <c r="B223" s="437" t="s">
        <v>564</v>
      </c>
      <c r="C223" s="382" t="s">
        <v>1243</v>
      </c>
      <c r="D223" s="426">
        <v>9921.4386659943993</v>
      </c>
      <c r="E223" s="432">
        <v>9921.4386659943993</v>
      </c>
      <c r="F223" s="427">
        <f t="shared" si="10"/>
        <v>0</v>
      </c>
      <c r="G223" s="426">
        <v>9921.4386659943993</v>
      </c>
      <c r="H223" s="386">
        <f t="shared" si="11"/>
        <v>4874.3907255908125</v>
      </c>
      <c r="I223" s="386">
        <f t="shared" si="9"/>
        <v>49.129878132470068</v>
      </c>
      <c r="J223" s="440"/>
      <c r="K223" s="426">
        <v>589.08899999999994</v>
      </c>
      <c r="L223" s="429">
        <v>4285.3017255908126</v>
      </c>
      <c r="M223" s="79"/>
      <c r="N223" s="98"/>
      <c r="P223" s="99"/>
    </row>
    <row r="224" spans="1:16" s="97" customFormat="1" ht="17.649999999999999" customHeight="1" x14ac:dyDescent="0.25">
      <c r="A224" s="436">
        <v>262</v>
      </c>
      <c r="B224" s="437" t="s">
        <v>600</v>
      </c>
      <c r="C224" s="382" t="s">
        <v>723</v>
      </c>
      <c r="D224" s="426">
        <v>738.98295132189992</v>
      </c>
      <c r="E224" s="432">
        <v>738.98295132189992</v>
      </c>
      <c r="F224" s="427">
        <f t="shared" si="10"/>
        <v>0</v>
      </c>
      <c r="G224" s="426">
        <v>738.98295487581447</v>
      </c>
      <c r="H224" s="386">
        <f t="shared" si="11"/>
        <v>288.91710644509828</v>
      </c>
      <c r="I224" s="386">
        <f t="shared" si="9"/>
        <v>39.09658618352163</v>
      </c>
      <c r="J224" s="440"/>
      <c r="K224" s="426">
        <v>0</v>
      </c>
      <c r="L224" s="429">
        <v>288.91710644509828</v>
      </c>
      <c r="M224" s="79"/>
      <c r="N224" s="98"/>
      <c r="P224" s="99"/>
    </row>
    <row r="225" spans="1:16" s="97" customFormat="1" ht="17.649999999999999" customHeight="1" x14ac:dyDescent="0.25">
      <c r="A225" s="436">
        <v>264</v>
      </c>
      <c r="B225" s="437" t="s">
        <v>1220</v>
      </c>
      <c r="C225" s="382" t="s">
        <v>1244</v>
      </c>
      <c r="D225" s="426">
        <v>14454.303109926497</v>
      </c>
      <c r="E225" s="432">
        <v>14454.303109926497</v>
      </c>
      <c r="F225" s="427">
        <f t="shared" si="10"/>
        <v>0</v>
      </c>
      <c r="G225" s="426">
        <v>14454.309279967929</v>
      </c>
      <c r="H225" s="386">
        <f t="shared" si="11"/>
        <v>10511.623985902303</v>
      </c>
      <c r="I225" s="386">
        <f t="shared" si="9"/>
        <v>72.723146221303764</v>
      </c>
      <c r="J225" s="440"/>
      <c r="K225" s="426">
        <v>589.08899999999994</v>
      </c>
      <c r="L225" s="429">
        <v>9922.5349859023027</v>
      </c>
      <c r="M225" s="79"/>
      <c r="N225" s="98"/>
      <c r="P225" s="99"/>
    </row>
    <row r="226" spans="1:16" s="97" customFormat="1" ht="17.649999999999999" customHeight="1" x14ac:dyDescent="0.25">
      <c r="A226" s="436">
        <v>266</v>
      </c>
      <c r="B226" s="437" t="s">
        <v>600</v>
      </c>
      <c r="C226" s="382" t="s">
        <v>1245</v>
      </c>
      <c r="D226" s="426">
        <v>3490.8628687999999</v>
      </c>
      <c r="E226" s="432">
        <v>3490.8628687999999</v>
      </c>
      <c r="F226" s="427">
        <f t="shared" si="10"/>
        <v>0</v>
      </c>
      <c r="G226" s="426">
        <v>2407.7265539161963</v>
      </c>
      <c r="H226" s="386">
        <f t="shared" si="11"/>
        <v>2381.726554562028</v>
      </c>
      <c r="I226" s="386">
        <f t="shared" si="9"/>
        <v>68.227445307261732</v>
      </c>
      <c r="J226" s="440"/>
      <c r="K226" s="426">
        <v>1790.7914052178</v>
      </c>
      <c r="L226" s="429">
        <v>590.93514934422785</v>
      </c>
      <c r="M226" s="79"/>
      <c r="N226" s="98"/>
      <c r="P226" s="99"/>
    </row>
    <row r="227" spans="1:16" s="97" customFormat="1" ht="17.649999999999999" customHeight="1" x14ac:dyDescent="0.25">
      <c r="A227" s="436">
        <v>267</v>
      </c>
      <c r="B227" s="437" t="s">
        <v>600</v>
      </c>
      <c r="C227" s="382" t="s">
        <v>1246</v>
      </c>
      <c r="D227" s="426">
        <v>468.31403212889995</v>
      </c>
      <c r="E227" s="432">
        <v>468.31403212889995</v>
      </c>
      <c r="F227" s="427">
        <f t="shared" si="10"/>
        <v>0</v>
      </c>
      <c r="G227" s="426">
        <v>468.3140224607028</v>
      </c>
      <c r="H227" s="386">
        <f t="shared" si="11"/>
        <v>246.0764285259979</v>
      </c>
      <c r="I227" s="386">
        <f t="shared" si="9"/>
        <v>52.5451751696108</v>
      </c>
      <c r="J227" s="440"/>
      <c r="K227" s="426">
        <v>0</v>
      </c>
      <c r="L227" s="429">
        <v>246.0764285259979</v>
      </c>
      <c r="M227" s="79"/>
      <c r="N227" s="98"/>
      <c r="P227" s="99"/>
    </row>
    <row r="228" spans="1:16" s="97" customFormat="1" ht="17.649999999999999" customHeight="1" x14ac:dyDescent="0.25">
      <c r="A228" s="436">
        <v>268</v>
      </c>
      <c r="B228" s="437" t="s">
        <v>1247</v>
      </c>
      <c r="C228" s="382" t="s">
        <v>727</v>
      </c>
      <c r="D228" s="426">
        <v>405.18012691199993</v>
      </c>
      <c r="E228" s="432">
        <v>405.18012691199993</v>
      </c>
      <c r="F228" s="427">
        <f t="shared" si="10"/>
        <v>0</v>
      </c>
      <c r="G228" s="426">
        <v>405.18012691199993</v>
      </c>
      <c r="H228" s="386">
        <f t="shared" si="11"/>
        <v>405.18012691199993</v>
      </c>
      <c r="I228" s="386">
        <f t="shared" si="9"/>
        <v>100</v>
      </c>
      <c r="J228" s="440"/>
      <c r="K228" s="426">
        <v>405.18012691199993</v>
      </c>
      <c r="L228" s="429">
        <v>0</v>
      </c>
      <c r="M228" s="79"/>
      <c r="N228" s="98"/>
      <c r="P228" s="99"/>
    </row>
    <row r="229" spans="1:16" s="97" customFormat="1" ht="17.649999999999999" customHeight="1" x14ac:dyDescent="0.25">
      <c r="A229" s="436">
        <v>269</v>
      </c>
      <c r="B229" s="437" t="s">
        <v>508</v>
      </c>
      <c r="C229" s="382" t="s">
        <v>1248</v>
      </c>
      <c r="D229" s="426">
        <v>56.6098427234</v>
      </c>
      <c r="E229" s="432">
        <v>56.6098427234</v>
      </c>
      <c r="F229" s="427">
        <f t="shared" si="10"/>
        <v>0</v>
      </c>
      <c r="G229" s="426">
        <v>56.609841514340253</v>
      </c>
      <c r="H229" s="386">
        <f t="shared" si="11"/>
        <v>29.794653428600132</v>
      </c>
      <c r="I229" s="386">
        <f t="shared" si="9"/>
        <v>52.631577823275499</v>
      </c>
      <c r="J229" s="440"/>
      <c r="K229" s="426">
        <v>0</v>
      </c>
      <c r="L229" s="429">
        <v>29.794653428600132</v>
      </c>
      <c r="M229" s="79"/>
      <c r="N229" s="98"/>
      <c r="P229" s="99"/>
    </row>
    <row r="230" spans="1:16" s="97" customFormat="1" ht="17.649999999999999" customHeight="1" x14ac:dyDescent="0.25">
      <c r="A230" s="436">
        <v>273</v>
      </c>
      <c r="B230" s="437" t="s">
        <v>512</v>
      </c>
      <c r="C230" s="382" t="s">
        <v>1249</v>
      </c>
      <c r="D230" s="426">
        <v>2026.4661599999999</v>
      </c>
      <c r="E230" s="432">
        <v>2026.4661599999999</v>
      </c>
      <c r="F230" s="427">
        <f t="shared" si="10"/>
        <v>0</v>
      </c>
      <c r="G230" s="426">
        <v>1088.8345313978316</v>
      </c>
      <c r="H230" s="386">
        <f t="shared" si="11"/>
        <v>1069.0607418993382</v>
      </c>
      <c r="I230" s="386">
        <f t="shared" si="9"/>
        <v>52.754926926553672</v>
      </c>
      <c r="J230" s="440"/>
      <c r="K230" s="426">
        <v>581.32217571579997</v>
      </c>
      <c r="L230" s="429">
        <v>487.73856618353818</v>
      </c>
      <c r="M230" s="79"/>
      <c r="N230" s="98"/>
      <c r="P230" s="99"/>
    </row>
    <row r="231" spans="1:16" s="97" customFormat="1" ht="17.649999999999999" customHeight="1" x14ac:dyDescent="0.25">
      <c r="A231" s="436">
        <v>274</v>
      </c>
      <c r="B231" s="437" t="s">
        <v>512</v>
      </c>
      <c r="C231" s="382" t="s">
        <v>1250</v>
      </c>
      <c r="D231" s="426">
        <v>5704.3451499999992</v>
      </c>
      <c r="E231" s="432">
        <v>5704.3451499999992</v>
      </c>
      <c r="F231" s="427">
        <f t="shared" si="10"/>
        <v>0</v>
      </c>
      <c r="G231" s="426">
        <v>2708.9413246398613</v>
      </c>
      <c r="H231" s="386">
        <f t="shared" si="11"/>
        <v>2653.546704117392</v>
      </c>
      <c r="I231" s="386">
        <f t="shared" si="9"/>
        <v>46.517989959239976</v>
      </c>
      <c r="J231" s="440"/>
      <c r="K231" s="426">
        <v>1557.7245081659999</v>
      </c>
      <c r="L231" s="429">
        <v>1095.8221959513921</v>
      </c>
      <c r="M231" s="79"/>
      <c r="N231" s="98"/>
      <c r="P231" s="99"/>
    </row>
    <row r="232" spans="1:16" s="97" customFormat="1" ht="17.649999999999999" customHeight="1" x14ac:dyDescent="0.25">
      <c r="A232" s="436">
        <v>275</v>
      </c>
      <c r="B232" s="437" t="s">
        <v>496</v>
      </c>
      <c r="C232" s="382" t="s">
        <v>731</v>
      </c>
      <c r="D232" s="426">
        <v>1370.6137399999998</v>
      </c>
      <c r="E232" s="432">
        <v>1370.6137399999998</v>
      </c>
      <c r="F232" s="427">
        <f t="shared" si="10"/>
        <v>0</v>
      </c>
      <c r="G232" s="426">
        <v>1370.6137399999998</v>
      </c>
      <c r="H232" s="386">
        <f t="shared" si="11"/>
        <v>721.37565267361458</v>
      </c>
      <c r="I232" s="386">
        <f t="shared" si="9"/>
        <v>52.631578950435355</v>
      </c>
      <c r="J232" s="440"/>
      <c r="K232" s="426">
        <v>0</v>
      </c>
      <c r="L232" s="429">
        <v>721.37565267361458</v>
      </c>
      <c r="M232" s="79"/>
      <c r="N232" s="98"/>
      <c r="P232" s="99"/>
    </row>
    <row r="233" spans="1:16" s="97" customFormat="1" ht="17.649999999999999" customHeight="1" x14ac:dyDescent="0.25">
      <c r="A233" s="436">
        <v>278</v>
      </c>
      <c r="B233" s="437" t="s">
        <v>577</v>
      </c>
      <c r="C233" s="382" t="s">
        <v>1251</v>
      </c>
      <c r="D233" s="426">
        <v>4761.5671143999998</v>
      </c>
      <c r="E233" s="432">
        <v>4761.5671143999998</v>
      </c>
      <c r="F233" s="427">
        <f t="shared" si="10"/>
        <v>0</v>
      </c>
      <c r="G233" s="426">
        <v>4761.8027499999998</v>
      </c>
      <c r="H233" s="386">
        <f t="shared" si="11"/>
        <v>4761.5671143999998</v>
      </c>
      <c r="I233" s="386">
        <f t="shared" si="9"/>
        <v>100</v>
      </c>
      <c r="J233" s="440"/>
      <c r="K233" s="426">
        <v>751.99828997151599</v>
      </c>
      <c r="L233" s="429">
        <v>4009.5688244284838</v>
      </c>
      <c r="M233" s="79"/>
      <c r="N233" s="98"/>
      <c r="P233" s="99"/>
    </row>
    <row r="234" spans="1:16" s="97" customFormat="1" ht="17.649999999999999" customHeight="1" x14ac:dyDescent="0.25">
      <c r="A234" s="436">
        <v>280</v>
      </c>
      <c r="B234" s="437" t="s">
        <v>600</v>
      </c>
      <c r="C234" s="382" t="s">
        <v>1252</v>
      </c>
      <c r="D234" s="426">
        <v>1995.0480799999998</v>
      </c>
      <c r="E234" s="432">
        <v>1995.0480799999998</v>
      </c>
      <c r="F234" s="427">
        <f t="shared" si="10"/>
        <v>0</v>
      </c>
      <c r="G234" s="426">
        <v>684.24270911622284</v>
      </c>
      <c r="H234" s="386">
        <f t="shared" si="11"/>
        <v>683.07446441642151</v>
      </c>
      <c r="I234" s="386">
        <f t="shared" si="9"/>
        <v>34.238496368289105</v>
      </c>
      <c r="J234" s="440"/>
      <c r="K234" s="426">
        <v>381.8436803578</v>
      </c>
      <c r="L234" s="429">
        <v>301.23078405862157</v>
      </c>
      <c r="M234" s="79"/>
      <c r="N234" s="98"/>
      <c r="P234" s="99"/>
    </row>
    <row r="235" spans="1:16" s="97" customFormat="1" ht="17.649999999999999" customHeight="1" x14ac:dyDescent="0.25">
      <c r="A235" s="436">
        <v>281</v>
      </c>
      <c r="B235" s="437" t="s">
        <v>508</v>
      </c>
      <c r="C235" s="382" t="s">
        <v>1253</v>
      </c>
      <c r="D235" s="426">
        <v>1699.9144909999998</v>
      </c>
      <c r="E235" s="432">
        <v>1846.7654049108999</v>
      </c>
      <c r="F235" s="427">
        <f t="shared" si="10"/>
        <v>8.6387235762966412</v>
      </c>
      <c r="G235" s="426">
        <v>1846.7654049108999</v>
      </c>
      <c r="H235" s="386">
        <f t="shared" si="11"/>
        <v>1846.7654049108996</v>
      </c>
      <c r="I235" s="386">
        <f t="shared" si="9"/>
        <v>99.999999999999986</v>
      </c>
      <c r="J235" s="440"/>
      <c r="K235" s="426">
        <v>330.97493063861145</v>
      </c>
      <c r="L235" s="429">
        <v>1515.7904742722883</v>
      </c>
      <c r="M235" s="79"/>
      <c r="N235" s="98"/>
      <c r="P235" s="99"/>
    </row>
    <row r="236" spans="1:16" s="97" customFormat="1" ht="17.649999999999999" customHeight="1" x14ac:dyDescent="0.25">
      <c r="A236" s="436">
        <v>282</v>
      </c>
      <c r="B236" s="437" t="s">
        <v>600</v>
      </c>
      <c r="C236" s="382" t="s">
        <v>1254</v>
      </c>
      <c r="D236" s="426">
        <v>1178.1779999999999</v>
      </c>
      <c r="E236" s="432">
        <v>1178.1779999999999</v>
      </c>
      <c r="F236" s="427">
        <f t="shared" si="10"/>
        <v>0</v>
      </c>
      <c r="G236" s="426">
        <v>529.55717599988247</v>
      </c>
      <c r="H236" s="386">
        <f t="shared" si="11"/>
        <v>529.30679080844004</v>
      </c>
      <c r="I236" s="386">
        <f t="shared" si="9"/>
        <v>44.925876294451271</v>
      </c>
      <c r="J236" s="440"/>
      <c r="K236" s="426">
        <v>230.49187121499997</v>
      </c>
      <c r="L236" s="429">
        <v>298.8149195934401</v>
      </c>
      <c r="M236" s="79"/>
      <c r="N236" s="98"/>
      <c r="P236" s="99"/>
    </row>
    <row r="237" spans="1:16" s="97" customFormat="1" ht="17.649999999999999" customHeight="1" x14ac:dyDescent="0.25">
      <c r="A237" s="436">
        <v>283</v>
      </c>
      <c r="B237" s="437" t="s">
        <v>508</v>
      </c>
      <c r="C237" s="382" t="s">
        <v>1255</v>
      </c>
      <c r="D237" s="426">
        <v>488.6828446641</v>
      </c>
      <c r="E237" s="432">
        <v>488.6828446641</v>
      </c>
      <c r="F237" s="427">
        <f t="shared" si="10"/>
        <v>0</v>
      </c>
      <c r="G237" s="426">
        <v>408.16253513042113</v>
      </c>
      <c r="H237" s="386">
        <f t="shared" si="11"/>
        <v>387.75440837542465</v>
      </c>
      <c r="I237" s="386">
        <f t="shared" si="9"/>
        <v>79.346842765055669</v>
      </c>
      <c r="J237" s="440"/>
      <c r="K237" s="426">
        <v>0</v>
      </c>
      <c r="L237" s="429">
        <v>387.75440837542465</v>
      </c>
      <c r="M237" s="79"/>
      <c r="N237" s="98"/>
      <c r="P237" s="99"/>
    </row>
    <row r="238" spans="1:16" s="97" customFormat="1" ht="17.649999999999999" customHeight="1" x14ac:dyDescent="0.25">
      <c r="A238" s="436">
        <v>284</v>
      </c>
      <c r="B238" s="437" t="s">
        <v>618</v>
      </c>
      <c r="C238" s="382" t="s">
        <v>1256</v>
      </c>
      <c r="D238" s="426">
        <v>2551.0481472329998</v>
      </c>
      <c r="E238" s="432">
        <v>2551.0481472329998</v>
      </c>
      <c r="F238" s="427">
        <f t="shared" si="10"/>
        <v>0</v>
      </c>
      <c r="G238" s="426">
        <v>1509.8351069999999</v>
      </c>
      <c r="H238" s="386">
        <f t="shared" si="11"/>
        <v>1510.6102240225841</v>
      </c>
      <c r="I238" s="386">
        <f t="shared" si="9"/>
        <v>59.215276891620839</v>
      </c>
      <c r="J238" s="440"/>
      <c r="K238" s="426">
        <v>844.164537</v>
      </c>
      <c r="L238" s="429">
        <v>666.44568702258402</v>
      </c>
      <c r="M238" s="79"/>
      <c r="N238" s="98"/>
      <c r="P238" s="99"/>
    </row>
    <row r="239" spans="1:16" s="97" customFormat="1" ht="17.649999999999999" customHeight="1" x14ac:dyDescent="0.25">
      <c r="A239" s="436">
        <v>286</v>
      </c>
      <c r="B239" s="437" t="s">
        <v>500</v>
      </c>
      <c r="C239" s="382" t="s">
        <v>738</v>
      </c>
      <c r="D239" s="426">
        <v>2099.1474895488</v>
      </c>
      <c r="E239" s="432">
        <v>2099.1474895488</v>
      </c>
      <c r="F239" s="427">
        <f t="shared" si="10"/>
        <v>0</v>
      </c>
      <c r="G239" s="426">
        <v>2099.1474895451579</v>
      </c>
      <c r="H239" s="386">
        <f t="shared" si="11"/>
        <v>1469.4032426907161</v>
      </c>
      <c r="I239" s="386">
        <f t="shared" si="9"/>
        <v>70.000000000312326</v>
      </c>
      <c r="J239" s="440"/>
      <c r="K239" s="426">
        <v>0</v>
      </c>
      <c r="L239" s="429">
        <v>1469.4032426907161</v>
      </c>
      <c r="M239" s="79"/>
      <c r="N239" s="98"/>
      <c r="P239" s="99"/>
    </row>
    <row r="240" spans="1:16" s="97" customFormat="1" ht="17.649999999999999" customHeight="1" x14ac:dyDescent="0.25">
      <c r="A240" s="436">
        <v>288</v>
      </c>
      <c r="B240" s="437" t="s">
        <v>600</v>
      </c>
      <c r="C240" s="382" t="s">
        <v>1257</v>
      </c>
      <c r="D240" s="426">
        <v>911.1243199999999</v>
      </c>
      <c r="E240" s="432">
        <v>911.1243199999999</v>
      </c>
      <c r="F240" s="427">
        <f t="shared" si="10"/>
        <v>0</v>
      </c>
      <c r="G240" s="426">
        <v>494.2800586488641</v>
      </c>
      <c r="H240" s="386">
        <f t="shared" si="11"/>
        <v>424.08761484331774</v>
      </c>
      <c r="I240" s="386">
        <f t="shared" si="9"/>
        <v>46.545526832531237</v>
      </c>
      <c r="J240" s="440"/>
      <c r="K240" s="426">
        <v>0</v>
      </c>
      <c r="L240" s="429">
        <v>424.08761484331774</v>
      </c>
      <c r="M240" s="79"/>
      <c r="N240" s="98"/>
      <c r="P240" s="99"/>
    </row>
    <row r="241" spans="1:16" s="97" customFormat="1" ht="17.649999999999999" customHeight="1" x14ac:dyDescent="0.25">
      <c r="A241" s="436">
        <v>289</v>
      </c>
      <c r="B241" s="437" t="s">
        <v>527</v>
      </c>
      <c r="C241" s="382" t="s">
        <v>1258</v>
      </c>
      <c r="D241" s="426">
        <v>8746.4141183202992</v>
      </c>
      <c r="E241" s="432">
        <v>8746.4141183202992</v>
      </c>
      <c r="F241" s="427">
        <f t="shared" si="10"/>
        <v>0</v>
      </c>
      <c r="G241" s="426">
        <v>7587.8724182221176</v>
      </c>
      <c r="H241" s="386">
        <f t="shared" si="11"/>
        <v>7587.8724182221176</v>
      </c>
      <c r="I241" s="386">
        <f t="shared" si="9"/>
        <v>86.754095056264347</v>
      </c>
      <c r="J241" s="440"/>
      <c r="K241" s="426">
        <v>7587.8724182221176</v>
      </c>
      <c r="L241" s="429">
        <v>0</v>
      </c>
      <c r="M241" s="79"/>
      <c r="N241" s="98"/>
      <c r="P241" s="99"/>
    </row>
    <row r="242" spans="1:16" s="97" customFormat="1" ht="17.649999999999999" customHeight="1" x14ac:dyDescent="0.25">
      <c r="A242" s="436">
        <v>292</v>
      </c>
      <c r="B242" s="437" t="s">
        <v>512</v>
      </c>
      <c r="C242" s="382" t="s">
        <v>1259</v>
      </c>
      <c r="D242" s="426">
        <v>1204.1773644698001</v>
      </c>
      <c r="E242" s="432">
        <v>1204.1773644698001</v>
      </c>
      <c r="F242" s="427">
        <f t="shared" si="10"/>
        <v>0</v>
      </c>
      <c r="G242" s="426">
        <v>1204.1773604642203</v>
      </c>
      <c r="H242" s="386">
        <f t="shared" si="11"/>
        <v>983.61258989054886</v>
      </c>
      <c r="I242" s="386">
        <f t="shared" si="9"/>
        <v>81.683364835846589</v>
      </c>
      <c r="J242" s="440"/>
      <c r="K242" s="426">
        <v>0</v>
      </c>
      <c r="L242" s="429">
        <v>983.61258989054886</v>
      </c>
      <c r="M242" s="79"/>
      <c r="N242" s="98"/>
      <c r="P242" s="99"/>
    </row>
    <row r="243" spans="1:16" s="97" customFormat="1" ht="17.649999999999999" customHeight="1" x14ac:dyDescent="0.25">
      <c r="A243" s="436">
        <v>293</v>
      </c>
      <c r="B243" s="437" t="s">
        <v>600</v>
      </c>
      <c r="C243" s="382" t="s">
        <v>1260</v>
      </c>
      <c r="D243" s="426">
        <v>1377.5986075455999</v>
      </c>
      <c r="E243" s="432">
        <v>1377.5986075455999</v>
      </c>
      <c r="F243" s="427">
        <f t="shared" si="10"/>
        <v>0</v>
      </c>
      <c r="G243" s="426">
        <v>1377.5986062290356</v>
      </c>
      <c r="H243" s="386">
        <f t="shared" si="11"/>
        <v>725.05189770718926</v>
      </c>
      <c r="I243" s="386">
        <f t="shared" si="9"/>
        <v>52.631578874704211</v>
      </c>
      <c r="J243" s="440"/>
      <c r="K243" s="426">
        <v>0</v>
      </c>
      <c r="L243" s="429">
        <v>725.05189770718926</v>
      </c>
      <c r="M243" s="79"/>
      <c r="N243" s="98"/>
      <c r="P243" s="99"/>
    </row>
    <row r="244" spans="1:16" s="97" customFormat="1" ht="17.649999999999999" customHeight="1" x14ac:dyDescent="0.25">
      <c r="A244" s="436">
        <v>294</v>
      </c>
      <c r="B244" s="437" t="s">
        <v>622</v>
      </c>
      <c r="C244" s="382" t="s">
        <v>1261</v>
      </c>
      <c r="D244" s="426">
        <v>1026.3672512536</v>
      </c>
      <c r="E244" s="432">
        <v>1026.3672512536</v>
      </c>
      <c r="F244" s="427">
        <f t="shared" si="10"/>
        <v>0</v>
      </c>
      <c r="G244" s="426">
        <v>1026.3672528528825</v>
      </c>
      <c r="H244" s="386">
        <f t="shared" si="11"/>
        <v>513.96921367558116</v>
      </c>
      <c r="I244" s="386">
        <f t="shared" si="9"/>
        <v>50.076540638628295</v>
      </c>
      <c r="J244" s="440"/>
      <c r="K244" s="426">
        <v>0</v>
      </c>
      <c r="L244" s="429">
        <v>513.96921367558116</v>
      </c>
      <c r="M244" s="79"/>
      <c r="N244" s="98"/>
      <c r="P244" s="99"/>
    </row>
    <row r="245" spans="1:16" s="97" customFormat="1" ht="17.649999999999999" customHeight="1" x14ac:dyDescent="0.25">
      <c r="A245" s="436">
        <v>295</v>
      </c>
      <c r="B245" s="437" t="s">
        <v>600</v>
      </c>
      <c r="C245" s="382" t="s">
        <v>1262</v>
      </c>
      <c r="D245" s="426">
        <v>393.87175846869997</v>
      </c>
      <c r="E245" s="432">
        <v>393.87175846869997</v>
      </c>
      <c r="F245" s="427">
        <f t="shared" si="10"/>
        <v>0</v>
      </c>
      <c r="G245" s="426">
        <v>393.87176160066082</v>
      </c>
      <c r="H245" s="386">
        <f t="shared" si="11"/>
        <v>204.72098473523414</v>
      </c>
      <c r="I245" s="386">
        <f t="shared" si="9"/>
        <v>51.976558444086265</v>
      </c>
      <c r="J245" s="440"/>
      <c r="K245" s="426">
        <v>0</v>
      </c>
      <c r="L245" s="429">
        <v>204.72098473523414</v>
      </c>
      <c r="M245" s="79"/>
      <c r="N245" s="98"/>
      <c r="P245" s="99"/>
    </row>
    <row r="246" spans="1:16" s="97" customFormat="1" ht="17.649999999999999" customHeight="1" x14ac:dyDescent="0.25">
      <c r="A246" s="436">
        <v>296</v>
      </c>
      <c r="B246" s="437" t="s">
        <v>498</v>
      </c>
      <c r="C246" s="382" t="s">
        <v>1263</v>
      </c>
      <c r="D246" s="426">
        <v>14496.969746199999</v>
      </c>
      <c r="E246" s="432">
        <v>14496.969746199999</v>
      </c>
      <c r="F246" s="427">
        <f t="shared" si="10"/>
        <v>0</v>
      </c>
      <c r="G246" s="426">
        <v>10338.465907192402</v>
      </c>
      <c r="H246" s="386">
        <f t="shared" si="11"/>
        <v>10094.61248332528</v>
      </c>
      <c r="I246" s="386">
        <f t="shared" si="9"/>
        <v>69.632569151020803</v>
      </c>
      <c r="J246" s="440"/>
      <c r="K246" s="426">
        <v>981.81499999999994</v>
      </c>
      <c r="L246" s="429">
        <v>9112.7974833252792</v>
      </c>
      <c r="M246" s="79"/>
      <c r="N246" s="98"/>
      <c r="P246" s="99"/>
    </row>
    <row r="247" spans="1:16" s="97" customFormat="1" ht="17.649999999999999" customHeight="1" x14ac:dyDescent="0.25">
      <c r="A247" s="436">
        <v>297</v>
      </c>
      <c r="B247" s="437" t="s">
        <v>508</v>
      </c>
      <c r="C247" s="382" t="s">
        <v>1264</v>
      </c>
      <c r="D247" s="426">
        <v>2825.0606374084996</v>
      </c>
      <c r="E247" s="432">
        <v>2825.0606374084996</v>
      </c>
      <c r="F247" s="427">
        <f t="shared" si="10"/>
        <v>0</v>
      </c>
      <c r="G247" s="426">
        <v>1973.0992999670839</v>
      </c>
      <c r="H247" s="386">
        <f t="shared" si="11"/>
        <v>1914.4550504773219</v>
      </c>
      <c r="I247" s="386">
        <f t="shared" si="9"/>
        <v>67.766865784286338</v>
      </c>
      <c r="J247" s="440"/>
      <c r="K247" s="426">
        <v>196.363</v>
      </c>
      <c r="L247" s="429">
        <v>1718.0920504773219</v>
      </c>
      <c r="M247" s="79"/>
      <c r="N247" s="98"/>
      <c r="P247" s="99"/>
    </row>
    <row r="248" spans="1:16" s="97" customFormat="1" ht="17.649999999999999" customHeight="1" x14ac:dyDescent="0.25">
      <c r="A248" s="436">
        <v>298</v>
      </c>
      <c r="B248" s="437" t="s">
        <v>498</v>
      </c>
      <c r="C248" s="382" t="s">
        <v>1265</v>
      </c>
      <c r="D248" s="426">
        <v>13720.953184712998</v>
      </c>
      <c r="E248" s="432">
        <v>13720.953184712998</v>
      </c>
      <c r="F248" s="427">
        <f t="shared" si="10"/>
        <v>0</v>
      </c>
      <c r="G248" s="426">
        <v>8351.5596808543996</v>
      </c>
      <c r="H248" s="386">
        <f t="shared" si="11"/>
        <v>8351.5596808543996</v>
      </c>
      <c r="I248" s="386">
        <f t="shared" si="9"/>
        <v>60.867197551254449</v>
      </c>
      <c r="J248" s="440"/>
      <c r="K248" s="426">
        <v>8351.5596808543996</v>
      </c>
      <c r="L248" s="429">
        <v>0</v>
      </c>
      <c r="M248" s="79"/>
      <c r="N248" s="98"/>
      <c r="P248" s="99"/>
    </row>
    <row r="249" spans="1:16" s="97" customFormat="1" ht="17.649999999999999" customHeight="1" x14ac:dyDescent="0.25">
      <c r="A249" s="436">
        <v>300</v>
      </c>
      <c r="B249" s="437" t="s">
        <v>508</v>
      </c>
      <c r="C249" s="382" t="s">
        <v>1266</v>
      </c>
      <c r="D249" s="426">
        <v>1290.2873312269999</v>
      </c>
      <c r="E249" s="432">
        <v>1252.9783612269998</v>
      </c>
      <c r="F249" s="427">
        <f t="shared" si="10"/>
        <v>-2.8915241665219611</v>
      </c>
      <c r="G249" s="426">
        <v>504.93749854709017</v>
      </c>
      <c r="H249" s="386">
        <f>K249+L249</f>
        <v>479.69062361615028</v>
      </c>
      <c r="I249" s="386">
        <f>+H249/E249*100</f>
        <v>38.284030950574859</v>
      </c>
      <c r="J249" s="440"/>
      <c r="K249" s="426">
        <v>0</v>
      </c>
      <c r="L249" s="429">
        <v>479.69062361615028</v>
      </c>
      <c r="M249" s="79"/>
      <c r="N249" s="98"/>
      <c r="P249" s="99"/>
    </row>
    <row r="250" spans="1:16" s="97" customFormat="1" ht="17.649999999999999" customHeight="1" x14ac:dyDescent="0.25">
      <c r="A250" s="436">
        <v>304</v>
      </c>
      <c r="B250" s="437" t="s">
        <v>508</v>
      </c>
      <c r="C250" s="382" t="s">
        <v>1267</v>
      </c>
      <c r="D250" s="426">
        <v>4942.4567099999995</v>
      </c>
      <c r="E250" s="432">
        <v>4893.3659599999992</v>
      </c>
      <c r="F250" s="427">
        <f t="shared" si="10"/>
        <v>-0.99324592769170295</v>
      </c>
      <c r="G250" s="426">
        <v>2490.4667646530997</v>
      </c>
      <c r="H250" s="386">
        <f>K250+L250</f>
        <v>2490.4667646530997</v>
      </c>
      <c r="I250" s="386">
        <f>+H250/E250*100</f>
        <v>50.894758025682187</v>
      </c>
      <c r="J250" s="440"/>
      <c r="K250" s="426">
        <v>2490.4667646530997</v>
      </c>
      <c r="L250" s="429">
        <v>0</v>
      </c>
      <c r="M250" s="79"/>
      <c r="N250" s="98"/>
      <c r="P250" s="99"/>
    </row>
    <row r="251" spans="1:16" s="97" customFormat="1" ht="17.649999999999999" customHeight="1" x14ac:dyDescent="0.25">
      <c r="A251" s="436">
        <v>305</v>
      </c>
      <c r="B251" s="437" t="s">
        <v>618</v>
      </c>
      <c r="C251" s="382" t="s">
        <v>1268</v>
      </c>
      <c r="D251" s="426">
        <v>158.41062699419996</v>
      </c>
      <c r="E251" s="432">
        <v>158.41062699419996</v>
      </c>
      <c r="F251" s="427">
        <f t="shared" si="10"/>
        <v>0</v>
      </c>
      <c r="G251" s="426">
        <v>158.41063799070946</v>
      </c>
      <c r="H251" s="386">
        <f>K251+L251</f>
        <v>81.687893212693226</v>
      </c>
      <c r="I251" s="386">
        <f>+H251/E251*100</f>
        <v>51.567180032488693</v>
      </c>
      <c r="J251" s="440"/>
      <c r="K251" s="426">
        <v>0</v>
      </c>
      <c r="L251" s="429">
        <v>81.687893212693226</v>
      </c>
      <c r="M251" s="79"/>
      <c r="N251" s="98"/>
      <c r="P251" s="99"/>
    </row>
    <row r="252" spans="1:16" s="97" customFormat="1" ht="17.649999999999999" customHeight="1" x14ac:dyDescent="0.25">
      <c r="A252" s="436">
        <v>306</v>
      </c>
      <c r="B252" s="437" t="s">
        <v>618</v>
      </c>
      <c r="C252" s="382" t="s">
        <v>1269</v>
      </c>
      <c r="D252" s="426">
        <v>1389.9935702856999</v>
      </c>
      <c r="E252" s="432">
        <v>1389.9935702856999</v>
      </c>
      <c r="F252" s="427">
        <f t="shared" si="10"/>
        <v>0</v>
      </c>
      <c r="G252" s="426">
        <v>1389.9935777511516</v>
      </c>
      <c r="H252" s="386">
        <f t="shared" si="11"/>
        <v>1081.9339772378098</v>
      </c>
      <c r="I252" s="386">
        <f t="shared" si="9"/>
        <v>77.837336831380355</v>
      </c>
      <c r="J252" s="440"/>
      <c r="K252" s="426">
        <v>0</v>
      </c>
      <c r="L252" s="429">
        <v>1081.9339772378098</v>
      </c>
      <c r="M252" s="79"/>
      <c r="N252" s="98"/>
      <c r="P252" s="99"/>
    </row>
    <row r="253" spans="1:16" s="97" customFormat="1" ht="17.649999999999999" customHeight="1" x14ac:dyDescent="0.25">
      <c r="A253" s="436">
        <v>307</v>
      </c>
      <c r="B253" s="437" t="s">
        <v>600</v>
      </c>
      <c r="C253" s="382" t="s">
        <v>1270</v>
      </c>
      <c r="D253" s="426">
        <v>2114.4197593278996</v>
      </c>
      <c r="E253" s="432">
        <v>1700.5035799999998</v>
      </c>
      <c r="F253" s="427">
        <f t="shared" si="10"/>
        <v>-19.575875485550199</v>
      </c>
      <c r="G253" s="426">
        <v>1556.9897742683688</v>
      </c>
      <c r="H253" s="386">
        <f t="shared" si="11"/>
        <v>1557.1585899999998</v>
      </c>
      <c r="I253" s="386">
        <f t="shared" si="9"/>
        <v>91.5704387990762</v>
      </c>
      <c r="J253" s="440"/>
      <c r="K253" s="426">
        <v>284.45608939525715</v>
      </c>
      <c r="L253" s="429">
        <v>1272.7025006047427</v>
      </c>
      <c r="M253" s="79"/>
      <c r="N253" s="98"/>
      <c r="P253" s="99"/>
    </row>
    <row r="254" spans="1:16" s="97" customFormat="1" ht="27" customHeight="1" x14ac:dyDescent="0.25">
      <c r="A254" s="436">
        <v>308</v>
      </c>
      <c r="B254" s="437" t="s">
        <v>600</v>
      </c>
      <c r="C254" s="443" t="s">
        <v>1271</v>
      </c>
      <c r="D254" s="426">
        <v>1018.1910690233</v>
      </c>
      <c r="E254" s="432">
        <v>1018.1910690233</v>
      </c>
      <c r="F254" s="427">
        <f t="shared" si="10"/>
        <v>0</v>
      </c>
      <c r="G254" s="426">
        <v>1018.1910609553427</v>
      </c>
      <c r="H254" s="386">
        <f t="shared" si="11"/>
        <v>699.86825414170426</v>
      </c>
      <c r="I254" s="386">
        <f t="shared" si="9"/>
        <v>68.736436159575931</v>
      </c>
      <c r="J254" s="440"/>
      <c r="K254" s="426">
        <v>0</v>
      </c>
      <c r="L254" s="429">
        <v>699.86825414170426</v>
      </c>
      <c r="M254" s="79"/>
      <c r="N254" s="98"/>
      <c r="P254" s="99"/>
    </row>
    <row r="255" spans="1:16" s="97" customFormat="1" ht="17.649999999999999" customHeight="1" x14ac:dyDescent="0.25">
      <c r="A255" s="436">
        <v>309</v>
      </c>
      <c r="B255" s="437" t="s">
        <v>600</v>
      </c>
      <c r="C255" s="382" t="s">
        <v>1272</v>
      </c>
      <c r="D255" s="426">
        <v>1885.6738889999999</v>
      </c>
      <c r="E255" s="432">
        <v>1885.6738889999999</v>
      </c>
      <c r="F255" s="427">
        <f t="shared" si="10"/>
        <v>0</v>
      </c>
      <c r="G255" s="426">
        <v>952.68015727581508</v>
      </c>
      <c r="H255" s="386">
        <f t="shared" si="11"/>
        <v>952.94963899999993</v>
      </c>
      <c r="I255" s="386">
        <f t="shared" si="9"/>
        <v>50.536290742476311</v>
      </c>
      <c r="J255" s="440"/>
      <c r="K255" s="426">
        <v>59.537272863747532</v>
      </c>
      <c r="L255" s="429">
        <v>893.41236613625244</v>
      </c>
      <c r="M255" s="79"/>
      <c r="N255" s="98"/>
      <c r="P255" s="99"/>
    </row>
    <row r="256" spans="1:16" s="97" customFormat="1" ht="17.649999999999999" customHeight="1" x14ac:dyDescent="0.25">
      <c r="A256" s="436">
        <v>310</v>
      </c>
      <c r="B256" s="437" t="s">
        <v>600</v>
      </c>
      <c r="C256" s="382" t="s">
        <v>1273</v>
      </c>
      <c r="D256" s="426">
        <v>2297.9183711999999</v>
      </c>
      <c r="E256" s="432">
        <v>2297.9183711999999</v>
      </c>
      <c r="F256" s="427">
        <f t="shared" si="10"/>
        <v>0</v>
      </c>
      <c r="G256" s="426">
        <v>512.89554350291132</v>
      </c>
      <c r="H256" s="386">
        <f t="shared" si="11"/>
        <v>504.44269297287008</v>
      </c>
      <c r="I256" s="386">
        <f t="shared" si="9"/>
        <v>21.952158931974779</v>
      </c>
      <c r="J256" s="440"/>
      <c r="K256" s="426">
        <v>206.22533167499998</v>
      </c>
      <c r="L256" s="429">
        <v>298.21736129787007</v>
      </c>
      <c r="M256" s="79"/>
      <c r="N256" s="98"/>
      <c r="P256" s="99"/>
    </row>
    <row r="257" spans="1:16" s="97" customFormat="1" ht="17.649999999999999" customHeight="1" x14ac:dyDescent="0.25">
      <c r="A257" s="436">
        <v>311</v>
      </c>
      <c r="B257" s="437" t="s">
        <v>577</v>
      </c>
      <c r="C257" s="382" t="s">
        <v>1274</v>
      </c>
      <c r="D257" s="426">
        <v>6450.9172759999992</v>
      </c>
      <c r="E257" s="432">
        <v>6940.5651269912996</v>
      </c>
      <c r="F257" s="427">
        <f t="shared" si="10"/>
        <v>7.5903600998417318</v>
      </c>
      <c r="G257" s="426">
        <v>6941.5259319357519</v>
      </c>
      <c r="H257" s="386">
        <f t="shared" si="11"/>
        <v>6940.5651269912996</v>
      </c>
      <c r="I257" s="386">
        <f t="shared" si="9"/>
        <v>100</v>
      </c>
      <c r="J257" s="440"/>
      <c r="K257" s="426">
        <v>3937.2986524926787</v>
      </c>
      <c r="L257" s="429">
        <v>3003.2664744986209</v>
      </c>
      <c r="M257" s="79"/>
      <c r="N257" s="98"/>
      <c r="P257" s="99"/>
    </row>
    <row r="258" spans="1:16" s="97" customFormat="1" ht="17.649999999999999" customHeight="1" x14ac:dyDescent="0.25">
      <c r="A258" s="436">
        <v>312</v>
      </c>
      <c r="B258" s="437" t="s">
        <v>577</v>
      </c>
      <c r="C258" s="391" t="s">
        <v>1275</v>
      </c>
      <c r="D258" s="426">
        <v>520.22449589999997</v>
      </c>
      <c r="E258" s="432">
        <v>520.22449589999997</v>
      </c>
      <c r="F258" s="427">
        <f t="shared" si="10"/>
        <v>0</v>
      </c>
      <c r="G258" s="426">
        <v>519.76039194845623</v>
      </c>
      <c r="H258" s="386">
        <f t="shared" si="11"/>
        <v>477.24490381471799</v>
      </c>
      <c r="I258" s="386">
        <f t="shared" si="9"/>
        <v>91.738260611714111</v>
      </c>
      <c r="J258" s="440"/>
      <c r="K258" s="426">
        <v>0</v>
      </c>
      <c r="L258" s="429">
        <v>477.24490381471799</v>
      </c>
      <c r="M258" s="79"/>
      <c r="N258" s="98"/>
      <c r="P258" s="99"/>
    </row>
    <row r="259" spans="1:16" s="97" customFormat="1" ht="17.649999999999999" customHeight="1" x14ac:dyDescent="0.25">
      <c r="A259" s="436">
        <v>313</v>
      </c>
      <c r="B259" s="437" t="s">
        <v>498</v>
      </c>
      <c r="C259" s="391" t="s">
        <v>1276</v>
      </c>
      <c r="D259" s="426">
        <v>14241.5800284</v>
      </c>
      <c r="E259" s="432">
        <v>14241.5800284</v>
      </c>
      <c r="F259" s="427">
        <f t="shared" si="10"/>
        <v>0</v>
      </c>
      <c r="G259" s="426">
        <v>7657.0405002073876</v>
      </c>
      <c r="H259" s="386">
        <f t="shared" si="11"/>
        <v>7657.0405002073876</v>
      </c>
      <c r="I259" s="386">
        <f t="shared" si="9"/>
        <v>53.765386178626372</v>
      </c>
      <c r="J259" s="440"/>
      <c r="K259" s="426">
        <v>0</v>
      </c>
      <c r="L259" s="429">
        <v>7657.0405002073876</v>
      </c>
      <c r="M259" s="79"/>
      <c r="N259" s="98"/>
      <c r="P259" s="99"/>
    </row>
    <row r="260" spans="1:16" s="97" customFormat="1" ht="17.649999999999999" customHeight="1" x14ac:dyDescent="0.25">
      <c r="A260" s="436">
        <v>314</v>
      </c>
      <c r="B260" s="437" t="s">
        <v>508</v>
      </c>
      <c r="C260" s="391" t="s">
        <v>1277</v>
      </c>
      <c r="D260" s="426">
        <v>2791.1225524842998</v>
      </c>
      <c r="E260" s="432">
        <v>2791.1225524842998</v>
      </c>
      <c r="F260" s="427">
        <f t="shared" si="10"/>
        <v>0</v>
      </c>
      <c r="G260" s="426">
        <v>1880.272400971498</v>
      </c>
      <c r="H260" s="386">
        <f t="shared" si="11"/>
        <v>1879.9982324842999</v>
      </c>
      <c r="I260" s="386">
        <f t="shared" si="9"/>
        <v>67.356348463128796</v>
      </c>
      <c r="J260" s="440"/>
      <c r="K260" s="426">
        <v>138.4294517144497</v>
      </c>
      <c r="L260" s="429">
        <v>1741.5687807698503</v>
      </c>
      <c r="M260" s="79"/>
      <c r="N260" s="98"/>
      <c r="P260" s="99"/>
    </row>
    <row r="261" spans="1:16" s="97" customFormat="1" ht="17.649999999999999" customHeight="1" x14ac:dyDescent="0.25">
      <c r="A261" s="436">
        <v>316</v>
      </c>
      <c r="B261" s="437" t="s">
        <v>512</v>
      </c>
      <c r="C261" s="391" t="s">
        <v>1278</v>
      </c>
      <c r="D261" s="426">
        <v>350.78622100729996</v>
      </c>
      <c r="E261" s="432">
        <v>350.78622100729996</v>
      </c>
      <c r="F261" s="427">
        <f t="shared" si="10"/>
        <v>0</v>
      </c>
      <c r="G261" s="426">
        <v>350.78621353946835</v>
      </c>
      <c r="H261" s="386">
        <f t="shared" si="11"/>
        <v>292.99274988871576</v>
      </c>
      <c r="I261" s="386">
        <f t="shared" si="9"/>
        <v>83.524589149303708</v>
      </c>
      <c r="J261" s="440"/>
      <c r="K261" s="426">
        <v>0</v>
      </c>
      <c r="L261" s="429">
        <v>292.99274988871576</v>
      </c>
      <c r="M261" s="79"/>
      <c r="N261" s="98"/>
      <c r="P261" s="99"/>
    </row>
    <row r="262" spans="1:16" s="97" customFormat="1" ht="17.649999999999999" customHeight="1" x14ac:dyDescent="0.25">
      <c r="A262" s="436">
        <v>317</v>
      </c>
      <c r="B262" s="437" t="s">
        <v>600</v>
      </c>
      <c r="C262" s="391" t="s">
        <v>1279</v>
      </c>
      <c r="D262" s="426">
        <v>1318.1279719114998</v>
      </c>
      <c r="E262" s="432">
        <v>1318.1279719114998</v>
      </c>
      <c r="F262" s="427">
        <f t="shared" si="10"/>
        <v>0</v>
      </c>
      <c r="G262" s="426">
        <v>1318.1279724574345</v>
      </c>
      <c r="H262" s="386">
        <f t="shared" si="11"/>
        <v>1046.6635846641116</v>
      </c>
      <c r="I262" s="386">
        <f t="shared" si="9"/>
        <v>79.405308662578435</v>
      </c>
      <c r="J262" s="440"/>
      <c r="K262" s="426">
        <v>0</v>
      </c>
      <c r="L262" s="429">
        <v>1046.6635846641116</v>
      </c>
      <c r="M262" s="79"/>
      <c r="N262" s="98"/>
      <c r="P262" s="99"/>
    </row>
    <row r="263" spans="1:16" s="97" customFormat="1" ht="17.649999999999999" customHeight="1" x14ac:dyDescent="0.25">
      <c r="A263" s="436">
        <v>318</v>
      </c>
      <c r="B263" s="437" t="s">
        <v>512</v>
      </c>
      <c r="C263" s="391" t="s">
        <v>761</v>
      </c>
      <c r="D263" s="426">
        <v>295.43480984199999</v>
      </c>
      <c r="E263" s="432">
        <v>295.43480984199999</v>
      </c>
      <c r="F263" s="427">
        <f t="shared" si="10"/>
        <v>0</v>
      </c>
      <c r="G263" s="426">
        <v>295.43480270938522</v>
      </c>
      <c r="H263" s="386">
        <f t="shared" si="11"/>
        <v>203.67502110939282</v>
      </c>
      <c r="I263" s="386">
        <f t="shared" si="9"/>
        <v>68.94076605878611</v>
      </c>
      <c r="J263" s="440"/>
      <c r="K263" s="426">
        <v>0</v>
      </c>
      <c r="L263" s="429">
        <v>203.67502110939282</v>
      </c>
      <c r="M263" s="79"/>
      <c r="N263" s="98"/>
      <c r="P263" s="99"/>
    </row>
    <row r="264" spans="1:16" s="97" customFormat="1" ht="17.649999999999999" customHeight="1" x14ac:dyDescent="0.25">
      <c r="A264" s="436">
        <v>319</v>
      </c>
      <c r="B264" s="437" t="s">
        <v>600</v>
      </c>
      <c r="C264" s="391" t="s">
        <v>1280</v>
      </c>
      <c r="D264" s="426">
        <v>884.67874024899993</v>
      </c>
      <c r="E264" s="432">
        <v>884.67874024899993</v>
      </c>
      <c r="F264" s="427">
        <f t="shared" si="10"/>
        <v>0</v>
      </c>
      <c r="G264" s="426">
        <v>884.6787493882083</v>
      </c>
      <c r="H264" s="386">
        <f t="shared" si="11"/>
        <v>663.50906203855732</v>
      </c>
      <c r="I264" s="386">
        <f t="shared" si="9"/>
        <v>75.000000774496669</v>
      </c>
      <c r="J264" s="440"/>
      <c r="K264" s="426">
        <v>0</v>
      </c>
      <c r="L264" s="429">
        <v>663.50906203855732</v>
      </c>
      <c r="M264" s="79"/>
      <c r="N264" s="98"/>
      <c r="P264" s="99"/>
    </row>
    <row r="265" spans="1:16" s="97" customFormat="1" ht="17.649999999999999" customHeight="1" x14ac:dyDescent="0.25">
      <c r="A265" s="436">
        <v>320</v>
      </c>
      <c r="B265" s="437" t="s">
        <v>508</v>
      </c>
      <c r="C265" s="391" t="s">
        <v>1281</v>
      </c>
      <c r="D265" s="426">
        <v>1189.1983431949</v>
      </c>
      <c r="E265" s="432">
        <v>1189.1983431949</v>
      </c>
      <c r="F265" s="427">
        <f t="shared" si="10"/>
        <v>0</v>
      </c>
      <c r="G265" s="426">
        <v>1189.1983405490989</v>
      </c>
      <c r="H265" s="386">
        <f t="shared" si="11"/>
        <v>980.25933738943695</v>
      </c>
      <c r="I265" s="386">
        <f t="shared" si="9"/>
        <v>82.430264303587279</v>
      </c>
      <c r="J265" s="440"/>
      <c r="K265" s="426">
        <v>0</v>
      </c>
      <c r="L265" s="429">
        <v>980.25933738943695</v>
      </c>
      <c r="M265" s="79"/>
      <c r="N265" s="98"/>
      <c r="P265" s="99"/>
    </row>
    <row r="266" spans="1:16" s="97" customFormat="1" ht="17.649999999999999" customHeight="1" x14ac:dyDescent="0.25">
      <c r="A266" s="436">
        <v>321</v>
      </c>
      <c r="B266" s="437" t="s">
        <v>600</v>
      </c>
      <c r="C266" s="444" t="s">
        <v>1282</v>
      </c>
      <c r="D266" s="426">
        <v>1153.3184441999999</v>
      </c>
      <c r="E266" s="432">
        <v>1153.3184441999999</v>
      </c>
      <c r="F266" s="427">
        <f t="shared" si="10"/>
        <v>0</v>
      </c>
      <c r="G266" s="426">
        <v>1105.5350777932847</v>
      </c>
      <c r="H266" s="386">
        <f t="shared" si="11"/>
        <v>1095.9021657729629</v>
      </c>
      <c r="I266" s="386">
        <f t="shared" si="9"/>
        <v>95.021645694146173</v>
      </c>
      <c r="J266" s="440"/>
      <c r="K266" s="426">
        <v>666.32357515650006</v>
      </c>
      <c r="L266" s="429">
        <v>429.57859061646292</v>
      </c>
      <c r="M266" s="79"/>
      <c r="N266" s="98"/>
      <c r="P266" s="99"/>
    </row>
    <row r="267" spans="1:16" s="97" customFormat="1" ht="17.649999999999999" customHeight="1" x14ac:dyDescent="0.25">
      <c r="A267" s="436">
        <v>322</v>
      </c>
      <c r="B267" s="437" t="s">
        <v>600</v>
      </c>
      <c r="C267" s="391" t="s">
        <v>1283</v>
      </c>
      <c r="D267" s="426">
        <v>11058.5357984</v>
      </c>
      <c r="E267" s="432">
        <v>11058.5357984</v>
      </c>
      <c r="F267" s="427">
        <f t="shared" si="10"/>
        <v>0</v>
      </c>
      <c r="G267" s="426">
        <v>8692.3695074203879</v>
      </c>
      <c r="H267" s="386">
        <f t="shared" si="11"/>
        <v>7710.946428289255</v>
      </c>
      <c r="I267" s="386">
        <f t="shared" si="9"/>
        <v>69.728457445559016</v>
      </c>
      <c r="J267" s="440"/>
      <c r="K267" s="426">
        <v>0</v>
      </c>
      <c r="L267" s="429">
        <v>7710.946428289255</v>
      </c>
      <c r="M267" s="79"/>
      <c r="N267" s="98"/>
      <c r="P267" s="99"/>
    </row>
    <row r="268" spans="1:16" s="97" customFormat="1" ht="17.649999999999999" customHeight="1" x14ac:dyDescent="0.25">
      <c r="A268" s="436">
        <v>327</v>
      </c>
      <c r="B268" s="437" t="s">
        <v>496</v>
      </c>
      <c r="C268" s="391" t="s">
        <v>766</v>
      </c>
      <c r="D268" s="426">
        <v>1238.2258053999999</v>
      </c>
      <c r="E268" s="432">
        <v>1238.2258053999999</v>
      </c>
      <c r="F268" s="427">
        <f t="shared" si="10"/>
        <v>0</v>
      </c>
      <c r="G268" s="426">
        <v>1007.0476454999998</v>
      </c>
      <c r="H268" s="386">
        <f t="shared" si="11"/>
        <v>1007.0476454999998</v>
      </c>
      <c r="I268" s="386">
        <f t="shared" si="9"/>
        <v>81.329886770909312</v>
      </c>
      <c r="J268" s="440"/>
      <c r="K268" s="426">
        <v>1007.0476454999998</v>
      </c>
      <c r="L268" s="429">
        <v>0</v>
      </c>
      <c r="M268" s="79"/>
      <c r="N268" s="98"/>
      <c r="P268" s="99"/>
    </row>
    <row r="269" spans="1:16" s="97" customFormat="1" ht="17.649999999999999" customHeight="1" x14ac:dyDescent="0.25">
      <c r="A269" s="436">
        <v>328</v>
      </c>
      <c r="B269" s="437" t="s">
        <v>508</v>
      </c>
      <c r="C269" s="391" t="s">
        <v>1284</v>
      </c>
      <c r="D269" s="426">
        <v>100.8913094</v>
      </c>
      <c r="E269" s="432">
        <v>88.999958845999998</v>
      </c>
      <c r="F269" s="427">
        <f t="shared" si="10"/>
        <v>-11.786298170494362</v>
      </c>
      <c r="G269" s="426">
        <v>88.999953359242454</v>
      </c>
      <c r="H269" s="386">
        <f t="shared" si="11"/>
        <v>85.908628255872699</v>
      </c>
      <c r="I269" s="386">
        <f t="shared" si="9"/>
        <v>96.526593236434692</v>
      </c>
      <c r="J269" s="440"/>
      <c r="K269" s="426">
        <v>0</v>
      </c>
      <c r="L269" s="429">
        <v>85.908628255872699</v>
      </c>
      <c r="M269" s="79"/>
      <c r="N269" s="98"/>
      <c r="P269" s="99"/>
    </row>
    <row r="270" spans="1:16" s="97" customFormat="1" ht="17.649999999999999" customHeight="1" x14ac:dyDescent="0.25">
      <c r="A270" s="436">
        <v>336</v>
      </c>
      <c r="B270" s="437" t="s">
        <v>600</v>
      </c>
      <c r="C270" s="391" t="s">
        <v>1285</v>
      </c>
      <c r="D270" s="426">
        <v>2560.4164295999999</v>
      </c>
      <c r="E270" s="432">
        <v>2525.0710896000001</v>
      </c>
      <c r="F270" s="427">
        <f t="shared" si="10"/>
        <v>-1.3804527885146314</v>
      </c>
      <c r="G270" s="426">
        <v>1775.7891176643711</v>
      </c>
      <c r="H270" s="386">
        <f t="shared" si="11"/>
        <v>1871.3931364498483</v>
      </c>
      <c r="I270" s="386">
        <f t="shared" si="9"/>
        <v>74.112493076236447</v>
      </c>
      <c r="J270" s="440"/>
      <c r="K270" s="426">
        <v>873.66941301839995</v>
      </c>
      <c r="L270" s="429">
        <v>997.72372343144832</v>
      </c>
      <c r="M270" s="79"/>
      <c r="N270" s="98"/>
      <c r="P270" s="99"/>
    </row>
    <row r="271" spans="1:16" s="97" customFormat="1" ht="17.649999999999999" customHeight="1" x14ac:dyDescent="0.25">
      <c r="A271" s="436">
        <v>337</v>
      </c>
      <c r="B271" s="445" t="s">
        <v>1286</v>
      </c>
      <c r="C271" s="445"/>
      <c r="D271" s="426">
        <v>2887.4786423999999</v>
      </c>
      <c r="E271" s="432">
        <v>2854.0969324000002</v>
      </c>
      <c r="F271" s="427">
        <f t="shared" si="10"/>
        <v>-1.1560850878624507</v>
      </c>
      <c r="G271" s="426">
        <v>1405.7572621399827</v>
      </c>
      <c r="H271" s="386">
        <f>K271+L271</f>
        <v>1501.2090034557591</v>
      </c>
      <c r="I271" s="386">
        <f>+H271/E271*100</f>
        <v>52.598388877892724</v>
      </c>
      <c r="J271" s="440"/>
      <c r="K271" s="426">
        <v>392.726</v>
      </c>
      <c r="L271" s="429">
        <v>1108.4830034557592</v>
      </c>
      <c r="M271" s="79"/>
      <c r="N271" s="98"/>
      <c r="P271" s="99"/>
    </row>
    <row r="272" spans="1:16" s="97" customFormat="1" ht="17.649999999999999" customHeight="1" x14ac:dyDescent="0.25">
      <c r="A272" s="436">
        <v>338</v>
      </c>
      <c r="B272" s="437" t="s">
        <v>600</v>
      </c>
      <c r="C272" s="391" t="s">
        <v>1287</v>
      </c>
      <c r="D272" s="426">
        <v>3271.211217</v>
      </c>
      <c r="E272" s="432">
        <v>3271.211217</v>
      </c>
      <c r="F272" s="427">
        <f t="shared" ref="F272:F310" si="12">E272/D272*100-100</f>
        <v>0</v>
      </c>
      <c r="G272" s="426">
        <v>626.27906727740378</v>
      </c>
      <c r="H272" s="386">
        <f t="shared" si="11"/>
        <v>617.70382755594164</v>
      </c>
      <c r="I272" s="386">
        <f>+H272/E272*100</f>
        <v>18.883030980874192</v>
      </c>
      <c r="J272" s="440"/>
      <c r="K272" s="426">
        <v>195.4597302</v>
      </c>
      <c r="L272" s="429">
        <v>422.24409735594168</v>
      </c>
      <c r="M272" s="79"/>
      <c r="N272" s="98"/>
      <c r="P272" s="99"/>
    </row>
    <row r="273" spans="1:16" s="97" customFormat="1" ht="31.5" customHeight="1" x14ac:dyDescent="0.25">
      <c r="A273" s="436">
        <v>339</v>
      </c>
      <c r="B273" s="437" t="s">
        <v>600</v>
      </c>
      <c r="C273" s="446" t="s">
        <v>1288</v>
      </c>
      <c r="D273" s="426">
        <v>16590.002963200001</v>
      </c>
      <c r="E273" s="432">
        <v>16590.002963200001</v>
      </c>
      <c r="F273" s="427">
        <f t="shared" si="12"/>
        <v>0</v>
      </c>
      <c r="G273" s="426">
        <v>10733.950700378547</v>
      </c>
      <c r="H273" s="386">
        <f>K273+L273</f>
        <v>10734.458303199999</v>
      </c>
      <c r="I273" s="386">
        <f>+H273/E273*100</f>
        <v>64.704378456177551</v>
      </c>
      <c r="J273" s="440"/>
      <c r="K273" s="426">
        <v>681.51399337396333</v>
      </c>
      <c r="L273" s="429">
        <v>10052.944309826036</v>
      </c>
      <c r="M273" s="79"/>
      <c r="N273" s="98"/>
      <c r="P273" s="99"/>
    </row>
    <row r="274" spans="1:16" s="97" customFormat="1" ht="17.649999999999999" customHeight="1" x14ac:dyDescent="0.25">
      <c r="A274" s="436">
        <v>349</v>
      </c>
      <c r="B274" s="437" t="s">
        <v>600</v>
      </c>
      <c r="C274" s="444" t="s">
        <v>1289</v>
      </c>
      <c r="D274" s="426">
        <v>1629.8521725999997</v>
      </c>
      <c r="E274" s="432">
        <v>1629.8521725999997</v>
      </c>
      <c r="F274" s="427">
        <f t="shared" si="12"/>
        <v>0</v>
      </c>
      <c r="G274" s="426">
        <v>231.24840093903782</v>
      </c>
      <c r="H274" s="386">
        <f>K274+L274</f>
        <v>230.73228184059263</v>
      </c>
      <c r="I274" s="386">
        <f>+H274/E274*100</f>
        <v>14.156638603151356</v>
      </c>
      <c r="J274" s="440"/>
      <c r="K274" s="426">
        <v>117.28752171849999</v>
      </c>
      <c r="L274" s="429">
        <v>113.44476012209266</v>
      </c>
      <c r="M274" s="79"/>
      <c r="N274" s="98"/>
      <c r="P274" s="99"/>
    </row>
    <row r="275" spans="1:16" s="97" customFormat="1" ht="17.649999999999999" customHeight="1" x14ac:dyDescent="0.25">
      <c r="A275" s="436">
        <v>350</v>
      </c>
      <c r="B275" s="437" t="s">
        <v>600</v>
      </c>
      <c r="C275" s="444" t="s">
        <v>1467</v>
      </c>
      <c r="D275" s="426">
        <v>2576.7145586000001</v>
      </c>
      <c r="E275" s="432">
        <v>2576.7145586000001</v>
      </c>
      <c r="F275" s="427">
        <f t="shared" si="12"/>
        <v>0</v>
      </c>
      <c r="G275" s="426">
        <v>2576.6671461063852</v>
      </c>
      <c r="H275" s="386">
        <f>K275+L275</f>
        <v>2576.7145585999997</v>
      </c>
      <c r="I275" s="386">
        <f>+H275/E275*100</f>
        <v>99.999999999999972</v>
      </c>
      <c r="J275" s="440"/>
      <c r="K275" s="426">
        <v>1168.6223700557809</v>
      </c>
      <c r="L275" s="429">
        <v>1408.092188544219</v>
      </c>
      <c r="M275" s="79"/>
      <c r="N275" s="98"/>
      <c r="P275" s="99"/>
    </row>
    <row r="276" spans="1:16" s="97" customFormat="1" ht="17.649999999999999" customHeight="1" x14ac:dyDescent="0.25">
      <c r="A276" s="447" t="s">
        <v>1290</v>
      </c>
      <c r="B276" s="447"/>
      <c r="C276" s="447"/>
      <c r="D276" s="420">
        <f>SUM(D277:D310)</f>
        <v>264627.55595210509</v>
      </c>
      <c r="E276" s="420">
        <f>SUM(E277:E310)</f>
        <v>264627.55595119175</v>
      </c>
      <c r="F276" s="448">
        <f t="shared" si="12"/>
        <v>-3.4513902846811106E-10</v>
      </c>
      <c r="G276" s="420">
        <f>SUM(G277:G310)</f>
        <v>214038.05569263216</v>
      </c>
      <c r="H276" s="420">
        <f>SUM(H277:H310)</f>
        <v>214041.45316628489</v>
      </c>
      <c r="I276" s="422">
        <f t="shared" ref="I276:I310" si="13">+H276/E276*100</f>
        <v>80.884038095323291</v>
      </c>
      <c r="J276" s="420"/>
      <c r="K276" s="420">
        <f>SUM(K277:K310)</f>
        <v>24972.282221590802</v>
      </c>
      <c r="L276" s="420">
        <f>SUM(L277:L310)</f>
        <v>189069.17094469414</v>
      </c>
      <c r="M276" s="79"/>
      <c r="N276" s="98"/>
    </row>
    <row r="277" spans="1:16" s="97" customFormat="1" ht="17.649999999999999" customHeight="1" x14ac:dyDescent="0.25">
      <c r="A277" s="424">
        <v>1</v>
      </c>
      <c r="B277" s="216" t="s">
        <v>1291</v>
      </c>
      <c r="C277" s="449" t="s">
        <v>1292</v>
      </c>
      <c r="D277" s="426">
        <v>7079.2788759999994</v>
      </c>
      <c r="E277" s="426">
        <v>7079.2788759999994</v>
      </c>
      <c r="F277" s="386">
        <f t="shared" si="12"/>
        <v>0</v>
      </c>
      <c r="G277" s="426">
        <v>7079.2788759999994</v>
      </c>
      <c r="H277" s="426">
        <v>7079.2788759999994</v>
      </c>
      <c r="I277" s="386">
        <f t="shared" si="13"/>
        <v>100</v>
      </c>
      <c r="J277" s="428"/>
      <c r="K277" s="426">
        <v>0</v>
      </c>
      <c r="L277" s="426">
        <v>7079.2788759999994</v>
      </c>
      <c r="M277" s="79"/>
      <c r="N277" s="98"/>
    </row>
    <row r="278" spans="1:16" s="97" customFormat="1" ht="17.649999999999999" customHeight="1" x14ac:dyDescent="0.25">
      <c r="A278" s="424">
        <v>2</v>
      </c>
      <c r="B278" s="216" t="s">
        <v>498</v>
      </c>
      <c r="C278" s="449" t="s">
        <v>1293</v>
      </c>
      <c r="D278" s="426">
        <v>5063.0235919999996</v>
      </c>
      <c r="E278" s="426">
        <v>5063.0235919999996</v>
      </c>
      <c r="F278" s="386">
        <f t="shared" si="12"/>
        <v>0</v>
      </c>
      <c r="G278" s="426">
        <v>5063.0235919999996</v>
      </c>
      <c r="H278" s="426">
        <v>5063.0235919999996</v>
      </c>
      <c r="I278" s="386">
        <f t="shared" si="13"/>
        <v>100</v>
      </c>
      <c r="J278" s="428"/>
      <c r="K278" s="426">
        <v>0</v>
      </c>
      <c r="L278" s="426">
        <v>5063.0235919999996</v>
      </c>
      <c r="M278" s="79"/>
      <c r="N278" s="98"/>
    </row>
    <row r="279" spans="1:16" s="97" customFormat="1" ht="17.649999999999999" customHeight="1" x14ac:dyDescent="0.25">
      <c r="A279" s="424">
        <v>3</v>
      </c>
      <c r="B279" s="216" t="s">
        <v>498</v>
      </c>
      <c r="C279" s="449" t="s">
        <v>1294</v>
      </c>
      <c r="D279" s="426">
        <v>7210.2529969999996</v>
      </c>
      <c r="E279" s="426">
        <v>7210.2529969999996</v>
      </c>
      <c r="F279" s="386">
        <f t="shared" si="12"/>
        <v>0</v>
      </c>
      <c r="G279" s="426">
        <v>7210.2529969999996</v>
      </c>
      <c r="H279" s="426">
        <v>7210.4493599999996</v>
      </c>
      <c r="I279" s="386">
        <f t="shared" si="13"/>
        <v>100.00272338571313</v>
      </c>
      <c r="J279" s="428"/>
      <c r="K279" s="426">
        <v>0</v>
      </c>
      <c r="L279" s="426">
        <v>7210.4493599999996</v>
      </c>
      <c r="M279" s="79"/>
      <c r="N279" s="98"/>
    </row>
    <row r="280" spans="1:16" s="97" customFormat="1" ht="17.649999999999999" customHeight="1" x14ac:dyDescent="0.25">
      <c r="A280" s="424">
        <v>4</v>
      </c>
      <c r="B280" s="216" t="s">
        <v>498</v>
      </c>
      <c r="C280" s="449" t="s">
        <v>1295</v>
      </c>
      <c r="D280" s="426">
        <v>2939.9489765850294</v>
      </c>
      <c r="E280" s="426">
        <v>2939.9489763566999</v>
      </c>
      <c r="F280" s="386">
        <f t="shared" si="12"/>
        <v>-7.7664452646786231E-9</v>
      </c>
      <c r="G280" s="426">
        <v>2939.9489763566999</v>
      </c>
      <c r="H280" s="426">
        <v>2939.9489767417249</v>
      </c>
      <c r="I280" s="386">
        <f t="shared" si="13"/>
        <v>100.00000001309633</v>
      </c>
      <c r="J280" s="428"/>
      <c r="K280" s="426">
        <v>0</v>
      </c>
      <c r="L280" s="426">
        <v>2939.9489767417249</v>
      </c>
      <c r="M280" s="79"/>
      <c r="N280" s="98"/>
    </row>
    <row r="281" spans="1:16" s="97" customFormat="1" ht="17.649999999999999" customHeight="1" x14ac:dyDescent="0.25">
      <c r="A281" s="424">
        <v>5</v>
      </c>
      <c r="B281" s="216" t="s">
        <v>498</v>
      </c>
      <c r="C281" s="449" t="s">
        <v>1296</v>
      </c>
      <c r="D281" s="426">
        <v>3440.1223156899418</v>
      </c>
      <c r="E281" s="426">
        <v>3440.1223161465996</v>
      </c>
      <c r="F281" s="386">
        <f t="shared" si="12"/>
        <v>1.3274473076307913E-8</v>
      </c>
      <c r="G281" s="426">
        <v>3440.1223161465996</v>
      </c>
      <c r="H281" s="426">
        <v>3440.2797599999994</v>
      </c>
      <c r="I281" s="386">
        <f t="shared" si="13"/>
        <v>100.00457669346991</v>
      </c>
      <c r="J281" s="428"/>
      <c r="K281" s="426">
        <v>0</v>
      </c>
      <c r="L281" s="426">
        <v>3440.2797599999994</v>
      </c>
      <c r="M281" s="79"/>
      <c r="N281" s="98"/>
    </row>
    <row r="282" spans="1:16" s="97" customFormat="1" ht="17.649999999999999" customHeight="1" x14ac:dyDescent="0.25">
      <c r="A282" s="424">
        <v>6</v>
      </c>
      <c r="B282" s="216" t="s">
        <v>506</v>
      </c>
      <c r="C282" s="449" t="s">
        <v>1297</v>
      </c>
      <c r="D282" s="426">
        <v>4010.2233675000002</v>
      </c>
      <c r="E282" s="426">
        <v>4010.2233674999998</v>
      </c>
      <c r="F282" s="386">
        <f t="shared" si="12"/>
        <v>0</v>
      </c>
      <c r="G282" s="426">
        <v>4010.2233674999998</v>
      </c>
      <c r="H282" s="426">
        <v>4010.2233674999998</v>
      </c>
      <c r="I282" s="386">
        <f t="shared" si="13"/>
        <v>100</v>
      </c>
      <c r="J282" s="428"/>
      <c r="K282" s="426">
        <v>0</v>
      </c>
      <c r="L282" s="426">
        <v>4010.2233674999998</v>
      </c>
      <c r="M282" s="79"/>
      <c r="N282" s="98"/>
    </row>
    <row r="283" spans="1:16" s="97" customFormat="1" ht="17.649999999999999" customHeight="1" x14ac:dyDescent="0.25">
      <c r="A283" s="424">
        <v>7</v>
      </c>
      <c r="B283" s="216" t="s">
        <v>498</v>
      </c>
      <c r="C283" s="449" t="s">
        <v>1298</v>
      </c>
      <c r="D283" s="426">
        <v>5081.0889879999995</v>
      </c>
      <c r="E283" s="426">
        <v>5081.0889879999995</v>
      </c>
      <c r="F283" s="386">
        <f t="shared" si="12"/>
        <v>0</v>
      </c>
      <c r="G283" s="426">
        <v>5081.0889879999995</v>
      </c>
      <c r="H283" s="426">
        <v>5081.8744399999996</v>
      </c>
      <c r="I283" s="386">
        <f t="shared" si="13"/>
        <v>100.0154583397743</v>
      </c>
      <c r="J283" s="428"/>
      <c r="K283" s="426">
        <v>0</v>
      </c>
      <c r="L283" s="426">
        <v>5081.8744399999996</v>
      </c>
      <c r="M283" s="79"/>
      <c r="N283" s="98"/>
    </row>
    <row r="284" spans="1:16" s="97" customFormat="1" ht="17.649999999999999" customHeight="1" x14ac:dyDescent="0.25">
      <c r="A284" s="424">
        <v>8</v>
      </c>
      <c r="B284" s="216" t="s">
        <v>498</v>
      </c>
      <c r="C284" s="449" t="s">
        <v>1299</v>
      </c>
      <c r="D284" s="426">
        <v>3171.6551759999993</v>
      </c>
      <c r="E284" s="426">
        <v>3171.6551759999998</v>
      </c>
      <c r="F284" s="386">
        <f t="shared" si="12"/>
        <v>0</v>
      </c>
      <c r="G284" s="426">
        <v>3171.6551759999998</v>
      </c>
      <c r="H284" s="426">
        <v>3171.6551759999998</v>
      </c>
      <c r="I284" s="386">
        <f t="shared" si="13"/>
        <v>100</v>
      </c>
      <c r="J284" s="428"/>
      <c r="K284" s="426">
        <v>0</v>
      </c>
      <c r="L284" s="426">
        <v>3171.6551759999998</v>
      </c>
      <c r="M284" s="79"/>
      <c r="N284" s="98"/>
    </row>
    <row r="285" spans="1:16" s="97" customFormat="1" ht="17.649999999999999" customHeight="1" x14ac:dyDescent="0.25">
      <c r="A285" s="424">
        <v>9</v>
      </c>
      <c r="B285" s="216" t="s">
        <v>498</v>
      </c>
      <c r="C285" s="449" t="s">
        <v>1300</v>
      </c>
      <c r="D285" s="426">
        <v>4672.4575849999992</v>
      </c>
      <c r="E285" s="426">
        <v>4672.4575849999992</v>
      </c>
      <c r="F285" s="386">
        <f t="shared" si="12"/>
        <v>0</v>
      </c>
      <c r="G285" s="426">
        <v>4672.4575849999992</v>
      </c>
      <c r="H285" s="426">
        <v>4672.4575849999992</v>
      </c>
      <c r="I285" s="386">
        <f t="shared" si="13"/>
        <v>100</v>
      </c>
      <c r="J285" s="428"/>
      <c r="K285" s="426">
        <v>0</v>
      </c>
      <c r="L285" s="426">
        <v>4672.4575849999992</v>
      </c>
      <c r="M285" s="79"/>
      <c r="N285" s="98"/>
    </row>
    <row r="286" spans="1:16" s="97" customFormat="1" ht="17.649999999999999" customHeight="1" x14ac:dyDescent="0.25">
      <c r="A286" s="424">
        <v>10</v>
      </c>
      <c r="B286" s="216" t="s">
        <v>498</v>
      </c>
      <c r="C286" s="449" t="s">
        <v>1301</v>
      </c>
      <c r="D286" s="426">
        <v>6973.8319449999999</v>
      </c>
      <c r="E286" s="426">
        <v>6973.831944999999</v>
      </c>
      <c r="F286" s="386">
        <f t="shared" si="12"/>
        <v>0</v>
      </c>
      <c r="G286" s="426">
        <v>6973.831944999999</v>
      </c>
      <c r="H286" s="426">
        <v>6973.831944999999</v>
      </c>
      <c r="I286" s="386">
        <f t="shared" si="13"/>
        <v>100</v>
      </c>
      <c r="J286" s="428"/>
      <c r="K286" s="426">
        <v>0</v>
      </c>
      <c r="L286" s="426">
        <v>6973.831944999999</v>
      </c>
      <c r="M286" s="79"/>
      <c r="N286" s="98"/>
    </row>
    <row r="287" spans="1:16" s="97" customFormat="1" ht="17.649999999999999" customHeight="1" x14ac:dyDescent="0.25">
      <c r="A287" s="424">
        <v>11</v>
      </c>
      <c r="B287" s="216" t="s">
        <v>498</v>
      </c>
      <c r="C287" s="449" t="s">
        <v>1302</v>
      </c>
      <c r="D287" s="426">
        <v>3358.9854779999996</v>
      </c>
      <c r="E287" s="426">
        <v>3358.9854779999996</v>
      </c>
      <c r="F287" s="386">
        <f t="shared" si="12"/>
        <v>0</v>
      </c>
      <c r="G287" s="426">
        <v>3358.9854779999996</v>
      </c>
      <c r="H287" s="426">
        <v>3359.7709299999997</v>
      </c>
      <c r="I287" s="386">
        <f t="shared" si="13"/>
        <v>100.02338360809074</v>
      </c>
      <c r="J287" s="428"/>
      <c r="K287" s="426">
        <v>0</v>
      </c>
      <c r="L287" s="426">
        <v>3359.7709299999997</v>
      </c>
      <c r="M287" s="79"/>
      <c r="N287" s="98"/>
    </row>
    <row r="288" spans="1:16" s="97" customFormat="1" ht="17.649999999999999" customHeight="1" x14ac:dyDescent="0.25">
      <c r="A288" s="424">
        <v>12</v>
      </c>
      <c r="B288" s="216" t="s">
        <v>498</v>
      </c>
      <c r="C288" s="449" t="s">
        <v>1303</v>
      </c>
      <c r="D288" s="426">
        <v>5964.5261249999994</v>
      </c>
      <c r="E288" s="426">
        <v>5964.5261249999994</v>
      </c>
      <c r="F288" s="386">
        <f t="shared" si="12"/>
        <v>0</v>
      </c>
      <c r="G288" s="426">
        <v>5964.5261249999994</v>
      </c>
      <c r="H288" s="426">
        <v>5964.5261249999994</v>
      </c>
      <c r="I288" s="386">
        <f t="shared" si="13"/>
        <v>100</v>
      </c>
      <c r="J288" s="428"/>
      <c r="K288" s="426">
        <v>0</v>
      </c>
      <c r="L288" s="426">
        <v>5964.5261249999994</v>
      </c>
      <c r="M288" s="79"/>
      <c r="N288" s="98"/>
    </row>
    <row r="289" spans="1:14" s="97" customFormat="1" ht="17.649999999999999" customHeight="1" x14ac:dyDescent="0.25">
      <c r="A289" s="424">
        <v>13</v>
      </c>
      <c r="B289" s="216" t="s">
        <v>1291</v>
      </c>
      <c r="C289" s="449" t="s">
        <v>1304</v>
      </c>
      <c r="D289" s="426">
        <v>5950.8396238999994</v>
      </c>
      <c r="E289" s="426">
        <v>5950.8396238999994</v>
      </c>
      <c r="F289" s="386">
        <f t="shared" si="12"/>
        <v>0</v>
      </c>
      <c r="G289" s="426">
        <v>5950.8396238999994</v>
      </c>
      <c r="H289" s="426">
        <v>5951.76253</v>
      </c>
      <c r="I289" s="386">
        <f t="shared" si="13"/>
        <v>100.01550883838802</v>
      </c>
      <c r="J289" s="428"/>
      <c r="K289" s="426">
        <v>0</v>
      </c>
      <c r="L289" s="426">
        <v>5951.76253</v>
      </c>
      <c r="M289" s="79"/>
      <c r="N289" s="98"/>
    </row>
    <row r="290" spans="1:14" s="97" customFormat="1" ht="17.649999999999999" customHeight="1" x14ac:dyDescent="0.25">
      <c r="A290" s="424">
        <v>15</v>
      </c>
      <c r="B290" s="216" t="s">
        <v>498</v>
      </c>
      <c r="C290" s="449" t="s">
        <v>1305</v>
      </c>
      <c r="D290" s="426">
        <v>10592.66214577047</v>
      </c>
      <c r="E290" s="426">
        <v>10592.662145998798</v>
      </c>
      <c r="F290" s="386">
        <f t="shared" si="12"/>
        <v>2.1555450757659855E-9</v>
      </c>
      <c r="G290" s="426">
        <v>10592.662145998798</v>
      </c>
      <c r="H290" s="426">
        <v>10592.662146255483</v>
      </c>
      <c r="I290" s="386">
        <f t="shared" si="13"/>
        <v>100.00000000242323</v>
      </c>
      <c r="J290" s="428"/>
      <c r="K290" s="426">
        <v>0</v>
      </c>
      <c r="L290" s="426">
        <v>10592.662146255483</v>
      </c>
      <c r="M290" s="79"/>
      <c r="N290" s="98"/>
    </row>
    <row r="291" spans="1:14" s="97" customFormat="1" ht="17.649999999999999" customHeight="1" x14ac:dyDescent="0.25">
      <c r="A291" s="424">
        <v>16</v>
      </c>
      <c r="B291" s="216" t="s">
        <v>498</v>
      </c>
      <c r="C291" s="449" t="s">
        <v>1306</v>
      </c>
      <c r="D291" s="426">
        <v>3336.8393449075288</v>
      </c>
      <c r="E291" s="426">
        <v>3336.8393446791997</v>
      </c>
      <c r="F291" s="386">
        <f t="shared" si="12"/>
        <v>-6.8426686539169168E-9</v>
      </c>
      <c r="G291" s="426">
        <v>3336.8393446791997</v>
      </c>
      <c r="H291" s="426">
        <v>3336.8393444225158</v>
      </c>
      <c r="I291" s="386">
        <f t="shared" si="13"/>
        <v>99.999999992307579</v>
      </c>
      <c r="J291" s="428"/>
      <c r="K291" s="426">
        <v>0</v>
      </c>
      <c r="L291" s="426">
        <v>3336.8393444225158</v>
      </c>
      <c r="M291" s="79"/>
      <c r="N291" s="98"/>
    </row>
    <row r="292" spans="1:14" s="97" customFormat="1" ht="17.649999999999999" customHeight="1" x14ac:dyDescent="0.25">
      <c r="A292" s="424">
        <v>17</v>
      </c>
      <c r="B292" s="216" t="s">
        <v>498</v>
      </c>
      <c r="C292" s="449" t="s">
        <v>1307</v>
      </c>
      <c r="D292" s="426">
        <v>6663.671952561529</v>
      </c>
      <c r="E292" s="426">
        <v>6663.6719523331994</v>
      </c>
      <c r="F292" s="386">
        <f t="shared" si="12"/>
        <v>-3.4264786563653615E-9</v>
      </c>
      <c r="G292" s="426">
        <v>6663.6719523331994</v>
      </c>
      <c r="H292" s="426">
        <v>6664.5602199999994</v>
      </c>
      <c r="I292" s="386">
        <f t="shared" si="13"/>
        <v>100.01333000293462</v>
      </c>
      <c r="J292" s="450"/>
      <c r="K292" s="426">
        <v>0</v>
      </c>
      <c r="L292" s="426">
        <v>6664.5602199999994</v>
      </c>
      <c r="M292" s="79"/>
      <c r="N292" s="98"/>
    </row>
    <row r="293" spans="1:14" s="97" customFormat="1" ht="17.649999999999999" customHeight="1" x14ac:dyDescent="0.25">
      <c r="A293" s="424">
        <v>18</v>
      </c>
      <c r="B293" s="216" t="s">
        <v>498</v>
      </c>
      <c r="C293" s="449" t="s">
        <v>1308</v>
      </c>
      <c r="D293" s="426">
        <v>5241.040063549558</v>
      </c>
      <c r="E293" s="426">
        <v>5241.0400630928998</v>
      </c>
      <c r="F293" s="386">
        <f t="shared" si="12"/>
        <v>-8.7131155623865197E-9</v>
      </c>
      <c r="G293" s="426">
        <v>5241.0400630928998</v>
      </c>
      <c r="H293" s="426">
        <v>5241.0400632212413</v>
      </c>
      <c r="I293" s="386">
        <f t="shared" si="13"/>
        <v>100.00000000244877</v>
      </c>
      <c r="J293" s="450"/>
      <c r="K293" s="426">
        <v>0</v>
      </c>
      <c r="L293" s="426">
        <v>5241.0400632212413</v>
      </c>
      <c r="M293" s="79"/>
      <c r="N293" s="98"/>
    </row>
    <row r="294" spans="1:14" s="97" customFormat="1" ht="17.649999999999999" customHeight="1" x14ac:dyDescent="0.25">
      <c r="A294" s="424">
        <v>19</v>
      </c>
      <c r="B294" s="216" t="s">
        <v>498</v>
      </c>
      <c r="C294" s="449" t="s">
        <v>1309</v>
      </c>
      <c r="D294" s="426">
        <v>11397.061781321499</v>
      </c>
      <c r="E294" s="426">
        <v>11397.061781321499</v>
      </c>
      <c r="F294" s="386">
        <f t="shared" si="12"/>
        <v>0</v>
      </c>
      <c r="G294" s="426">
        <v>11396.908519999999</v>
      </c>
      <c r="H294" s="426">
        <v>11396.908519999999</v>
      </c>
      <c r="I294" s="386">
        <f t="shared" si="13"/>
        <v>99.998655255850665</v>
      </c>
      <c r="J294" s="451"/>
      <c r="K294" s="426">
        <v>0</v>
      </c>
      <c r="L294" s="426">
        <v>11396.908519999999</v>
      </c>
      <c r="M294" s="79"/>
      <c r="N294" s="98"/>
    </row>
    <row r="295" spans="1:14" s="97" customFormat="1" ht="17.649999999999999" customHeight="1" x14ac:dyDescent="0.25">
      <c r="A295" s="424">
        <v>20</v>
      </c>
      <c r="B295" s="216" t="s">
        <v>498</v>
      </c>
      <c r="C295" s="449" t="s">
        <v>1310</v>
      </c>
      <c r="D295" s="426">
        <v>11222.997567238499</v>
      </c>
      <c r="E295" s="426">
        <v>11222.997567238499</v>
      </c>
      <c r="F295" s="386">
        <f t="shared" si="12"/>
        <v>0</v>
      </c>
      <c r="G295" s="426">
        <v>11222.997567238499</v>
      </c>
      <c r="H295" s="426">
        <v>11222.997567880207</v>
      </c>
      <c r="I295" s="386">
        <f t="shared" si="13"/>
        <v>100.00000000571781</v>
      </c>
      <c r="J295" s="451"/>
      <c r="K295" s="426">
        <v>0</v>
      </c>
      <c r="L295" s="426">
        <v>11222.997567880207</v>
      </c>
      <c r="M295" s="79"/>
      <c r="N295" s="98"/>
    </row>
    <row r="296" spans="1:14" s="97" customFormat="1" ht="17.649999999999999" customHeight="1" x14ac:dyDescent="0.25">
      <c r="A296" s="424">
        <v>21</v>
      </c>
      <c r="B296" s="216" t="s">
        <v>498</v>
      </c>
      <c r="C296" s="449" t="s">
        <v>1311</v>
      </c>
      <c r="D296" s="426">
        <v>9485.0869339200017</v>
      </c>
      <c r="E296" s="426">
        <v>9485.0869339199999</v>
      </c>
      <c r="F296" s="386">
        <f t="shared" si="12"/>
        <v>0</v>
      </c>
      <c r="G296" s="426">
        <v>9485.0869339199999</v>
      </c>
      <c r="H296" s="426">
        <v>9484.3328999999994</v>
      </c>
      <c r="I296" s="386">
        <f t="shared" si="13"/>
        <v>99.992050321465115</v>
      </c>
      <c r="J296" s="451"/>
      <c r="K296" s="426">
        <v>0</v>
      </c>
      <c r="L296" s="426">
        <v>9484.3328999999994</v>
      </c>
      <c r="M296" s="79"/>
      <c r="N296" s="98"/>
    </row>
    <row r="297" spans="1:14" s="97" customFormat="1" ht="17.649999999999999" customHeight="1" x14ac:dyDescent="0.25">
      <c r="A297" s="424">
        <v>24</v>
      </c>
      <c r="B297" s="216" t="s">
        <v>498</v>
      </c>
      <c r="C297" s="449" t="s">
        <v>1312</v>
      </c>
      <c r="D297" s="426">
        <v>5249.9216008555004</v>
      </c>
      <c r="E297" s="426">
        <v>5249.9216008554995</v>
      </c>
      <c r="F297" s="386">
        <f t="shared" si="12"/>
        <v>0</v>
      </c>
      <c r="G297" s="426">
        <v>5249.9216008554995</v>
      </c>
      <c r="H297" s="426">
        <v>5250.746619999999</v>
      </c>
      <c r="I297" s="386">
        <f t="shared" si="13"/>
        <v>100.01571488504449</v>
      </c>
      <c r="J297" s="451"/>
      <c r="K297" s="426">
        <v>0</v>
      </c>
      <c r="L297" s="426">
        <v>5250.746619999999</v>
      </c>
      <c r="M297" s="79"/>
      <c r="N297" s="98"/>
    </row>
    <row r="298" spans="1:14" s="97" customFormat="1" ht="17.649999999999999" customHeight="1" x14ac:dyDescent="0.25">
      <c r="A298" s="424">
        <v>25</v>
      </c>
      <c r="B298" s="216" t="s">
        <v>498</v>
      </c>
      <c r="C298" s="449" t="s">
        <v>1313</v>
      </c>
      <c r="D298" s="426">
        <v>5791.833643469442</v>
      </c>
      <c r="E298" s="426">
        <v>5791.8336439260993</v>
      </c>
      <c r="F298" s="386">
        <f t="shared" si="12"/>
        <v>7.8844948347978061E-9</v>
      </c>
      <c r="G298" s="426">
        <v>5792.7084999999997</v>
      </c>
      <c r="H298" s="426">
        <v>5792.7084999999997</v>
      </c>
      <c r="I298" s="386">
        <f t="shared" si="13"/>
        <v>100.01510499312801</v>
      </c>
      <c r="J298" s="451"/>
      <c r="K298" s="426">
        <v>0</v>
      </c>
      <c r="L298" s="426">
        <v>5792.7084999999997</v>
      </c>
      <c r="M298" s="79"/>
      <c r="N298" s="98"/>
    </row>
    <row r="299" spans="1:14" s="97" customFormat="1" ht="17.649999999999999" customHeight="1" x14ac:dyDescent="0.25">
      <c r="A299" s="424">
        <v>26</v>
      </c>
      <c r="B299" s="216" t="s">
        <v>498</v>
      </c>
      <c r="C299" s="449" t="s">
        <v>1314</v>
      </c>
      <c r="D299" s="426">
        <v>5218.1426444774415</v>
      </c>
      <c r="E299" s="426">
        <v>5218.1426449340988</v>
      </c>
      <c r="F299" s="386">
        <f t="shared" si="12"/>
        <v>8.7513285507156979E-9</v>
      </c>
      <c r="G299" s="426">
        <v>5218.1426449340988</v>
      </c>
      <c r="H299" s="426">
        <v>5218.1426448057582</v>
      </c>
      <c r="I299" s="386">
        <f t="shared" si="13"/>
        <v>99.999999997540485</v>
      </c>
      <c r="J299" s="451"/>
      <c r="K299" s="426">
        <v>0</v>
      </c>
      <c r="L299" s="426">
        <v>5218.1426448057582</v>
      </c>
      <c r="M299" s="79"/>
      <c r="N299" s="98"/>
    </row>
    <row r="300" spans="1:14" s="97" customFormat="1" ht="17.649999999999999" customHeight="1" x14ac:dyDescent="0.25">
      <c r="A300" s="424">
        <v>28</v>
      </c>
      <c r="B300" s="216" t="s">
        <v>564</v>
      </c>
      <c r="C300" s="449" t="s">
        <v>1315</v>
      </c>
      <c r="D300" s="426">
        <v>9237.5909893120297</v>
      </c>
      <c r="E300" s="426">
        <v>9237.5909890836992</v>
      </c>
      <c r="F300" s="386">
        <f t="shared" si="12"/>
        <v>-2.4717508040339453E-9</v>
      </c>
      <c r="G300" s="426">
        <v>9237.5909890836992</v>
      </c>
      <c r="H300" s="426">
        <v>9236.9155199999987</v>
      </c>
      <c r="I300" s="386">
        <f t="shared" si="13"/>
        <v>99.992687822133504</v>
      </c>
      <c r="J300" s="451"/>
      <c r="K300" s="426">
        <v>0</v>
      </c>
      <c r="L300" s="426">
        <v>9236.9155199999987</v>
      </c>
      <c r="M300" s="79"/>
      <c r="N300" s="98"/>
    </row>
    <row r="301" spans="1:14" s="97" customFormat="1" ht="17.649999999999999" customHeight="1" x14ac:dyDescent="0.25">
      <c r="A301" s="424">
        <v>29</v>
      </c>
      <c r="B301" s="216" t="s">
        <v>498</v>
      </c>
      <c r="C301" s="449" t="s">
        <v>597</v>
      </c>
      <c r="D301" s="426">
        <v>9456.5671718000012</v>
      </c>
      <c r="E301" s="426">
        <v>9456.5671717999994</v>
      </c>
      <c r="F301" s="386">
        <f t="shared" si="12"/>
        <v>0</v>
      </c>
      <c r="G301" s="426">
        <v>9456.5671717999994</v>
      </c>
      <c r="H301" s="426">
        <v>9456.8420800000004</v>
      </c>
      <c r="I301" s="386">
        <f t="shared" si="13"/>
        <v>100.00290706125179</v>
      </c>
      <c r="J301" s="451"/>
      <c r="K301" s="426">
        <v>0</v>
      </c>
      <c r="L301" s="426">
        <v>9456.8420800000004</v>
      </c>
      <c r="M301" s="79"/>
      <c r="N301" s="98"/>
    </row>
    <row r="302" spans="1:14" s="97" customFormat="1" ht="17.649999999999999" customHeight="1" x14ac:dyDescent="0.25">
      <c r="A302" s="424">
        <v>31</v>
      </c>
      <c r="B302" s="216" t="s">
        <v>1316</v>
      </c>
      <c r="C302" s="449" t="s">
        <v>1317</v>
      </c>
      <c r="D302" s="426">
        <v>3144.0328909714999</v>
      </c>
      <c r="E302" s="426">
        <v>3144.0328909714999</v>
      </c>
      <c r="F302" s="386">
        <f t="shared" si="12"/>
        <v>0</v>
      </c>
      <c r="G302" s="426">
        <v>3144.0328909714999</v>
      </c>
      <c r="H302" s="426">
        <v>3143.7716299999997</v>
      </c>
      <c r="I302" s="386">
        <f t="shared" si="13"/>
        <v>99.991690259594606</v>
      </c>
      <c r="J302" s="451"/>
      <c r="K302" s="426">
        <v>0</v>
      </c>
      <c r="L302" s="426">
        <v>3143.7716299999997</v>
      </c>
      <c r="M302" s="79"/>
      <c r="N302" s="98"/>
    </row>
    <row r="303" spans="1:14" s="97" customFormat="1" ht="17.649999999999999" customHeight="1" x14ac:dyDescent="0.25">
      <c r="A303" s="424">
        <v>33</v>
      </c>
      <c r="B303" s="216" t="s">
        <v>1316</v>
      </c>
      <c r="C303" s="449" t="s">
        <v>1318</v>
      </c>
      <c r="D303" s="426">
        <v>3174.3768653614998</v>
      </c>
      <c r="E303" s="426">
        <v>3174.3768653614998</v>
      </c>
      <c r="F303" s="386">
        <f t="shared" si="12"/>
        <v>0</v>
      </c>
      <c r="G303" s="426">
        <v>3174.3768653614998</v>
      </c>
      <c r="H303" s="426">
        <v>3175.1897099999996</v>
      </c>
      <c r="I303" s="386">
        <f t="shared" si="13"/>
        <v>100.02560643152896</v>
      </c>
      <c r="J303" s="451"/>
      <c r="K303" s="426">
        <v>0</v>
      </c>
      <c r="L303" s="426">
        <v>3175.1897099999996</v>
      </c>
      <c r="M303" s="79"/>
      <c r="N303" s="98"/>
    </row>
    <row r="304" spans="1:14" s="97" customFormat="1" ht="17.649999999999999" customHeight="1" x14ac:dyDescent="0.25">
      <c r="A304" s="424">
        <v>34</v>
      </c>
      <c r="B304" s="216" t="s">
        <v>1316</v>
      </c>
      <c r="C304" s="449" t="s">
        <v>1319</v>
      </c>
      <c r="D304" s="426">
        <v>9882.9689742084411</v>
      </c>
      <c r="E304" s="426">
        <v>9882.9689746650984</v>
      </c>
      <c r="F304" s="386">
        <f t="shared" si="12"/>
        <v>4.6206594106479315E-9</v>
      </c>
      <c r="G304" s="426">
        <v>9882.9689746650984</v>
      </c>
      <c r="H304" s="426">
        <v>9882.9497899999988</v>
      </c>
      <c r="I304" s="386">
        <f t="shared" si="13"/>
        <v>99.999805881561016</v>
      </c>
      <c r="J304" s="451"/>
      <c r="K304" s="426">
        <v>0</v>
      </c>
      <c r="L304" s="426">
        <v>9882.9497899999988</v>
      </c>
      <c r="M304" s="79"/>
      <c r="N304" s="98"/>
    </row>
    <row r="305" spans="1:21" s="97" customFormat="1" ht="17.649999999999999" customHeight="1" x14ac:dyDescent="0.25">
      <c r="A305" s="424">
        <v>36</v>
      </c>
      <c r="B305" s="216" t="s">
        <v>498</v>
      </c>
      <c r="C305" s="449" t="s">
        <v>1320</v>
      </c>
      <c r="D305" s="426">
        <v>5176.6699157935573</v>
      </c>
      <c r="E305" s="426">
        <v>5176.6699153369</v>
      </c>
      <c r="F305" s="386">
        <f t="shared" si="12"/>
        <v>-8.8214449078805046E-9</v>
      </c>
      <c r="G305" s="426">
        <v>5176.6699153369</v>
      </c>
      <c r="H305" s="426">
        <v>5176.1286799999998</v>
      </c>
      <c r="I305" s="386">
        <f t="shared" si="13"/>
        <v>99.989544719950246</v>
      </c>
      <c r="J305" s="451"/>
      <c r="K305" s="426">
        <v>0</v>
      </c>
      <c r="L305" s="426">
        <v>5176.1286799999998</v>
      </c>
      <c r="M305" s="79"/>
      <c r="N305" s="98"/>
    </row>
    <row r="306" spans="1:21" s="97" customFormat="1" ht="17.649999999999999" customHeight="1" x14ac:dyDescent="0.25">
      <c r="A306" s="424">
        <v>38</v>
      </c>
      <c r="B306" s="216" t="s">
        <v>498</v>
      </c>
      <c r="C306" s="449" t="s">
        <v>1321</v>
      </c>
      <c r="D306" s="426">
        <v>20202.385428460057</v>
      </c>
      <c r="E306" s="426">
        <v>20202.385428003399</v>
      </c>
      <c r="F306" s="386">
        <f t="shared" si="12"/>
        <v>-2.2604069727094611E-9</v>
      </c>
      <c r="G306" s="426">
        <v>11042.870076077801</v>
      </c>
      <c r="H306" s="426">
        <v>11042.870076077801</v>
      </c>
      <c r="I306" s="386">
        <f t="shared" si="13"/>
        <v>54.661218673567134</v>
      </c>
      <c r="J306" s="451"/>
      <c r="K306" s="426">
        <v>11042.870076077801</v>
      </c>
      <c r="L306" s="426">
        <v>0</v>
      </c>
      <c r="M306" s="79"/>
      <c r="N306" s="98"/>
    </row>
    <row r="307" spans="1:21" s="97" customFormat="1" ht="17.649999999999999" customHeight="1" x14ac:dyDescent="0.25">
      <c r="A307" s="424">
        <v>40</v>
      </c>
      <c r="B307" s="216" t="s">
        <v>1316</v>
      </c>
      <c r="C307" s="449" t="s">
        <v>1322</v>
      </c>
      <c r="D307" s="426">
        <v>11052.386298328998</v>
      </c>
      <c r="E307" s="426">
        <v>11052.386298328998</v>
      </c>
      <c r="F307" s="386">
        <f t="shared" si="12"/>
        <v>0</v>
      </c>
      <c r="G307" s="426">
        <v>3093.8411336304998</v>
      </c>
      <c r="H307" s="426">
        <v>3093.8411336304998</v>
      </c>
      <c r="I307" s="386">
        <f t="shared" si="13"/>
        <v>27.992517182450051</v>
      </c>
      <c r="J307" s="451"/>
      <c r="K307" s="426">
        <v>0</v>
      </c>
      <c r="L307" s="426">
        <v>3093.8411336304998</v>
      </c>
      <c r="M307" s="79"/>
      <c r="N307" s="98"/>
    </row>
    <row r="308" spans="1:21" s="97" customFormat="1" ht="17.649999999999999" customHeight="1" x14ac:dyDescent="0.25">
      <c r="A308" s="424">
        <v>42</v>
      </c>
      <c r="B308" s="216" t="s">
        <v>498</v>
      </c>
      <c r="C308" s="449" t="s">
        <v>1323</v>
      </c>
      <c r="D308" s="426">
        <v>12873.880178322541</v>
      </c>
      <c r="E308" s="426">
        <v>12873.8801778659</v>
      </c>
      <c r="F308" s="386">
        <f t="shared" si="12"/>
        <v>-3.5470293369144201E-9</v>
      </c>
      <c r="G308" s="426">
        <v>6568.2143998692</v>
      </c>
      <c r="H308" s="426">
        <v>6568.2143998692</v>
      </c>
      <c r="I308" s="386">
        <f t="shared" si="13"/>
        <v>51.019694988011075</v>
      </c>
      <c r="J308" s="451"/>
      <c r="K308" s="426">
        <v>6568.2143998692</v>
      </c>
      <c r="L308" s="426">
        <v>0</v>
      </c>
      <c r="M308" s="79"/>
      <c r="N308" s="98"/>
    </row>
    <row r="309" spans="1:21" s="97" customFormat="1" ht="17.649999999999999" customHeight="1" x14ac:dyDescent="0.25">
      <c r="A309" s="424">
        <v>43</v>
      </c>
      <c r="B309" s="216" t="s">
        <v>498</v>
      </c>
      <c r="C309" s="449" t="s">
        <v>1324</v>
      </c>
      <c r="D309" s="426">
        <v>28923.1831289765</v>
      </c>
      <c r="E309" s="426">
        <v>28923.1831289765</v>
      </c>
      <c r="F309" s="386">
        <f t="shared" si="12"/>
        <v>0</v>
      </c>
      <c r="G309" s="426">
        <v>6783.5112112366996</v>
      </c>
      <c r="H309" s="426">
        <v>6783.5112112366996</v>
      </c>
      <c r="I309" s="386">
        <f t="shared" si="13"/>
        <v>23.453543066083498</v>
      </c>
      <c r="J309" s="451"/>
      <c r="K309" s="426">
        <v>0</v>
      </c>
      <c r="L309" s="426">
        <v>6783.5112112366996</v>
      </c>
      <c r="M309" s="79"/>
      <c r="N309" s="98"/>
    </row>
    <row r="310" spans="1:21" s="97" customFormat="1" ht="17.649999999999999" customHeight="1" thickBot="1" x14ac:dyDescent="0.3">
      <c r="A310" s="452">
        <v>45</v>
      </c>
      <c r="B310" s="453" t="s">
        <v>498</v>
      </c>
      <c r="C310" s="454" t="s">
        <v>1325</v>
      </c>
      <c r="D310" s="455">
        <v>12388.02138682351</v>
      </c>
      <c r="E310" s="455">
        <v>12388.021386595199</v>
      </c>
      <c r="F310" s="396">
        <f t="shared" si="12"/>
        <v>-1.8429915371598327E-9</v>
      </c>
      <c r="G310" s="455">
        <v>7361.1977456437999</v>
      </c>
      <c r="H310" s="455">
        <v>7361.1977456437999</v>
      </c>
      <c r="I310" s="396">
        <f t="shared" si="13"/>
        <v>59.421900527304437</v>
      </c>
      <c r="J310" s="456"/>
      <c r="K310" s="455">
        <v>7361.1977456437999</v>
      </c>
      <c r="L310" s="455">
        <v>0</v>
      </c>
      <c r="M310" s="79"/>
      <c r="N310" s="98"/>
    </row>
    <row r="311" spans="1:21" s="506" customFormat="1" ht="17.25" customHeight="1" x14ac:dyDescent="0.25">
      <c r="A311" s="503" t="s">
        <v>1477</v>
      </c>
      <c r="B311" s="504"/>
      <c r="C311" s="504"/>
      <c r="D311" s="504"/>
      <c r="E311" s="504"/>
      <c r="F311" s="504"/>
      <c r="G311" s="504"/>
      <c r="H311" s="504"/>
      <c r="I311" s="504"/>
      <c r="J311" s="504"/>
      <c r="K311" s="504"/>
      <c r="L311" s="504"/>
      <c r="M311" s="504"/>
      <c r="N311" s="504"/>
      <c r="O311" s="505"/>
      <c r="R311" s="507"/>
      <c r="S311" s="508"/>
      <c r="T311" s="509"/>
      <c r="U311" s="510"/>
    </row>
    <row r="312" spans="1:21" ht="15" customHeight="1" x14ac:dyDescent="0.25">
      <c r="A312" s="346" t="s">
        <v>1482</v>
      </c>
      <c r="B312" s="346"/>
      <c r="C312" s="346"/>
      <c r="D312" s="346"/>
      <c r="E312" s="346"/>
      <c r="F312" s="346"/>
      <c r="G312" s="346"/>
      <c r="H312" s="346"/>
      <c r="I312" s="346"/>
      <c r="J312" s="346"/>
      <c r="K312" s="346"/>
      <c r="L312" s="346"/>
    </row>
    <row r="313" spans="1:21" s="80" customFormat="1" ht="15" customHeight="1" x14ac:dyDescent="0.25">
      <c r="A313" s="339" t="s">
        <v>1483</v>
      </c>
      <c r="B313" s="339"/>
      <c r="C313" s="339"/>
      <c r="D313" s="339"/>
      <c r="E313" s="339"/>
      <c r="F313" s="339"/>
      <c r="G313" s="339"/>
      <c r="H313" s="339"/>
      <c r="I313" s="339"/>
      <c r="J313" s="339"/>
      <c r="K313" s="339"/>
      <c r="L313" s="339"/>
      <c r="M313" s="86"/>
    </row>
    <row r="314" spans="1:21" s="80" customFormat="1" ht="15" customHeight="1" x14ac:dyDescent="0.25">
      <c r="A314" s="339" t="s">
        <v>775</v>
      </c>
      <c r="B314" s="190"/>
      <c r="C314" s="412"/>
      <c r="D314" s="339"/>
      <c r="E314" s="339"/>
      <c r="F314" s="339"/>
      <c r="G314" s="339"/>
      <c r="H314" s="339"/>
      <c r="I314" s="339"/>
      <c r="J314" s="339"/>
      <c r="K314" s="339"/>
      <c r="L314" s="339"/>
      <c r="M314" s="86"/>
    </row>
    <row r="315" spans="1:21" ht="15" customHeight="1" x14ac:dyDescent="0.25">
      <c r="A315" s="413" t="s">
        <v>778</v>
      </c>
      <c r="B315" s="413"/>
      <c r="C315" s="413"/>
      <c r="D315" s="413"/>
      <c r="E315" s="413"/>
      <c r="F315" s="413"/>
      <c r="G315" s="413"/>
      <c r="H315" s="413"/>
      <c r="I315" s="413"/>
      <c r="J315" s="413"/>
      <c r="K315" s="413"/>
      <c r="L315" s="413"/>
    </row>
    <row r="316" spans="1:21" s="104" customFormat="1" ht="15" x14ac:dyDescent="0.25">
      <c r="B316" s="105"/>
      <c r="C316" s="106"/>
      <c r="M316" s="107"/>
    </row>
    <row r="317" spans="1:21" s="104" customFormat="1" ht="15" x14ac:dyDescent="0.25">
      <c r="B317" s="105"/>
      <c r="C317" s="106"/>
      <c r="D317" s="108"/>
      <c r="E317" s="108"/>
      <c r="F317" s="108"/>
      <c r="G317" s="108"/>
      <c r="H317" s="108"/>
      <c r="I317" s="108"/>
      <c r="J317" s="108"/>
      <c r="K317" s="108"/>
      <c r="L317" s="108"/>
      <c r="M317" s="107"/>
    </row>
    <row r="318" spans="1:21" s="104" customFormat="1" ht="15" x14ac:dyDescent="0.25">
      <c r="B318" s="105"/>
      <c r="C318" s="106"/>
      <c r="D318" s="108"/>
      <c r="E318" s="108"/>
      <c r="F318" s="108"/>
      <c r="G318" s="108"/>
      <c r="H318" s="108"/>
      <c r="I318" s="108"/>
      <c r="J318" s="108"/>
      <c r="K318" s="108"/>
      <c r="L318" s="108"/>
      <c r="M318" s="107"/>
    </row>
    <row r="319" spans="1:21" s="104" customFormat="1" ht="15" x14ac:dyDescent="0.25">
      <c r="B319" s="105"/>
      <c r="C319" s="106"/>
      <c r="D319" s="108"/>
      <c r="E319" s="108"/>
      <c r="F319" s="108"/>
      <c r="G319" s="108"/>
      <c r="H319" s="108"/>
      <c r="I319" s="108"/>
      <c r="J319" s="108"/>
      <c r="K319" s="108"/>
      <c r="L319" s="108"/>
      <c r="M319" s="107"/>
    </row>
    <row r="320" spans="1:21" s="104" customFormat="1" ht="15" x14ac:dyDescent="0.25">
      <c r="B320" s="105"/>
      <c r="C320" s="106"/>
      <c r="D320" s="109"/>
      <c r="E320" s="109"/>
      <c r="G320" s="109"/>
      <c r="H320" s="109"/>
      <c r="K320" s="109"/>
      <c r="L320" s="109"/>
      <c r="M320" s="107"/>
    </row>
    <row r="321" spans="1:12" x14ac:dyDescent="0.25">
      <c r="A321" s="73"/>
      <c r="B321" s="110"/>
      <c r="C321" s="111"/>
      <c r="D321" s="112"/>
      <c r="E321" s="112"/>
      <c r="F321" s="112"/>
      <c r="G321" s="112"/>
      <c r="H321" s="112"/>
      <c r="I321" s="112"/>
      <c r="J321" s="112"/>
      <c r="K321" s="112"/>
      <c r="L321" s="112"/>
    </row>
    <row r="322" spans="1:12" x14ac:dyDescent="0.25">
      <c r="A322" s="73"/>
      <c r="B322" s="110"/>
      <c r="C322" s="111"/>
      <c r="D322" s="113"/>
      <c r="E322" s="113"/>
      <c r="F322" s="113"/>
      <c r="G322" s="113"/>
      <c r="H322" s="113"/>
      <c r="I322" s="113"/>
      <c r="J322" s="113"/>
      <c r="K322" s="113"/>
      <c r="L322" s="113"/>
    </row>
    <row r="323" spans="1:12" x14ac:dyDescent="0.25">
      <c r="A323" s="73"/>
      <c r="B323" s="110"/>
      <c r="C323" s="111"/>
      <c r="D323" s="73"/>
      <c r="E323" s="73"/>
      <c r="F323" s="73"/>
      <c r="G323" s="73"/>
      <c r="H323" s="73"/>
      <c r="I323" s="73"/>
      <c r="J323" s="73"/>
      <c r="K323" s="73"/>
      <c r="L323" s="73"/>
    </row>
    <row r="324" spans="1:12" x14ac:dyDescent="0.25">
      <c r="A324" s="73"/>
      <c r="B324" s="110"/>
      <c r="C324" s="111"/>
      <c r="D324" s="73"/>
      <c r="E324" s="73"/>
      <c r="F324" s="73"/>
      <c r="G324" s="73"/>
      <c r="H324" s="73"/>
      <c r="I324" s="73"/>
      <c r="J324" s="73"/>
      <c r="K324" s="73"/>
      <c r="L324" s="73"/>
    </row>
    <row r="325" spans="1:12" x14ac:dyDescent="0.25">
      <c r="A325" s="73"/>
      <c r="B325" s="110"/>
      <c r="C325" s="111"/>
      <c r="D325" s="73"/>
      <c r="E325" s="73"/>
      <c r="F325" s="73"/>
      <c r="G325" s="73"/>
      <c r="H325" s="73"/>
      <c r="I325" s="73"/>
      <c r="J325" s="73"/>
      <c r="K325" s="73"/>
      <c r="L325" s="73"/>
    </row>
    <row r="326" spans="1:12" x14ac:dyDescent="0.25">
      <c r="A326" s="73"/>
      <c r="B326" s="110"/>
      <c r="C326" s="111"/>
      <c r="D326" s="73"/>
      <c r="E326" s="73"/>
      <c r="F326" s="73"/>
      <c r="G326" s="73"/>
      <c r="H326" s="73"/>
      <c r="I326" s="73"/>
      <c r="J326" s="73"/>
      <c r="K326" s="73"/>
      <c r="L326" s="73"/>
    </row>
    <row r="327" spans="1:12" x14ac:dyDescent="0.25">
      <c r="A327" s="73"/>
      <c r="B327" s="110"/>
      <c r="C327" s="111"/>
      <c r="D327" s="73"/>
      <c r="E327" s="73"/>
      <c r="F327" s="73"/>
      <c r="G327" s="73"/>
      <c r="H327" s="73"/>
      <c r="I327" s="73"/>
      <c r="J327" s="73"/>
      <c r="K327" s="73"/>
      <c r="L327" s="73"/>
    </row>
    <row r="328" spans="1:12" x14ac:dyDescent="0.25">
      <c r="A328" s="73"/>
      <c r="B328" s="110"/>
      <c r="C328" s="111"/>
      <c r="D328" s="73"/>
      <c r="E328" s="73"/>
      <c r="F328" s="73"/>
      <c r="G328" s="73"/>
      <c r="H328" s="73"/>
      <c r="I328" s="73"/>
      <c r="J328" s="73"/>
      <c r="K328" s="73"/>
      <c r="L328" s="73"/>
    </row>
    <row r="329" spans="1:12" x14ac:dyDescent="0.25">
      <c r="A329" s="73"/>
      <c r="B329" s="110"/>
      <c r="C329" s="111"/>
      <c r="D329" s="73"/>
      <c r="E329" s="73"/>
      <c r="F329" s="73"/>
      <c r="G329" s="73"/>
      <c r="H329" s="73"/>
      <c r="I329" s="73"/>
      <c r="J329" s="73"/>
      <c r="K329" s="73"/>
      <c r="L329" s="73"/>
    </row>
    <row r="330" spans="1:12" x14ac:dyDescent="0.25">
      <c r="A330" s="73"/>
      <c r="B330" s="110"/>
      <c r="C330" s="111"/>
      <c r="D330" s="73"/>
      <c r="E330" s="73"/>
      <c r="F330" s="73"/>
      <c r="G330" s="73"/>
      <c r="H330" s="73"/>
      <c r="I330" s="73"/>
      <c r="J330" s="73"/>
      <c r="K330" s="73"/>
      <c r="L330" s="73"/>
    </row>
    <row r="331" spans="1:12" x14ac:dyDescent="0.25">
      <c r="A331" s="73"/>
      <c r="B331" s="110"/>
      <c r="C331" s="111"/>
      <c r="D331" s="73"/>
      <c r="E331" s="73"/>
      <c r="F331" s="73"/>
      <c r="G331" s="73"/>
      <c r="H331" s="73"/>
      <c r="I331" s="73"/>
      <c r="J331" s="73"/>
      <c r="K331" s="73"/>
      <c r="L331" s="73"/>
    </row>
    <row r="332" spans="1:12" x14ac:dyDescent="0.25">
      <c r="A332" s="73"/>
      <c r="B332" s="110"/>
      <c r="C332" s="111"/>
      <c r="D332" s="73"/>
      <c r="E332" s="73"/>
      <c r="F332" s="73"/>
      <c r="G332" s="73"/>
      <c r="H332" s="73"/>
      <c r="I332" s="73"/>
      <c r="J332" s="73"/>
      <c r="K332" s="73"/>
      <c r="L332" s="73"/>
    </row>
    <row r="333" spans="1:12" x14ac:dyDescent="0.25">
      <c r="A333" s="73"/>
      <c r="B333" s="110"/>
      <c r="C333" s="111"/>
      <c r="D333" s="73"/>
      <c r="E333" s="73"/>
      <c r="F333" s="73"/>
      <c r="G333" s="73"/>
      <c r="H333" s="73"/>
      <c r="I333" s="73"/>
      <c r="J333" s="73"/>
      <c r="K333" s="73"/>
      <c r="L333" s="73"/>
    </row>
    <row r="334" spans="1:12" x14ac:dyDescent="0.25">
      <c r="A334" s="73"/>
      <c r="B334" s="110"/>
      <c r="C334" s="111"/>
      <c r="D334" s="73"/>
      <c r="E334" s="73"/>
      <c r="F334" s="73"/>
      <c r="G334" s="73"/>
      <c r="H334" s="73"/>
      <c r="I334" s="73"/>
      <c r="J334" s="73"/>
      <c r="K334" s="73"/>
      <c r="L334" s="73"/>
    </row>
    <row r="335" spans="1:12" x14ac:dyDescent="0.25">
      <c r="A335" s="73"/>
      <c r="B335" s="110"/>
      <c r="C335" s="111"/>
      <c r="D335" s="73"/>
      <c r="E335" s="73"/>
      <c r="F335" s="73"/>
      <c r="G335" s="73"/>
      <c r="H335" s="73"/>
      <c r="I335" s="73"/>
      <c r="J335" s="73"/>
      <c r="K335" s="73"/>
      <c r="L335" s="73"/>
    </row>
    <row r="336" spans="1:12" x14ac:dyDescent="0.25">
      <c r="A336" s="73"/>
      <c r="B336" s="110"/>
      <c r="C336" s="111"/>
      <c r="D336" s="73"/>
      <c r="E336" s="73"/>
      <c r="F336" s="73"/>
      <c r="G336" s="73"/>
      <c r="H336" s="73"/>
      <c r="I336" s="73"/>
      <c r="J336" s="73"/>
      <c r="K336" s="73"/>
      <c r="L336" s="73"/>
    </row>
    <row r="337" spans="1:12" x14ac:dyDescent="0.25">
      <c r="A337" s="73"/>
      <c r="B337" s="110"/>
      <c r="C337" s="111"/>
      <c r="D337" s="73"/>
      <c r="E337" s="73"/>
      <c r="F337" s="73"/>
      <c r="G337" s="73"/>
      <c r="H337" s="73"/>
      <c r="I337" s="73"/>
      <c r="J337" s="73"/>
      <c r="K337" s="73"/>
      <c r="L337" s="73"/>
    </row>
    <row r="338" spans="1:12" x14ac:dyDescent="0.25">
      <c r="A338" s="73"/>
      <c r="B338" s="110"/>
      <c r="C338" s="111"/>
      <c r="D338" s="73"/>
      <c r="E338" s="73"/>
      <c r="F338" s="73"/>
      <c r="G338" s="73"/>
      <c r="H338" s="73"/>
      <c r="I338" s="73"/>
      <c r="J338" s="73"/>
      <c r="K338" s="73"/>
      <c r="L338" s="73"/>
    </row>
    <row r="339" spans="1:12" x14ac:dyDescent="0.25">
      <c r="A339" s="73"/>
      <c r="B339" s="110"/>
      <c r="C339" s="111"/>
      <c r="D339" s="73"/>
      <c r="E339" s="73"/>
      <c r="F339" s="73"/>
      <c r="G339" s="73"/>
      <c r="H339" s="73"/>
      <c r="I339" s="73"/>
      <c r="J339" s="73"/>
      <c r="K339" s="73"/>
      <c r="L339" s="73"/>
    </row>
    <row r="340" spans="1:12" x14ac:dyDescent="0.25">
      <c r="A340" s="73"/>
      <c r="B340" s="110"/>
      <c r="C340" s="111"/>
      <c r="D340" s="73"/>
      <c r="E340" s="73"/>
      <c r="F340" s="73"/>
      <c r="G340" s="73"/>
      <c r="H340" s="73"/>
      <c r="I340" s="73"/>
      <c r="J340" s="73"/>
      <c r="K340" s="73"/>
      <c r="L340" s="73"/>
    </row>
    <row r="341" spans="1:12" x14ac:dyDescent="0.25">
      <c r="A341" s="73"/>
      <c r="B341" s="110"/>
      <c r="C341" s="111"/>
      <c r="D341" s="73"/>
      <c r="E341" s="73"/>
      <c r="F341" s="73"/>
      <c r="G341" s="73"/>
      <c r="H341" s="73"/>
      <c r="I341" s="73"/>
      <c r="J341" s="73"/>
      <c r="K341" s="73"/>
      <c r="L341" s="73"/>
    </row>
    <row r="342" spans="1:12" x14ac:dyDescent="0.25">
      <c r="A342" s="73"/>
      <c r="B342" s="110"/>
      <c r="C342" s="111"/>
      <c r="D342" s="73"/>
      <c r="E342" s="73"/>
      <c r="F342" s="73"/>
      <c r="G342" s="73"/>
      <c r="H342" s="73"/>
      <c r="I342" s="73"/>
      <c r="J342" s="73"/>
      <c r="K342" s="73"/>
      <c r="L342" s="73"/>
    </row>
    <row r="343" spans="1:12" x14ac:dyDescent="0.25">
      <c r="A343" s="73"/>
      <c r="B343" s="110"/>
      <c r="C343" s="111"/>
      <c r="D343" s="73"/>
      <c r="E343" s="73"/>
      <c r="F343" s="73"/>
      <c r="G343" s="73"/>
      <c r="H343" s="73"/>
      <c r="I343" s="73"/>
      <c r="J343" s="73"/>
      <c r="K343" s="73"/>
      <c r="L343" s="73"/>
    </row>
    <row r="344" spans="1:12" x14ac:dyDescent="0.25">
      <c r="A344" s="73"/>
      <c r="B344" s="110"/>
      <c r="C344" s="111"/>
      <c r="D344" s="73"/>
      <c r="E344" s="73"/>
      <c r="F344" s="73"/>
      <c r="G344" s="73"/>
      <c r="H344" s="73"/>
      <c r="I344" s="73"/>
      <c r="J344" s="73"/>
      <c r="K344" s="73"/>
      <c r="L344" s="73"/>
    </row>
    <row r="345" spans="1:12" x14ac:dyDescent="0.25">
      <c r="A345" s="73"/>
      <c r="B345" s="110"/>
      <c r="C345" s="111"/>
      <c r="D345" s="73"/>
      <c r="E345" s="73"/>
      <c r="F345" s="73"/>
      <c r="G345" s="73"/>
      <c r="H345" s="73"/>
      <c r="I345" s="73"/>
      <c r="J345" s="73"/>
      <c r="K345" s="73"/>
      <c r="L345" s="73"/>
    </row>
    <row r="346" spans="1:12" x14ac:dyDescent="0.25">
      <c r="A346" s="73"/>
      <c r="B346" s="110"/>
      <c r="C346" s="111"/>
      <c r="D346" s="73"/>
      <c r="E346" s="73"/>
      <c r="F346" s="73"/>
      <c r="G346" s="73"/>
      <c r="H346" s="73"/>
      <c r="I346" s="73"/>
      <c r="J346" s="73"/>
      <c r="K346" s="73"/>
      <c r="L346" s="73"/>
    </row>
    <row r="347" spans="1:12" x14ac:dyDescent="0.25">
      <c r="A347" s="73"/>
      <c r="B347" s="110"/>
      <c r="C347" s="111"/>
      <c r="D347" s="73"/>
      <c r="E347" s="73"/>
      <c r="F347" s="73"/>
      <c r="G347" s="73"/>
      <c r="H347" s="73"/>
      <c r="I347" s="73"/>
      <c r="J347" s="73"/>
      <c r="K347" s="73"/>
      <c r="L347" s="73"/>
    </row>
  </sheetData>
  <mergeCells count="14">
    <mergeCell ref="M3:P3"/>
    <mergeCell ref="D9:F9"/>
    <mergeCell ref="G9:G10"/>
    <mergeCell ref="H9:I9"/>
    <mergeCell ref="K9:L9"/>
    <mergeCell ref="A1:C1"/>
    <mergeCell ref="A2:L2"/>
    <mergeCell ref="A3:F3"/>
    <mergeCell ref="G3:L3"/>
    <mergeCell ref="A13:C13"/>
    <mergeCell ref="A14:C14"/>
    <mergeCell ref="A276:C276"/>
    <mergeCell ref="A9:A11"/>
    <mergeCell ref="B9:C11"/>
  </mergeCells>
  <conditionalFormatting sqref="O311">
    <cfRule type="cellIs" dxfId="8" priority="3" stopIfTrue="1" operator="greaterThan">
      <formula>100</formula>
    </cfRule>
  </conditionalFormatting>
  <conditionalFormatting sqref="C311">
    <cfRule type="duplicateValues" dxfId="7" priority="2"/>
  </conditionalFormatting>
  <conditionalFormatting sqref="B311">
    <cfRule type="duplicateValues" dxfId="6" priority="1"/>
  </conditionalFormatting>
  <printOptions horizontalCentered="1"/>
  <pageMargins left="0.39370078740157483" right="0.39370078740157483" top="0.39370078740157483" bottom="0.39370078740157483" header="0" footer="0"/>
  <pageSetup scale="63" fitToHeight="4" orientation="landscape" r:id="rId1"/>
  <headerFooter alignWithMargins="0"/>
  <ignoredErrors>
    <ignoredError sqref="D11:L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0"/>
  <sheetViews>
    <sheetView showGridLines="0" zoomScaleNormal="100" zoomScaleSheetLayoutView="100" workbookViewId="0">
      <selection sqref="A1:C1"/>
    </sheetView>
  </sheetViews>
  <sheetFormatPr baseColWidth="10" defaultColWidth="11.42578125" defaultRowHeight="12.75" x14ac:dyDescent="0.25"/>
  <cols>
    <col min="1" max="2" width="5" style="138" customWidth="1"/>
    <col min="3" max="3" width="63.140625" style="138" bestFit="1" customWidth="1"/>
    <col min="4" max="6" width="18.7109375" style="138" customWidth="1"/>
    <col min="7" max="9" width="13.7109375" style="138" customWidth="1"/>
    <col min="10" max="11" width="9.28515625" style="138" customWidth="1"/>
    <col min="12" max="12" width="12.42578125" style="138" customWidth="1"/>
    <col min="13" max="16384" width="11.42578125" style="138"/>
  </cols>
  <sheetData>
    <row r="1" spans="1:15" s="300" customFormat="1" ht="45" customHeight="1" x14ac:dyDescent="0.2">
      <c r="A1" s="168" t="s">
        <v>1437</v>
      </c>
      <c r="B1" s="168"/>
      <c r="C1" s="168"/>
      <c r="D1" s="169" t="s">
        <v>1439</v>
      </c>
      <c r="E1" s="169"/>
      <c r="F1" s="397"/>
      <c r="G1" s="397"/>
      <c r="H1" s="397"/>
      <c r="I1" s="397"/>
      <c r="J1" s="397"/>
      <c r="K1" s="397"/>
      <c r="L1" s="397"/>
      <c r="M1" s="397"/>
      <c r="N1" s="398"/>
    </row>
    <row r="2" spans="1:15" s="1" customFormat="1" ht="36" customHeight="1" thickBot="1" x14ac:dyDescent="0.45">
      <c r="A2" s="202" t="s">
        <v>1438</v>
      </c>
      <c r="B2" s="202"/>
      <c r="C2" s="202"/>
      <c r="D2" s="202"/>
      <c r="E2" s="202"/>
      <c r="F2" s="202"/>
      <c r="G2" s="202"/>
      <c r="H2" s="202"/>
      <c r="I2" s="202"/>
      <c r="J2" s="202"/>
      <c r="K2" s="202"/>
      <c r="L2" s="399"/>
      <c r="M2" s="9"/>
      <c r="N2" s="400"/>
      <c r="O2" s="400"/>
    </row>
    <row r="3" spans="1:15" customFormat="1" ht="6" customHeight="1" x14ac:dyDescent="0.4">
      <c r="A3" s="174"/>
      <c r="B3" s="174"/>
      <c r="C3" s="174"/>
      <c r="D3" s="174"/>
      <c r="E3" s="174"/>
      <c r="F3" s="174"/>
      <c r="G3" s="174"/>
      <c r="H3" s="174"/>
      <c r="I3" s="174"/>
      <c r="J3" s="174"/>
      <c r="K3" s="174"/>
      <c r="L3" s="401"/>
      <c r="M3" s="401"/>
      <c r="N3" s="401"/>
      <c r="O3" s="401"/>
    </row>
    <row r="4" spans="1:15" s="70" customFormat="1" ht="17.100000000000001" customHeight="1" x14ac:dyDescent="0.25">
      <c r="A4" s="338" t="s">
        <v>1468</v>
      </c>
      <c r="B4" s="338"/>
      <c r="C4" s="338"/>
      <c r="D4" s="338"/>
      <c r="E4" s="338"/>
      <c r="F4" s="338"/>
      <c r="G4" s="338"/>
      <c r="H4" s="338"/>
      <c r="I4" s="338"/>
      <c r="J4" s="338"/>
      <c r="K4" s="338"/>
      <c r="L4" s="93"/>
      <c r="M4" s="93"/>
      <c r="N4" s="93"/>
      <c r="O4" s="93"/>
    </row>
    <row r="5" spans="1:15" s="70" customFormat="1" ht="17.100000000000001" customHeight="1" x14ac:dyDescent="0.25">
      <c r="A5" s="338" t="s">
        <v>1326</v>
      </c>
      <c r="B5" s="459"/>
      <c r="C5" s="460"/>
      <c r="D5" s="459"/>
      <c r="E5" s="459"/>
      <c r="F5" s="459"/>
      <c r="G5" s="459"/>
      <c r="H5" s="459"/>
      <c r="I5" s="459"/>
      <c r="J5" s="459"/>
      <c r="K5" s="459"/>
      <c r="L5" s="126">
        <v>19.636299999999999</v>
      </c>
      <c r="M5" s="93"/>
      <c r="N5" s="93"/>
      <c r="O5" s="93"/>
    </row>
    <row r="6" spans="1:15" s="70" customFormat="1" ht="17.100000000000001" customHeight="1" x14ac:dyDescent="0.25">
      <c r="A6" s="337" t="s">
        <v>1</v>
      </c>
      <c r="B6" s="337"/>
      <c r="C6" s="337"/>
      <c r="D6" s="337"/>
      <c r="E6" s="337"/>
      <c r="F6" s="337"/>
      <c r="G6" s="337"/>
      <c r="H6" s="337"/>
      <c r="I6" s="337"/>
      <c r="J6" s="337"/>
      <c r="K6" s="337"/>
      <c r="L6" s="127"/>
      <c r="M6" s="127"/>
      <c r="N6" s="127"/>
      <c r="O6" s="127"/>
    </row>
    <row r="7" spans="1:15" s="70" customFormat="1" ht="17.100000000000001" customHeight="1" x14ac:dyDescent="0.25">
      <c r="A7" s="337" t="s">
        <v>456</v>
      </c>
      <c r="B7" s="337"/>
      <c r="C7" s="337"/>
      <c r="D7" s="337"/>
      <c r="E7" s="337"/>
      <c r="F7" s="337"/>
      <c r="G7" s="337"/>
      <c r="H7" s="337"/>
      <c r="I7" s="337"/>
      <c r="J7" s="337"/>
      <c r="K7" s="337"/>
      <c r="L7" s="127"/>
      <c r="M7" s="127"/>
      <c r="N7" s="127"/>
      <c r="O7" s="127"/>
    </row>
    <row r="8" spans="1:15" s="70" customFormat="1" ht="17.100000000000001" customHeight="1" x14ac:dyDescent="0.25">
      <c r="A8" s="461" t="s">
        <v>1476</v>
      </c>
      <c r="B8" s="461"/>
      <c r="C8" s="461"/>
      <c r="D8" s="461"/>
      <c r="E8" s="461"/>
      <c r="F8" s="461"/>
      <c r="G8" s="461"/>
      <c r="H8" s="461"/>
      <c r="I8" s="461"/>
      <c r="J8" s="461"/>
      <c r="K8" s="461"/>
      <c r="L8" s="93"/>
      <c r="M8" s="93"/>
      <c r="N8" s="93"/>
      <c r="O8" s="93"/>
    </row>
    <row r="9" spans="1:15" s="88" customFormat="1" ht="32.25" customHeight="1" x14ac:dyDescent="0.25">
      <c r="A9" s="462" t="s">
        <v>1327</v>
      </c>
      <c r="B9" s="183" t="s">
        <v>1469</v>
      </c>
      <c r="C9" s="183"/>
      <c r="D9" s="463" t="s">
        <v>1328</v>
      </c>
      <c r="E9" s="463"/>
      <c r="F9" s="464" t="s">
        <v>1329</v>
      </c>
      <c r="G9" s="462" t="s">
        <v>1470</v>
      </c>
      <c r="H9" s="462" t="s">
        <v>1330</v>
      </c>
      <c r="I9" s="462" t="s">
        <v>1471</v>
      </c>
      <c r="J9" s="462" t="s">
        <v>1331</v>
      </c>
      <c r="K9" s="462"/>
      <c r="L9" s="75"/>
      <c r="M9" s="75"/>
      <c r="N9" s="75"/>
      <c r="O9" s="75"/>
    </row>
    <row r="10" spans="1:15" s="88" customFormat="1" ht="4.9000000000000004" customHeight="1" x14ac:dyDescent="0.25">
      <c r="A10" s="462"/>
      <c r="B10" s="183"/>
      <c r="C10" s="183"/>
      <c r="D10" s="462" t="s">
        <v>1332</v>
      </c>
      <c r="E10" s="462" t="s">
        <v>1333</v>
      </c>
      <c r="F10" s="462" t="s">
        <v>1333</v>
      </c>
      <c r="G10" s="462"/>
      <c r="H10" s="462"/>
      <c r="I10" s="462"/>
      <c r="J10" s="463"/>
      <c r="K10" s="463"/>
    </row>
    <row r="11" spans="1:15" s="88" customFormat="1" ht="46.5" customHeight="1" thickBot="1" x14ac:dyDescent="0.3">
      <c r="A11" s="463"/>
      <c r="B11" s="342"/>
      <c r="C11" s="342"/>
      <c r="D11" s="463"/>
      <c r="E11" s="463"/>
      <c r="F11" s="463"/>
      <c r="G11" s="463"/>
      <c r="H11" s="463"/>
      <c r="I11" s="463"/>
      <c r="J11" s="414" t="s">
        <v>1334</v>
      </c>
      <c r="K11" s="414" t="s">
        <v>1335</v>
      </c>
      <c r="L11" s="75"/>
    </row>
    <row r="12" spans="1:15" s="88" customFormat="1" ht="4.5" customHeight="1" thickBot="1" x14ac:dyDescent="0.3">
      <c r="A12" s="457"/>
      <c r="B12" s="458"/>
      <c r="C12" s="458"/>
      <c r="D12" s="457"/>
      <c r="E12" s="457"/>
      <c r="F12" s="457"/>
      <c r="G12" s="457"/>
      <c r="H12" s="457"/>
      <c r="I12" s="457"/>
      <c r="J12" s="458"/>
      <c r="K12" s="458"/>
      <c r="L12" s="75"/>
    </row>
    <row r="13" spans="1:15" s="82" customFormat="1" ht="17.100000000000001" customHeight="1" x14ac:dyDescent="0.25">
      <c r="A13" s="471"/>
      <c r="B13" s="472"/>
      <c r="C13" s="473" t="s">
        <v>23</v>
      </c>
      <c r="D13" s="474">
        <f>D14+D30+D39+D53+D64+D77+D116+D134+D144+D166+D191+D213+D224+D234+D238+D248+D263+D277+D287+D303</f>
        <v>3367432.0591896405</v>
      </c>
      <c r="E13" s="474">
        <f>E14+E30+E39+E53+E64+E77+E116+E134+E144+E166+E191+E213+E224+E234+E238+E248+E263+E277+E287+E303</f>
        <v>3367432.0591896405</v>
      </c>
      <c r="F13" s="474">
        <f>F14+F30+F39+F53+F64+F77+F116+F134+F144+F166+F191+F213+F224+F234+F238+F248+F263+F277+F287+F303</f>
        <v>3367432.0591896405</v>
      </c>
      <c r="G13" s="475"/>
      <c r="H13" s="476"/>
      <c r="I13" s="477"/>
      <c r="J13" s="477"/>
      <c r="K13" s="471"/>
      <c r="L13" s="75"/>
    </row>
    <row r="14" spans="1:15" s="130" customFormat="1" ht="17.100000000000001" customHeight="1" x14ac:dyDescent="0.25">
      <c r="A14" s="447" t="s">
        <v>1336</v>
      </c>
      <c r="B14" s="447"/>
      <c r="C14" s="447"/>
      <c r="D14" s="478">
        <f>SUM(D15:D29)</f>
        <v>95548.795477395004</v>
      </c>
      <c r="E14" s="478">
        <f>SUM(E15:E29)</f>
        <v>95548.795477395004</v>
      </c>
      <c r="F14" s="478">
        <f>SUM(F15:F29)</f>
        <v>95548.795477395004</v>
      </c>
      <c r="G14" s="479"/>
      <c r="H14" s="473"/>
      <c r="I14" s="473"/>
      <c r="J14" s="473"/>
      <c r="K14" s="216"/>
      <c r="L14" s="75"/>
    </row>
    <row r="15" spans="1:15" s="130" customFormat="1" ht="17.100000000000001" customHeight="1" x14ac:dyDescent="0.25">
      <c r="A15" s="216">
        <v>1</v>
      </c>
      <c r="B15" s="216" t="s">
        <v>496</v>
      </c>
      <c r="C15" s="480" t="s">
        <v>497</v>
      </c>
      <c r="D15" s="481">
        <v>4280.2739003334</v>
      </c>
      <c r="E15" s="481">
        <v>4280.2739003334</v>
      </c>
      <c r="F15" s="481">
        <v>4280.2739003334</v>
      </c>
      <c r="G15" s="482">
        <v>36732</v>
      </c>
      <c r="H15" s="482">
        <v>36732</v>
      </c>
      <c r="I15" s="482">
        <v>42128</v>
      </c>
      <c r="J15" s="216">
        <v>14</v>
      </c>
      <c r="K15" s="216">
        <v>9</v>
      </c>
    </row>
    <row r="16" spans="1:15" s="130" customFormat="1" ht="17.100000000000001" customHeight="1" x14ac:dyDescent="0.25">
      <c r="A16" s="216">
        <v>2</v>
      </c>
      <c r="B16" s="216" t="s">
        <v>498</v>
      </c>
      <c r="C16" s="480" t="s">
        <v>1112</v>
      </c>
      <c r="D16" s="481">
        <v>19445.521563719998</v>
      </c>
      <c r="E16" s="481">
        <v>19445.521563719998</v>
      </c>
      <c r="F16" s="481">
        <v>19445.521563719998</v>
      </c>
      <c r="G16" s="482">
        <v>37019</v>
      </c>
      <c r="H16" s="482">
        <v>37019</v>
      </c>
      <c r="I16" s="482">
        <v>42460</v>
      </c>
      <c r="J16" s="216">
        <v>14</v>
      </c>
      <c r="K16" s="216">
        <v>3</v>
      </c>
    </row>
    <row r="17" spans="1:11" s="130" customFormat="1" ht="17.100000000000001" customHeight="1" x14ac:dyDescent="0.25">
      <c r="A17" s="216">
        <v>3</v>
      </c>
      <c r="B17" s="216" t="s">
        <v>500</v>
      </c>
      <c r="C17" s="480" t="s">
        <v>501</v>
      </c>
      <c r="D17" s="481">
        <v>853.11931816159995</v>
      </c>
      <c r="E17" s="481">
        <v>853.11931816159995</v>
      </c>
      <c r="F17" s="481">
        <v>853.11931816159995</v>
      </c>
      <c r="G17" s="482">
        <v>38080</v>
      </c>
      <c r="H17" s="482">
        <v>38080</v>
      </c>
      <c r="I17" s="482">
        <v>41780</v>
      </c>
      <c r="J17" s="216">
        <v>9</v>
      </c>
      <c r="K17" s="216">
        <v>6</v>
      </c>
    </row>
    <row r="18" spans="1:11" s="130" customFormat="1" ht="17.100000000000001" customHeight="1" x14ac:dyDescent="0.25">
      <c r="A18" s="216">
        <v>4</v>
      </c>
      <c r="B18" s="216" t="s">
        <v>498</v>
      </c>
      <c r="C18" s="480" t="s">
        <v>502</v>
      </c>
      <c r="D18" s="481">
        <v>12346.505221502399</v>
      </c>
      <c r="E18" s="481">
        <v>12346.505221502399</v>
      </c>
      <c r="F18" s="481">
        <v>12346.505221502399</v>
      </c>
      <c r="G18" s="482">
        <v>36786</v>
      </c>
      <c r="H18" s="482">
        <v>36786</v>
      </c>
      <c r="I18" s="482">
        <v>41944</v>
      </c>
      <c r="J18" s="216">
        <v>14</v>
      </c>
      <c r="K18" s="216">
        <v>0</v>
      </c>
    </row>
    <row r="19" spans="1:11" s="130" customFormat="1" ht="17.100000000000001" customHeight="1" x14ac:dyDescent="0.25">
      <c r="A19" s="216">
        <v>5</v>
      </c>
      <c r="B19" s="216" t="s">
        <v>503</v>
      </c>
      <c r="C19" s="480" t="s">
        <v>504</v>
      </c>
      <c r="D19" s="481">
        <v>1450.6951859305</v>
      </c>
      <c r="E19" s="481">
        <v>1450.6951859305</v>
      </c>
      <c r="F19" s="481">
        <v>1450.6951859305</v>
      </c>
      <c r="G19" s="482">
        <v>37248</v>
      </c>
      <c r="H19" s="482">
        <v>37248</v>
      </c>
      <c r="I19" s="482">
        <v>40878</v>
      </c>
      <c r="J19" s="216">
        <v>9</v>
      </c>
      <c r="K19" s="216">
        <v>5</v>
      </c>
    </row>
    <row r="20" spans="1:11" s="130" customFormat="1" ht="17.100000000000001" customHeight="1" x14ac:dyDescent="0.25">
      <c r="A20" s="216">
        <v>6</v>
      </c>
      <c r="B20" s="216" t="s">
        <v>498</v>
      </c>
      <c r="C20" s="480" t="s">
        <v>505</v>
      </c>
      <c r="D20" s="481">
        <v>11162.145635717199</v>
      </c>
      <c r="E20" s="481">
        <v>11162.145635717199</v>
      </c>
      <c r="F20" s="481">
        <v>11162.145635717199</v>
      </c>
      <c r="G20" s="482">
        <v>37076</v>
      </c>
      <c r="H20" s="482">
        <v>37076</v>
      </c>
      <c r="I20" s="482">
        <v>42521</v>
      </c>
      <c r="J20" s="216">
        <v>14</v>
      </c>
      <c r="K20" s="216">
        <v>6</v>
      </c>
    </row>
    <row r="21" spans="1:11" s="130" customFormat="1" ht="17.100000000000001" customHeight="1" x14ac:dyDescent="0.25">
      <c r="A21" s="216">
        <v>7</v>
      </c>
      <c r="B21" s="216" t="s">
        <v>506</v>
      </c>
      <c r="C21" s="480" t="s">
        <v>507</v>
      </c>
      <c r="D21" s="481">
        <v>12740.829989412101</v>
      </c>
      <c r="E21" s="481">
        <v>12740.829989412101</v>
      </c>
      <c r="F21" s="481">
        <v>12740.829989412101</v>
      </c>
      <c r="G21" s="482">
        <v>36168</v>
      </c>
      <c r="H21" s="482">
        <v>36168</v>
      </c>
      <c r="I21" s="482">
        <v>43511</v>
      </c>
      <c r="J21" s="216">
        <v>19</v>
      </c>
      <c r="K21" s="216">
        <v>9</v>
      </c>
    </row>
    <row r="22" spans="1:11" s="130" customFormat="1" ht="17.100000000000001" customHeight="1" x14ac:dyDescent="0.25">
      <c r="A22" s="216">
        <v>9</v>
      </c>
      <c r="B22" s="216" t="s">
        <v>508</v>
      </c>
      <c r="C22" s="480" t="s">
        <v>509</v>
      </c>
      <c r="D22" s="481">
        <v>5671.1112227937992</v>
      </c>
      <c r="E22" s="481">
        <v>5671.1112227937992</v>
      </c>
      <c r="F22" s="481">
        <v>5671.1112227937992</v>
      </c>
      <c r="G22" s="482">
        <v>36372</v>
      </c>
      <c r="H22" s="482">
        <v>36433</v>
      </c>
      <c r="I22" s="482">
        <v>40009</v>
      </c>
      <c r="J22" s="216">
        <v>9</v>
      </c>
      <c r="K22" s="216">
        <v>9</v>
      </c>
    </row>
    <row r="23" spans="1:11" s="130" customFormat="1" ht="17.100000000000001" customHeight="1" x14ac:dyDescent="0.25">
      <c r="A23" s="216">
        <v>10</v>
      </c>
      <c r="B23" s="216" t="s">
        <v>508</v>
      </c>
      <c r="C23" s="480" t="s">
        <v>510</v>
      </c>
      <c r="D23" s="481">
        <v>6301.4953616937992</v>
      </c>
      <c r="E23" s="481">
        <v>6301.4953616937992</v>
      </c>
      <c r="F23" s="481">
        <v>6301.4953616937992</v>
      </c>
      <c r="G23" s="482">
        <v>36483</v>
      </c>
      <c r="H23" s="482">
        <v>36742</v>
      </c>
      <c r="I23" s="482">
        <v>42200</v>
      </c>
      <c r="J23" s="216">
        <v>15</v>
      </c>
      <c r="K23" s="216">
        <v>0</v>
      </c>
    </row>
    <row r="24" spans="1:11" s="130" customFormat="1" ht="17.100000000000001" customHeight="1" x14ac:dyDescent="0.25">
      <c r="A24" s="216">
        <v>11</v>
      </c>
      <c r="B24" s="216" t="s">
        <v>508</v>
      </c>
      <c r="C24" s="480" t="s">
        <v>511</v>
      </c>
      <c r="D24" s="481">
        <v>4081.3297479709995</v>
      </c>
      <c r="E24" s="481">
        <v>4081.3297479709995</v>
      </c>
      <c r="F24" s="481">
        <v>4081.3297479709995</v>
      </c>
      <c r="G24" s="482">
        <v>36314</v>
      </c>
      <c r="H24" s="482">
        <v>36692</v>
      </c>
      <c r="I24" s="482">
        <v>40101</v>
      </c>
      <c r="J24" s="216">
        <v>10</v>
      </c>
      <c r="K24" s="216">
        <v>0</v>
      </c>
    </row>
    <row r="25" spans="1:11" s="130" customFormat="1" ht="17.100000000000001" customHeight="1" x14ac:dyDescent="0.25">
      <c r="A25" s="216">
        <v>12</v>
      </c>
      <c r="B25" s="216" t="s">
        <v>512</v>
      </c>
      <c r="C25" s="480" t="s">
        <v>513</v>
      </c>
      <c r="D25" s="481">
        <v>4658.1104794953999</v>
      </c>
      <c r="E25" s="481">
        <v>4658.1104794953999</v>
      </c>
      <c r="F25" s="481">
        <v>4658.1104794953999</v>
      </c>
      <c r="G25" s="482">
        <v>36348</v>
      </c>
      <c r="H25" s="482">
        <v>36748</v>
      </c>
      <c r="I25" s="482">
        <v>41654</v>
      </c>
      <c r="J25" s="216">
        <v>14</v>
      </c>
      <c r="K25" s="216">
        <v>3</v>
      </c>
    </row>
    <row r="26" spans="1:11" s="130" customFormat="1" ht="17.100000000000001" customHeight="1" x14ac:dyDescent="0.25">
      <c r="A26" s="216">
        <v>13</v>
      </c>
      <c r="B26" s="216" t="s">
        <v>512</v>
      </c>
      <c r="C26" s="480" t="s">
        <v>514</v>
      </c>
      <c r="D26" s="481">
        <v>4217.3864306814994</v>
      </c>
      <c r="E26" s="481">
        <v>4217.3864306814994</v>
      </c>
      <c r="F26" s="481">
        <v>4217.3864306814994</v>
      </c>
      <c r="G26" s="482">
        <v>36341</v>
      </c>
      <c r="H26" s="482">
        <v>36341</v>
      </c>
      <c r="I26" s="482">
        <v>42109</v>
      </c>
      <c r="J26" s="216">
        <v>15</v>
      </c>
      <c r="K26" s="216">
        <v>3</v>
      </c>
    </row>
    <row r="27" spans="1:11" s="130" customFormat="1" ht="17.100000000000001" customHeight="1" x14ac:dyDescent="0.25">
      <c r="A27" s="216">
        <v>14</v>
      </c>
      <c r="B27" s="216" t="s">
        <v>512</v>
      </c>
      <c r="C27" s="480" t="s">
        <v>515</v>
      </c>
      <c r="D27" s="481">
        <v>2681.1370245563999</v>
      </c>
      <c r="E27" s="481">
        <v>2681.1370245563999</v>
      </c>
      <c r="F27" s="481">
        <v>2681.1370245563999</v>
      </c>
      <c r="G27" s="482">
        <v>36402</v>
      </c>
      <c r="H27" s="482">
        <v>36402</v>
      </c>
      <c r="I27" s="482">
        <v>40009</v>
      </c>
      <c r="J27" s="216">
        <v>9</v>
      </c>
      <c r="K27" s="216">
        <v>9</v>
      </c>
    </row>
    <row r="28" spans="1:11" s="130" customFormat="1" ht="17.100000000000001" customHeight="1" x14ac:dyDescent="0.25">
      <c r="A28" s="216">
        <v>15</v>
      </c>
      <c r="B28" s="216" t="s">
        <v>512</v>
      </c>
      <c r="C28" s="480" t="s">
        <v>516</v>
      </c>
      <c r="D28" s="481">
        <v>2362.4400915556998</v>
      </c>
      <c r="E28" s="481">
        <v>2362.4400915556998</v>
      </c>
      <c r="F28" s="481">
        <v>2362.4400915556998</v>
      </c>
      <c r="G28" s="482">
        <v>36294</v>
      </c>
      <c r="H28" s="482">
        <v>36707</v>
      </c>
      <c r="I28" s="482">
        <v>40101</v>
      </c>
      <c r="J28" s="216">
        <v>10</v>
      </c>
      <c r="K28" s="216">
        <v>0</v>
      </c>
    </row>
    <row r="29" spans="1:11" s="130" customFormat="1" ht="17.100000000000001" customHeight="1" x14ac:dyDescent="0.25">
      <c r="A29" s="216">
        <v>16</v>
      </c>
      <c r="B29" s="216" t="s">
        <v>512</v>
      </c>
      <c r="C29" s="480" t="s">
        <v>517</v>
      </c>
      <c r="D29" s="481">
        <v>3296.6943038701997</v>
      </c>
      <c r="E29" s="481">
        <v>3296.6943038701997</v>
      </c>
      <c r="F29" s="481">
        <v>3296.6943038701997</v>
      </c>
      <c r="G29" s="482">
        <v>36433</v>
      </c>
      <c r="H29" s="482">
        <v>36433</v>
      </c>
      <c r="I29" s="482">
        <v>41835</v>
      </c>
      <c r="J29" s="216">
        <v>14</v>
      </c>
      <c r="K29" s="216">
        <v>9</v>
      </c>
    </row>
    <row r="30" spans="1:11" s="130" customFormat="1" ht="17.100000000000001" customHeight="1" x14ac:dyDescent="0.25">
      <c r="A30" s="447" t="s">
        <v>1337</v>
      </c>
      <c r="B30" s="447"/>
      <c r="C30" s="447"/>
      <c r="D30" s="478">
        <f>SUM(D31:D38)</f>
        <v>11414.4011054927</v>
      </c>
      <c r="E30" s="478">
        <f>SUM(E31:E38)</f>
        <v>11414.4011054927</v>
      </c>
      <c r="F30" s="478">
        <f>SUM(F31:F38)</f>
        <v>11414.4011054927</v>
      </c>
      <c r="G30" s="216"/>
      <c r="H30" s="216"/>
      <c r="I30" s="216"/>
      <c r="J30" s="216"/>
      <c r="K30" s="216"/>
    </row>
    <row r="31" spans="1:11" s="130" customFormat="1" ht="17.100000000000001" customHeight="1" x14ac:dyDescent="0.25">
      <c r="A31" s="216">
        <v>17</v>
      </c>
      <c r="B31" s="216" t="s">
        <v>508</v>
      </c>
      <c r="C31" s="480" t="s">
        <v>518</v>
      </c>
      <c r="D31" s="481">
        <v>1575.2545989916998</v>
      </c>
      <c r="E31" s="481">
        <v>1575.2545989916998</v>
      </c>
      <c r="F31" s="481">
        <v>1575.2545989916998</v>
      </c>
      <c r="G31" s="482">
        <v>37075</v>
      </c>
      <c r="H31" s="482">
        <v>37498</v>
      </c>
      <c r="I31" s="482">
        <v>40816</v>
      </c>
      <c r="J31" s="216">
        <v>9</v>
      </c>
      <c r="K31" s="216">
        <v>11</v>
      </c>
    </row>
    <row r="32" spans="1:11" s="130" customFormat="1" ht="17.100000000000001" customHeight="1" x14ac:dyDescent="0.25">
      <c r="A32" s="216">
        <v>18</v>
      </c>
      <c r="B32" s="216" t="s">
        <v>508</v>
      </c>
      <c r="C32" s="480" t="s">
        <v>519</v>
      </c>
      <c r="D32" s="481">
        <v>1434.9471286024</v>
      </c>
      <c r="E32" s="481">
        <v>1434.9471286024</v>
      </c>
      <c r="F32" s="481">
        <v>1434.9471286024</v>
      </c>
      <c r="G32" s="482">
        <v>37106</v>
      </c>
      <c r="H32" s="482">
        <v>37398</v>
      </c>
      <c r="I32" s="482">
        <v>40908</v>
      </c>
      <c r="J32" s="216">
        <v>9</v>
      </c>
      <c r="K32" s="216">
        <v>11</v>
      </c>
    </row>
    <row r="33" spans="1:11" s="130" customFormat="1" ht="17.100000000000001" customHeight="1" x14ac:dyDescent="0.25">
      <c r="A33" s="216">
        <v>19</v>
      </c>
      <c r="B33" s="216" t="s">
        <v>508</v>
      </c>
      <c r="C33" s="480" t="s">
        <v>520</v>
      </c>
      <c r="D33" s="481">
        <v>1249.9846894742</v>
      </c>
      <c r="E33" s="481">
        <v>1249.9846894742</v>
      </c>
      <c r="F33" s="481">
        <v>1249.9846894742</v>
      </c>
      <c r="G33" s="482">
        <v>37105</v>
      </c>
      <c r="H33" s="482">
        <v>37188</v>
      </c>
      <c r="I33" s="482">
        <v>40739</v>
      </c>
      <c r="J33" s="216">
        <v>9</v>
      </c>
      <c r="K33" s="216">
        <v>9</v>
      </c>
    </row>
    <row r="34" spans="1:11" s="130" customFormat="1" ht="17.100000000000001" customHeight="1" x14ac:dyDescent="0.25">
      <c r="A34" s="216">
        <v>20</v>
      </c>
      <c r="B34" s="216" t="s">
        <v>508</v>
      </c>
      <c r="C34" s="480" t="s">
        <v>521</v>
      </c>
      <c r="D34" s="481">
        <v>1199.2404451963998</v>
      </c>
      <c r="E34" s="481">
        <v>1199.2404451963998</v>
      </c>
      <c r="F34" s="481">
        <v>1199.2404451963998</v>
      </c>
      <c r="G34" s="482">
        <v>37022</v>
      </c>
      <c r="H34" s="482">
        <v>37103</v>
      </c>
      <c r="I34" s="482">
        <v>40816</v>
      </c>
      <c r="J34" s="216">
        <v>10</v>
      </c>
      <c r="K34" s="216">
        <v>4</v>
      </c>
    </row>
    <row r="35" spans="1:11" s="130" customFormat="1" ht="17.100000000000001" customHeight="1" x14ac:dyDescent="0.25">
      <c r="A35" s="216">
        <v>21</v>
      </c>
      <c r="B35" s="216" t="s">
        <v>512</v>
      </c>
      <c r="C35" s="480" t="s">
        <v>522</v>
      </c>
      <c r="D35" s="481">
        <v>1818.2882142892997</v>
      </c>
      <c r="E35" s="481">
        <v>1818.2882142892997</v>
      </c>
      <c r="F35" s="481">
        <v>1818.2882142892997</v>
      </c>
      <c r="G35" s="482">
        <v>37075</v>
      </c>
      <c r="H35" s="482">
        <v>37134</v>
      </c>
      <c r="I35" s="482">
        <v>40786</v>
      </c>
      <c r="J35" s="216">
        <v>10</v>
      </c>
      <c r="K35" s="216">
        <v>1</v>
      </c>
    </row>
    <row r="36" spans="1:11" s="130" customFormat="1" ht="17.100000000000001" customHeight="1" x14ac:dyDescent="0.25">
      <c r="A36" s="216">
        <v>22</v>
      </c>
      <c r="B36" s="216" t="s">
        <v>512</v>
      </c>
      <c r="C36" s="480" t="s">
        <v>523</v>
      </c>
      <c r="D36" s="481">
        <v>1437.3016387902001</v>
      </c>
      <c r="E36" s="481">
        <v>1437.3016387902001</v>
      </c>
      <c r="F36" s="481">
        <v>1437.3016387902001</v>
      </c>
      <c r="G36" s="482">
        <v>37134</v>
      </c>
      <c r="H36" s="482">
        <v>37200</v>
      </c>
      <c r="I36" s="482">
        <v>40739</v>
      </c>
      <c r="J36" s="216">
        <v>9</v>
      </c>
      <c r="K36" s="216">
        <v>11</v>
      </c>
    </row>
    <row r="37" spans="1:11" s="130" customFormat="1" ht="17.100000000000001" customHeight="1" x14ac:dyDescent="0.25">
      <c r="A37" s="216">
        <v>23</v>
      </c>
      <c r="B37" s="216" t="s">
        <v>512</v>
      </c>
      <c r="C37" s="480" t="s">
        <v>524</v>
      </c>
      <c r="D37" s="481">
        <v>956.8999127436</v>
      </c>
      <c r="E37" s="481">
        <v>956.8999127436</v>
      </c>
      <c r="F37" s="481">
        <v>956.8999127436</v>
      </c>
      <c r="G37" s="482">
        <v>36999</v>
      </c>
      <c r="H37" s="482">
        <v>36999</v>
      </c>
      <c r="I37" s="482">
        <v>40816</v>
      </c>
      <c r="J37" s="216">
        <v>9</v>
      </c>
      <c r="K37" s="216">
        <v>11</v>
      </c>
    </row>
    <row r="38" spans="1:11" s="130" customFormat="1" ht="17.100000000000001" customHeight="1" x14ac:dyDescent="0.25">
      <c r="A38" s="216">
        <v>24</v>
      </c>
      <c r="B38" s="216" t="s">
        <v>512</v>
      </c>
      <c r="C38" s="480" t="s">
        <v>525</v>
      </c>
      <c r="D38" s="481">
        <v>1742.4844774048997</v>
      </c>
      <c r="E38" s="481">
        <v>1742.4844774048997</v>
      </c>
      <c r="F38" s="481">
        <v>1742.4844774048997</v>
      </c>
      <c r="G38" s="482">
        <v>37022</v>
      </c>
      <c r="H38" s="482">
        <v>37314</v>
      </c>
      <c r="I38" s="482">
        <v>40908</v>
      </c>
      <c r="J38" s="216">
        <v>10</v>
      </c>
      <c r="K38" s="216">
        <v>2</v>
      </c>
    </row>
    <row r="39" spans="1:11" s="130" customFormat="1" ht="17.100000000000001" customHeight="1" x14ac:dyDescent="0.25">
      <c r="A39" s="447" t="s">
        <v>1338</v>
      </c>
      <c r="B39" s="447"/>
      <c r="C39" s="447"/>
      <c r="D39" s="478">
        <f>SUM(D40:D52)</f>
        <v>84520.940337384789</v>
      </c>
      <c r="E39" s="478">
        <f>SUM(E40:E52)</f>
        <v>84520.940337384789</v>
      </c>
      <c r="F39" s="478">
        <f>SUM(F40:F52)</f>
        <v>84520.940337384789</v>
      </c>
      <c r="G39" s="216"/>
      <c r="H39" s="216"/>
      <c r="I39" s="216"/>
      <c r="J39" s="216"/>
      <c r="K39" s="216"/>
    </row>
    <row r="40" spans="1:11" s="130" customFormat="1" ht="17.100000000000001" customHeight="1" x14ac:dyDescent="0.25">
      <c r="A40" s="216">
        <v>25</v>
      </c>
      <c r="B40" s="216" t="s">
        <v>496</v>
      </c>
      <c r="C40" s="480" t="s">
        <v>526</v>
      </c>
      <c r="D40" s="481">
        <v>7894.3026136198996</v>
      </c>
      <c r="E40" s="481">
        <v>7894.3026136198996</v>
      </c>
      <c r="F40" s="481">
        <v>7894.3026136198996</v>
      </c>
      <c r="G40" s="482">
        <v>37581</v>
      </c>
      <c r="H40" s="482">
        <v>37823</v>
      </c>
      <c r="I40" s="482">
        <v>43290</v>
      </c>
      <c r="J40" s="216">
        <v>15</v>
      </c>
      <c r="K40" s="216">
        <v>6</v>
      </c>
    </row>
    <row r="41" spans="1:11" s="130" customFormat="1" ht="17.100000000000001" customHeight="1" x14ac:dyDescent="0.25">
      <c r="A41" s="216">
        <v>26</v>
      </c>
      <c r="B41" s="216" t="s">
        <v>527</v>
      </c>
      <c r="C41" s="480" t="s">
        <v>528</v>
      </c>
      <c r="D41" s="481">
        <v>31871.666885674098</v>
      </c>
      <c r="E41" s="481">
        <v>31871.666885674098</v>
      </c>
      <c r="F41" s="481">
        <v>31871.666885674098</v>
      </c>
      <c r="G41" s="482">
        <v>38380</v>
      </c>
      <c r="H41" s="482">
        <v>38380</v>
      </c>
      <c r="I41" s="482">
        <v>43341</v>
      </c>
      <c r="J41" s="216">
        <v>13</v>
      </c>
      <c r="K41" s="216">
        <v>9</v>
      </c>
    </row>
    <row r="42" spans="1:11" s="130" customFormat="1" ht="17.100000000000001" customHeight="1" x14ac:dyDescent="0.25">
      <c r="A42" s="216">
        <v>27</v>
      </c>
      <c r="B42" s="216" t="s">
        <v>508</v>
      </c>
      <c r="C42" s="480" t="s">
        <v>1121</v>
      </c>
      <c r="D42" s="481">
        <v>9944.5850724371994</v>
      </c>
      <c r="E42" s="481">
        <v>9944.5850724371994</v>
      </c>
      <c r="F42" s="481">
        <v>9944.5850724371994</v>
      </c>
      <c r="G42" s="482">
        <v>37105</v>
      </c>
      <c r="H42" s="482">
        <v>37863</v>
      </c>
      <c r="I42" s="482">
        <v>43279</v>
      </c>
      <c r="J42" s="216">
        <v>16</v>
      </c>
      <c r="K42" s="216">
        <v>8</v>
      </c>
    </row>
    <row r="43" spans="1:11" s="130" customFormat="1" ht="17.100000000000001" customHeight="1" x14ac:dyDescent="0.25">
      <c r="A43" s="216">
        <v>28</v>
      </c>
      <c r="B43" s="216" t="s">
        <v>508</v>
      </c>
      <c r="C43" s="480" t="s">
        <v>530</v>
      </c>
      <c r="D43" s="481">
        <v>12603.997358670798</v>
      </c>
      <c r="E43" s="481">
        <v>12603.997358670798</v>
      </c>
      <c r="F43" s="481">
        <v>12603.997358670798</v>
      </c>
      <c r="G43" s="482">
        <v>37188</v>
      </c>
      <c r="H43" s="482">
        <v>38060</v>
      </c>
      <c r="I43" s="482">
        <v>43290</v>
      </c>
      <c r="J43" s="216">
        <v>16</v>
      </c>
      <c r="K43" s="216">
        <v>3</v>
      </c>
    </row>
    <row r="44" spans="1:11" s="130" customFormat="1" ht="17.100000000000001" customHeight="1" x14ac:dyDescent="0.25">
      <c r="A44" s="216">
        <v>29</v>
      </c>
      <c r="B44" s="216" t="s">
        <v>508</v>
      </c>
      <c r="C44" s="480" t="s">
        <v>531</v>
      </c>
      <c r="D44" s="481">
        <v>1867.3305215372</v>
      </c>
      <c r="E44" s="481">
        <v>1867.3305215372</v>
      </c>
      <c r="F44" s="481">
        <v>1867.3305215372</v>
      </c>
      <c r="G44" s="482">
        <v>37550</v>
      </c>
      <c r="H44" s="482">
        <v>37739</v>
      </c>
      <c r="I44" s="482">
        <v>41365</v>
      </c>
      <c r="J44" s="216">
        <v>10</v>
      </c>
      <c r="K44" s="216">
        <v>6</v>
      </c>
    </row>
    <row r="45" spans="1:11" s="130" customFormat="1" ht="17.100000000000001" customHeight="1" x14ac:dyDescent="0.25">
      <c r="A45" s="216">
        <v>30</v>
      </c>
      <c r="B45" s="216" t="s">
        <v>508</v>
      </c>
      <c r="C45" s="480" t="s">
        <v>532</v>
      </c>
      <c r="D45" s="481">
        <v>4279.2142470401996</v>
      </c>
      <c r="E45" s="481">
        <v>4279.2142470401996</v>
      </c>
      <c r="F45" s="481">
        <v>4279.2142470401996</v>
      </c>
      <c r="G45" s="482">
        <v>37484</v>
      </c>
      <c r="H45" s="482">
        <v>37977</v>
      </c>
      <c r="I45" s="482">
        <v>43290</v>
      </c>
      <c r="J45" s="216">
        <v>15</v>
      </c>
      <c r="K45" s="216">
        <v>9</v>
      </c>
    </row>
    <row r="46" spans="1:11" s="130" customFormat="1" ht="17.100000000000001" customHeight="1" x14ac:dyDescent="0.25">
      <c r="A46" s="216">
        <v>31</v>
      </c>
      <c r="B46" s="216" t="s">
        <v>508</v>
      </c>
      <c r="C46" s="480" t="s">
        <v>533</v>
      </c>
      <c r="D46" s="481">
        <v>3040.9779165833997</v>
      </c>
      <c r="E46" s="481">
        <v>3040.9779165833997</v>
      </c>
      <c r="F46" s="481">
        <v>3040.9779165833997</v>
      </c>
      <c r="G46" s="482">
        <v>37931</v>
      </c>
      <c r="H46" s="482">
        <v>37931</v>
      </c>
      <c r="I46" s="482">
        <v>43341</v>
      </c>
      <c r="J46" s="216">
        <v>14</v>
      </c>
      <c r="K46" s="216">
        <v>9</v>
      </c>
    </row>
    <row r="47" spans="1:11" s="130" customFormat="1" ht="17.100000000000001" customHeight="1" x14ac:dyDescent="0.25">
      <c r="A47" s="216">
        <v>32</v>
      </c>
      <c r="B47" s="216" t="s">
        <v>512</v>
      </c>
      <c r="C47" s="480" t="s">
        <v>534</v>
      </c>
      <c r="D47" s="481">
        <v>1686.1469508898997</v>
      </c>
      <c r="E47" s="481">
        <v>1686.1469508898997</v>
      </c>
      <c r="F47" s="481">
        <v>1686.1469508898997</v>
      </c>
      <c r="G47" s="482">
        <v>37579</v>
      </c>
      <c r="H47" s="482">
        <v>37579</v>
      </c>
      <c r="I47" s="482">
        <v>41262</v>
      </c>
      <c r="J47" s="216">
        <v>10</v>
      </c>
      <c r="K47" s="216">
        <v>0</v>
      </c>
    </row>
    <row r="48" spans="1:11" s="130" customFormat="1" ht="17.100000000000001" customHeight="1" x14ac:dyDescent="0.25">
      <c r="A48" s="216">
        <v>33</v>
      </c>
      <c r="B48" s="216" t="s">
        <v>512</v>
      </c>
      <c r="C48" s="480" t="s">
        <v>535</v>
      </c>
      <c r="D48" s="481">
        <v>2252.5080332726998</v>
      </c>
      <c r="E48" s="481">
        <v>2252.5080332726998</v>
      </c>
      <c r="F48" s="481">
        <v>2252.5080332726998</v>
      </c>
      <c r="G48" s="482">
        <v>37603</v>
      </c>
      <c r="H48" s="482">
        <v>38518</v>
      </c>
      <c r="I48" s="482">
        <v>42069</v>
      </c>
      <c r="J48" s="216">
        <v>11</v>
      </c>
      <c r="K48" s="216">
        <v>9</v>
      </c>
    </row>
    <row r="49" spans="1:11" s="130" customFormat="1" ht="17.100000000000001" customHeight="1" x14ac:dyDescent="0.25">
      <c r="A49" s="216">
        <v>34</v>
      </c>
      <c r="B49" s="216" t="s">
        <v>512</v>
      </c>
      <c r="C49" s="480" t="s">
        <v>536</v>
      </c>
      <c r="D49" s="481">
        <v>820.53633430039986</v>
      </c>
      <c r="E49" s="481">
        <v>820.53633430039986</v>
      </c>
      <c r="F49" s="481">
        <v>820.53633430039986</v>
      </c>
      <c r="G49" s="482">
        <v>37307</v>
      </c>
      <c r="H49" s="482">
        <v>37572</v>
      </c>
      <c r="I49" s="482">
        <v>41226</v>
      </c>
      <c r="J49" s="216">
        <v>10</v>
      </c>
      <c r="K49" s="216">
        <v>9</v>
      </c>
    </row>
    <row r="50" spans="1:11" s="130" customFormat="1" ht="17.100000000000001" customHeight="1" x14ac:dyDescent="0.25">
      <c r="A50" s="216">
        <v>35</v>
      </c>
      <c r="B50" s="216" t="s">
        <v>512</v>
      </c>
      <c r="C50" s="480" t="s">
        <v>537</v>
      </c>
      <c r="D50" s="481">
        <v>1469.5815952697999</v>
      </c>
      <c r="E50" s="481">
        <v>1469.5815952697999</v>
      </c>
      <c r="F50" s="481">
        <v>1469.5815952697999</v>
      </c>
      <c r="G50" s="482">
        <v>37386</v>
      </c>
      <c r="H50" s="482">
        <v>37448</v>
      </c>
      <c r="I50" s="482">
        <v>40739</v>
      </c>
      <c r="J50" s="216">
        <v>9</v>
      </c>
      <c r="K50" s="216">
        <v>2</v>
      </c>
    </row>
    <row r="51" spans="1:11" s="130" customFormat="1" ht="17.100000000000001" customHeight="1" x14ac:dyDescent="0.25">
      <c r="A51" s="216">
        <v>36</v>
      </c>
      <c r="B51" s="216" t="s">
        <v>512</v>
      </c>
      <c r="C51" s="480" t="s">
        <v>538</v>
      </c>
      <c r="D51" s="481">
        <v>2080.9609964867</v>
      </c>
      <c r="E51" s="481">
        <v>2080.9609964867</v>
      </c>
      <c r="F51" s="481">
        <v>2080.9609964867</v>
      </c>
      <c r="G51" s="482">
        <v>37732</v>
      </c>
      <c r="H51" s="482">
        <v>37865</v>
      </c>
      <c r="I51" s="482">
        <v>41534</v>
      </c>
      <c r="J51" s="216">
        <v>9</v>
      </c>
      <c r="K51" s="216">
        <v>11</v>
      </c>
    </row>
    <row r="52" spans="1:11" s="130" customFormat="1" ht="17.100000000000001" customHeight="1" x14ac:dyDescent="0.25">
      <c r="A52" s="216">
        <v>37</v>
      </c>
      <c r="B52" s="216" t="s">
        <v>512</v>
      </c>
      <c r="C52" s="480" t="s">
        <v>539</v>
      </c>
      <c r="D52" s="481">
        <v>4709.1318116024995</v>
      </c>
      <c r="E52" s="481">
        <v>4709.1318116024995</v>
      </c>
      <c r="F52" s="481">
        <v>4709.1318116024995</v>
      </c>
      <c r="G52" s="482">
        <v>37489</v>
      </c>
      <c r="H52" s="482">
        <v>37603</v>
      </c>
      <c r="I52" s="482">
        <v>41204</v>
      </c>
      <c r="J52" s="216">
        <v>10</v>
      </c>
      <c r="K52" s="216">
        <v>0</v>
      </c>
    </row>
    <row r="53" spans="1:11" s="130" customFormat="1" ht="17.100000000000001" customHeight="1" x14ac:dyDescent="0.25">
      <c r="A53" s="447" t="s">
        <v>1339</v>
      </c>
      <c r="B53" s="447"/>
      <c r="C53" s="447"/>
      <c r="D53" s="483">
        <f>SUM(D54:D63)</f>
        <v>52289.294202313897</v>
      </c>
      <c r="E53" s="483">
        <f>SUM(E54:E63)</f>
        <v>52289.294202313897</v>
      </c>
      <c r="F53" s="483">
        <f>SUM(F54:F63)</f>
        <v>52289.294202313897</v>
      </c>
      <c r="G53" s="484"/>
      <c r="H53" s="484"/>
      <c r="I53" s="484"/>
      <c r="J53" s="216"/>
      <c r="K53" s="216"/>
    </row>
    <row r="54" spans="1:11" s="130" customFormat="1" ht="17.100000000000001" customHeight="1" x14ac:dyDescent="0.25">
      <c r="A54" s="216">
        <v>38</v>
      </c>
      <c r="B54" s="216" t="s">
        <v>498</v>
      </c>
      <c r="C54" s="480" t="s">
        <v>540</v>
      </c>
      <c r="D54" s="481">
        <v>21841.652440637699</v>
      </c>
      <c r="E54" s="481">
        <v>21841.652440637699</v>
      </c>
      <c r="F54" s="481">
        <v>21841.652440637699</v>
      </c>
      <c r="G54" s="482">
        <v>37955</v>
      </c>
      <c r="H54" s="482">
        <v>37955</v>
      </c>
      <c r="I54" s="482">
        <v>43341</v>
      </c>
      <c r="J54" s="216">
        <v>14</v>
      </c>
      <c r="K54" s="216">
        <v>4</v>
      </c>
    </row>
    <row r="55" spans="1:11" s="130" customFormat="1" ht="17.100000000000001" customHeight="1" x14ac:dyDescent="0.25">
      <c r="A55" s="216">
        <v>39</v>
      </c>
      <c r="B55" s="216" t="s">
        <v>508</v>
      </c>
      <c r="C55" s="480" t="s">
        <v>541</v>
      </c>
      <c r="D55" s="481">
        <v>2545.1680768342999</v>
      </c>
      <c r="E55" s="481">
        <v>2545.1680768342999</v>
      </c>
      <c r="F55" s="481">
        <v>2545.1680768342999</v>
      </c>
      <c r="G55" s="482">
        <v>37795</v>
      </c>
      <c r="H55" s="482">
        <v>37851</v>
      </c>
      <c r="I55" s="482">
        <v>43279</v>
      </c>
      <c r="J55" s="216">
        <v>14</v>
      </c>
      <c r="K55" s="216">
        <v>8</v>
      </c>
    </row>
    <row r="56" spans="1:11" s="133" customFormat="1" ht="17.100000000000001" customHeight="1" x14ac:dyDescent="0.25">
      <c r="A56" s="216">
        <v>40</v>
      </c>
      <c r="B56" s="216" t="s">
        <v>508</v>
      </c>
      <c r="C56" s="480" t="s">
        <v>1340</v>
      </c>
      <c r="D56" s="481">
        <v>1011.6123783431999</v>
      </c>
      <c r="E56" s="481">
        <v>1011.6123783431999</v>
      </c>
      <c r="F56" s="481">
        <v>1011.6123783431999</v>
      </c>
      <c r="G56" s="482">
        <v>38200</v>
      </c>
      <c r="H56" s="482">
        <v>38366</v>
      </c>
      <c r="I56" s="482">
        <v>42184</v>
      </c>
      <c r="J56" s="216">
        <v>10</v>
      </c>
      <c r="K56" s="216">
        <v>10</v>
      </c>
    </row>
    <row r="57" spans="1:11" s="130" customFormat="1" ht="17.100000000000001" customHeight="1" x14ac:dyDescent="0.25">
      <c r="A57" s="216">
        <v>41</v>
      </c>
      <c r="B57" s="216" t="s">
        <v>508</v>
      </c>
      <c r="C57" s="480" t="s">
        <v>1341</v>
      </c>
      <c r="D57" s="481">
        <v>9114.9774744435999</v>
      </c>
      <c r="E57" s="481">
        <v>9114.9774744435999</v>
      </c>
      <c r="F57" s="481">
        <v>9114.9774744435999</v>
      </c>
      <c r="G57" s="482">
        <v>37966</v>
      </c>
      <c r="H57" s="482">
        <v>37966</v>
      </c>
      <c r="I57" s="482">
        <v>43290</v>
      </c>
      <c r="J57" s="216">
        <v>14</v>
      </c>
      <c r="K57" s="216">
        <v>3</v>
      </c>
    </row>
    <row r="58" spans="1:11" s="130" customFormat="1" ht="17.100000000000001" customHeight="1" x14ac:dyDescent="0.25">
      <c r="A58" s="216">
        <v>42</v>
      </c>
      <c r="B58" s="216" t="s">
        <v>508</v>
      </c>
      <c r="C58" s="480" t="s">
        <v>544</v>
      </c>
      <c r="D58" s="481">
        <v>6839.2137390822991</v>
      </c>
      <c r="E58" s="481">
        <v>6839.2137390822991</v>
      </c>
      <c r="F58" s="481">
        <v>6839.2137390822991</v>
      </c>
      <c r="G58" s="482">
        <v>38958</v>
      </c>
      <c r="H58" s="482">
        <v>39113</v>
      </c>
      <c r="I58" s="482">
        <v>43341</v>
      </c>
      <c r="J58" s="216">
        <v>11</v>
      </c>
      <c r="K58" s="216">
        <v>5</v>
      </c>
    </row>
    <row r="59" spans="1:11" s="130" customFormat="1" ht="17.100000000000001" customHeight="1" x14ac:dyDescent="0.25">
      <c r="A59" s="216">
        <v>43</v>
      </c>
      <c r="B59" s="216" t="s">
        <v>508</v>
      </c>
      <c r="C59" s="480" t="s">
        <v>545</v>
      </c>
      <c r="D59" s="481">
        <v>4901.5563981840996</v>
      </c>
      <c r="E59" s="481">
        <v>4901.5563981840996</v>
      </c>
      <c r="F59" s="481">
        <v>4901.5563981840996</v>
      </c>
      <c r="G59" s="482">
        <v>37904</v>
      </c>
      <c r="H59" s="482">
        <v>38121</v>
      </c>
      <c r="I59" s="482">
        <v>43341</v>
      </c>
      <c r="J59" s="216">
        <v>14</v>
      </c>
      <c r="K59" s="216">
        <v>8</v>
      </c>
    </row>
    <row r="60" spans="1:11" s="130" customFormat="1" ht="17.100000000000001" customHeight="1" x14ac:dyDescent="0.25">
      <c r="A60" s="216">
        <v>44</v>
      </c>
      <c r="B60" s="216" t="s">
        <v>512</v>
      </c>
      <c r="C60" s="480" t="s">
        <v>546</v>
      </c>
      <c r="D60" s="481">
        <v>765.13970073619987</v>
      </c>
      <c r="E60" s="481">
        <v>765.13970073619987</v>
      </c>
      <c r="F60" s="481">
        <v>765.13970073619987</v>
      </c>
      <c r="G60" s="482">
        <v>37750</v>
      </c>
      <c r="H60" s="482">
        <v>37750</v>
      </c>
      <c r="I60" s="482">
        <v>41422</v>
      </c>
      <c r="J60" s="216">
        <v>9</v>
      </c>
      <c r="K60" s="216">
        <v>6</v>
      </c>
    </row>
    <row r="61" spans="1:11" s="130" customFormat="1" ht="17.100000000000001" customHeight="1" x14ac:dyDescent="0.25">
      <c r="A61" s="216">
        <v>45</v>
      </c>
      <c r="B61" s="216" t="s">
        <v>512</v>
      </c>
      <c r="C61" s="480" t="s">
        <v>547</v>
      </c>
      <c r="D61" s="481">
        <v>2556.8725290848997</v>
      </c>
      <c r="E61" s="481">
        <v>2556.8725290848997</v>
      </c>
      <c r="F61" s="481">
        <v>2556.8725290848997</v>
      </c>
      <c r="G61" s="482">
        <v>37995</v>
      </c>
      <c r="H61" s="482">
        <v>38231</v>
      </c>
      <c r="I61" s="482">
        <v>43341</v>
      </c>
      <c r="J61" s="216">
        <v>13</v>
      </c>
      <c r="K61" s="216">
        <v>11</v>
      </c>
    </row>
    <row r="62" spans="1:11" s="130" customFormat="1" ht="17.100000000000001" customHeight="1" x14ac:dyDescent="0.25">
      <c r="A62" s="216">
        <v>46</v>
      </c>
      <c r="B62" s="216" t="s">
        <v>512</v>
      </c>
      <c r="C62" s="480" t="s">
        <v>548</v>
      </c>
      <c r="D62" s="481">
        <v>685.60659848319995</v>
      </c>
      <c r="E62" s="481">
        <v>685.60659848319995</v>
      </c>
      <c r="F62" s="481">
        <v>685.60659848319995</v>
      </c>
      <c r="G62" s="482">
        <v>38082</v>
      </c>
      <c r="H62" s="482">
        <v>37742</v>
      </c>
      <c r="I62" s="482">
        <v>41422</v>
      </c>
      <c r="J62" s="216">
        <v>10</v>
      </c>
      <c r="K62" s="216">
        <v>1</v>
      </c>
    </row>
    <row r="63" spans="1:11" s="130" customFormat="1" ht="17.100000000000001" customHeight="1" x14ac:dyDescent="0.25">
      <c r="A63" s="216">
        <v>47</v>
      </c>
      <c r="B63" s="216" t="s">
        <v>512</v>
      </c>
      <c r="C63" s="480" t="s">
        <v>549</v>
      </c>
      <c r="D63" s="481">
        <v>2027.4948664843998</v>
      </c>
      <c r="E63" s="481">
        <v>2027.4948664843998</v>
      </c>
      <c r="F63" s="481">
        <v>2027.4948664843998</v>
      </c>
      <c r="G63" s="482">
        <v>37685</v>
      </c>
      <c r="H63" s="482">
        <v>37895</v>
      </c>
      <c r="I63" s="482">
        <v>41670</v>
      </c>
      <c r="J63" s="216">
        <v>10</v>
      </c>
      <c r="K63" s="216">
        <v>3</v>
      </c>
    </row>
    <row r="64" spans="1:11" s="130" customFormat="1" ht="17.100000000000001" customHeight="1" x14ac:dyDescent="0.25">
      <c r="A64" s="447" t="s">
        <v>1342</v>
      </c>
      <c r="B64" s="447"/>
      <c r="C64" s="447"/>
      <c r="D64" s="483">
        <f>SUM(D65:D76)</f>
        <v>25667.714530049503</v>
      </c>
      <c r="E64" s="483">
        <f>SUM(E65:E76)</f>
        <v>25667.714530049503</v>
      </c>
      <c r="F64" s="483">
        <f>SUM(F65:F76)</f>
        <v>25667.714530049503</v>
      </c>
      <c r="G64" s="484"/>
      <c r="H64" s="484"/>
      <c r="I64" s="484"/>
      <c r="J64" s="216"/>
      <c r="K64" s="216"/>
    </row>
    <row r="65" spans="1:11" s="130" customFormat="1" ht="17.100000000000001" customHeight="1" x14ac:dyDescent="0.25">
      <c r="A65" s="216">
        <v>48</v>
      </c>
      <c r="B65" s="216" t="s">
        <v>500</v>
      </c>
      <c r="C65" s="480" t="s">
        <v>550</v>
      </c>
      <c r="D65" s="481">
        <v>1407.3074065394999</v>
      </c>
      <c r="E65" s="481">
        <v>1407.3074065394999</v>
      </c>
      <c r="F65" s="481">
        <v>1407.3074065394999</v>
      </c>
      <c r="G65" s="482">
        <v>38562</v>
      </c>
      <c r="H65" s="482">
        <v>38562</v>
      </c>
      <c r="I65" s="482">
        <v>43341</v>
      </c>
      <c r="J65" s="216">
        <v>13</v>
      </c>
      <c r="K65" s="216">
        <v>0</v>
      </c>
    </row>
    <row r="66" spans="1:11" s="130" customFormat="1" ht="17.100000000000001" customHeight="1" x14ac:dyDescent="0.25">
      <c r="A66" s="216">
        <v>49</v>
      </c>
      <c r="B66" s="216" t="s">
        <v>508</v>
      </c>
      <c r="C66" s="480" t="s">
        <v>551</v>
      </c>
      <c r="D66" s="481">
        <v>3781.9826213533001</v>
      </c>
      <c r="E66" s="481">
        <v>3781.9826213533001</v>
      </c>
      <c r="F66" s="481">
        <v>3781.9826213533001</v>
      </c>
      <c r="G66" s="482">
        <v>38546</v>
      </c>
      <c r="H66" s="482">
        <v>38546</v>
      </c>
      <c r="I66" s="482">
        <v>43279</v>
      </c>
      <c r="J66" s="216">
        <v>12</v>
      </c>
      <c r="K66" s="216">
        <v>9</v>
      </c>
    </row>
    <row r="67" spans="1:11" s="130" customFormat="1" ht="17.100000000000001" customHeight="1" x14ac:dyDescent="0.25">
      <c r="A67" s="216">
        <v>50</v>
      </c>
      <c r="B67" s="216" t="s">
        <v>508</v>
      </c>
      <c r="C67" s="480" t="s">
        <v>552</v>
      </c>
      <c r="D67" s="481">
        <v>2648.6139314101997</v>
      </c>
      <c r="E67" s="481">
        <v>2648.6139314101997</v>
      </c>
      <c r="F67" s="481">
        <v>2648.6139314101997</v>
      </c>
      <c r="G67" s="482">
        <v>38275</v>
      </c>
      <c r="H67" s="482">
        <v>39538</v>
      </c>
      <c r="I67" s="482">
        <v>43341</v>
      </c>
      <c r="J67" s="216">
        <v>13</v>
      </c>
      <c r="K67" s="216">
        <v>8</v>
      </c>
    </row>
    <row r="68" spans="1:11" s="130" customFormat="1" ht="17.100000000000001" customHeight="1" x14ac:dyDescent="0.25">
      <c r="A68" s="216">
        <v>51</v>
      </c>
      <c r="B68" s="216" t="s">
        <v>508</v>
      </c>
      <c r="C68" s="480" t="s">
        <v>553</v>
      </c>
      <c r="D68" s="481">
        <v>2515.1484941202998</v>
      </c>
      <c r="E68" s="481">
        <v>2515.1484941202998</v>
      </c>
      <c r="F68" s="481">
        <v>2515.1484941202998</v>
      </c>
      <c r="G68" s="482">
        <v>39854</v>
      </c>
      <c r="H68" s="482">
        <v>39798</v>
      </c>
      <c r="I68" s="482">
        <v>42643</v>
      </c>
      <c r="J68" s="216">
        <v>11</v>
      </c>
      <c r="K68" s="216">
        <v>8</v>
      </c>
    </row>
    <row r="69" spans="1:11" s="130" customFormat="1" ht="17.100000000000001" customHeight="1" x14ac:dyDescent="0.25">
      <c r="A69" s="216">
        <v>52</v>
      </c>
      <c r="B69" s="216" t="s">
        <v>508</v>
      </c>
      <c r="C69" s="480" t="s">
        <v>554</v>
      </c>
      <c r="D69" s="481">
        <v>1109.8448149054</v>
      </c>
      <c r="E69" s="481">
        <v>1109.8448149054</v>
      </c>
      <c r="F69" s="481">
        <v>1109.8448149054</v>
      </c>
      <c r="G69" s="482">
        <v>38200</v>
      </c>
      <c r="H69" s="482">
        <v>38327</v>
      </c>
      <c r="I69" s="482">
        <v>43341</v>
      </c>
      <c r="J69" s="216">
        <v>13</v>
      </c>
      <c r="K69" s="216">
        <v>5</v>
      </c>
    </row>
    <row r="70" spans="1:11" s="130" customFormat="1" ht="17.100000000000001" customHeight="1" x14ac:dyDescent="0.25">
      <c r="A70" s="216">
        <v>53</v>
      </c>
      <c r="B70" s="216" t="s">
        <v>508</v>
      </c>
      <c r="C70" s="480" t="s">
        <v>555</v>
      </c>
      <c r="D70" s="481">
        <v>709.33887357280003</v>
      </c>
      <c r="E70" s="481">
        <v>709.33887357280003</v>
      </c>
      <c r="F70" s="481">
        <v>709.33887357280003</v>
      </c>
      <c r="G70" s="482">
        <v>38353</v>
      </c>
      <c r="H70" s="482">
        <v>38504</v>
      </c>
      <c r="I70" s="482">
        <v>42626</v>
      </c>
      <c r="J70" s="216">
        <v>11</v>
      </c>
      <c r="K70" s="216">
        <v>6</v>
      </c>
    </row>
    <row r="71" spans="1:11" s="130" customFormat="1" ht="17.100000000000001" customHeight="1" x14ac:dyDescent="0.25">
      <c r="A71" s="216">
        <v>54</v>
      </c>
      <c r="B71" s="216" t="s">
        <v>508</v>
      </c>
      <c r="C71" s="480" t="s">
        <v>556</v>
      </c>
      <c r="D71" s="481">
        <v>803.48676337199993</v>
      </c>
      <c r="E71" s="481">
        <v>803.48676337199993</v>
      </c>
      <c r="F71" s="481">
        <v>803.48676337199993</v>
      </c>
      <c r="G71" s="482">
        <v>38279</v>
      </c>
      <c r="H71" s="482">
        <v>38777</v>
      </c>
      <c r="I71" s="482">
        <v>42479</v>
      </c>
      <c r="J71" s="216">
        <v>11</v>
      </c>
      <c r="K71" s="216">
        <v>6</v>
      </c>
    </row>
    <row r="72" spans="1:11" s="130" customFormat="1" ht="17.100000000000001" customHeight="1" x14ac:dyDescent="0.25">
      <c r="A72" s="216">
        <v>55</v>
      </c>
      <c r="B72" s="216" t="s">
        <v>508</v>
      </c>
      <c r="C72" s="480" t="s">
        <v>557</v>
      </c>
      <c r="D72" s="481">
        <v>203.30050478999999</v>
      </c>
      <c r="E72" s="481">
        <v>203.30050478999999</v>
      </c>
      <c r="F72" s="481">
        <v>203.30050478999999</v>
      </c>
      <c r="G72" s="482">
        <v>38026</v>
      </c>
      <c r="H72" s="482">
        <v>38026</v>
      </c>
      <c r="I72" s="482">
        <v>41703</v>
      </c>
      <c r="J72" s="216">
        <v>10</v>
      </c>
      <c r="K72" s="216">
        <v>1</v>
      </c>
    </row>
    <row r="73" spans="1:11" s="134" customFormat="1" ht="17.100000000000001" customHeight="1" x14ac:dyDescent="0.25">
      <c r="A73" s="216">
        <v>57</v>
      </c>
      <c r="B73" s="216" t="s">
        <v>508</v>
      </c>
      <c r="C73" s="480" t="s">
        <v>558</v>
      </c>
      <c r="D73" s="481">
        <v>507.42029303159995</v>
      </c>
      <c r="E73" s="481">
        <v>507.42029303159995</v>
      </c>
      <c r="F73" s="481">
        <v>507.42029303159995</v>
      </c>
      <c r="G73" s="482">
        <v>39692</v>
      </c>
      <c r="H73" s="482">
        <v>39677</v>
      </c>
      <c r="I73" s="482">
        <v>43111</v>
      </c>
      <c r="J73" s="216">
        <v>9</v>
      </c>
      <c r="K73" s="216">
        <v>0</v>
      </c>
    </row>
    <row r="74" spans="1:11" s="134" customFormat="1" ht="17.100000000000001" customHeight="1" x14ac:dyDescent="0.25">
      <c r="A74" s="216">
        <v>58</v>
      </c>
      <c r="B74" s="216" t="s">
        <v>512</v>
      </c>
      <c r="C74" s="480" t="s">
        <v>1343</v>
      </c>
      <c r="D74" s="481">
        <v>3838.0584745344995</v>
      </c>
      <c r="E74" s="481">
        <v>3838.0584745344995</v>
      </c>
      <c r="F74" s="481">
        <v>3838.0584745344995</v>
      </c>
      <c r="G74" s="482">
        <v>38037</v>
      </c>
      <c r="H74" s="482">
        <v>38037</v>
      </c>
      <c r="I74" s="482">
        <v>43341</v>
      </c>
      <c r="J74" s="216">
        <v>14</v>
      </c>
      <c r="K74" s="216">
        <v>4</v>
      </c>
    </row>
    <row r="75" spans="1:11" s="134" customFormat="1" ht="17.100000000000001" customHeight="1" x14ac:dyDescent="0.25">
      <c r="A75" s="216">
        <v>59</v>
      </c>
      <c r="B75" s="216" t="s">
        <v>512</v>
      </c>
      <c r="C75" s="480" t="s">
        <v>560</v>
      </c>
      <c r="D75" s="481">
        <v>1180.7744686763999</v>
      </c>
      <c r="E75" s="481">
        <v>1180.7744686763999</v>
      </c>
      <c r="F75" s="481">
        <v>1180.7744686763999</v>
      </c>
      <c r="G75" s="482">
        <v>38650</v>
      </c>
      <c r="H75" s="482">
        <v>39188</v>
      </c>
      <c r="I75" s="482">
        <v>42626</v>
      </c>
      <c r="J75" s="216">
        <v>10</v>
      </c>
      <c r="K75" s="216">
        <v>6</v>
      </c>
    </row>
    <row r="76" spans="1:11" s="134" customFormat="1" ht="17.100000000000001" customHeight="1" x14ac:dyDescent="0.25">
      <c r="A76" s="216">
        <v>60</v>
      </c>
      <c r="B76" s="216" t="s">
        <v>561</v>
      </c>
      <c r="C76" s="480" t="s">
        <v>562</v>
      </c>
      <c r="D76" s="481">
        <v>6962.4378837434997</v>
      </c>
      <c r="E76" s="481">
        <v>6962.4378837434997</v>
      </c>
      <c r="F76" s="481">
        <v>6962.4378837434997</v>
      </c>
      <c r="G76" s="482">
        <v>38163</v>
      </c>
      <c r="H76" s="482">
        <v>39783</v>
      </c>
      <c r="I76" s="482">
        <v>42643</v>
      </c>
      <c r="J76" s="216">
        <v>10</v>
      </c>
      <c r="K76" s="216">
        <v>9</v>
      </c>
    </row>
    <row r="77" spans="1:11" s="134" customFormat="1" ht="17.100000000000001" customHeight="1" x14ac:dyDescent="0.25">
      <c r="A77" s="447" t="s">
        <v>1344</v>
      </c>
      <c r="B77" s="447"/>
      <c r="C77" s="447"/>
      <c r="D77" s="483">
        <f>SUM(D78:D115)</f>
        <v>135916.28970438792</v>
      </c>
      <c r="E77" s="483">
        <f>SUM(E78:E115)</f>
        <v>135916.28970438792</v>
      </c>
      <c r="F77" s="483">
        <f>SUM(F78:F115)</f>
        <v>135916.28970438792</v>
      </c>
      <c r="G77" s="484"/>
      <c r="H77" s="484"/>
      <c r="I77" s="484"/>
      <c r="J77" s="216"/>
      <c r="K77" s="216"/>
    </row>
    <row r="78" spans="1:11" s="134" customFormat="1" ht="17.100000000000001" customHeight="1" x14ac:dyDescent="0.25">
      <c r="A78" s="216">
        <v>61</v>
      </c>
      <c r="B78" s="216" t="s">
        <v>498</v>
      </c>
      <c r="C78" s="480" t="s">
        <v>563</v>
      </c>
      <c r="D78" s="481">
        <v>10539.0848352659</v>
      </c>
      <c r="E78" s="481">
        <v>10539.0848352659</v>
      </c>
      <c r="F78" s="481">
        <v>10539.0848352659</v>
      </c>
      <c r="G78" s="482">
        <v>38598</v>
      </c>
      <c r="H78" s="482">
        <v>38598</v>
      </c>
      <c r="I78" s="482">
        <v>43279</v>
      </c>
      <c r="J78" s="216">
        <v>12</v>
      </c>
      <c r="K78" s="216">
        <v>3</v>
      </c>
    </row>
    <row r="79" spans="1:11" s="134" customFormat="1" ht="17.100000000000001" customHeight="1" x14ac:dyDescent="0.25">
      <c r="A79" s="216">
        <v>62</v>
      </c>
      <c r="B79" s="216" t="s">
        <v>564</v>
      </c>
      <c r="C79" s="480" t="s">
        <v>1345</v>
      </c>
      <c r="D79" s="481">
        <v>32550.893630650997</v>
      </c>
      <c r="E79" s="481">
        <v>32550.893630650997</v>
      </c>
      <c r="F79" s="481">
        <v>32550.893630650997</v>
      </c>
      <c r="G79" s="482">
        <v>40258</v>
      </c>
      <c r="H79" s="482">
        <v>40258</v>
      </c>
      <c r="I79" s="482">
        <v>44727</v>
      </c>
      <c r="J79" s="216">
        <v>11</v>
      </c>
      <c r="K79" s="216">
        <v>10</v>
      </c>
    </row>
    <row r="80" spans="1:11" s="134" customFormat="1" ht="17.100000000000001" customHeight="1" x14ac:dyDescent="0.25">
      <c r="A80" s="216">
        <v>63</v>
      </c>
      <c r="B80" s="216" t="s">
        <v>527</v>
      </c>
      <c r="C80" s="480" t="s">
        <v>1346</v>
      </c>
      <c r="D80" s="481">
        <v>12537.780927443599</v>
      </c>
      <c r="E80" s="481">
        <v>12537.780927443599</v>
      </c>
      <c r="F80" s="481">
        <v>12537.780927443599</v>
      </c>
      <c r="G80" s="482">
        <v>39141</v>
      </c>
      <c r="H80" s="482">
        <v>39325</v>
      </c>
      <c r="I80" s="482">
        <v>50020</v>
      </c>
      <c r="J80" s="216">
        <v>29</v>
      </c>
      <c r="K80" s="216">
        <v>7</v>
      </c>
    </row>
    <row r="81" spans="1:11" s="134" customFormat="1" ht="17.100000000000001" customHeight="1" x14ac:dyDescent="0.25">
      <c r="A81" s="216">
        <v>64</v>
      </c>
      <c r="B81" s="216" t="s">
        <v>508</v>
      </c>
      <c r="C81" s="480" t="s">
        <v>1347</v>
      </c>
      <c r="D81" s="481">
        <v>244.93578367859999</v>
      </c>
      <c r="E81" s="481">
        <v>244.93578367859999</v>
      </c>
      <c r="F81" s="481">
        <v>244.93578367859999</v>
      </c>
      <c r="G81" s="482">
        <v>38922</v>
      </c>
      <c r="H81" s="482">
        <v>38901</v>
      </c>
      <c r="I81" s="482">
        <v>42384</v>
      </c>
      <c r="J81" s="216">
        <v>9</v>
      </c>
      <c r="K81" s="216">
        <v>10</v>
      </c>
    </row>
    <row r="82" spans="1:11" s="134" customFormat="1" ht="17.100000000000001" customHeight="1" x14ac:dyDescent="0.25">
      <c r="A82" s="216">
        <v>65</v>
      </c>
      <c r="B82" s="216" t="s">
        <v>508</v>
      </c>
      <c r="C82" s="480" t="s">
        <v>569</v>
      </c>
      <c r="D82" s="481">
        <v>1150.0984248170998</v>
      </c>
      <c r="E82" s="481">
        <v>1150.0984248170998</v>
      </c>
      <c r="F82" s="481">
        <v>1150.0984248170998</v>
      </c>
      <c r="G82" s="482">
        <v>38905</v>
      </c>
      <c r="H82" s="482">
        <v>38946</v>
      </c>
      <c r="I82" s="482">
        <v>43341</v>
      </c>
      <c r="J82" s="216">
        <v>12</v>
      </c>
      <c r="K82" s="216">
        <v>1</v>
      </c>
    </row>
    <row r="83" spans="1:11" s="134" customFormat="1" ht="17.100000000000001" customHeight="1" x14ac:dyDescent="0.25">
      <c r="A83" s="216">
        <v>66</v>
      </c>
      <c r="B83" s="216" t="s">
        <v>508</v>
      </c>
      <c r="C83" s="480" t="s">
        <v>570</v>
      </c>
      <c r="D83" s="481">
        <v>7043.3279328716999</v>
      </c>
      <c r="E83" s="481">
        <v>7043.3279328716999</v>
      </c>
      <c r="F83" s="481">
        <v>7043.3279328716999</v>
      </c>
      <c r="G83" s="482">
        <v>38544</v>
      </c>
      <c r="H83" s="482">
        <v>39141</v>
      </c>
      <c r="I83" s="482">
        <v>43341</v>
      </c>
      <c r="J83" s="216">
        <v>12</v>
      </c>
      <c r="K83" s="216">
        <v>11</v>
      </c>
    </row>
    <row r="84" spans="1:11" s="134" customFormat="1" ht="17.100000000000001" customHeight="1" x14ac:dyDescent="0.25">
      <c r="A84" s="216">
        <v>67</v>
      </c>
      <c r="B84" s="216" t="s">
        <v>508</v>
      </c>
      <c r="C84" s="480" t="s">
        <v>571</v>
      </c>
      <c r="D84" s="481">
        <v>2513.5696963277001</v>
      </c>
      <c r="E84" s="481">
        <v>2513.5696963277001</v>
      </c>
      <c r="F84" s="481">
        <v>2513.5696963277001</v>
      </c>
      <c r="G84" s="482">
        <v>38288</v>
      </c>
      <c r="H84" s="482">
        <v>38288</v>
      </c>
      <c r="I84" s="482">
        <v>41899</v>
      </c>
      <c r="J84" s="216">
        <v>9</v>
      </c>
      <c r="K84" s="216">
        <v>5</v>
      </c>
    </row>
    <row r="85" spans="1:11" s="134" customFormat="1" ht="17.100000000000001" customHeight="1" x14ac:dyDescent="0.25">
      <c r="A85" s="216">
        <v>68</v>
      </c>
      <c r="B85" s="216" t="s">
        <v>508</v>
      </c>
      <c r="C85" s="480" t="s">
        <v>572</v>
      </c>
      <c r="D85" s="481">
        <v>3649.7158819968995</v>
      </c>
      <c r="E85" s="481">
        <v>3649.7158819968995</v>
      </c>
      <c r="F85" s="481">
        <v>3649.7158819968995</v>
      </c>
      <c r="G85" s="482">
        <v>39988</v>
      </c>
      <c r="H85" s="482">
        <v>40991</v>
      </c>
      <c r="I85" s="482">
        <v>45035</v>
      </c>
      <c r="J85" s="216">
        <v>13</v>
      </c>
      <c r="K85" s="216">
        <v>6</v>
      </c>
    </row>
    <row r="86" spans="1:11" s="134" customFormat="1" ht="17.100000000000001" customHeight="1" x14ac:dyDescent="0.25">
      <c r="A86" s="216">
        <v>69</v>
      </c>
      <c r="B86" s="216" t="s">
        <v>508</v>
      </c>
      <c r="C86" s="480" t="s">
        <v>573</v>
      </c>
      <c r="D86" s="481">
        <v>1917.7108659034</v>
      </c>
      <c r="E86" s="481">
        <v>1917.7108659034</v>
      </c>
      <c r="F86" s="481">
        <v>1917.7108659034</v>
      </c>
      <c r="G86" s="482">
        <v>38121</v>
      </c>
      <c r="H86" s="482">
        <v>38121</v>
      </c>
      <c r="I86" s="482">
        <v>41780</v>
      </c>
      <c r="J86" s="216">
        <v>10</v>
      </c>
      <c r="K86" s="216">
        <v>0</v>
      </c>
    </row>
    <row r="87" spans="1:11" s="134" customFormat="1" ht="17.100000000000001" customHeight="1" x14ac:dyDescent="0.25">
      <c r="A87" s="216">
        <v>70</v>
      </c>
      <c r="B87" s="216" t="s">
        <v>508</v>
      </c>
      <c r="C87" s="480" t="s">
        <v>574</v>
      </c>
      <c r="D87" s="481">
        <v>1616.0014531231</v>
      </c>
      <c r="E87" s="481">
        <v>1616.0014531231</v>
      </c>
      <c r="F87" s="481">
        <v>1616.0014531231</v>
      </c>
      <c r="G87" s="482">
        <v>38350</v>
      </c>
      <c r="H87" s="482">
        <v>38350</v>
      </c>
      <c r="I87" s="482">
        <v>43290</v>
      </c>
      <c r="J87" s="216">
        <v>13</v>
      </c>
      <c r="K87" s="216">
        <v>4</v>
      </c>
    </row>
    <row r="88" spans="1:11" s="134" customFormat="1" ht="17.100000000000001" customHeight="1" x14ac:dyDescent="0.25">
      <c r="A88" s="216">
        <v>71</v>
      </c>
      <c r="B88" s="216" t="s">
        <v>575</v>
      </c>
      <c r="C88" s="480" t="s">
        <v>576</v>
      </c>
      <c r="D88" s="481">
        <v>2277.0453770260001</v>
      </c>
      <c r="E88" s="481">
        <v>2277.0453770260001</v>
      </c>
      <c r="F88" s="481">
        <v>2277.0453770260001</v>
      </c>
      <c r="G88" s="482">
        <v>38578</v>
      </c>
      <c r="H88" s="482">
        <v>38578</v>
      </c>
      <c r="I88" s="482">
        <v>42069</v>
      </c>
      <c r="J88" s="216">
        <v>9</v>
      </c>
      <c r="K88" s="216">
        <v>2</v>
      </c>
    </row>
    <row r="89" spans="1:11" s="134" customFormat="1" ht="17.100000000000001" customHeight="1" x14ac:dyDescent="0.25">
      <c r="A89" s="216">
        <v>72</v>
      </c>
      <c r="B89" s="216" t="s">
        <v>577</v>
      </c>
      <c r="C89" s="480" t="s">
        <v>578</v>
      </c>
      <c r="D89" s="481">
        <v>2201.2116358751996</v>
      </c>
      <c r="E89" s="481">
        <v>2201.2116358751996</v>
      </c>
      <c r="F89" s="481">
        <v>2201.2116358751996</v>
      </c>
      <c r="G89" s="482">
        <v>38507</v>
      </c>
      <c r="H89" s="482">
        <v>38650</v>
      </c>
      <c r="I89" s="482">
        <v>42069</v>
      </c>
      <c r="J89" s="216">
        <v>9</v>
      </c>
      <c r="K89" s="216">
        <v>9</v>
      </c>
    </row>
    <row r="90" spans="1:11" s="134" customFormat="1" ht="17.100000000000001" customHeight="1" x14ac:dyDescent="0.25">
      <c r="A90" s="216">
        <v>73</v>
      </c>
      <c r="B90" s="216" t="s">
        <v>577</v>
      </c>
      <c r="C90" s="480" t="s">
        <v>579</v>
      </c>
      <c r="D90" s="481">
        <v>4319.5775453236993</v>
      </c>
      <c r="E90" s="481">
        <v>4319.5775453236993</v>
      </c>
      <c r="F90" s="481">
        <v>4319.5775453236993</v>
      </c>
      <c r="G90" s="482">
        <v>40176</v>
      </c>
      <c r="H90" s="482">
        <v>40176</v>
      </c>
      <c r="I90" s="482">
        <v>43672</v>
      </c>
      <c r="J90" s="216">
        <v>9</v>
      </c>
      <c r="K90" s="216">
        <v>5</v>
      </c>
    </row>
    <row r="91" spans="1:11" s="134" customFormat="1" ht="17.100000000000001" customHeight="1" x14ac:dyDescent="0.25">
      <c r="A91" s="216">
        <v>74</v>
      </c>
      <c r="B91" s="216" t="s">
        <v>577</v>
      </c>
      <c r="C91" s="480" t="s">
        <v>580</v>
      </c>
      <c r="D91" s="481">
        <v>366.9149672835</v>
      </c>
      <c r="E91" s="481">
        <v>366.9149672835</v>
      </c>
      <c r="F91" s="481">
        <v>366.9149672835</v>
      </c>
      <c r="G91" s="482">
        <v>38457</v>
      </c>
      <c r="H91" s="482">
        <v>38457</v>
      </c>
      <c r="I91" s="482">
        <v>43341</v>
      </c>
      <c r="J91" s="216">
        <v>12</v>
      </c>
      <c r="K91" s="216">
        <v>8</v>
      </c>
    </row>
    <row r="92" spans="1:11" s="134" customFormat="1" ht="17.100000000000001" customHeight="1" x14ac:dyDescent="0.25">
      <c r="A92" s="216">
        <v>75</v>
      </c>
      <c r="B92" s="216" t="s">
        <v>577</v>
      </c>
      <c r="C92" s="480" t="s">
        <v>581</v>
      </c>
      <c r="D92" s="481">
        <v>3284.8503357080995</v>
      </c>
      <c r="E92" s="481">
        <v>3284.8503357080995</v>
      </c>
      <c r="F92" s="481">
        <v>3284.8503357080995</v>
      </c>
      <c r="G92" s="482">
        <v>38290</v>
      </c>
      <c r="H92" s="482">
        <v>38404</v>
      </c>
      <c r="I92" s="482">
        <v>43341</v>
      </c>
      <c r="J92" s="216">
        <v>13</v>
      </c>
      <c r="K92" s="216">
        <v>10</v>
      </c>
    </row>
    <row r="93" spans="1:11" s="134" customFormat="1" ht="17.100000000000001" customHeight="1" x14ac:dyDescent="0.25">
      <c r="A93" s="216">
        <v>76</v>
      </c>
      <c r="B93" s="216" t="s">
        <v>577</v>
      </c>
      <c r="C93" s="480" t="s">
        <v>582</v>
      </c>
      <c r="D93" s="481">
        <v>1036.8981793072999</v>
      </c>
      <c r="E93" s="481">
        <v>1036.8981793072999</v>
      </c>
      <c r="F93" s="481">
        <v>1036.8981793072999</v>
      </c>
      <c r="G93" s="482">
        <v>38596</v>
      </c>
      <c r="H93" s="482">
        <v>38714</v>
      </c>
      <c r="I93" s="482">
        <v>42384</v>
      </c>
      <c r="J93" s="216">
        <v>9</v>
      </c>
      <c r="K93" s="216">
        <v>4</v>
      </c>
    </row>
    <row r="94" spans="1:11" s="134" customFormat="1" ht="17.100000000000001" customHeight="1" x14ac:dyDescent="0.25">
      <c r="A94" s="216">
        <v>77</v>
      </c>
      <c r="B94" s="216" t="s">
        <v>577</v>
      </c>
      <c r="C94" s="480" t="s">
        <v>583</v>
      </c>
      <c r="D94" s="481">
        <v>3461.1436036581999</v>
      </c>
      <c r="E94" s="481">
        <v>3461.1436036581999</v>
      </c>
      <c r="F94" s="481">
        <v>3461.1436036581999</v>
      </c>
      <c r="G94" s="482">
        <v>38449</v>
      </c>
      <c r="H94" s="482">
        <v>38449</v>
      </c>
      <c r="I94" s="482">
        <v>43341</v>
      </c>
      <c r="J94" s="216">
        <v>12</v>
      </c>
      <c r="K94" s="216">
        <v>8</v>
      </c>
    </row>
    <row r="95" spans="1:11" s="134" customFormat="1" ht="17.100000000000001" customHeight="1" x14ac:dyDescent="0.25">
      <c r="A95" s="216">
        <v>78</v>
      </c>
      <c r="B95" s="216" t="s">
        <v>577</v>
      </c>
      <c r="C95" s="480" t="s">
        <v>584</v>
      </c>
      <c r="D95" s="481">
        <v>254.95104285799999</v>
      </c>
      <c r="E95" s="481">
        <v>254.95104285799999</v>
      </c>
      <c r="F95" s="481">
        <v>254.95104285799999</v>
      </c>
      <c r="G95" s="482">
        <v>38088</v>
      </c>
      <c r="H95" s="482">
        <v>38088</v>
      </c>
      <c r="I95" s="482">
        <v>41780</v>
      </c>
      <c r="J95" s="216">
        <v>10</v>
      </c>
      <c r="K95" s="216">
        <v>1</v>
      </c>
    </row>
    <row r="96" spans="1:11" s="134" customFormat="1" ht="17.100000000000001" customHeight="1" x14ac:dyDescent="0.25">
      <c r="A96" s="216">
        <v>79</v>
      </c>
      <c r="B96" s="216" t="s">
        <v>577</v>
      </c>
      <c r="C96" s="480" t="s">
        <v>586</v>
      </c>
      <c r="D96" s="481">
        <v>6726.2259387021995</v>
      </c>
      <c r="E96" s="481">
        <v>6726.2259387021995</v>
      </c>
      <c r="F96" s="481">
        <v>6726.2259387021995</v>
      </c>
      <c r="G96" s="482">
        <v>39588</v>
      </c>
      <c r="H96" s="482">
        <v>39272</v>
      </c>
      <c r="I96" s="482">
        <v>43341</v>
      </c>
      <c r="J96" s="216">
        <v>10</v>
      </c>
      <c r="K96" s="216">
        <v>3</v>
      </c>
    </row>
    <row r="97" spans="1:11" s="134" customFormat="1" ht="17.100000000000001" customHeight="1" x14ac:dyDescent="0.25">
      <c r="A97" s="216">
        <v>80</v>
      </c>
      <c r="B97" s="216" t="s">
        <v>577</v>
      </c>
      <c r="C97" s="480" t="s">
        <v>587</v>
      </c>
      <c r="D97" s="481">
        <v>2379.3150172318997</v>
      </c>
      <c r="E97" s="481">
        <v>2379.3150172318997</v>
      </c>
      <c r="F97" s="481">
        <v>2379.3150172318997</v>
      </c>
      <c r="G97" s="482">
        <v>38579</v>
      </c>
      <c r="H97" s="482">
        <v>39030</v>
      </c>
      <c r="I97" s="482">
        <v>42475</v>
      </c>
      <c r="J97" s="216">
        <v>10</v>
      </c>
      <c r="K97" s="216">
        <v>8</v>
      </c>
    </row>
    <row r="98" spans="1:11" s="134" customFormat="1" ht="17.100000000000001" customHeight="1" x14ac:dyDescent="0.25">
      <c r="A98" s="216">
        <v>82</v>
      </c>
      <c r="B98" s="216" t="s">
        <v>577</v>
      </c>
      <c r="C98" s="480" t="s">
        <v>588</v>
      </c>
      <c r="D98" s="481">
        <v>231.57828878509997</v>
      </c>
      <c r="E98" s="481">
        <v>231.57828878509997</v>
      </c>
      <c r="F98" s="481">
        <v>231.57828878509997</v>
      </c>
      <c r="G98" s="482">
        <v>38659</v>
      </c>
      <c r="H98" s="482">
        <v>38659</v>
      </c>
      <c r="I98" s="482">
        <v>42069</v>
      </c>
      <c r="J98" s="216">
        <v>9</v>
      </c>
      <c r="K98" s="216">
        <v>0</v>
      </c>
    </row>
    <row r="99" spans="1:11" s="134" customFormat="1" ht="17.100000000000001" customHeight="1" x14ac:dyDescent="0.25">
      <c r="A99" s="216">
        <v>83</v>
      </c>
      <c r="B99" s="216" t="s">
        <v>577</v>
      </c>
      <c r="C99" s="480" t="s">
        <v>589</v>
      </c>
      <c r="D99" s="481">
        <v>70.327467358899995</v>
      </c>
      <c r="E99" s="481">
        <v>70.327467358899995</v>
      </c>
      <c r="F99" s="481">
        <v>70.327467358899995</v>
      </c>
      <c r="G99" s="482">
        <v>38589</v>
      </c>
      <c r="H99" s="482">
        <v>38589</v>
      </c>
      <c r="I99" s="482">
        <v>43341</v>
      </c>
      <c r="J99" s="216">
        <v>12</v>
      </c>
      <c r="K99" s="216">
        <v>8</v>
      </c>
    </row>
    <row r="100" spans="1:11" s="134" customFormat="1" ht="17.100000000000001" customHeight="1" x14ac:dyDescent="0.25">
      <c r="A100" s="216">
        <v>84</v>
      </c>
      <c r="B100" s="216" t="s">
        <v>577</v>
      </c>
      <c r="C100" s="480" t="s">
        <v>590</v>
      </c>
      <c r="D100" s="481">
        <v>1693.1496481958998</v>
      </c>
      <c r="E100" s="481">
        <v>1693.1496481958998</v>
      </c>
      <c r="F100" s="481">
        <v>1693.1496481958998</v>
      </c>
      <c r="G100" s="482">
        <v>39114</v>
      </c>
      <c r="H100" s="482">
        <v>39114</v>
      </c>
      <c r="I100" s="482">
        <v>42475</v>
      </c>
      <c r="J100" s="216">
        <v>9</v>
      </c>
      <c r="K100" s="216">
        <v>1</v>
      </c>
    </row>
    <row r="101" spans="1:11" s="134" customFormat="1" ht="17.100000000000001" customHeight="1" x14ac:dyDescent="0.25">
      <c r="A101" s="216">
        <v>87</v>
      </c>
      <c r="B101" s="216" t="s">
        <v>577</v>
      </c>
      <c r="C101" s="480" t="s">
        <v>591</v>
      </c>
      <c r="D101" s="481">
        <v>3562.2479080042999</v>
      </c>
      <c r="E101" s="481">
        <v>3562.2479080042999</v>
      </c>
      <c r="F101" s="481">
        <v>3562.2479080042999</v>
      </c>
      <c r="G101" s="482">
        <v>38488</v>
      </c>
      <c r="H101" s="482">
        <v>38703</v>
      </c>
      <c r="I101" s="482">
        <v>42069</v>
      </c>
      <c r="J101" s="216">
        <v>9</v>
      </c>
      <c r="K101" s="216">
        <v>6</v>
      </c>
    </row>
    <row r="102" spans="1:11" s="134" customFormat="1" ht="17.100000000000001" customHeight="1" x14ac:dyDescent="0.25">
      <c r="A102" s="216">
        <v>90</v>
      </c>
      <c r="B102" s="216" t="s">
        <v>577</v>
      </c>
      <c r="C102" s="480" t="s">
        <v>592</v>
      </c>
      <c r="D102" s="481">
        <v>735.83216953279998</v>
      </c>
      <c r="E102" s="481">
        <v>735.83216953279998</v>
      </c>
      <c r="F102" s="481">
        <v>735.83216953279998</v>
      </c>
      <c r="G102" s="482">
        <v>38548</v>
      </c>
      <c r="H102" s="482">
        <v>38548</v>
      </c>
      <c r="I102" s="482">
        <v>42069</v>
      </c>
      <c r="J102" s="216">
        <v>9</v>
      </c>
      <c r="K102" s="216">
        <v>7</v>
      </c>
    </row>
    <row r="103" spans="1:11" s="134" customFormat="1" ht="17.100000000000001" customHeight="1" x14ac:dyDescent="0.25">
      <c r="A103" s="216">
        <v>91</v>
      </c>
      <c r="B103" s="216" t="s">
        <v>577</v>
      </c>
      <c r="C103" s="480" t="s">
        <v>593</v>
      </c>
      <c r="D103" s="481">
        <v>1131.8411428934999</v>
      </c>
      <c r="E103" s="481">
        <v>1131.8411428934999</v>
      </c>
      <c r="F103" s="481">
        <v>1131.8411428934999</v>
      </c>
      <c r="G103" s="482">
        <v>38862</v>
      </c>
      <c r="H103" s="482">
        <v>38872</v>
      </c>
      <c r="I103" s="482">
        <v>43341</v>
      </c>
      <c r="J103" s="216">
        <v>12</v>
      </c>
      <c r="K103" s="216">
        <v>1</v>
      </c>
    </row>
    <row r="104" spans="1:11" s="134" customFormat="1" ht="17.100000000000001" customHeight="1" x14ac:dyDescent="0.25">
      <c r="A104" s="216">
        <v>92</v>
      </c>
      <c r="B104" s="216" t="s">
        <v>577</v>
      </c>
      <c r="C104" s="480" t="s">
        <v>594</v>
      </c>
      <c r="D104" s="481">
        <v>1765.6600633895</v>
      </c>
      <c r="E104" s="481">
        <v>1765.6600633895</v>
      </c>
      <c r="F104" s="481">
        <v>1765.6600633895</v>
      </c>
      <c r="G104" s="482">
        <v>38510</v>
      </c>
      <c r="H104" s="482">
        <v>38700</v>
      </c>
      <c r="I104" s="482">
        <v>42384</v>
      </c>
      <c r="J104" s="216">
        <v>10</v>
      </c>
      <c r="K104" s="216">
        <v>4</v>
      </c>
    </row>
    <row r="105" spans="1:11" s="134" customFormat="1" ht="17.100000000000001" customHeight="1" x14ac:dyDescent="0.25">
      <c r="A105" s="216">
        <v>93</v>
      </c>
      <c r="B105" s="216" t="s">
        <v>577</v>
      </c>
      <c r="C105" s="480" t="s">
        <v>595</v>
      </c>
      <c r="D105" s="481">
        <v>1714.8460513377997</v>
      </c>
      <c r="E105" s="481">
        <v>1714.8460513377997</v>
      </c>
      <c r="F105" s="481">
        <v>1714.8460513377997</v>
      </c>
      <c r="G105" s="482">
        <v>38651</v>
      </c>
      <c r="H105" s="482">
        <v>38651</v>
      </c>
      <c r="I105" s="482">
        <v>43341</v>
      </c>
      <c r="J105" s="216">
        <v>12</v>
      </c>
      <c r="K105" s="216">
        <v>9</v>
      </c>
    </row>
    <row r="106" spans="1:11" s="134" customFormat="1" ht="17.100000000000001" customHeight="1" x14ac:dyDescent="0.25">
      <c r="A106" s="216">
        <v>94</v>
      </c>
      <c r="B106" s="216" t="s">
        <v>577</v>
      </c>
      <c r="C106" s="480" t="s">
        <v>596</v>
      </c>
      <c r="D106" s="481">
        <v>764.30399944449994</v>
      </c>
      <c r="E106" s="481">
        <v>764.30399944449994</v>
      </c>
      <c r="F106" s="481">
        <v>764.30399944449994</v>
      </c>
      <c r="G106" s="482">
        <v>38410</v>
      </c>
      <c r="H106" s="482">
        <v>38410</v>
      </c>
      <c r="I106" s="482">
        <v>42185</v>
      </c>
      <c r="J106" s="216">
        <v>10</v>
      </c>
      <c r="K106" s="216">
        <v>3</v>
      </c>
    </row>
    <row r="107" spans="1:11" s="134" customFormat="1" ht="17.100000000000001" customHeight="1" x14ac:dyDescent="0.25">
      <c r="A107" s="216">
        <v>95</v>
      </c>
      <c r="B107" s="216" t="s">
        <v>512</v>
      </c>
      <c r="C107" s="480" t="s">
        <v>597</v>
      </c>
      <c r="D107" s="481">
        <v>335.44241618730001</v>
      </c>
      <c r="E107" s="481">
        <v>335.44241618730001</v>
      </c>
      <c r="F107" s="481">
        <v>335.44241618730001</v>
      </c>
      <c r="G107" s="482">
        <v>38628</v>
      </c>
      <c r="H107" s="482">
        <v>38628</v>
      </c>
      <c r="I107" s="482">
        <v>42069</v>
      </c>
      <c r="J107" s="216">
        <v>9</v>
      </c>
      <c r="K107" s="216">
        <v>0</v>
      </c>
    </row>
    <row r="108" spans="1:11" s="134" customFormat="1" ht="17.100000000000001" customHeight="1" x14ac:dyDescent="0.25">
      <c r="A108" s="216">
        <v>98</v>
      </c>
      <c r="B108" s="216" t="s">
        <v>512</v>
      </c>
      <c r="C108" s="480" t="s">
        <v>598</v>
      </c>
      <c r="D108" s="481">
        <v>210.1941420858</v>
      </c>
      <c r="E108" s="481">
        <v>210.1941420858</v>
      </c>
      <c r="F108" s="481">
        <v>210.1941420858</v>
      </c>
      <c r="G108" s="482">
        <v>38554</v>
      </c>
      <c r="H108" s="482">
        <v>38564</v>
      </c>
      <c r="I108" s="482">
        <v>42069</v>
      </c>
      <c r="J108" s="216">
        <v>9</v>
      </c>
      <c r="K108" s="216">
        <v>7</v>
      </c>
    </row>
    <row r="109" spans="1:11" s="134" customFormat="1" ht="17.100000000000001" customHeight="1" x14ac:dyDescent="0.25">
      <c r="A109" s="216">
        <v>99</v>
      </c>
      <c r="B109" s="216" t="s">
        <v>512</v>
      </c>
      <c r="C109" s="480" t="s">
        <v>599</v>
      </c>
      <c r="D109" s="481">
        <v>1660.1275770303998</v>
      </c>
      <c r="E109" s="481">
        <v>1660.1275770303998</v>
      </c>
      <c r="F109" s="481">
        <v>1660.1275770303998</v>
      </c>
      <c r="G109" s="482">
        <v>38512</v>
      </c>
      <c r="H109" s="482">
        <v>38562</v>
      </c>
      <c r="I109" s="482">
        <v>43279</v>
      </c>
      <c r="J109" s="216">
        <v>13</v>
      </c>
      <c r="K109" s="216">
        <v>0</v>
      </c>
    </row>
    <row r="110" spans="1:11" s="134" customFormat="1" ht="17.100000000000001" customHeight="1" x14ac:dyDescent="0.25">
      <c r="A110" s="216">
        <v>100</v>
      </c>
      <c r="B110" s="216" t="s">
        <v>600</v>
      </c>
      <c r="C110" s="480" t="s">
        <v>601</v>
      </c>
      <c r="D110" s="481">
        <v>2381.1097946882001</v>
      </c>
      <c r="E110" s="481">
        <v>2381.1097946882001</v>
      </c>
      <c r="F110" s="481">
        <v>2381.1097946882001</v>
      </c>
      <c r="G110" s="482">
        <v>38981</v>
      </c>
      <c r="H110" s="482">
        <v>39559</v>
      </c>
      <c r="I110" s="482">
        <v>43341</v>
      </c>
      <c r="J110" s="216">
        <v>11</v>
      </c>
      <c r="K110" s="216">
        <v>10</v>
      </c>
    </row>
    <row r="111" spans="1:11" s="134" customFormat="1" ht="17.100000000000001" customHeight="1" x14ac:dyDescent="0.25">
      <c r="A111" s="216">
        <v>101</v>
      </c>
      <c r="B111" s="216" t="s">
        <v>600</v>
      </c>
      <c r="C111" s="480" t="s">
        <v>602</v>
      </c>
      <c r="D111" s="481">
        <v>1765.8336679178001</v>
      </c>
      <c r="E111" s="481">
        <v>1765.8336679178001</v>
      </c>
      <c r="F111" s="481">
        <v>1765.8336679178001</v>
      </c>
      <c r="G111" s="482">
        <v>38837</v>
      </c>
      <c r="H111" s="482">
        <v>39958</v>
      </c>
      <c r="I111" s="482">
        <v>43572</v>
      </c>
      <c r="J111" s="216">
        <v>12</v>
      </c>
      <c r="K111" s="216">
        <v>6</v>
      </c>
    </row>
    <row r="112" spans="1:11" s="134" customFormat="1" ht="17.100000000000001" customHeight="1" x14ac:dyDescent="0.25">
      <c r="A112" s="216">
        <v>102</v>
      </c>
      <c r="B112" s="216" t="s">
        <v>600</v>
      </c>
      <c r="C112" s="480" t="s">
        <v>603</v>
      </c>
      <c r="D112" s="481">
        <v>937.62444939239992</v>
      </c>
      <c r="E112" s="481">
        <v>937.62444939239992</v>
      </c>
      <c r="F112" s="481">
        <v>937.62444939239992</v>
      </c>
      <c r="G112" s="482">
        <v>38945</v>
      </c>
      <c r="H112" s="482">
        <v>39060</v>
      </c>
      <c r="I112" s="482">
        <v>42626</v>
      </c>
      <c r="J112" s="216">
        <v>9</v>
      </c>
      <c r="K112" s="216">
        <v>11</v>
      </c>
    </row>
    <row r="113" spans="1:11" s="134" customFormat="1" ht="17.100000000000001" customHeight="1" x14ac:dyDescent="0.25">
      <c r="A113" s="216">
        <v>103</v>
      </c>
      <c r="B113" s="216" t="s">
        <v>600</v>
      </c>
      <c r="C113" s="480" t="s">
        <v>1348</v>
      </c>
      <c r="D113" s="481">
        <v>476.12397772790001</v>
      </c>
      <c r="E113" s="481">
        <v>476.12397772790001</v>
      </c>
      <c r="F113" s="481">
        <v>476.12397772790001</v>
      </c>
      <c r="G113" s="482">
        <v>38630</v>
      </c>
      <c r="H113" s="482">
        <v>38593</v>
      </c>
      <c r="I113" s="482">
        <v>42069</v>
      </c>
      <c r="J113" s="216">
        <v>9</v>
      </c>
      <c r="K113" s="216">
        <v>5</v>
      </c>
    </row>
    <row r="114" spans="1:11" s="134" customFormat="1" ht="17.100000000000001" customHeight="1" x14ac:dyDescent="0.25">
      <c r="A114" s="216">
        <v>104</v>
      </c>
      <c r="B114" s="216" t="s">
        <v>600</v>
      </c>
      <c r="C114" s="480" t="s">
        <v>605</v>
      </c>
      <c r="D114" s="481">
        <v>12859.259322702999</v>
      </c>
      <c r="E114" s="481">
        <v>12859.259322702999</v>
      </c>
      <c r="F114" s="481">
        <v>12859.259322702999</v>
      </c>
      <c r="G114" s="482">
        <v>38566</v>
      </c>
      <c r="H114" s="482">
        <v>42713</v>
      </c>
      <c r="I114" s="482">
        <v>49947</v>
      </c>
      <c r="J114" s="216">
        <v>31</v>
      </c>
      <c r="K114" s="216">
        <v>0</v>
      </c>
    </row>
    <row r="115" spans="1:11" s="134" customFormat="1" ht="17.100000000000001" customHeight="1" x14ac:dyDescent="0.25">
      <c r="A115" s="216">
        <v>105</v>
      </c>
      <c r="B115" s="216" t="s">
        <v>600</v>
      </c>
      <c r="C115" s="480" t="s">
        <v>1171</v>
      </c>
      <c r="D115" s="481">
        <v>3549.5345426596996</v>
      </c>
      <c r="E115" s="481">
        <v>3549.5345426596996</v>
      </c>
      <c r="F115" s="481">
        <v>3549.5345426596996</v>
      </c>
      <c r="G115" s="482">
        <v>38793</v>
      </c>
      <c r="H115" s="482">
        <v>38742</v>
      </c>
      <c r="I115" s="482">
        <v>43279</v>
      </c>
      <c r="J115" s="216">
        <v>12</v>
      </c>
      <c r="K115" s="216">
        <v>3</v>
      </c>
    </row>
    <row r="116" spans="1:11" s="134" customFormat="1" ht="17.100000000000001" customHeight="1" x14ac:dyDescent="0.25">
      <c r="A116" s="447" t="s">
        <v>1349</v>
      </c>
      <c r="B116" s="447"/>
      <c r="C116" s="447"/>
      <c r="D116" s="483">
        <f>SUM(D117:D133)</f>
        <v>56972.680959167898</v>
      </c>
      <c r="E116" s="483">
        <f>SUM(E117:E133)</f>
        <v>56972.680959167898</v>
      </c>
      <c r="F116" s="483">
        <f>SUM(F117:F133)</f>
        <v>56972.680959167898</v>
      </c>
      <c r="G116" s="216"/>
      <c r="H116" s="216"/>
      <c r="I116" s="484"/>
      <c r="J116" s="216"/>
      <c r="K116" s="216"/>
    </row>
    <row r="117" spans="1:11" s="134" customFormat="1" ht="17.100000000000001" customHeight="1" x14ac:dyDescent="0.25">
      <c r="A117" s="216">
        <v>106</v>
      </c>
      <c r="B117" s="216" t="s">
        <v>498</v>
      </c>
      <c r="C117" s="480" t="s">
        <v>1350</v>
      </c>
      <c r="D117" s="481">
        <v>12860.675767567198</v>
      </c>
      <c r="E117" s="481">
        <v>12860.675767567198</v>
      </c>
      <c r="F117" s="481">
        <v>12860.675767567198</v>
      </c>
      <c r="G117" s="482">
        <v>39067</v>
      </c>
      <c r="H117" s="482">
        <v>39067</v>
      </c>
      <c r="I117" s="482">
        <v>43341</v>
      </c>
      <c r="J117" s="216">
        <v>11</v>
      </c>
      <c r="K117" s="216">
        <v>5</v>
      </c>
    </row>
    <row r="118" spans="1:11" s="134" customFormat="1" ht="17.100000000000001" customHeight="1" x14ac:dyDescent="0.25">
      <c r="A118" s="216">
        <v>107</v>
      </c>
      <c r="B118" s="216" t="s">
        <v>500</v>
      </c>
      <c r="C118" s="480" t="s">
        <v>608</v>
      </c>
      <c r="D118" s="481">
        <v>867.72982499440002</v>
      </c>
      <c r="E118" s="481">
        <v>867.72982499440002</v>
      </c>
      <c r="F118" s="481">
        <v>867.72982499440002</v>
      </c>
      <c r="G118" s="482">
        <v>39243</v>
      </c>
      <c r="H118" s="482">
        <v>39243</v>
      </c>
      <c r="I118" s="482">
        <v>43341</v>
      </c>
      <c r="J118" s="216">
        <v>11</v>
      </c>
      <c r="K118" s="216">
        <v>2</v>
      </c>
    </row>
    <row r="119" spans="1:11" s="134" customFormat="1" ht="17.100000000000001" customHeight="1" x14ac:dyDescent="0.25">
      <c r="A119" s="216">
        <v>108</v>
      </c>
      <c r="B119" s="216" t="s">
        <v>508</v>
      </c>
      <c r="C119" s="480" t="s">
        <v>609</v>
      </c>
      <c r="D119" s="481">
        <v>782.7816399267</v>
      </c>
      <c r="E119" s="481">
        <v>782.7816399267</v>
      </c>
      <c r="F119" s="481">
        <v>782.7816399267</v>
      </c>
      <c r="G119" s="482">
        <v>38754</v>
      </c>
      <c r="H119" s="482">
        <v>38814</v>
      </c>
      <c r="I119" s="482">
        <v>42384</v>
      </c>
      <c r="J119" s="216">
        <v>9</v>
      </c>
      <c r="K119" s="216">
        <v>11</v>
      </c>
    </row>
    <row r="120" spans="1:11" s="134" customFormat="1" ht="17.100000000000001" customHeight="1" x14ac:dyDescent="0.25">
      <c r="A120" s="216">
        <v>110</v>
      </c>
      <c r="B120" s="216" t="s">
        <v>577</v>
      </c>
      <c r="C120" s="480" t="s">
        <v>610</v>
      </c>
      <c r="D120" s="481">
        <v>582.25529269179992</v>
      </c>
      <c r="E120" s="481">
        <v>582.25529269179992</v>
      </c>
      <c r="F120" s="481">
        <v>582.25529269179992</v>
      </c>
      <c r="G120" s="482">
        <v>39148</v>
      </c>
      <c r="H120" s="482">
        <v>39244</v>
      </c>
      <c r="I120" s="482">
        <v>42475</v>
      </c>
      <c r="J120" s="216">
        <v>8</v>
      </c>
      <c r="K120" s="216">
        <v>9</v>
      </c>
    </row>
    <row r="121" spans="1:11" s="134" customFormat="1" ht="17.100000000000001" customHeight="1" x14ac:dyDescent="0.25">
      <c r="A121" s="216">
        <v>111</v>
      </c>
      <c r="B121" s="216" t="s">
        <v>577</v>
      </c>
      <c r="C121" s="480" t="s">
        <v>611</v>
      </c>
      <c r="D121" s="481">
        <v>1744.6037054461001</v>
      </c>
      <c r="E121" s="481">
        <v>1744.6037054461001</v>
      </c>
      <c r="F121" s="481">
        <v>1744.6037054461001</v>
      </c>
      <c r="G121" s="482">
        <v>40040</v>
      </c>
      <c r="H121" s="482">
        <v>40040</v>
      </c>
      <c r="I121" s="482">
        <v>43672</v>
      </c>
      <c r="J121" s="216">
        <v>9</v>
      </c>
      <c r="K121" s="216">
        <v>5</v>
      </c>
    </row>
    <row r="122" spans="1:11" s="134" customFormat="1" ht="17.100000000000001" customHeight="1" x14ac:dyDescent="0.25">
      <c r="A122" s="216">
        <v>112</v>
      </c>
      <c r="B122" s="216" t="s">
        <v>577</v>
      </c>
      <c r="C122" s="480" t="s">
        <v>612</v>
      </c>
      <c r="D122" s="481">
        <v>2973.5407162214997</v>
      </c>
      <c r="E122" s="481">
        <v>2973.5407162214997</v>
      </c>
      <c r="F122" s="481">
        <v>2973.5407162214997</v>
      </c>
      <c r="G122" s="482">
        <v>38621</v>
      </c>
      <c r="H122" s="482">
        <v>40543</v>
      </c>
      <c r="I122" s="482">
        <v>43341</v>
      </c>
      <c r="J122" s="216">
        <v>12</v>
      </c>
      <c r="K122" s="216">
        <v>8</v>
      </c>
    </row>
    <row r="123" spans="1:11" s="134" customFormat="1" ht="17.100000000000001" customHeight="1" x14ac:dyDescent="0.25">
      <c r="A123" s="216">
        <v>113</v>
      </c>
      <c r="B123" s="216" t="s">
        <v>577</v>
      </c>
      <c r="C123" s="480" t="s">
        <v>613</v>
      </c>
      <c r="D123" s="481">
        <v>1833.7636805007999</v>
      </c>
      <c r="E123" s="481">
        <v>1833.7636805007999</v>
      </c>
      <c r="F123" s="481">
        <v>1833.7636805007999</v>
      </c>
      <c r="G123" s="482">
        <v>39287</v>
      </c>
      <c r="H123" s="482">
        <v>39297</v>
      </c>
      <c r="I123" s="482">
        <v>42881</v>
      </c>
      <c r="J123" s="216">
        <v>9</v>
      </c>
      <c r="K123" s="216">
        <v>7</v>
      </c>
    </row>
    <row r="124" spans="1:11" s="134" customFormat="1" ht="17.100000000000001" customHeight="1" x14ac:dyDescent="0.25">
      <c r="A124" s="216">
        <v>114</v>
      </c>
      <c r="B124" s="216" t="s">
        <v>577</v>
      </c>
      <c r="C124" s="480" t="s">
        <v>614</v>
      </c>
      <c r="D124" s="481">
        <v>2409.3755416313998</v>
      </c>
      <c r="E124" s="481">
        <v>2409.3755416313998</v>
      </c>
      <c r="F124" s="481">
        <v>2409.3755416313998</v>
      </c>
      <c r="G124" s="482">
        <v>38847</v>
      </c>
      <c r="H124" s="482">
        <v>38847</v>
      </c>
      <c r="I124" s="482">
        <v>43279</v>
      </c>
      <c r="J124" s="216">
        <v>11</v>
      </c>
      <c r="K124" s="216">
        <v>11</v>
      </c>
    </row>
    <row r="125" spans="1:11" s="134" customFormat="1" ht="17.100000000000001" customHeight="1" x14ac:dyDescent="0.25">
      <c r="A125" s="216">
        <v>117</v>
      </c>
      <c r="B125" s="216" t="s">
        <v>577</v>
      </c>
      <c r="C125" s="480" t="s">
        <v>615</v>
      </c>
      <c r="D125" s="481">
        <v>6530.2852173336996</v>
      </c>
      <c r="E125" s="481">
        <v>6530.2852173336996</v>
      </c>
      <c r="F125" s="481">
        <v>6530.2852173336996</v>
      </c>
      <c r="G125" s="482">
        <v>39091</v>
      </c>
      <c r="H125" s="482">
        <v>39419</v>
      </c>
      <c r="I125" s="482">
        <v>43049</v>
      </c>
      <c r="J125" s="216">
        <v>9</v>
      </c>
      <c r="K125" s="216">
        <v>11</v>
      </c>
    </row>
    <row r="126" spans="1:11" s="134" customFormat="1" ht="17.100000000000001" customHeight="1" x14ac:dyDescent="0.25">
      <c r="A126" s="216">
        <v>118</v>
      </c>
      <c r="B126" s="216" t="s">
        <v>577</v>
      </c>
      <c r="C126" s="480" t="s">
        <v>616</v>
      </c>
      <c r="D126" s="481">
        <v>2042.4885168027999</v>
      </c>
      <c r="E126" s="481">
        <v>2042.4885168027999</v>
      </c>
      <c r="F126" s="481">
        <v>2042.4885168027999</v>
      </c>
      <c r="G126" s="482">
        <v>39205</v>
      </c>
      <c r="H126" s="482">
        <v>39287</v>
      </c>
      <c r="I126" s="482">
        <v>42881</v>
      </c>
      <c r="J126" s="216">
        <v>9</v>
      </c>
      <c r="K126" s="216">
        <v>7</v>
      </c>
    </row>
    <row r="127" spans="1:11" s="134" customFormat="1" ht="17.100000000000001" customHeight="1" x14ac:dyDescent="0.25">
      <c r="A127" s="216">
        <v>122</v>
      </c>
      <c r="B127" s="216" t="s">
        <v>512</v>
      </c>
      <c r="C127" s="480" t="s">
        <v>617</v>
      </c>
      <c r="D127" s="481">
        <v>393.3138519131</v>
      </c>
      <c r="E127" s="481">
        <v>393.3138519131</v>
      </c>
      <c r="F127" s="481">
        <v>393.3138519131</v>
      </c>
      <c r="G127" s="482">
        <v>38842</v>
      </c>
      <c r="H127" s="482">
        <v>38863</v>
      </c>
      <c r="I127" s="482">
        <v>42384</v>
      </c>
      <c r="J127" s="216">
        <v>9</v>
      </c>
      <c r="K127" s="216">
        <v>6</v>
      </c>
    </row>
    <row r="128" spans="1:11" s="134" customFormat="1" ht="17.100000000000001" customHeight="1" x14ac:dyDescent="0.25">
      <c r="A128" s="216">
        <v>123</v>
      </c>
      <c r="B128" s="216" t="s">
        <v>512</v>
      </c>
      <c r="C128" s="480" t="s">
        <v>619</v>
      </c>
      <c r="D128" s="481">
        <v>144.0160801888</v>
      </c>
      <c r="E128" s="481">
        <v>144.0160801888</v>
      </c>
      <c r="F128" s="481">
        <v>144.0160801888</v>
      </c>
      <c r="G128" s="482">
        <v>38946</v>
      </c>
      <c r="H128" s="482">
        <v>39031</v>
      </c>
      <c r="I128" s="482">
        <v>42475</v>
      </c>
      <c r="J128" s="216">
        <v>9</v>
      </c>
      <c r="K128" s="216">
        <v>6</v>
      </c>
    </row>
    <row r="129" spans="1:11" s="134" customFormat="1" ht="17.100000000000001" customHeight="1" x14ac:dyDescent="0.25">
      <c r="A129" s="216">
        <v>124</v>
      </c>
      <c r="B129" s="216" t="s">
        <v>512</v>
      </c>
      <c r="C129" s="480" t="s">
        <v>620</v>
      </c>
      <c r="D129" s="481">
        <v>2812.0680046052998</v>
      </c>
      <c r="E129" s="481">
        <v>2812.0680046052998</v>
      </c>
      <c r="F129" s="481">
        <v>2812.0680046052998</v>
      </c>
      <c r="G129" s="482">
        <v>38922</v>
      </c>
      <c r="H129" s="482">
        <v>38952</v>
      </c>
      <c r="I129" s="482">
        <v>43111</v>
      </c>
      <c r="J129" s="216">
        <v>11</v>
      </c>
      <c r="K129" s="216">
        <v>3</v>
      </c>
    </row>
    <row r="130" spans="1:11" s="134" customFormat="1" ht="17.100000000000001" customHeight="1" x14ac:dyDescent="0.25">
      <c r="A130" s="216">
        <v>126</v>
      </c>
      <c r="B130" s="216" t="s">
        <v>600</v>
      </c>
      <c r="C130" s="480" t="s">
        <v>1351</v>
      </c>
      <c r="D130" s="481">
        <v>4780.4030191756992</v>
      </c>
      <c r="E130" s="481">
        <v>4780.4030191756992</v>
      </c>
      <c r="F130" s="481">
        <v>4780.4030191756992</v>
      </c>
      <c r="G130" s="482">
        <v>38968</v>
      </c>
      <c r="H130" s="482">
        <v>39423</v>
      </c>
      <c r="I130" s="482">
        <v>43341</v>
      </c>
      <c r="J130" s="216">
        <v>11</v>
      </c>
      <c r="K130" s="216">
        <v>10</v>
      </c>
    </row>
    <row r="131" spans="1:11" s="134" customFormat="1" ht="17.100000000000001" customHeight="1" x14ac:dyDescent="0.25">
      <c r="A131" s="216">
        <v>127</v>
      </c>
      <c r="B131" s="216" t="s">
        <v>600</v>
      </c>
      <c r="C131" s="480" t="s">
        <v>623</v>
      </c>
      <c r="D131" s="481">
        <v>4180.0135837975995</v>
      </c>
      <c r="E131" s="481">
        <v>4180.0135837975995</v>
      </c>
      <c r="F131" s="481">
        <v>4180.0135837975995</v>
      </c>
      <c r="G131" s="482">
        <v>39214</v>
      </c>
      <c r="H131" s="482">
        <v>39279</v>
      </c>
      <c r="I131" s="482">
        <v>43341</v>
      </c>
      <c r="J131" s="216">
        <v>10</v>
      </c>
      <c r="K131" s="216">
        <v>11</v>
      </c>
    </row>
    <row r="132" spans="1:11" s="134" customFormat="1" ht="17.100000000000001" customHeight="1" x14ac:dyDescent="0.25">
      <c r="A132" s="216">
        <v>128</v>
      </c>
      <c r="B132" s="216" t="s">
        <v>600</v>
      </c>
      <c r="C132" s="480" t="s">
        <v>624</v>
      </c>
      <c r="D132" s="481">
        <v>3681.2724764570994</v>
      </c>
      <c r="E132" s="481">
        <v>3681.2724764570994</v>
      </c>
      <c r="F132" s="481">
        <v>3681.2724764570994</v>
      </c>
      <c r="G132" s="482">
        <v>38994</v>
      </c>
      <c r="H132" s="482">
        <v>39421</v>
      </c>
      <c r="I132" s="482">
        <v>43049</v>
      </c>
      <c r="J132" s="216">
        <v>11</v>
      </c>
      <c r="K132" s="216">
        <v>1</v>
      </c>
    </row>
    <row r="133" spans="1:11" s="134" customFormat="1" ht="17.100000000000001" customHeight="1" x14ac:dyDescent="0.25">
      <c r="A133" s="216">
        <v>130</v>
      </c>
      <c r="B133" s="216" t="s">
        <v>600</v>
      </c>
      <c r="C133" s="480" t="s">
        <v>625</v>
      </c>
      <c r="D133" s="481">
        <v>8354.0940399138999</v>
      </c>
      <c r="E133" s="481">
        <v>8354.0940399138999</v>
      </c>
      <c r="F133" s="481">
        <v>8354.0940399138999</v>
      </c>
      <c r="G133" s="482">
        <v>38806</v>
      </c>
      <c r="H133" s="482">
        <v>40465</v>
      </c>
      <c r="I133" s="482">
        <v>44010</v>
      </c>
      <c r="J133" s="216">
        <v>13</v>
      </c>
      <c r="K133" s="216">
        <v>11</v>
      </c>
    </row>
    <row r="134" spans="1:11" s="130" customFormat="1" ht="17.100000000000001" customHeight="1" x14ac:dyDescent="0.25">
      <c r="A134" s="447" t="s">
        <v>1352</v>
      </c>
      <c r="B134" s="447"/>
      <c r="C134" s="447"/>
      <c r="D134" s="483">
        <f>SUM(D135:D143)</f>
        <v>9408.0448926849986</v>
      </c>
      <c r="E134" s="483">
        <f>SUM(E135:E143)</f>
        <v>9408.0448926849986</v>
      </c>
      <c r="F134" s="483">
        <f>SUM(F135:F143)</f>
        <v>9408.0448926849986</v>
      </c>
      <c r="G134" s="482"/>
      <c r="H134" s="482"/>
      <c r="I134" s="482"/>
      <c r="J134" s="216"/>
      <c r="K134" s="216"/>
    </row>
    <row r="135" spans="1:11" s="130" customFormat="1" ht="17.100000000000001" customHeight="1" x14ac:dyDescent="0.25">
      <c r="A135" s="216">
        <v>132</v>
      </c>
      <c r="B135" s="216" t="s">
        <v>1316</v>
      </c>
      <c r="C135" s="480" t="s">
        <v>627</v>
      </c>
      <c r="D135" s="481">
        <v>643.29096107219993</v>
      </c>
      <c r="E135" s="481">
        <v>643.29096107219993</v>
      </c>
      <c r="F135" s="481">
        <v>643.29096107219993</v>
      </c>
      <c r="G135" s="482">
        <v>39113</v>
      </c>
      <c r="H135" s="482">
        <v>39101</v>
      </c>
      <c r="I135" s="482">
        <v>44580</v>
      </c>
      <c r="J135" s="216">
        <v>14</v>
      </c>
      <c r="K135" s="216">
        <v>11</v>
      </c>
    </row>
    <row r="136" spans="1:11" s="130" customFormat="1" ht="17.100000000000001" customHeight="1" x14ac:dyDescent="0.25">
      <c r="A136" s="216">
        <v>136</v>
      </c>
      <c r="B136" s="216" t="s">
        <v>508</v>
      </c>
      <c r="C136" s="480" t="s">
        <v>628</v>
      </c>
      <c r="D136" s="481">
        <v>119.7162767566</v>
      </c>
      <c r="E136" s="481">
        <v>119.7162767566</v>
      </c>
      <c r="F136" s="481">
        <v>119.7162767566</v>
      </c>
      <c r="G136" s="482">
        <v>39000</v>
      </c>
      <c r="H136" s="482">
        <v>39045</v>
      </c>
      <c r="I136" s="482">
        <v>42643</v>
      </c>
      <c r="J136" s="216">
        <v>9</v>
      </c>
      <c r="K136" s="216">
        <v>6</v>
      </c>
    </row>
    <row r="137" spans="1:11" s="130" customFormat="1" ht="17.100000000000001" customHeight="1" x14ac:dyDescent="0.25">
      <c r="A137" s="216">
        <v>138</v>
      </c>
      <c r="B137" s="216" t="s">
        <v>512</v>
      </c>
      <c r="C137" s="480" t="s">
        <v>629</v>
      </c>
      <c r="D137" s="481">
        <v>1016.8399541291999</v>
      </c>
      <c r="E137" s="481">
        <v>1016.8399541291999</v>
      </c>
      <c r="F137" s="481">
        <v>1016.8399541291999</v>
      </c>
      <c r="G137" s="482">
        <v>39275</v>
      </c>
      <c r="H137" s="482">
        <v>39275</v>
      </c>
      <c r="I137" s="482">
        <v>42789</v>
      </c>
      <c r="J137" s="216">
        <v>9</v>
      </c>
      <c r="K137" s="216">
        <v>5</v>
      </c>
    </row>
    <row r="138" spans="1:11" s="130" customFormat="1" ht="17.100000000000001" customHeight="1" x14ac:dyDescent="0.25">
      <c r="A138" s="216">
        <v>139</v>
      </c>
      <c r="B138" s="216" t="s">
        <v>512</v>
      </c>
      <c r="C138" s="480" t="s">
        <v>630</v>
      </c>
      <c r="D138" s="481">
        <v>264.12190186480001</v>
      </c>
      <c r="E138" s="481">
        <v>264.12190186480001</v>
      </c>
      <c r="F138" s="481">
        <v>264.12190186480001</v>
      </c>
      <c r="G138" s="482">
        <v>40015</v>
      </c>
      <c r="H138" s="482">
        <v>40527</v>
      </c>
      <c r="I138" s="482">
        <v>43572</v>
      </c>
      <c r="J138" s="216">
        <v>9</v>
      </c>
      <c r="K138" s="216">
        <v>9</v>
      </c>
    </row>
    <row r="139" spans="1:11" s="130" customFormat="1" ht="17.100000000000001" customHeight="1" x14ac:dyDescent="0.25">
      <c r="A139" s="216">
        <v>140</v>
      </c>
      <c r="B139" s="216" t="s">
        <v>512</v>
      </c>
      <c r="C139" s="480" t="s">
        <v>631</v>
      </c>
      <c r="D139" s="481">
        <v>794.87787563489997</v>
      </c>
      <c r="E139" s="481">
        <v>794.87787563489997</v>
      </c>
      <c r="F139" s="481">
        <v>794.87787563489997</v>
      </c>
      <c r="G139" s="482">
        <v>40288</v>
      </c>
      <c r="H139" s="482">
        <v>40261</v>
      </c>
      <c r="I139" s="482">
        <v>45548</v>
      </c>
      <c r="J139" s="216">
        <v>14</v>
      </c>
      <c r="K139" s="216">
        <v>3</v>
      </c>
    </row>
    <row r="140" spans="1:11" s="130" customFormat="1" ht="17.100000000000001" customHeight="1" x14ac:dyDescent="0.25">
      <c r="A140" s="216">
        <v>141</v>
      </c>
      <c r="B140" s="216" t="s">
        <v>512</v>
      </c>
      <c r="C140" s="480" t="s">
        <v>632</v>
      </c>
      <c r="D140" s="481">
        <v>355.51024351609999</v>
      </c>
      <c r="E140" s="481">
        <v>355.51024351609999</v>
      </c>
      <c r="F140" s="481">
        <v>355.51024351609999</v>
      </c>
      <c r="G140" s="482">
        <v>39533</v>
      </c>
      <c r="H140" s="482">
        <v>39533</v>
      </c>
      <c r="I140" s="482">
        <v>43111</v>
      </c>
      <c r="J140" s="216">
        <v>9</v>
      </c>
      <c r="K140" s="216">
        <v>8</v>
      </c>
    </row>
    <row r="141" spans="1:11" s="130" customFormat="1" ht="17.100000000000001" customHeight="1" x14ac:dyDescent="0.25">
      <c r="A141" s="216">
        <v>142</v>
      </c>
      <c r="B141" s="216" t="s">
        <v>600</v>
      </c>
      <c r="C141" s="480" t="s">
        <v>633</v>
      </c>
      <c r="D141" s="481">
        <v>1677.4955701995998</v>
      </c>
      <c r="E141" s="481">
        <v>1677.4955701995998</v>
      </c>
      <c r="F141" s="481">
        <v>1677.4955701995998</v>
      </c>
      <c r="G141" s="482">
        <v>39539</v>
      </c>
      <c r="H141" s="482">
        <v>39681</v>
      </c>
      <c r="I141" s="482">
        <v>43279</v>
      </c>
      <c r="J141" s="216">
        <v>9</v>
      </c>
      <c r="K141" s="216">
        <v>11</v>
      </c>
    </row>
    <row r="142" spans="1:11" s="130" customFormat="1" ht="17.100000000000001" customHeight="1" x14ac:dyDescent="0.25">
      <c r="A142" s="216">
        <v>143</v>
      </c>
      <c r="B142" s="216" t="s">
        <v>600</v>
      </c>
      <c r="C142" s="480" t="s">
        <v>634</v>
      </c>
      <c r="D142" s="481">
        <v>2199.1998773038999</v>
      </c>
      <c r="E142" s="481">
        <v>2199.1998773038999</v>
      </c>
      <c r="F142" s="481">
        <v>2199.1998773038999</v>
      </c>
      <c r="G142" s="482">
        <v>39149</v>
      </c>
      <c r="H142" s="482">
        <v>39353</v>
      </c>
      <c r="I142" s="482">
        <v>43341</v>
      </c>
      <c r="J142" s="216">
        <v>11</v>
      </c>
      <c r="K142" s="216">
        <v>4</v>
      </c>
    </row>
    <row r="143" spans="1:11" s="130" customFormat="1" ht="17.100000000000001" customHeight="1" x14ac:dyDescent="0.25">
      <c r="A143" s="216">
        <v>144</v>
      </c>
      <c r="B143" s="216" t="s">
        <v>600</v>
      </c>
      <c r="C143" s="480" t="s">
        <v>635</v>
      </c>
      <c r="D143" s="481">
        <v>2336.9922322077</v>
      </c>
      <c r="E143" s="481">
        <v>2336.9922322077</v>
      </c>
      <c r="F143" s="481">
        <v>2336.9922322077</v>
      </c>
      <c r="G143" s="482">
        <v>38954</v>
      </c>
      <c r="H143" s="482">
        <v>39191</v>
      </c>
      <c r="I143" s="482">
        <v>43341</v>
      </c>
      <c r="J143" s="216">
        <v>11</v>
      </c>
      <c r="K143" s="216">
        <v>10</v>
      </c>
    </row>
    <row r="144" spans="1:11" s="130" customFormat="1" ht="17.100000000000001" customHeight="1" x14ac:dyDescent="0.25">
      <c r="A144" s="447" t="s">
        <v>1353</v>
      </c>
      <c r="B144" s="447"/>
      <c r="C144" s="447"/>
      <c r="D144" s="483">
        <f>SUM(D145:D165)</f>
        <v>93208.288465305101</v>
      </c>
      <c r="E144" s="483">
        <f>SUM(E145:E165)</f>
        <v>93208.288465305101</v>
      </c>
      <c r="F144" s="483">
        <f>SUM(F145:F165)</f>
        <v>93208.288465305101</v>
      </c>
      <c r="G144" s="482"/>
      <c r="H144" s="482"/>
      <c r="I144" s="482"/>
      <c r="J144" s="216"/>
      <c r="K144" s="216"/>
    </row>
    <row r="145" spans="1:11" s="130" customFormat="1" ht="17.100000000000001" customHeight="1" x14ac:dyDescent="0.25">
      <c r="A145" s="216">
        <v>146</v>
      </c>
      <c r="B145" s="216" t="s">
        <v>527</v>
      </c>
      <c r="C145" s="480" t="s">
        <v>1354</v>
      </c>
      <c r="D145" s="481">
        <v>21198.4933176837</v>
      </c>
      <c r="E145" s="481">
        <v>21198.4933176837</v>
      </c>
      <c r="F145" s="481">
        <v>21198.4933176837</v>
      </c>
      <c r="G145" s="482">
        <v>41197</v>
      </c>
      <c r="H145" s="482">
        <v>42004</v>
      </c>
      <c r="I145" s="482">
        <v>52096</v>
      </c>
      <c r="J145" s="216">
        <v>29</v>
      </c>
      <c r="K145" s="216">
        <v>5</v>
      </c>
    </row>
    <row r="146" spans="1:11" s="130" customFormat="1" ht="17.100000000000001" customHeight="1" x14ac:dyDescent="0.25">
      <c r="A146" s="216">
        <v>147</v>
      </c>
      <c r="B146" s="216" t="s">
        <v>564</v>
      </c>
      <c r="C146" s="480" t="s">
        <v>637</v>
      </c>
      <c r="D146" s="481">
        <v>3331.3548082713996</v>
      </c>
      <c r="E146" s="481">
        <v>3331.3548082713996</v>
      </c>
      <c r="F146" s="481">
        <v>3331.3548082713996</v>
      </c>
      <c r="G146" s="482">
        <v>40008</v>
      </c>
      <c r="H146" s="482">
        <v>40008</v>
      </c>
      <c r="I146" s="482">
        <v>43572</v>
      </c>
      <c r="J146" s="216">
        <v>9</v>
      </c>
      <c r="K146" s="216">
        <v>6</v>
      </c>
    </row>
    <row r="147" spans="1:11" s="130" customFormat="1" ht="17.100000000000001" customHeight="1" x14ac:dyDescent="0.25">
      <c r="A147" s="216">
        <v>148</v>
      </c>
      <c r="B147" s="216" t="s">
        <v>638</v>
      </c>
      <c r="C147" s="480" t="s">
        <v>1185</v>
      </c>
      <c r="D147" s="481">
        <v>1926.5262293349999</v>
      </c>
      <c r="E147" s="481">
        <v>1926.5262293349999</v>
      </c>
      <c r="F147" s="481">
        <v>1926.5262293349999</v>
      </c>
      <c r="G147" s="482">
        <v>39282</v>
      </c>
      <c r="H147" s="482">
        <v>39282</v>
      </c>
      <c r="I147" s="482">
        <v>43672</v>
      </c>
      <c r="J147" s="216">
        <v>11</v>
      </c>
      <c r="K147" s="216">
        <v>10</v>
      </c>
    </row>
    <row r="148" spans="1:11" s="130" customFormat="1" ht="17.100000000000001" customHeight="1" x14ac:dyDescent="0.25">
      <c r="A148" s="216">
        <v>149</v>
      </c>
      <c r="B148" s="216" t="s">
        <v>638</v>
      </c>
      <c r="C148" s="480" t="s">
        <v>1355</v>
      </c>
      <c r="D148" s="481">
        <v>3246.1304190078999</v>
      </c>
      <c r="E148" s="481">
        <v>3246.1304190078999</v>
      </c>
      <c r="F148" s="481">
        <v>3246.1304190078999</v>
      </c>
      <c r="G148" s="482">
        <v>39087</v>
      </c>
      <c r="H148" s="482">
        <v>39086</v>
      </c>
      <c r="I148" s="482">
        <v>43290</v>
      </c>
      <c r="J148" s="216">
        <v>10</v>
      </c>
      <c r="K148" s="216">
        <v>10</v>
      </c>
    </row>
    <row r="149" spans="1:11" s="130" customFormat="1" ht="17.100000000000001" customHeight="1" x14ac:dyDescent="0.25">
      <c r="A149" s="216">
        <v>150</v>
      </c>
      <c r="B149" s="216" t="s">
        <v>638</v>
      </c>
      <c r="C149" s="480" t="s">
        <v>1356</v>
      </c>
      <c r="D149" s="481">
        <v>2518.2963893732999</v>
      </c>
      <c r="E149" s="481">
        <v>2518.2963893732999</v>
      </c>
      <c r="F149" s="481">
        <v>2518.2963893732999</v>
      </c>
      <c r="G149" s="482">
        <v>39254</v>
      </c>
      <c r="H149" s="482">
        <v>39254</v>
      </c>
      <c r="I149" s="482">
        <v>44153</v>
      </c>
      <c r="J149" s="216">
        <v>13</v>
      </c>
      <c r="K149" s="216">
        <v>2</v>
      </c>
    </row>
    <row r="150" spans="1:11" s="130" customFormat="1" ht="17.100000000000001" customHeight="1" x14ac:dyDescent="0.25">
      <c r="A150" s="216">
        <v>151</v>
      </c>
      <c r="B150" s="216" t="s">
        <v>512</v>
      </c>
      <c r="C150" s="480" t="s">
        <v>642</v>
      </c>
      <c r="D150" s="481">
        <v>6924.4286047402993</v>
      </c>
      <c r="E150" s="481">
        <v>6924.4286047402993</v>
      </c>
      <c r="F150" s="481">
        <v>6924.4286047402993</v>
      </c>
      <c r="G150" s="482">
        <v>40556</v>
      </c>
      <c r="H150" s="482">
        <v>41139</v>
      </c>
      <c r="I150" s="482">
        <v>44727</v>
      </c>
      <c r="J150" s="216">
        <v>10</v>
      </c>
      <c r="K150" s="216">
        <v>10</v>
      </c>
    </row>
    <row r="151" spans="1:11" s="130" customFormat="1" ht="17.100000000000001" customHeight="1" x14ac:dyDescent="0.25">
      <c r="A151" s="216">
        <v>152</v>
      </c>
      <c r="B151" s="216" t="s">
        <v>512</v>
      </c>
      <c r="C151" s="480" t="s">
        <v>643</v>
      </c>
      <c r="D151" s="481">
        <v>3859.3166347329998</v>
      </c>
      <c r="E151" s="481">
        <v>3859.3166347329998</v>
      </c>
      <c r="F151" s="481">
        <v>3859.3166347329998</v>
      </c>
      <c r="G151" s="482">
        <v>39758</v>
      </c>
      <c r="H151" s="482">
        <v>40534</v>
      </c>
      <c r="I151" s="482">
        <v>45548</v>
      </c>
      <c r="J151" s="216">
        <v>15</v>
      </c>
      <c r="K151" s="216">
        <v>8</v>
      </c>
    </row>
    <row r="152" spans="1:11" s="130" customFormat="1" ht="17.100000000000001" customHeight="1" x14ac:dyDescent="0.25">
      <c r="A152" s="216">
        <v>156</v>
      </c>
      <c r="B152" s="216" t="s">
        <v>577</v>
      </c>
      <c r="C152" s="480" t="s">
        <v>644</v>
      </c>
      <c r="D152" s="481">
        <v>359.83258587209997</v>
      </c>
      <c r="E152" s="481">
        <v>359.83258587209997</v>
      </c>
      <c r="F152" s="481">
        <v>359.83258587209997</v>
      </c>
      <c r="G152" s="482">
        <v>39871</v>
      </c>
      <c r="H152" s="482">
        <v>40462</v>
      </c>
      <c r="I152" s="482">
        <v>44022</v>
      </c>
      <c r="J152" s="216">
        <v>11</v>
      </c>
      <c r="K152" s="216">
        <v>0</v>
      </c>
    </row>
    <row r="153" spans="1:11" s="130" customFormat="1" ht="17.100000000000001" customHeight="1" x14ac:dyDescent="0.25">
      <c r="A153" s="216">
        <v>157</v>
      </c>
      <c r="B153" s="216" t="s">
        <v>577</v>
      </c>
      <c r="C153" s="480" t="s">
        <v>645</v>
      </c>
      <c r="D153" s="481">
        <v>7931.70244078</v>
      </c>
      <c r="E153" s="481">
        <v>7931.70244078</v>
      </c>
      <c r="F153" s="481">
        <v>7931.70244078</v>
      </c>
      <c r="G153" s="482">
        <v>40150</v>
      </c>
      <c r="H153" s="482">
        <v>40232</v>
      </c>
      <c r="I153" s="482">
        <v>43794</v>
      </c>
      <c r="J153" s="216">
        <v>9</v>
      </c>
      <c r="K153" s="216">
        <v>9</v>
      </c>
    </row>
    <row r="154" spans="1:11" s="130" customFormat="1" ht="17.100000000000001" customHeight="1" x14ac:dyDescent="0.25">
      <c r="A154" s="216">
        <v>158</v>
      </c>
      <c r="B154" s="216" t="s">
        <v>577</v>
      </c>
      <c r="C154" s="480" t="s">
        <v>646</v>
      </c>
      <c r="D154" s="481">
        <v>1156.8825897403999</v>
      </c>
      <c r="E154" s="481">
        <v>1156.8825897403999</v>
      </c>
      <c r="F154" s="481">
        <v>1156.8825897403999</v>
      </c>
      <c r="G154" s="482">
        <v>39058</v>
      </c>
      <c r="H154" s="482">
        <v>39058</v>
      </c>
      <c r="I154" s="482">
        <v>42643</v>
      </c>
      <c r="J154" s="216">
        <v>8</v>
      </c>
      <c r="K154" s="216">
        <v>9</v>
      </c>
    </row>
    <row r="155" spans="1:11" s="130" customFormat="1" ht="17.100000000000001" customHeight="1" x14ac:dyDescent="0.25">
      <c r="A155" s="216">
        <v>159</v>
      </c>
      <c r="B155" s="216" t="s">
        <v>577</v>
      </c>
      <c r="C155" s="480" t="s">
        <v>647</v>
      </c>
      <c r="D155" s="481">
        <v>66.046439778099995</v>
      </c>
      <c r="E155" s="481">
        <v>66.046439778099995</v>
      </c>
      <c r="F155" s="481">
        <v>66.046439778099995</v>
      </c>
      <c r="G155" s="482">
        <v>39317</v>
      </c>
      <c r="H155" s="482">
        <v>39317</v>
      </c>
      <c r="I155" s="482">
        <v>42475</v>
      </c>
      <c r="J155" s="216">
        <v>8</v>
      </c>
      <c r="K155" s="216">
        <v>6</v>
      </c>
    </row>
    <row r="156" spans="1:11" s="133" customFormat="1" ht="17.100000000000001" customHeight="1" x14ac:dyDescent="0.25">
      <c r="A156" s="216">
        <v>160</v>
      </c>
      <c r="B156" s="216" t="s">
        <v>577</v>
      </c>
      <c r="C156" s="480" t="s">
        <v>648</v>
      </c>
      <c r="D156" s="481">
        <v>355.06190751449992</v>
      </c>
      <c r="E156" s="481">
        <v>355.06190751449992</v>
      </c>
      <c r="F156" s="481">
        <v>355.06190751449992</v>
      </c>
      <c r="G156" s="482">
        <v>39190</v>
      </c>
      <c r="H156" s="482">
        <v>39190</v>
      </c>
      <c r="I156" s="482">
        <v>42475</v>
      </c>
      <c r="J156" s="216">
        <v>8</v>
      </c>
      <c r="K156" s="216">
        <v>6</v>
      </c>
    </row>
    <row r="157" spans="1:11" s="130" customFormat="1" ht="17.100000000000001" customHeight="1" x14ac:dyDescent="0.25">
      <c r="A157" s="216">
        <v>161</v>
      </c>
      <c r="B157" s="216" t="s">
        <v>577</v>
      </c>
      <c r="C157" s="480" t="s">
        <v>649</v>
      </c>
      <c r="D157" s="481">
        <v>642.38378364849996</v>
      </c>
      <c r="E157" s="481">
        <v>642.38378364849996</v>
      </c>
      <c r="F157" s="481">
        <v>642.38378364849996</v>
      </c>
      <c r="G157" s="482">
        <v>39279</v>
      </c>
      <c r="H157" s="482">
        <v>39358</v>
      </c>
      <c r="I157" s="482">
        <v>43279</v>
      </c>
      <c r="J157" s="216">
        <v>10</v>
      </c>
      <c r="K157" s="216">
        <v>9</v>
      </c>
    </row>
    <row r="158" spans="1:11" s="130" customFormat="1" ht="17.100000000000001" customHeight="1" x14ac:dyDescent="0.25">
      <c r="A158" s="216">
        <v>162</v>
      </c>
      <c r="B158" s="216" t="s">
        <v>577</v>
      </c>
      <c r="C158" s="480" t="s">
        <v>1191</v>
      </c>
      <c r="D158" s="481">
        <v>335.43846929099999</v>
      </c>
      <c r="E158" s="481">
        <v>335.43846929099999</v>
      </c>
      <c r="F158" s="481">
        <v>335.43846929099999</v>
      </c>
      <c r="G158" s="482">
        <v>39583</v>
      </c>
      <c r="H158" s="482">
        <v>39619</v>
      </c>
      <c r="I158" s="482">
        <v>43279</v>
      </c>
      <c r="J158" s="216">
        <v>9</v>
      </c>
      <c r="K158" s="216">
        <v>11</v>
      </c>
    </row>
    <row r="159" spans="1:11" s="130" customFormat="1" ht="17.100000000000001" customHeight="1" x14ac:dyDescent="0.25">
      <c r="A159" s="216">
        <v>163</v>
      </c>
      <c r="B159" s="216" t="s">
        <v>512</v>
      </c>
      <c r="C159" s="480" t="s">
        <v>651</v>
      </c>
      <c r="D159" s="481">
        <v>659.07336228899999</v>
      </c>
      <c r="E159" s="481">
        <v>659.07336228899999</v>
      </c>
      <c r="F159" s="481">
        <v>659.07336228899999</v>
      </c>
      <c r="G159" s="482">
        <v>39162</v>
      </c>
      <c r="H159" s="482">
        <v>39162</v>
      </c>
      <c r="I159" s="482">
        <v>42475</v>
      </c>
      <c r="J159" s="216">
        <v>9</v>
      </c>
      <c r="K159" s="216">
        <v>0</v>
      </c>
    </row>
    <row r="160" spans="1:11" s="130" customFormat="1" ht="17.100000000000001" customHeight="1" x14ac:dyDescent="0.25">
      <c r="A160" s="216">
        <v>164</v>
      </c>
      <c r="B160" s="216" t="s">
        <v>512</v>
      </c>
      <c r="C160" s="480" t="s">
        <v>652</v>
      </c>
      <c r="D160" s="481">
        <v>1981.0422337530997</v>
      </c>
      <c r="E160" s="481">
        <v>1981.0422337530997</v>
      </c>
      <c r="F160" s="481">
        <v>1981.0422337530997</v>
      </c>
      <c r="G160" s="482">
        <v>40740</v>
      </c>
      <c r="H160" s="482">
        <v>40739</v>
      </c>
      <c r="I160" s="482">
        <v>44669</v>
      </c>
      <c r="J160" s="216">
        <v>10</v>
      </c>
      <c r="K160" s="216">
        <v>8</v>
      </c>
    </row>
    <row r="161" spans="1:11" s="130" customFormat="1" ht="17.100000000000001" customHeight="1" x14ac:dyDescent="0.25">
      <c r="A161" s="216">
        <v>165</v>
      </c>
      <c r="B161" s="216" t="s">
        <v>508</v>
      </c>
      <c r="C161" s="480" t="s">
        <v>653</v>
      </c>
      <c r="D161" s="481">
        <v>1357.8736889237</v>
      </c>
      <c r="E161" s="481">
        <v>1357.8736889237</v>
      </c>
      <c r="F161" s="481">
        <v>1357.8736889237</v>
      </c>
      <c r="G161" s="482">
        <v>39476</v>
      </c>
      <c r="H161" s="482">
        <v>39476</v>
      </c>
      <c r="I161" s="482">
        <v>43111</v>
      </c>
      <c r="J161" s="216">
        <v>9</v>
      </c>
      <c r="K161" s="216">
        <v>11</v>
      </c>
    </row>
    <row r="162" spans="1:11" s="130" customFormat="1" ht="17.100000000000001" customHeight="1" x14ac:dyDescent="0.25">
      <c r="A162" s="216">
        <v>166</v>
      </c>
      <c r="B162" s="216" t="s">
        <v>600</v>
      </c>
      <c r="C162" s="480" t="s">
        <v>654</v>
      </c>
      <c r="D162" s="481">
        <v>1462.3766244374999</v>
      </c>
      <c r="E162" s="481">
        <v>1462.3766244374999</v>
      </c>
      <c r="F162" s="481">
        <v>1462.3766244374999</v>
      </c>
      <c r="G162" s="482">
        <v>39395</v>
      </c>
      <c r="H162" s="482">
        <v>40203</v>
      </c>
      <c r="I162" s="482">
        <v>43794</v>
      </c>
      <c r="J162" s="216">
        <v>11</v>
      </c>
      <c r="K162" s="216">
        <v>9</v>
      </c>
    </row>
    <row r="163" spans="1:11" s="130" customFormat="1" ht="17.100000000000001" customHeight="1" x14ac:dyDescent="0.25">
      <c r="A163" s="216">
        <v>167</v>
      </c>
      <c r="B163" s="216" t="s">
        <v>498</v>
      </c>
      <c r="C163" s="480" t="s">
        <v>655</v>
      </c>
      <c r="D163" s="481">
        <v>29909.832173674196</v>
      </c>
      <c r="E163" s="481">
        <v>29909.832173674196</v>
      </c>
      <c r="F163" s="481">
        <v>29909.832173674196</v>
      </c>
      <c r="G163" s="482">
        <v>40176</v>
      </c>
      <c r="H163" s="482">
        <v>40190</v>
      </c>
      <c r="I163" s="482">
        <v>45548</v>
      </c>
      <c r="J163" s="216">
        <v>14</v>
      </c>
      <c r="K163" s="216">
        <v>5</v>
      </c>
    </row>
    <row r="164" spans="1:11" s="130" customFormat="1" ht="17.100000000000001" customHeight="1" x14ac:dyDescent="0.25">
      <c r="A164" s="216">
        <v>168</v>
      </c>
      <c r="B164" s="216" t="s">
        <v>600</v>
      </c>
      <c r="C164" s="480" t="s">
        <v>1193</v>
      </c>
      <c r="D164" s="481">
        <v>2906.2862709036999</v>
      </c>
      <c r="E164" s="481">
        <v>2906.2862709036999</v>
      </c>
      <c r="F164" s="481">
        <v>2906.2862709036999</v>
      </c>
      <c r="G164" s="482">
        <v>39286</v>
      </c>
      <c r="H164" s="482">
        <v>39286</v>
      </c>
      <c r="I164" s="482">
        <v>42881</v>
      </c>
      <c r="J164" s="216">
        <v>9</v>
      </c>
      <c r="K164" s="216">
        <v>5</v>
      </c>
    </row>
    <row r="165" spans="1:11" s="130" customFormat="1" ht="17.100000000000001" customHeight="1" x14ac:dyDescent="0.25">
      <c r="A165" s="216">
        <v>170</v>
      </c>
      <c r="B165" s="216" t="s">
        <v>508</v>
      </c>
      <c r="C165" s="480" t="s">
        <v>657</v>
      </c>
      <c r="D165" s="481">
        <v>1079.9094915547</v>
      </c>
      <c r="E165" s="481">
        <v>1079.9094915547</v>
      </c>
      <c r="F165" s="481">
        <v>1079.9094915547</v>
      </c>
      <c r="G165" s="482">
        <v>40889</v>
      </c>
      <c r="H165" s="482">
        <v>40889</v>
      </c>
      <c r="I165" s="482">
        <v>44669</v>
      </c>
      <c r="J165" s="216">
        <v>9</v>
      </c>
      <c r="K165" s="216">
        <v>11</v>
      </c>
    </row>
    <row r="166" spans="1:11" s="130" customFormat="1" ht="17.100000000000001" customHeight="1" x14ac:dyDescent="0.25">
      <c r="A166" s="447" t="s">
        <v>1357</v>
      </c>
      <c r="B166" s="447"/>
      <c r="C166" s="447"/>
      <c r="D166" s="483">
        <f>SUM(D167:D190)</f>
        <v>982514.4566895985</v>
      </c>
      <c r="E166" s="483">
        <f>SUM(E167:E190)</f>
        <v>982514.4566895985</v>
      </c>
      <c r="F166" s="483">
        <f>SUM(F167:F190)</f>
        <v>982514.4566895985</v>
      </c>
      <c r="G166" s="482"/>
      <c r="H166" s="482"/>
      <c r="I166" s="482"/>
      <c r="J166" s="216"/>
      <c r="K166" s="216"/>
    </row>
    <row r="167" spans="1:11" s="130" customFormat="1" ht="17.100000000000001" customHeight="1" x14ac:dyDescent="0.25">
      <c r="A167" s="216">
        <v>171</v>
      </c>
      <c r="B167" s="216" t="s">
        <v>498</v>
      </c>
      <c r="C167" s="480" t="s">
        <v>658</v>
      </c>
      <c r="D167" s="481">
        <v>796816.59526035562</v>
      </c>
      <c r="E167" s="481">
        <v>796816.59526035562</v>
      </c>
      <c r="F167" s="481">
        <v>796816.59526035562</v>
      </c>
      <c r="G167" s="482">
        <v>42636</v>
      </c>
      <c r="H167" s="482">
        <v>43707</v>
      </c>
      <c r="I167" s="482">
        <v>51036</v>
      </c>
      <c r="J167" s="216">
        <v>23</v>
      </c>
      <c r="K167" s="216">
        <v>0</v>
      </c>
    </row>
    <row r="168" spans="1:11" s="130" customFormat="1" ht="17.100000000000001" customHeight="1" x14ac:dyDescent="0.25">
      <c r="A168" s="216">
        <v>176</v>
      </c>
      <c r="B168" s="216" t="s">
        <v>508</v>
      </c>
      <c r="C168" s="480" t="s">
        <v>659</v>
      </c>
      <c r="D168" s="481">
        <v>1019.7428865397</v>
      </c>
      <c r="E168" s="481">
        <v>1019.7428865397</v>
      </c>
      <c r="F168" s="481">
        <v>1019.7428865397</v>
      </c>
      <c r="G168" s="482">
        <v>41202</v>
      </c>
      <c r="H168" s="482">
        <v>41404</v>
      </c>
      <c r="I168" s="482">
        <v>44727</v>
      </c>
      <c r="J168" s="216">
        <v>9</v>
      </c>
      <c r="K168" s="216">
        <v>6</v>
      </c>
    </row>
    <row r="169" spans="1:11" s="130" customFormat="1" ht="17.100000000000001" customHeight="1" x14ac:dyDescent="0.25">
      <c r="A169" s="216">
        <v>177</v>
      </c>
      <c r="B169" s="216" t="s">
        <v>508</v>
      </c>
      <c r="C169" s="480" t="s">
        <v>660</v>
      </c>
      <c r="D169" s="481">
        <v>150.5305994405</v>
      </c>
      <c r="E169" s="481">
        <v>150.5305994405</v>
      </c>
      <c r="F169" s="481">
        <v>150.5305994405</v>
      </c>
      <c r="G169" s="482">
        <v>40297</v>
      </c>
      <c r="H169" s="482">
        <v>40296</v>
      </c>
      <c r="I169" s="482">
        <v>43794</v>
      </c>
      <c r="J169" s="216">
        <v>9</v>
      </c>
      <c r="K169" s="216">
        <v>5</v>
      </c>
    </row>
    <row r="170" spans="1:11" s="130" customFormat="1" ht="17.100000000000001" customHeight="1" x14ac:dyDescent="0.25">
      <c r="A170" s="216">
        <v>181</v>
      </c>
      <c r="B170" s="216" t="s">
        <v>577</v>
      </c>
      <c r="C170" s="480" t="s">
        <v>661</v>
      </c>
      <c r="D170" s="481">
        <v>22592.561950399497</v>
      </c>
      <c r="E170" s="481">
        <v>22592.561950399497</v>
      </c>
      <c r="F170" s="481">
        <v>22592.561950399497</v>
      </c>
      <c r="G170" s="482">
        <v>40223</v>
      </c>
      <c r="H170" s="482">
        <v>40754</v>
      </c>
      <c r="I170" s="482">
        <v>47340</v>
      </c>
      <c r="J170" s="216">
        <v>17</v>
      </c>
      <c r="K170" s="216">
        <v>11</v>
      </c>
    </row>
    <row r="171" spans="1:11" s="130" customFormat="1" ht="17.100000000000001" customHeight="1" x14ac:dyDescent="0.25">
      <c r="A171" s="216">
        <v>182</v>
      </c>
      <c r="B171" s="216" t="s">
        <v>577</v>
      </c>
      <c r="C171" s="480" t="s">
        <v>662</v>
      </c>
      <c r="D171" s="481">
        <v>3099.3151646177998</v>
      </c>
      <c r="E171" s="481">
        <v>3099.3151646177998</v>
      </c>
      <c r="F171" s="481">
        <v>3099.3151646177998</v>
      </c>
      <c r="G171" s="482">
        <v>39713</v>
      </c>
      <c r="H171" s="482">
        <v>39710</v>
      </c>
      <c r="I171" s="482">
        <v>43111</v>
      </c>
      <c r="J171" s="216">
        <v>9</v>
      </c>
      <c r="K171" s="216">
        <v>6</v>
      </c>
    </row>
    <row r="172" spans="1:11" s="130" customFormat="1" ht="17.100000000000001" customHeight="1" x14ac:dyDescent="0.25">
      <c r="A172" s="216">
        <v>183</v>
      </c>
      <c r="B172" s="216" t="s">
        <v>577</v>
      </c>
      <c r="C172" s="480" t="s">
        <v>663</v>
      </c>
      <c r="D172" s="481">
        <v>516.70494439690003</v>
      </c>
      <c r="E172" s="481">
        <v>516.70494439690003</v>
      </c>
      <c r="F172" s="481">
        <v>516.70494439690003</v>
      </c>
      <c r="G172" s="482">
        <v>39517</v>
      </c>
      <c r="H172" s="482">
        <v>39513</v>
      </c>
      <c r="I172" s="482">
        <v>43279</v>
      </c>
      <c r="J172" s="216">
        <v>9</v>
      </c>
      <c r="K172" s="216">
        <v>11</v>
      </c>
    </row>
    <row r="173" spans="1:11" s="130" customFormat="1" ht="17.100000000000001" customHeight="1" x14ac:dyDescent="0.25">
      <c r="A173" s="216">
        <v>185</v>
      </c>
      <c r="B173" s="216" t="s">
        <v>512</v>
      </c>
      <c r="C173" s="480" t="s">
        <v>664</v>
      </c>
      <c r="D173" s="481">
        <v>3960.1723827936994</v>
      </c>
      <c r="E173" s="481">
        <v>3960.1723827936994</v>
      </c>
      <c r="F173" s="481">
        <v>3960.1723827936994</v>
      </c>
      <c r="G173" s="482">
        <v>40705</v>
      </c>
      <c r="H173" s="482">
        <v>41640</v>
      </c>
      <c r="I173" s="482">
        <v>44669</v>
      </c>
      <c r="J173" s="216">
        <v>10</v>
      </c>
      <c r="K173" s="216">
        <v>9</v>
      </c>
    </row>
    <row r="174" spans="1:11" s="130" customFormat="1" ht="17.100000000000001" customHeight="1" x14ac:dyDescent="0.25">
      <c r="A174" s="216">
        <v>188</v>
      </c>
      <c r="B174" s="216" t="s">
        <v>512</v>
      </c>
      <c r="C174" s="480" t="s">
        <v>665</v>
      </c>
      <c r="D174" s="481">
        <v>35912.207109833798</v>
      </c>
      <c r="E174" s="481">
        <v>35912.207109833798</v>
      </c>
      <c r="F174" s="481">
        <v>35912.207109833798</v>
      </c>
      <c r="G174" s="482">
        <v>39935</v>
      </c>
      <c r="H174" s="482">
        <v>43763</v>
      </c>
      <c r="I174" s="482">
        <v>50908</v>
      </c>
      <c r="J174" s="216">
        <v>30</v>
      </c>
      <c r="K174" s="216">
        <v>0</v>
      </c>
    </row>
    <row r="175" spans="1:11" s="130" customFormat="1" ht="17.100000000000001" customHeight="1" x14ac:dyDescent="0.25">
      <c r="A175" s="216">
        <v>189</v>
      </c>
      <c r="B175" s="216" t="s">
        <v>512</v>
      </c>
      <c r="C175" s="480" t="s">
        <v>666</v>
      </c>
      <c r="D175" s="481">
        <v>785.23146471469988</v>
      </c>
      <c r="E175" s="481">
        <v>785.23146471469988</v>
      </c>
      <c r="F175" s="481">
        <v>785.23146471469988</v>
      </c>
      <c r="G175" s="482">
        <v>40634</v>
      </c>
      <c r="H175" s="482">
        <v>40946</v>
      </c>
      <c r="I175" s="482">
        <v>44606</v>
      </c>
      <c r="J175" s="216">
        <v>10</v>
      </c>
      <c r="K175" s="216">
        <v>7</v>
      </c>
    </row>
    <row r="176" spans="1:11" s="130" customFormat="1" ht="17.100000000000001" customHeight="1" x14ac:dyDescent="0.25">
      <c r="A176" s="216">
        <v>190</v>
      </c>
      <c r="B176" s="216" t="s">
        <v>512</v>
      </c>
      <c r="C176" s="480" t="s">
        <v>667</v>
      </c>
      <c r="D176" s="481">
        <v>10915.446747934198</v>
      </c>
      <c r="E176" s="481">
        <v>10915.446747934198</v>
      </c>
      <c r="F176" s="481">
        <v>10915.446747934198</v>
      </c>
      <c r="G176" s="482">
        <v>40884</v>
      </c>
      <c r="H176" s="482">
        <v>42720</v>
      </c>
      <c r="I176" s="482">
        <v>49947</v>
      </c>
      <c r="J176" s="216">
        <v>24</v>
      </c>
      <c r="K176" s="216">
        <v>9</v>
      </c>
    </row>
    <row r="177" spans="1:11" s="130" customFormat="1" ht="17.100000000000001" customHeight="1" x14ac:dyDescent="0.25">
      <c r="A177" s="216">
        <v>191</v>
      </c>
      <c r="B177" s="216" t="s">
        <v>512</v>
      </c>
      <c r="C177" s="480" t="s">
        <v>668</v>
      </c>
      <c r="D177" s="481">
        <v>2138.5010500137</v>
      </c>
      <c r="E177" s="481">
        <v>2138.5010500137</v>
      </c>
      <c r="F177" s="481">
        <v>2138.5010500137</v>
      </c>
      <c r="G177" s="482">
        <v>40224</v>
      </c>
      <c r="H177" s="482">
        <v>40735</v>
      </c>
      <c r="I177" s="482">
        <v>45548</v>
      </c>
      <c r="J177" s="216">
        <v>14</v>
      </c>
      <c r="K177" s="216">
        <v>5</v>
      </c>
    </row>
    <row r="178" spans="1:11" s="130" customFormat="1" ht="17.100000000000001" customHeight="1" x14ac:dyDescent="0.25">
      <c r="A178" s="216">
        <v>192</v>
      </c>
      <c r="B178" s="216" t="s">
        <v>512</v>
      </c>
      <c r="C178" s="480" t="s">
        <v>669</v>
      </c>
      <c r="D178" s="481">
        <v>7948.5112510340996</v>
      </c>
      <c r="E178" s="481">
        <v>7948.5112510340996</v>
      </c>
      <c r="F178" s="481">
        <v>7948.5112510340996</v>
      </c>
      <c r="G178" s="482">
        <v>40324</v>
      </c>
      <c r="H178" s="482">
        <v>42171</v>
      </c>
      <c r="I178" s="482">
        <v>45548</v>
      </c>
      <c r="J178" s="216">
        <v>14</v>
      </c>
      <c r="K178" s="216">
        <v>3</v>
      </c>
    </row>
    <row r="179" spans="1:11" s="130" customFormat="1" ht="17.100000000000001" customHeight="1" x14ac:dyDescent="0.25">
      <c r="A179" s="216">
        <v>193</v>
      </c>
      <c r="B179" s="216" t="s">
        <v>512</v>
      </c>
      <c r="C179" s="480" t="s">
        <v>670</v>
      </c>
      <c r="D179" s="481">
        <v>1331.6799643565</v>
      </c>
      <c r="E179" s="481">
        <v>1331.6799643565</v>
      </c>
      <c r="F179" s="481">
        <v>1331.6799643565</v>
      </c>
      <c r="G179" s="482">
        <v>40399</v>
      </c>
      <c r="H179" s="482">
        <v>40399</v>
      </c>
      <c r="I179" s="482">
        <v>44022</v>
      </c>
      <c r="J179" s="216">
        <v>9</v>
      </c>
      <c r="K179" s="216">
        <v>6</v>
      </c>
    </row>
    <row r="180" spans="1:11" s="130" customFormat="1" ht="17.100000000000001" customHeight="1" x14ac:dyDescent="0.25">
      <c r="A180" s="216">
        <v>194</v>
      </c>
      <c r="B180" s="216" t="s">
        <v>512</v>
      </c>
      <c r="C180" s="480" t="s">
        <v>671</v>
      </c>
      <c r="D180" s="481">
        <v>33943.718892850797</v>
      </c>
      <c r="E180" s="481">
        <v>33943.718892850797</v>
      </c>
      <c r="F180" s="481">
        <v>33943.718892850797</v>
      </c>
      <c r="G180" s="482">
        <v>40618</v>
      </c>
      <c r="H180" s="482">
        <v>41246</v>
      </c>
      <c r="I180" s="482">
        <v>44669</v>
      </c>
      <c r="J180" s="216">
        <v>10</v>
      </c>
      <c r="K180" s="216">
        <v>9</v>
      </c>
    </row>
    <row r="181" spans="1:11" s="130" customFormat="1" ht="17.100000000000001" customHeight="1" x14ac:dyDescent="0.25">
      <c r="A181" s="216">
        <v>195</v>
      </c>
      <c r="B181" s="216" t="s">
        <v>512</v>
      </c>
      <c r="C181" s="480" t="s">
        <v>672</v>
      </c>
      <c r="D181" s="481">
        <v>15825.3049024871</v>
      </c>
      <c r="E181" s="481">
        <v>15825.3049024871</v>
      </c>
      <c r="F181" s="481">
        <v>15825.3049024871</v>
      </c>
      <c r="G181" s="482">
        <v>40070</v>
      </c>
      <c r="H181" s="482">
        <v>41244</v>
      </c>
      <c r="I181" s="482">
        <v>44669</v>
      </c>
      <c r="J181" s="216">
        <v>12</v>
      </c>
      <c r="K181" s="216">
        <v>9</v>
      </c>
    </row>
    <row r="182" spans="1:11" s="130" customFormat="1" ht="17.100000000000001" customHeight="1" x14ac:dyDescent="0.25">
      <c r="A182" s="216">
        <v>197</v>
      </c>
      <c r="B182" s="216" t="s">
        <v>512</v>
      </c>
      <c r="C182" s="480" t="s">
        <v>673</v>
      </c>
      <c r="D182" s="481">
        <v>357.14612403279995</v>
      </c>
      <c r="E182" s="481">
        <v>357.14612403279995</v>
      </c>
      <c r="F182" s="481">
        <v>357.14612403279995</v>
      </c>
      <c r="G182" s="482">
        <v>40470</v>
      </c>
      <c r="H182" s="482">
        <v>40524</v>
      </c>
      <c r="I182" s="482">
        <v>44153</v>
      </c>
      <c r="J182" s="216">
        <v>9</v>
      </c>
      <c r="K182" s="216">
        <v>11</v>
      </c>
    </row>
    <row r="183" spans="1:11" s="130" customFormat="1" ht="17.100000000000001" customHeight="1" x14ac:dyDescent="0.25">
      <c r="A183" s="216">
        <v>198</v>
      </c>
      <c r="B183" s="216" t="s">
        <v>512</v>
      </c>
      <c r="C183" s="480" t="s">
        <v>674</v>
      </c>
      <c r="D183" s="481">
        <v>4465.8322422576994</v>
      </c>
      <c r="E183" s="481">
        <v>4465.8322422576994</v>
      </c>
      <c r="F183" s="481">
        <v>4465.8322422576994</v>
      </c>
      <c r="G183" s="482">
        <v>40807</v>
      </c>
      <c r="H183" s="482">
        <v>41534</v>
      </c>
      <c r="I183" s="482">
        <v>45035</v>
      </c>
      <c r="J183" s="216">
        <v>11</v>
      </c>
      <c r="K183" s="216">
        <v>5</v>
      </c>
    </row>
    <row r="184" spans="1:11" s="130" customFormat="1" ht="17.100000000000001" customHeight="1" x14ac:dyDescent="0.25">
      <c r="A184" s="216">
        <v>199</v>
      </c>
      <c r="B184" s="216" t="s">
        <v>512</v>
      </c>
      <c r="C184" s="480" t="s">
        <v>675</v>
      </c>
      <c r="D184" s="481">
        <v>851.06223900989994</v>
      </c>
      <c r="E184" s="481">
        <v>851.06223900989994</v>
      </c>
      <c r="F184" s="481">
        <v>851.06223900989994</v>
      </c>
      <c r="G184" s="482">
        <v>39764</v>
      </c>
      <c r="H184" s="482">
        <v>40339</v>
      </c>
      <c r="I184" s="482">
        <v>45548</v>
      </c>
      <c r="J184" s="216">
        <v>15</v>
      </c>
      <c r="K184" s="216">
        <v>8</v>
      </c>
    </row>
    <row r="185" spans="1:11" s="130" customFormat="1" ht="17.100000000000001" customHeight="1" x14ac:dyDescent="0.25">
      <c r="A185" s="216">
        <v>200</v>
      </c>
      <c r="B185" s="216" t="s">
        <v>600</v>
      </c>
      <c r="C185" s="480" t="s">
        <v>676</v>
      </c>
      <c r="D185" s="481">
        <v>5374.3601328538998</v>
      </c>
      <c r="E185" s="481">
        <v>5374.3601328538998</v>
      </c>
      <c r="F185" s="481">
        <v>5374.3601328538998</v>
      </c>
      <c r="G185" s="482">
        <v>40984</v>
      </c>
      <c r="H185" s="482">
        <v>41687</v>
      </c>
      <c r="I185" s="482">
        <v>45271</v>
      </c>
      <c r="J185" s="216">
        <v>11</v>
      </c>
      <c r="K185" s="216">
        <v>8</v>
      </c>
    </row>
    <row r="186" spans="1:11" s="130" customFormat="1" ht="17.100000000000001" customHeight="1" x14ac:dyDescent="0.25">
      <c r="A186" s="216">
        <v>201</v>
      </c>
      <c r="B186" s="216" t="s">
        <v>600</v>
      </c>
      <c r="C186" s="480" t="s">
        <v>677</v>
      </c>
      <c r="D186" s="481">
        <v>10624.068562036598</v>
      </c>
      <c r="E186" s="481">
        <v>10624.068562036598</v>
      </c>
      <c r="F186" s="481">
        <v>10624.068562036598</v>
      </c>
      <c r="G186" s="482">
        <v>40092</v>
      </c>
      <c r="H186" s="482">
        <v>41802</v>
      </c>
      <c r="I186" s="482">
        <v>45411</v>
      </c>
      <c r="J186" s="216">
        <v>14</v>
      </c>
      <c r="K186" s="216">
        <v>2</v>
      </c>
    </row>
    <row r="187" spans="1:11" s="130" customFormat="1" ht="17.100000000000001" customHeight="1" x14ac:dyDescent="0.25">
      <c r="A187" s="216">
        <v>202</v>
      </c>
      <c r="B187" s="216" t="s">
        <v>600</v>
      </c>
      <c r="C187" s="480" t="s">
        <v>678</v>
      </c>
      <c r="D187" s="481">
        <v>12429.923876254199</v>
      </c>
      <c r="E187" s="481">
        <v>12429.923876254199</v>
      </c>
      <c r="F187" s="481">
        <v>12429.923876254199</v>
      </c>
      <c r="G187" s="482">
        <v>41267</v>
      </c>
      <c r="H187" s="482">
        <v>42270</v>
      </c>
      <c r="I187" s="482">
        <v>45950</v>
      </c>
      <c r="J187" s="216">
        <v>12</v>
      </c>
      <c r="K187" s="216">
        <v>6</v>
      </c>
    </row>
    <row r="188" spans="1:11" s="130" customFormat="1" ht="17.100000000000001" customHeight="1" x14ac:dyDescent="0.25">
      <c r="A188" s="216">
        <v>203</v>
      </c>
      <c r="B188" s="216" t="s">
        <v>600</v>
      </c>
      <c r="C188" s="480" t="s">
        <v>679</v>
      </c>
      <c r="D188" s="481">
        <v>2326.6931892206999</v>
      </c>
      <c r="E188" s="481">
        <v>2326.6931892206999</v>
      </c>
      <c r="F188" s="481">
        <v>2326.6931892206999</v>
      </c>
      <c r="G188" s="482">
        <v>40155</v>
      </c>
      <c r="H188" s="482">
        <v>40154</v>
      </c>
      <c r="I188" s="482">
        <v>45548</v>
      </c>
      <c r="J188" s="216">
        <v>16</v>
      </c>
      <c r="K188" s="216">
        <v>1</v>
      </c>
    </row>
    <row r="189" spans="1:11" s="130" customFormat="1" ht="17.100000000000001" customHeight="1" x14ac:dyDescent="0.25">
      <c r="A189" s="216">
        <v>204</v>
      </c>
      <c r="B189" s="216" t="s">
        <v>600</v>
      </c>
      <c r="C189" s="480" t="s">
        <v>680</v>
      </c>
      <c r="D189" s="481">
        <v>4847.8970666260993</v>
      </c>
      <c r="E189" s="481">
        <v>4847.8970666260993</v>
      </c>
      <c r="F189" s="481">
        <v>4847.8970666260993</v>
      </c>
      <c r="G189" s="482">
        <v>40385</v>
      </c>
      <c r="H189" s="482">
        <v>40508</v>
      </c>
      <c r="I189" s="482">
        <v>44153</v>
      </c>
      <c r="J189" s="216">
        <v>9</v>
      </c>
      <c r="K189" s="216">
        <v>11</v>
      </c>
    </row>
    <row r="190" spans="1:11" s="130" customFormat="1" ht="17.100000000000001" customHeight="1" x14ac:dyDescent="0.25">
      <c r="A190" s="216">
        <v>205</v>
      </c>
      <c r="B190" s="216" t="s">
        <v>561</v>
      </c>
      <c r="C190" s="480" t="s">
        <v>681</v>
      </c>
      <c r="D190" s="481">
        <v>4281.2486855380002</v>
      </c>
      <c r="E190" s="481">
        <v>4281.2486855380002</v>
      </c>
      <c r="F190" s="481">
        <v>4281.2486855380002</v>
      </c>
      <c r="G190" s="482">
        <v>39902</v>
      </c>
      <c r="H190" s="482">
        <v>40455</v>
      </c>
      <c r="I190" s="482">
        <v>44022</v>
      </c>
      <c r="J190" s="216">
        <v>11</v>
      </c>
      <c r="K190" s="216">
        <v>0</v>
      </c>
    </row>
    <row r="191" spans="1:11" s="130" customFormat="1" ht="17.100000000000001" customHeight="1" x14ac:dyDescent="0.25">
      <c r="A191" s="485" t="s">
        <v>1358</v>
      </c>
      <c r="B191" s="485"/>
      <c r="C191" s="485"/>
      <c r="D191" s="483">
        <f>SUM(D192:D212)</f>
        <v>233078.73762288221</v>
      </c>
      <c r="E191" s="483">
        <f>SUM(E192:E212)</f>
        <v>233078.73762288221</v>
      </c>
      <c r="F191" s="483">
        <f>SUM(F192:F212)</f>
        <v>233078.73762288221</v>
      </c>
      <c r="G191" s="482"/>
      <c r="H191" s="482"/>
      <c r="I191" s="482"/>
      <c r="J191" s="216"/>
      <c r="K191" s="216"/>
    </row>
    <row r="192" spans="1:11" s="130" customFormat="1" ht="17.100000000000001" customHeight="1" x14ac:dyDescent="0.25">
      <c r="A192" s="216">
        <v>206</v>
      </c>
      <c r="B192" s="216" t="s">
        <v>512</v>
      </c>
      <c r="C192" s="480" t="s">
        <v>1207</v>
      </c>
      <c r="D192" s="481">
        <v>1273.4412905480999</v>
      </c>
      <c r="E192" s="481">
        <v>1273.4412905480999</v>
      </c>
      <c r="F192" s="481">
        <v>1273.4412905480999</v>
      </c>
      <c r="G192" s="482">
        <v>39936</v>
      </c>
      <c r="H192" s="482">
        <v>39936</v>
      </c>
      <c r="I192" s="482">
        <v>43572</v>
      </c>
      <c r="J192" s="216">
        <v>9</v>
      </c>
      <c r="K192" s="216">
        <v>6</v>
      </c>
    </row>
    <row r="193" spans="1:15" s="130" customFormat="1" ht="17.100000000000001" customHeight="1" x14ac:dyDescent="0.25">
      <c r="A193" s="216">
        <v>207</v>
      </c>
      <c r="B193" s="216" t="s">
        <v>512</v>
      </c>
      <c r="C193" s="480" t="s">
        <v>1359</v>
      </c>
      <c r="D193" s="481">
        <v>1937.5187282564998</v>
      </c>
      <c r="E193" s="481">
        <v>1937.5187282564998</v>
      </c>
      <c r="F193" s="481">
        <v>1937.5187282564998</v>
      </c>
      <c r="G193" s="482">
        <v>39998</v>
      </c>
      <c r="H193" s="482">
        <v>40674</v>
      </c>
      <c r="I193" s="482">
        <v>45548</v>
      </c>
      <c r="J193" s="216">
        <v>14</v>
      </c>
      <c r="K193" s="216">
        <v>11</v>
      </c>
    </row>
    <row r="194" spans="1:15" s="130" customFormat="1" ht="17.100000000000001" customHeight="1" x14ac:dyDescent="0.25">
      <c r="A194" s="216">
        <v>208</v>
      </c>
      <c r="B194" s="216" t="s">
        <v>512</v>
      </c>
      <c r="C194" s="480" t="s">
        <v>684</v>
      </c>
      <c r="D194" s="481">
        <v>1339.8507073316998</v>
      </c>
      <c r="E194" s="481">
        <v>1339.8507073316998</v>
      </c>
      <c r="F194" s="481">
        <v>1339.8507073316998</v>
      </c>
      <c r="G194" s="482">
        <v>40154</v>
      </c>
      <c r="H194" s="482">
        <v>40154</v>
      </c>
      <c r="I194" s="482">
        <v>45548</v>
      </c>
      <c r="J194" s="216">
        <v>14</v>
      </c>
      <c r="K194" s="216">
        <v>5</v>
      </c>
    </row>
    <row r="195" spans="1:15" s="130" customFormat="1" ht="17.100000000000001" customHeight="1" x14ac:dyDescent="0.25">
      <c r="A195" s="216">
        <v>209</v>
      </c>
      <c r="B195" s="216" t="s">
        <v>512</v>
      </c>
      <c r="C195" s="480" t="s">
        <v>685</v>
      </c>
      <c r="D195" s="481">
        <v>26890.943602231997</v>
      </c>
      <c r="E195" s="481">
        <v>26890.943602231997</v>
      </c>
      <c r="F195" s="481">
        <v>26890.943602231997</v>
      </c>
      <c r="G195" s="482">
        <v>40803</v>
      </c>
      <c r="H195" s="482">
        <v>45260</v>
      </c>
      <c r="I195" s="482">
        <v>54423</v>
      </c>
      <c r="J195" s="216">
        <v>37</v>
      </c>
      <c r="K195" s="216">
        <v>4</v>
      </c>
    </row>
    <row r="196" spans="1:15" s="130" customFormat="1" ht="17.100000000000001" customHeight="1" x14ac:dyDescent="0.25">
      <c r="A196" s="216">
        <v>210</v>
      </c>
      <c r="B196" s="216" t="s">
        <v>600</v>
      </c>
      <c r="C196" s="480" t="s">
        <v>686</v>
      </c>
      <c r="D196" s="481">
        <v>4349.6403082613997</v>
      </c>
      <c r="E196" s="481">
        <v>4349.6403082613997</v>
      </c>
      <c r="F196" s="481">
        <v>4349.6403082613997</v>
      </c>
      <c r="G196" s="482">
        <v>40487</v>
      </c>
      <c r="H196" s="482">
        <v>40759</v>
      </c>
      <c r="I196" s="482">
        <v>44153</v>
      </c>
      <c r="J196" s="216">
        <v>9</v>
      </c>
      <c r="K196" s="216">
        <v>11</v>
      </c>
    </row>
    <row r="197" spans="1:15" s="130" customFormat="1" ht="17.100000000000001" customHeight="1" x14ac:dyDescent="0.25">
      <c r="A197" s="216">
        <v>211</v>
      </c>
      <c r="B197" s="216" t="s">
        <v>600</v>
      </c>
      <c r="C197" s="480" t="s">
        <v>687</v>
      </c>
      <c r="D197" s="481">
        <v>28380.434874070397</v>
      </c>
      <c r="E197" s="481">
        <v>28380.434874070397</v>
      </c>
      <c r="F197" s="481">
        <v>28380.434874070397</v>
      </c>
      <c r="G197" s="482">
        <v>40335</v>
      </c>
      <c r="H197" s="482">
        <v>41881</v>
      </c>
      <c r="I197" s="482">
        <v>45504</v>
      </c>
      <c r="J197" s="216">
        <v>13</v>
      </c>
      <c r="K197" s="216">
        <v>11</v>
      </c>
    </row>
    <row r="198" spans="1:15" s="130" customFormat="1" ht="17.100000000000001" customHeight="1" x14ac:dyDescent="0.25">
      <c r="A198" s="216">
        <v>212</v>
      </c>
      <c r="B198" s="216" t="s">
        <v>512</v>
      </c>
      <c r="C198" s="480" t="s">
        <v>688</v>
      </c>
      <c r="D198" s="481">
        <v>10910.466353892598</v>
      </c>
      <c r="E198" s="481">
        <v>10910.466353892598</v>
      </c>
      <c r="F198" s="481">
        <v>10910.466353892598</v>
      </c>
      <c r="G198" s="482">
        <v>40471</v>
      </c>
      <c r="H198" s="482">
        <v>42278</v>
      </c>
      <c r="I198" s="482">
        <v>51439</v>
      </c>
      <c r="J198" s="216">
        <v>30</v>
      </c>
      <c r="K198" s="216">
        <v>0</v>
      </c>
    </row>
    <row r="199" spans="1:15" s="130" customFormat="1" ht="17.100000000000001" customHeight="1" x14ac:dyDescent="0.25">
      <c r="A199" s="216">
        <v>213</v>
      </c>
      <c r="B199" s="216" t="s">
        <v>512</v>
      </c>
      <c r="C199" s="480" t="s">
        <v>689</v>
      </c>
      <c r="D199" s="481">
        <v>33365.2427435481</v>
      </c>
      <c r="E199" s="481">
        <v>33365.2427435481</v>
      </c>
      <c r="F199" s="481">
        <v>33365.2427435481</v>
      </c>
      <c r="G199" s="482">
        <v>40422</v>
      </c>
      <c r="H199" s="482">
        <v>43069</v>
      </c>
      <c r="I199" s="482">
        <v>53885</v>
      </c>
      <c r="J199" s="216">
        <v>36</v>
      </c>
      <c r="K199" s="216">
        <v>7</v>
      </c>
    </row>
    <row r="200" spans="1:15" s="130" customFormat="1" ht="17.100000000000001" customHeight="1" x14ac:dyDescent="0.25">
      <c r="A200" s="216">
        <v>214</v>
      </c>
      <c r="B200" s="216" t="s">
        <v>512</v>
      </c>
      <c r="C200" s="480" t="s">
        <v>690</v>
      </c>
      <c r="D200" s="481">
        <v>26202.545153887397</v>
      </c>
      <c r="E200" s="481">
        <v>26202.545153887397</v>
      </c>
      <c r="F200" s="481">
        <v>26202.545153887397</v>
      </c>
      <c r="G200" s="482">
        <v>40548</v>
      </c>
      <c r="H200" s="482">
        <v>45653</v>
      </c>
      <c r="I200" s="482">
        <v>48579</v>
      </c>
      <c r="J200" s="216">
        <v>21</v>
      </c>
      <c r="K200" s="216">
        <v>5</v>
      </c>
      <c r="L200" s="131"/>
      <c r="M200" s="131"/>
      <c r="N200" s="135"/>
      <c r="O200" s="135"/>
    </row>
    <row r="201" spans="1:15" s="130" customFormat="1" ht="17.100000000000001" customHeight="1" x14ac:dyDescent="0.25">
      <c r="A201" s="216">
        <v>215</v>
      </c>
      <c r="B201" s="216" t="s">
        <v>600</v>
      </c>
      <c r="C201" s="480" t="s">
        <v>691</v>
      </c>
      <c r="D201" s="481">
        <v>3931.7014954244</v>
      </c>
      <c r="E201" s="481">
        <v>3931.7014954244</v>
      </c>
      <c r="F201" s="481">
        <v>3931.7014954244</v>
      </c>
      <c r="G201" s="482">
        <v>40347</v>
      </c>
      <c r="H201" s="482">
        <v>43070</v>
      </c>
      <c r="I201" s="482">
        <v>53885</v>
      </c>
      <c r="J201" s="216">
        <v>36</v>
      </c>
      <c r="K201" s="216">
        <v>11</v>
      </c>
      <c r="L201" s="131"/>
      <c r="M201" s="131"/>
      <c r="N201" s="135"/>
      <c r="O201" s="135"/>
    </row>
    <row r="202" spans="1:15" s="130" customFormat="1" ht="17.100000000000001" customHeight="1" x14ac:dyDescent="0.25">
      <c r="A202" s="216">
        <v>216</v>
      </c>
      <c r="B202" s="216" t="s">
        <v>577</v>
      </c>
      <c r="C202" s="480" t="s">
        <v>692</v>
      </c>
      <c r="D202" s="481">
        <v>7215.0977631175001</v>
      </c>
      <c r="E202" s="481">
        <v>7215.0977631175001</v>
      </c>
      <c r="F202" s="481">
        <v>7215.0977631175001</v>
      </c>
      <c r="G202" s="482">
        <v>41157</v>
      </c>
      <c r="H202" s="482">
        <v>42615</v>
      </c>
      <c r="I202" s="482">
        <v>46139</v>
      </c>
      <c r="J202" s="216">
        <v>13</v>
      </c>
      <c r="K202" s="216">
        <v>0</v>
      </c>
      <c r="L202" s="131"/>
      <c r="M202" s="131"/>
      <c r="N202" s="135"/>
      <c r="O202" s="135"/>
    </row>
    <row r="203" spans="1:15" s="130" customFormat="1" ht="17.100000000000001" customHeight="1" x14ac:dyDescent="0.25">
      <c r="A203" s="216">
        <v>217</v>
      </c>
      <c r="B203" s="216" t="s">
        <v>577</v>
      </c>
      <c r="C203" s="480" t="s">
        <v>693</v>
      </c>
      <c r="D203" s="481">
        <v>7163.7182256257993</v>
      </c>
      <c r="E203" s="481">
        <v>7163.7182256257993</v>
      </c>
      <c r="F203" s="481">
        <v>7163.7182256257993</v>
      </c>
      <c r="G203" s="482">
        <v>41688</v>
      </c>
      <c r="H203" s="482">
        <v>41708</v>
      </c>
      <c r="I203" s="482">
        <v>48319</v>
      </c>
      <c r="J203" s="216">
        <v>17</v>
      </c>
      <c r="K203" s="216">
        <v>10</v>
      </c>
      <c r="L203" s="131"/>
      <c r="M203" s="131"/>
      <c r="N203" s="135"/>
      <c r="O203" s="135"/>
    </row>
    <row r="204" spans="1:15" s="130" customFormat="1" ht="17.100000000000001" customHeight="1" x14ac:dyDescent="0.25">
      <c r="A204" s="216">
        <v>218</v>
      </c>
      <c r="B204" s="216" t="s">
        <v>508</v>
      </c>
      <c r="C204" s="480" t="s">
        <v>694</v>
      </c>
      <c r="D204" s="481">
        <v>655.76009011739984</v>
      </c>
      <c r="E204" s="481">
        <v>655.76009011739984</v>
      </c>
      <c r="F204" s="481">
        <v>655.76009011739984</v>
      </c>
      <c r="G204" s="482">
        <v>40481</v>
      </c>
      <c r="H204" s="482">
        <v>40501</v>
      </c>
      <c r="I204" s="482">
        <v>44022</v>
      </c>
      <c r="J204" s="216">
        <v>9</v>
      </c>
      <c r="K204" s="216">
        <v>7</v>
      </c>
      <c r="L204" s="131"/>
      <c r="M204" s="131"/>
      <c r="N204" s="135"/>
      <c r="O204" s="135"/>
    </row>
    <row r="205" spans="1:15" s="130" customFormat="1" ht="17.100000000000001" customHeight="1" x14ac:dyDescent="0.25">
      <c r="A205" s="216">
        <v>219</v>
      </c>
      <c r="B205" s="216" t="s">
        <v>600</v>
      </c>
      <c r="C205" s="480" t="s">
        <v>695</v>
      </c>
      <c r="D205" s="481">
        <v>4996.6571983496997</v>
      </c>
      <c r="E205" s="481">
        <v>4996.6571983496997</v>
      </c>
      <c r="F205" s="481">
        <v>4996.6571983496997</v>
      </c>
      <c r="G205" s="482">
        <v>40823</v>
      </c>
      <c r="H205" s="482">
        <v>40823</v>
      </c>
      <c r="I205" s="482">
        <v>44481</v>
      </c>
      <c r="J205" s="216">
        <v>9</v>
      </c>
      <c r="K205" s="216">
        <v>6</v>
      </c>
      <c r="L205" s="131"/>
      <c r="M205" s="131"/>
      <c r="N205" s="135"/>
      <c r="O205" s="135"/>
    </row>
    <row r="206" spans="1:15" s="130" customFormat="1" ht="17.100000000000001" customHeight="1" x14ac:dyDescent="0.25">
      <c r="A206" s="216">
        <v>222</v>
      </c>
      <c r="B206" s="216" t="s">
        <v>498</v>
      </c>
      <c r="C206" s="480" t="s">
        <v>696</v>
      </c>
      <c r="D206" s="481">
        <v>69034.251077164998</v>
      </c>
      <c r="E206" s="481">
        <v>69034.251077164998</v>
      </c>
      <c r="F206" s="481">
        <v>69034.251077164998</v>
      </c>
      <c r="G206" s="482">
        <v>40925</v>
      </c>
      <c r="H206" s="482">
        <v>42726</v>
      </c>
      <c r="I206" s="482">
        <v>48319</v>
      </c>
      <c r="J206" s="216">
        <v>20</v>
      </c>
      <c r="K206" s="216">
        <v>0</v>
      </c>
      <c r="L206" s="131"/>
      <c r="M206" s="131"/>
      <c r="N206" s="135"/>
      <c r="O206" s="135"/>
    </row>
    <row r="207" spans="1:15" s="130" customFormat="1" ht="17.100000000000001" customHeight="1" x14ac:dyDescent="0.25">
      <c r="A207" s="216">
        <v>223</v>
      </c>
      <c r="B207" s="216" t="s">
        <v>508</v>
      </c>
      <c r="C207" s="480" t="s">
        <v>697</v>
      </c>
      <c r="D207" s="481">
        <v>152.70129422399998</v>
      </c>
      <c r="E207" s="481">
        <v>152.70129422399998</v>
      </c>
      <c r="F207" s="481">
        <v>152.70129422399998</v>
      </c>
      <c r="G207" s="482">
        <v>40850</v>
      </c>
      <c r="H207" s="482">
        <v>40913</v>
      </c>
      <c r="I207" s="482">
        <v>44022</v>
      </c>
      <c r="J207" s="216">
        <v>8</v>
      </c>
      <c r="K207" s="216">
        <v>6</v>
      </c>
      <c r="L207" s="131"/>
      <c r="M207" s="131"/>
      <c r="N207" s="135"/>
      <c r="O207" s="135"/>
    </row>
    <row r="208" spans="1:15" s="130" customFormat="1" ht="17.100000000000001" customHeight="1" x14ac:dyDescent="0.25">
      <c r="A208" s="216">
        <v>225</v>
      </c>
      <c r="B208" s="216" t="s">
        <v>508</v>
      </c>
      <c r="C208" s="480" t="s">
        <v>1360</v>
      </c>
      <c r="D208" s="481">
        <v>33.158621995699995</v>
      </c>
      <c r="E208" s="481">
        <v>33.158621995699995</v>
      </c>
      <c r="F208" s="481">
        <v>33.158621995699995</v>
      </c>
      <c r="G208" s="482">
        <v>40571</v>
      </c>
      <c r="H208" s="482">
        <v>40571</v>
      </c>
      <c r="I208" s="482">
        <v>44224</v>
      </c>
      <c r="J208" s="216">
        <v>9</v>
      </c>
      <c r="K208" s="216">
        <v>5</v>
      </c>
      <c r="L208" s="131"/>
      <c r="M208" s="131"/>
      <c r="N208" s="135"/>
      <c r="O208" s="135"/>
    </row>
    <row r="209" spans="1:15" s="130" customFormat="1" ht="17.100000000000001" customHeight="1" x14ac:dyDescent="0.25">
      <c r="A209" s="216">
        <v>226</v>
      </c>
      <c r="B209" s="216" t="s">
        <v>500</v>
      </c>
      <c r="C209" s="480" t="s">
        <v>699</v>
      </c>
      <c r="D209" s="481">
        <v>662.24089384199999</v>
      </c>
      <c r="E209" s="481">
        <v>662.24089384199999</v>
      </c>
      <c r="F209" s="481">
        <v>662.24089384199999</v>
      </c>
      <c r="G209" s="482">
        <v>42612</v>
      </c>
      <c r="H209" s="482">
        <v>42612</v>
      </c>
      <c r="I209" s="482">
        <v>46139</v>
      </c>
      <c r="J209" s="216">
        <v>9</v>
      </c>
      <c r="K209" s="216">
        <v>6</v>
      </c>
      <c r="L209" s="131"/>
      <c r="M209" s="131"/>
      <c r="N209" s="135"/>
      <c r="O209" s="135"/>
    </row>
    <row r="210" spans="1:15" s="130" customFormat="1" ht="17.100000000000001" customHeight="1" x14ac:dyDescent="0.25">
      <c r="A210" s="216">
        <v>227</v>
      </c>
      <c r="B210" s="216" t="s">
        <v>496</v>
      </c>
      <c r="C210" s="480" t="s">
        <v>700</v>
      </c>
      <c r="D210" s="481">
        <v>1673.9455824315</v>
      </c>
      <c r="E210" s="481">
        <v>1673.9455824315</v>
      </c>
      <c r="F210" s="481">
        <v>1673.9455824315</v>
      </c>
      <c r="G210" s="482">
        <v>41261</v>
      </c>
      <c r="H210" s="482">
        <v>41360</v>
      </c>
      <c r="I210" s="482">
        <v>44669</v>
      </c>
      <c r="J210" s="216">
        <v>9</v>
      </c>
      <c r="K210" s="216">
        <v>0</v>
      </c>
      <c r="L210" s="131"/>
      <c r="M210" s="131"/>
      <c r="N210" s="135"/>
      <c r="O210" s="135"/>
    </row>
    <row r="211" spans="1:15" s="130" customFormat="1" ht="17.100000000000001" customHeight="1" x14ac:dyDescent="0.25">
      <c r="A211" s="216">
        <v>228</v>
      </c>
      <c r="B211" s="216" t="s">
        <v>508</v>
      </c>
      <c r="C211" s="480" t="s">
        <v>701</v>
      </c>
      <c r="D211" s="481">
        <v>1012.2970568515999</v>
      </c>
      <c r="E211" s="481">
        <v>1012.2970568515999</v>
      </c>
      <c r="F211" s="481">
        <v>1012.2970568515999</v>
      </c>
      <c r="G211" s="482">
        <v>41227</v>
      </c>
      <c r="H211" s="482">
        <v>41243</v>
      </c>
      <c r="I211" s="482">
        <v>45035</v>
      </c>
      <c r="J211" s="216">
        <v>10</v>
      </c>
      <c r="K211" s="216">
        <v>0</v>
      </c>
      <c r="L211" s="131"/>
      <c r="M211" s="131"/>
      <c r="N211" s="135"/>
      <c r="O211" s="135"/>
    </row>
    <row r="212" spans="1:15" s="130" customFormat="1" ht="17.100000000000001" customHeight="1" x14ac:dyDescent="0.25">
      <c r="A212" s="216">
        <v>229</v>
      </c>
      <c r="B212" s="216" t="s">
        <v>506</v>
      </c>
      <c r="C212" s="480" t="s">
        <v>702</v>
      </c>
      <c r="D212" s="481">
        <v>1897.1245617094</v>
      </c>
      <c r="E212" s="481">
        <v>1897.1245617094</v>
      </c>
      <c r="F212" s="481">
        <v>1897.1245617094</v>
      </c>
      <c r="G212" s="482">
        <v>41668</v>
      </c>
      <c r="H212" s="482">
        <v>41668</v>
      </c>
      <c r="I212" s="482">
        <v>45271</v>
      </c>
      <c r="J212" s="216">
        <v>9</v>
      </c>
      <c r="K212" s="216">
        <v>8</v>
      </c>
      <c r="L212" s="131"/>
      <c r="M212" s="131"/>
      <c r="N212" s="135"/>
      <c r="O212" s="135"/>
    </row>
    <row r="213" spans="1:15" s="130" customFormat="1" ht="17.100000000000001" customHeight="1" x14ac:dyDescent="0.25">
      <c r="A213" s="485" t="s">
        <v>1361</v>
      </c>
      <c r="B213" s="485"/>
      <c r="C213" s="485"/>
      <c r="D213" s="483">
        <f>SUM(D214:D223)</f>
        <v>93993.19049181469</v>
      </c>
      <c r="E213" s="483">
        <f>SUM(E214:E223)</f>
        <v>93993.19049181469</v>
      </c>
      <c r="F213" s="483">
        <f>SUM(F214:F223)</f>
        <v>93993.19049181469</v>
      </c>
      <c r="G213" s="482"/>
      <c r="H213" s="482"/>
      <c r="I213" s="482"/>
      <c r="J213" s="216"/>
      <c r="K213" s="216"/>
      <c r="L213" s="131"/>
      <c r="M213" s="131"/>
      <c r="N213" s="135"/>
      <c r="O213" s="135"/>
    </row>
    <row r="214" spans="1:15" s="130" customFormat="1" ht="17.100000000000001" customHeight="1" x14ac:dyDescent="0.25">
      <c r="A214" s="216">
        <v>231</v>
      </c>
      <c r="B214" s="216" t="s">
        <v>600</v>
      </c>
      <c r="C214" s="480" t="s">
        <v>703</v>
      </c>
      <c r="D214" s="481">
        <v>439.86064070290001</v>
      </c>
      <c r="E214" s="481">
        <v>439.86064070290001</v>
      </c>
      <c r="F214" s="481">
        <v>439.86064070290001</v>
      </c>
      <c r="G214" s="482">
        <v>40392</v>
      </c>
      <c r="H214" s="482">
        <v>40392</v>
      </c>
      <c r="I214" s="482">
        <v>44010</v>
      </c>
      <c r="J214" s="216">
        <v>9</v>
      </c>
      <c r="K214" s="216">
        <v>6</v>
      </c>
      <c r="L214" s="131"/>
      <c r="M214" s="131"/>
      <c r="N214" s="135"/>
      <c r="O214" s="135"/>
    </row>
    <row r="215" spans="1:15" s="130" customFormat="1" ht="17.100000000000001" customHeight="1" x14ac:dyDescent="0.25">
      <c r="A215" s="216">
        <v>233</v>
      </c>
      <c r="B215" s="216" t="s">
        <v>600</v>
      </c>
      <c r="C215" s="480" t="s">
        <v>704</v>
      </c>
      <c r="D215" s="481">
        <v>228.74924777149999</v>
      </c>
      <c r="E215" s="481">
        <v>228.74924777149999</v>
      </c>
      <c r="F215" s="481">
        <v>228.74924777149999</v>
      </c>
      <c r="G215" s="482">
        <v>40382</v>
      </c>
      <c r="H215" s="482">
        <v>40389</v>
      </c>
      <c r="I215" s="482">
        <v>44010</v>
      </c>
      <c r="J215" s="216">
        <v>9</v>
      </c>
      <c r="K215" s="216">
        <v>6</v>
      </c>
      <c r="L215" s="131"/>
      <c r="M215" s="131"/>
      <c r="N215" s="135"/>
      <c r="O215" s="135"/>
    </row>
    <row r="216" spans="1:15" s="130" customFormat="1" ht="17.100000000000001" customHeight="1" x14ac:dyDescent="0.25">
      <c r="A216" s="216">
        <v>234</v>
      </c>
      <c r="B216" s="216" t="s">
        <v>600</v>
      </c>
      <c r="C216" s="480" t="s">
        <v>1362</v>
      </c>
      <c r="D216" s="481">
        <v>6897.0525000048992</v>
      </c>
      <c r="E216" s="481">
        <v>6897.0525000048992</v>
      </c>
      <c r="F216" s="481">
        <v>6897.0525000048992</v>
      </c>
      <c r="G216" s="482">
        <v>42937</v>
      </c>
      <c r="H216" s="482">
        <v>42978</v>
      </c>
      <c r="I216" s="482">
        <v>53885</v>
      </c>
      <c r="J216" s="216">
        <v>29</v>
      </c>
      <c r="K216" s="216">
        <v>11</v>
      </c>
      <c r="L216" s="131"/>
      <c r="M216" s="131"/>
      <c r="N216" s="135"/>
      <c r="O216" s="135"/>
    </row>
    <row r="217" spans="1:15" s="130" customFormat="1" ht="17.100000000000001" customHeight="1" x14ac:dyDescent="0.25">
      <c r="A217" s="216">
        <v>235</v>
      </c>
      <c r="B217" s="216" t="s">
        <v>500</v>
      </c>
      <c r="C217" s="480" t="s">
        <v>706</v>
      </c>
      <c r="D217" s="481">
        <v>2668.4957440691001</v>
      </c>
      <c r="E217" s="481">
        <v>2668.4957440691001</v>
      </c>
      <c r="F217" s="481">
        <v>2668.4957440691001</v>
      </c>
      <c r="G217" s="482">
        <v>41832</v>
      </c>
      <c r="H217" s="482">
        <v>41831</v>
      </c>
      <c r="I217" s="482">
        <v>45411</v>
      </c>
      <c r="J217" s="216">
        <v>9</v>
      </c>
      <c r="K217" s="216">
        <v>6</v>
      </c>
      <c r="L217" s="131"/>
      <c r="M217" s="131"/>
      <c r="N217" s="135"/>
      <c r="O217" s="135"/>
    </row>
    <row r="218" spans="1:15" s="130" customFormat="1" ht="17.100000000000001" customHeight="1" x14ac:dyDescent="0.25">
      <c r="A218" s="216">
        <v>236</v>
      </c>
      <c r="B218" s="216" t="s">
        <v>500</v>
      </c>
      <c r="C218" s="480" t="s">
        <v>707</v>
      </c>
      <c r="D218" s="481">
        <v>503.0684373167</v>
      </c>
      <c r="E218" s="481">
        <v>503.0684373167</v>
      </c>
      <c r="F218" s="481">
        <v>503.0684373167</v>
      </c>
      <c r="G218" s="482">
        <v>41217</v>
      </c>
      <c r="H218" s="482">
        <v>41217</v>
      </c>
      <c r="I218" s="482">
        <v>44727</v>
      </c>
      <c r="J218" s="216">
        <v>9</v>
      </c>
      <c r="K218" s="216">
        <v>6</v>
      </c>
      <c r="L218" s="131"/>
      <c r="M218" s="131"/>
      <c r="N218" s="135"/>
      <c r="O218" s="135"/>
    </row>
    <row r="219" spans="1:15" s="130" customFormat="1" ht="17.100000000000001" customHeight="1" x14ac:dyDescent="0.25">
      <c r="A219" s="216">
        <v>237</v>
      </c>
      <c r="B219" s="216" t="s">
        <v>508</v>
      </c>
      <c r="C219" s="480" t="s">
        <v>708</v>
      </c>
      <c r="D219" s="481">
        <v>963.40724510949997</v>
      </c>
      <c r="E219" s="481">
        <v>963.40724510949997</v>
      </c>
      <c r="F219" s="481">
        <v>963.40724510949997</v>
      </c>
      <c r="G219" s="482">
        <v>42429</v>
      </c>
      <c r="H219" s="482">
        <v>42429</v>
      </c>
      <c r="I219" s="482">
        <v>46365</v>
      </c>
      <c r="J219" s="216">
        <v>10</v>
      </c>
      <c r="K219" s="216">
        <v>8</v>
      </c>
    </row>
    <row r="220" spans="1:15" s="130" customFormat="1" ht="17.100000000000001" customHeight="1" x14ac:dyDescent="0.25">
      <c r="A220" s="216">
        <v>242</v>
      </c>
      <c r="B220" s="216" t="s">
        <v>512</v>
      </c>
      <c r="C220" s="480" t="s">
        <v>1363</v>
      </c>
      <c r="D220" s="481">
        <v>26795.250767621397</v>
      </c>
      <c r="E220" s="481">
        <v>26795.250767621397</v>
      </c>
      <c r="F220" s="481">
        <v>26795.250767621397</v>
      </c>
      <c r="G220" s="482">
        <v>41121</v>
      </c>
      <c r="H220" s="482">
        <v>45582</v>
      </c>
      <c r="I220" s="482">
        <v>54409</v>
      </c>
      <c r="J220" s="216">
        <v>36</v>
      </c>
      <c r="K220" s="216">
        <v>4</v>
      </c>
    </row>
    <row r="221" spans="1:15" s="130" customFormat="1" ht="17.100000000000001" customHeight="1" x14ac:dyDescent="0.25">
      <c r="A221" s="216">
        <v>243</v>
      </c>
      <c r="B221" s="216" t="s">
        <v>512</v>
      </c>
      <c r="C221" s="480" t="s">
        <v>1364</v>
      </c>
      <c r="D221" s="481">
        <v>8993.7118347080996</v>
      </c>
      <c r="E221" s="481">
        <v>8993.7118347080996</v>
      </c>
      <c r="F221" s="481">
        <v>8993.7118347080996</v>
      </c>
      <c r="G221" s="482">
        <v>40718</v>
      </c>
      <c r="H221" s="482">
        <v>42551</v>
      </c>
      <c r="I221" s="482">
        <v>46139</v>
      </c>
      <c r="J221" s="216">
        <v>14</v>
      </c>
      <c r="K221" s="216">
        <v>3</v>
      </c>
    </row>
    <row r="222" spans="1:15" s="130" customFormat="1" ht="17.100000000000001" customHeight="1" x14ac:dyDescent="0.25">
      <c r="A222" s="216">
        <v>244</v>
      </c>
      <c r="B222" s="216" t="s">
        <v>512</v>
      </c>
      <c r="C222" s="480" t="s">
        <v>1365</v>
      </c>
      <c r="D222" s="481">
        <v>25432.253850209898</v>
      </c>
      <c r="E222" s="481">
        <v>25432.253850209898</v>
      </c>
      <c r="F222" s="481">
        <v>25432.253850209898</v>
      </c>
      <c r="G222" s="482">
        <v>40396</v>
      </c>
      <c r="H222" s="482">
        <v>42502</v>
      </c>
      <c r="I222" s="482">
        <v>45950</v>
      </c>
      <c r="J222" s="216">
        <v>14</v>
      </c>
      <c r="K222" s="216">
        <v>9</v>
      </c>
    </row>
    <row r="223" spans="1:15" s="130" customFormat="1" ht="17.100000000000001" customHeight="1" x14ac:dyDescent="0.25">
      <c r="A223" s="216">
        <v>245</v>
      </c>
      <c r="B223" s="216" t="s">
        <v>512</v>
      </c>
      <c r="C223" s="480" t="s">
        <v>1366</v>
      </c>
      <c r="D223" s="481">
        <v>21071.3402243007</v>
      </c>
      <c r="E223" s="481">
        <v>21071.3402243007</v>
      </c>
      <c r="F223" s="481">
        <v>21071.3402243007</v>
      </c>
      <c r="G223" s="482">
        <v>40805</v>
      </c>
      <c r="H223" s="482">
        <v>45653</v>
      </c>
      <c r="I223" s="482">
        <v>48906</v>
      </c>
      <c r="J223" s="216">
        <v>21</v>
      </c>
      <c r="K223" s="216">
        <v>10</v>
      </c>
    </row>
    <row r="224" spans="1:15" s="130" customFormat="1" ht="17.100000000000001" customHeight="1" x14ac:dyDescent="0.25">
      <c r="A224" s="485" t="s">
        <v>1367</v>
      </c>
      <c r="B224" s="485"/>
      <c r="C224" s="485"/>
      <c r="D224" s="483">
        <f>SUM(D225:D233)</f>
        <v>60137.104223331997</v>
      </c>
      <c r="E224" s="483">
        <f>SUM(E225:E233)</f>
        <v>60137.104223331997</v>
      </c>
      <c r="F224" s="483">
        <f>SUM(F225:F233)</f>
        <v>60137.104223331997</v>
      </c>
      <c r="G224" s="482"/>
      <c r="H224" s="482"/>
      <c r="I224" s="482"/>
      <c r="J224" s="216"/>
      <c r="K224" s="216"/>
    </row>
    <row r="225" spans="1:11" s="130" customFormat="1" ht="17.100000000000001" customHeight="1" x14ac:dyDescent="0.25">
      <c r="A225" s="216">
        <v>247</v>
      </c>
      <c r="B225" s="216" t="s">
        <v>600</v>
      </c>
      <c r="C225" s="480" t="s">
        <v>1368</v>
      </c>
      <c r="D225" s="481">
        <v>2426.1103623070999</v>
      </c>
      <c r="E225" s="481">
        <v>2426.1103623070999</v>
      </c>
      <c r="F225" s="481">
        <v>2426.1103623070999</v>
      </c>
      <c r="G225" s="482">
        <v>41395</v>
      </c>
      <c r="H225" s="482">
        <v>41796</v>
      </c>
      <c r="I225" s="482">
        <v>45411</v>
      </c>
      <c r="J225" s="216">
        <v>10</v>
      </c>
      <c r="K225" s="216">
        <v>9</v>
      </c>
    </row>
    <row r="226" spans="1:11" s="130" customFormat="1" ht="17.100000000000001" customHeight="1" x14ac:dyDescent="0.25">
      <c r="A226" s="216">
        <v>248</v>
      </c>
      <c r="B226" s="216" t="s">
        <v>600</v>
      </c>
      <c r="C226" s="480" t="s">
        <v>714</v>
      </c>
      <c r="D226" s="481">
        <v>1914.5124071778998</v>
      </c>
      <c r="E226" s="481">
        <v>1914.5124071778998</v>
      </c>
      <c r="F226" s="481">
        <v>1914.5124071778998</v>
      </c>
      <c r="G226" s="482">
        <v>40883</v>
      </c>
      <c r="H226" s="482">
        <v>41198</v>
      </c>
      <c r="I226" s="482">
        <v>44727</v>
      </c>
      <c r="J226" s="216">
        <v>10</v>
      </c>
      <c r="K226" s="216">
        <v>1</v>
      </c>
    </row>
    <row r="227" spans="1:11" s="130" customFormat="1" ht="17.100000000000001" customHeight="1" x14ac:dyDescent="0.25">
      <c r="A227" s="216">
        <v>249</v>
      </c>
      <c r="B227" s="216" t="s">
        <v>600</v>
      </c>
      <c r="C227" s="480" t="s">
        <v>715</v>
      </c>
      <c r="D227" s="481">
        <v>8093.9734269001001</v>
      </c>
      <c r="E227" s="481">
        <v>8093.9734269001001</v>
      </c>
      <c r="F227" s="481">
        <v>8093.9734269001001</v>
      </c>
      <c r="G227" s="482">
        <v>41700</v>
      </c>
      <c r="H227" s="482">
        <v>43799</v>
      </c>
      <c r="I227" s="482">
        <v>53051</v>
      </c>
      <c r="J227" s="216">
        <v>31</v>
      </c>
      <c r="K227" s="216">
        <v>0</v>
      </c>
    </row>
    <row r="228" spans="1:11" s="130" customFormat="1" ht="17.100000000000001" customHeight="1" x14ac:dyDescent="0.25">
      <c r="A228" s="216">
        <v>250</v>
      </c>
      <c r="B228" s="216" t="s">
        <v>600</v>
      </c>
      <c r="C228" s="480" t="s">
        <v>716</v>
      </c>
      <c r="D228" s="481">
        <v>1318.3607209754</v>
      </c>
      <c r="E228" s="481">
        <v>1318.3607209754</v>
      </c>
      <c r="F228" s="481">
        <v>1318.3607209754</v>
      </c>
      <c r="G228" s="482">
        <v>40823</v>
      </c>
      <c r="H228" s="482">
        <v>40912</v>
      </c>
      <c r="I228" s="482">
        <v>44481</v>
      </c>
      <c r="J228" s="216">
        <v>9</v>
      </c>
      <c r="K228" s="216">
        <v>6</v>
      </c>
    </row>
    <row r="229" spans="1:11" s="130" customFormat="1" ht="17.100000000000001" customHeight="1" x14ac:dyDescent="0.25">
      <c r="A229" s="216">
        <v>251</v>
      </c>
      <c r="B229" s="216" t="s">
        <v>512</v>
      </c>
      <c r="C229" s="480" t="s">
        <v>717</v>
      </c>
      <c r="D229" s="481">
        <v>13486.834960159198</v>
      </c>
      <c r="E229" s="481">
        <v>13486.834960159198</v>
      </c>
      <c r="F229" s="481">
        <v>13486.834960159198</v>
      </c>
      <c r="G229" s="482">
        <v>41458</v>
      </c>
      <c r="H229" s="482">
        <v>42675</v>
      </c>
      <c r="I229" s="482">
        <v>49947</v>
      </c>
      <c r="J229" s="216">
        <v>22</v>
      </c>
      <c r="K229" s="216">
        <v>11</v>
      </c>
    </row>
    <row r="230" spans="1:11" s="130" customFormat="1" ht="17.100000000000001" customHeight="1" x14ac:dyDescent="0.25">
      <c r="A230" s="216">
        <v>252</v>
      </c>
      <c r="B230" s="216" t="s">
        <v>512</v>
      </c>
      <c r="C230" s="480" t="s">
        <v>718</v>
      </c>
      <c r="D230" s="481">
        <v>222.86579992919999</v>
      </c>
      <c r="E230" s="481">
        <v>222.86579992919999</v>
      </c>
      <c r="F230" s="481">
        <v>222.86579992919999</v>
      </c>
      <c r="G230" s="482">
        <v>40689</v>
      </c>
      <c r="H230" s="482">
        <v>40689</v>
      </c>
      <c r="I230" s="482">
        <v>44022</v>
      </c>
      <c r="J230" s="216">
        <v>9</v>
      </c>
      <c r="K230" s="216">
        <v>0</v>
      </c>
    </row>
    <row r="231" spans="1:11" s="130" customFormat="1" ht="17.100000000000001" customHeight="1" x14ac:dyDescent="0.25">
      <c r="A231" s="216">
        <v>253</v>
      </c>
      <c r="B231" s="216" t="s">
        <v>512</v>
      </c>
      <c r="C231" s="480" t="s">
        <v>719</v>
      </c>
      <c r="D231" s="481">
        <v>26692.057396590899</v>
      </c>
      <c r="E231" s="481">
        <v>26692.057396590899</v>
      </c>
      <c r="F231" s="481">
        <v>26692.057396590899</v>
      </c>
      <c r="G231" s="482">
        <v>41306</v>
      </c>
      <c r="H231" s="482">
        <v>43223</v>
      </c>
      <c r="I231" s="482">
        <v>54128</v>
      </c>
      <c r="J231" s="216">
        <v>34</v>
      </c>
      <c r="K231" s="216">
        <v>8</v>
      </c>
    </row>
    <row r="232" spans="1:11" s="130" customFormat="1" ht="17.100000000000001" customHeight="1" x14ac:dyDescent="0.25">
      <c r="A232" s="216">
        <v>257</v>
      </c>
      <c r="B232" s="216" t="s">
        <v>500</v>
      </c>
      <c r="C232" s="480" t="s">
        <v>1369</v>
      </c>
      <c r="D232" s="481">
        <v>1388.9753495854998</v>
      </c>
      <c r="E232" s="481">
        <v>1388.9753495854998</v>
      </c>
      <c r="F232" s="481">
        <v>1388.9753495854998</v>
      </c>
      <c r="G232" s="482">
        <v>44565</v>
      </c>
      <c r="H232" s="482">
        <v>44564</v>
      </c>
      <c r="I232" s="482">
        <v>47907</v>
      </c>
      <c r="J232" s="216">
        <v>9</v>
      </c>
      <c r="K232" s="216">
        <v>0</v>
      </c>
    </row>
    <row r="233" spans="1:11" s="130" customFormat="1" ht="17.100000000000001" customHeight="1" x14ac:dyDescent="0.25">
      <c r="A233" s="216">
        <v>258</v>
      </c>
      <c r="B233" s="216" t="s">
        <v>577</v>
      </c>
      <c r="C233" s="480" t="s">
        <v>1370</v>
      </c>
      <c r="D233" s="481">
        <v>4593.4137997067</v>
      </c>
      <c r="E233" s="481">
        <v>4593.4137997067</v>
      </c>
      <c r="F233" s="481">
        <v>4593.4137997067</v>
      </c>
      <c r="G233" s="482">
        <v>43832</v>
      </c>
      <c r="H233" s="482">
        <v>43830</v>
      </c>
      <c r="I233" s="482">
        <v>47514</v>
      </c>
      <c r="J233" s="216">
        <v>10</v>
      </c>
      <c r="K233" s="216">
        <v>0</v>
      </c>
    </row>
    <row r="234" spans="1:11" s="130" customFormat="1" ht="17.100000000000001" customHeight="1" x14ac:dyDescent="0.25">
      <c r="A234" s="486" t="s">
        <v>1371</v>
      </c>
      <c r="B234" s="486"/>
      <c r="C234" s="486"/>
      <c r="D234" s="483">
        <f>SUM(D235:D237)</f>
        <v>86080.158657436987</v>
      </c>
      <c r="E234" s="483">
        <f>SUM(E235:E237)</f>
        <v>86080.158657436987</v>
      </c>
      <c r="F234" s="483">
        <f>SUM(F235:F237)</f>
        <v>86080.158657436987</v>
      </c>
      <c r="G234" s="482"/>
      <c r="H234" s="482"/>
      <c r="I234" s="482"/>
      <c r="J234" s="216"/>
      <c r="K234" s="216"/>
    </row>
    <row r="235" spans="1:11" s="130" customFormat="1" ht="17.100000000000001" customHeight="1" x14ac:dyDescent="0.25">
      <c r="A235" s="216">
        <v>259</v>
      </c>
      <c r="B235" s="216" t="s">
        <v>512</v>
      </c>
      <c r="C235" s="480" t="s">
        <v>1372</v>
      </c>
      <c r="D235" s="481">
        <v>52102.751669397294</v>
      </c>
      <c r="E235" s="481">
        <v>52102.751669397294</v>
      </c>
      <c r="F235" s="481">
        <v>52102.751669397294</v>
      </c>
      <c r="G235" s="482">
        <v>41711</v>
      </c>
      <c r="H235" s="482">
        <v>45625</v>
      </c>
      <c r="I235" s="482">
        <v>54025</v>
      </c>
      <c r="J235" s="216">
        <v>33</v>
      </c>
      <c r="K235" s="216">
        <v>5</v>
      </c>
    </row>
    <row r="236" spans="1:11" s="130" customFormat="1" ht="17.100000000000001" customHeight="1" x14ac:dyDescent="0.25">
      <c r="A236" s="216">
        <v>260</v>
      </c>
      <c r="B236" s="216" t="s">
        <v>512</v>
      </c>
      <c r="C236" s="480" t="s">
        <v>1373</v>
      </c>
      <c r="D236" s="481">
        <v>14092.7973934766</v>
      </c>
      <c r="E236" s="481">
        <v>14092.7973934766</v>
      </c>
      <c r="F236" s="481">
        <v>14092.7973934766</v>
      </c>
      <c r="G236" s="482">
        <v>41489</v>
      </c>
      <c r="H236" s="482">
        <v>43067</v>
      </c>
      <c r="I236" s="482">
        <v>53885</v>
      </c>
      <c r="J236" s="216">
        <v>33</v>
      </c>
      <c r="K236" s="216">
        <v>9</v>
      </c>
    </row>
    <row r="237" spans="1:11" s="130" customFormat="1" ht="17.100000000000001" customHeight="1" x14ac:dyDescent="0.25">
      <c r="A237" s="216">
        <v>261</v>
      </c>
      <c r="B237" s="216" t="s">
        <v>564</v>
      </c>
      <c r="C237" s="480" t="s">
        <v>722</v>
      </c>
      <c r="D237" s="481">
        <v>19884.609594563099</v>
      </c>
      <c r="E237" s="481">
        <v>19884.609594563099</v>
      </c>
      <c r="F237" s="481">
        <v>19884.609594563099</v>
      </c>
      <c r="G237" s="482">
        <v>42031</v>
      </c>
      <c r="H237" s="482">
        <v>43707</v>
      </c>
      <c r="I237" s="482">
        <v>53904</v>
      </c>
      <c r="J237" s="216">
        <v>32</v>
      </c>
      <c r="K237" s="216">
        <v>5</v>
      </c>
    </row>
    <row r="238" spans="1:11" s="130" customFormat="1" ht="17.100000000000001" customHeight="1" x14ac:dyDescent="0.25">
      <c r="A238" s="485" t="s">
        <v>1374</v>
      </c>
      <c r="B238" s="485"/>
      <c r="C238" s="485"/>
      <c r="D238" s="483">
        <f>SUM(D239:D247)</f>
        <v>414758.26171019312</v>
      </c>
      <c r="E238" s="483">
        <f>SUM(E239:E247)</f>
        <v>414758.26171019312</v>
      </c>
      <c r="F238" s="483">
        <f>SUM(F239:F247)</f>
        <v>414758.26171019312</v>
      </c>
      <c r="G238" s="482"/>
      <c r="H238" s="482"/>
      <c r="I238" s="482"/>
      <c r="J238" s="216"/>
      <c r="K238" s="216"/>
    </row>
    <row r="239" spans="1:11" s="130" customFormat="1" ht="17.100000000000001" customHeight="1" x14ac:dyDescent="0.25">
      <c r="A239" s="216">
        <v>262</v>
      </c>
      <c r="B239" s="216" t="s">
        <v>600</v>
      </c>
      <c r="C239" s="480" t="s">
        <v>723</v>
      </c>
      <c r="D239" s="481">
        <v>1275.8010043554</v>
      </c>
      <c r="E239" s="481">
        <v>1275.8010043554</v>
      </c>
      <c r="F239" s="481">
        <v>1275.8010043554</v>
      </c>
      <c r="G239" s="482">
        <v>41291</v>
      </c>
      <c r="H239" s="482">
        <v>41761</v>
      </c>
      <c r="I239" s="482">
        <v>45271</v>
      </c>
      <c r="J239" s="216">
        <v>10</v>
      </c>
      <c r="K239" s="216">
        <v>8</v>
      </c>
    </row>
    <row r="240" spans="1:11" s="130" customFormat="1" ht="17.100000000000001" customHeight="1" x14ac:dyDescent="0.25">
      <c r="A240" s="216">
        <v>264</v>
      </c>
      <c r="B240" s="216" t="s">
        <v>498</v>
      </c>
      <c r="C240" s="480" t="s">
        <v>724</v>
      </c>
      <c r="D240" s="481">
        <v>25455.070523903098</v>
      </c>
      <c r="E240" s="481">
        <v>25455.070523903098</v>
      </c>
      <c r="F240" s="481">
        <v>25455.070523903098</v>
      </c>
      <c r="G240" s="482">
        <v>42979</v>
      </c>
      <c r="H240" s="482">
        <v>43707</v>
      </c>
      <c r="I240" s="482">
        <v>53965</v>
      </c>
      <c r="J240" s="216">
        <v>30</v>
      </c>
      <c r="K240" s="216">
        <v>0</v>
      </c>
    </row>
    <row r="241" spans="1:11" s="130" customFormat="1" ht="17.100000000000001" customHeight="1" x14ac:dyDescent="0.25">
      <c r="A241" s="216">
        <v>266</v>
      </c>
      <c r="B241" s="216" t="s">
        <v>600</v>
      </c>
      <c r="C241" s="480" t="s">
        <v>725</v>
      </c>
      <c r="D241" s="481">
        <v>8754.2450158514002</v>
      </c>
      <c r="E241" s="481">
        <v>8754.2450158514002</v>
      </c>
      <c r="F241" s="481">
        <v>8754.2450158514002</v>
      </c>
      <c r="G241" s="482">
        <v>43366</v>
      </c>
      <c r="H241" s="482">
        <v>43496</v>
      </c>
      <c r="I241" s="482">
        <v>47048</v>
      </c>
      <c r="J241" s="216">
        <v>10</v>
      </c>
      <c r="K241" s="216">
        <v>0</v>
      </c>
    </row>
    <row r="242" spans="1:11" s="130" customFormat="1" ht="17.100000000000001" customHeight="1" x14ac:dyDescent="0.25">
      <c r="A242" s="216">
        <v>267</v>
      </c>
      <c r="B242" s="216" t="s">
        <v>600</v>
      </c>
      <c r="C242" s="480" t="s">
        <v>726</v>
      </c>
      <c r="D242" s="481">
        <v>1574.9099033814998</v>
      </c>
      <c r="E242" s="481">
        <v>1574.9099033814998</v>
      </c>
      <c r="F242" s="481">
        <v>1574.9099033814998</v>
      </c>
      <c r="G242" s="482">
        <v>41912</v>
      </c>
      <c r="H242" s="482">
        <v>42062</v>
      </c>
      <c r="I242" s="482">
        <v>45504</v>
      </c>
      <c r="J242" s="216">
        <v>9</v>
      </c>
      <c r="K242" s="216">
        <v>5</v>
      </c>
    </row>
    <row r="243" spans="1:11" s="130" customFormat="1" ht="17.100000000000001" customHeight="1" x14ac:dyDescent="0.25">
      <c r="A243" s="216">
        <v>268</v>
      </c>
      <c r="B243" s="216" t="s">
        <v>500</v>
      </c>
      <c r="C243" s="480" t="s">
        <v>727</v>
      </c>
      <c r="D243" s="481">
        <v>382.36957974439991</v>
      </c>
      <c r="E243" s="481">
        <v>382.36957974439991</v>
      </c>
      <c r="F243" s="481">
        <v>382.36957974439991</v>
      </c>
      <c r="G243" s="482">
        <v>43647</v>
      </c>
      <c r="H243" s="482">
        <v>43707</v>
      </c>
      <c r="I243" s="482">
        <v>50374</v>
      </c>
      <c r="J243" s="216">
        <v>18</v>
      </c>
      <c r="K243" s="216">
        <v>4</v>
      </c>
    </row>
    <row r="244" spans="1:11" s="130" customFormat="1" ht="17.100000000000001" customHeight="1" x14ac:dyDescent="0.25">
      <c r="A244" s="216">
        <v>269</v>
      </c>
      <c r="B244" s="216" t="s">
        <v>508</v>
      </c>
      <c r="C244" s="480" t="s">
        <v>728</v>
      </c>
      <c r="D244" s="481">
        <v>211.91416414799997</v>
      </c>
      <c r="E244" s="481">
        <v>211.91416414799997</v>
      </c>
      <c r="F244" s="481">
        <v>211.91416414799997</v>
      </c>
      <c r="G244" s="482">
        <v>42136</v>
      </c>
      <c r="H244" s="482">
        <v>42136</v>
      </c>
      <c r="I244" s="482">
        <v>45504</v>
      </c>
      <c r="J244" s="216">
        <v>9</v>
      </c>
      <c r="K244" s="216">
        <v>0</v>
      </c>
    </row>
    <row r="245" spans="1:11" s="130" customFormat="1" ht="17.100000000000001" customHeight="1" x14ac:dyDescent="0.25">
      <c r="A245" s="216">
        <v>273</v>
      </c>
      <c r="B245" s="216" t="s">
        <v>512</v>
      </c>
      <c r="C245" s="480" t="s">
        <v>729</v>
      </c>
      <c r="D245" s="481">
        <v>95739.871383983686</v>
      </c>
      <c r="E245" s="481">
        <v>95739.871383983686</v>
      </c>
      <c r="F245" s="481">
        <v>95739.871383983686</v>
      </c>
      <c r="G245" s="482">
        <v>42005</v>
      </c>
      <c r="H245" s="482">
        <v>45657</v>
      </c>
      <c r="I245" s="482">
        <v>54057</v>
      </c>
      <c r="J245" s="216">
        <v>32</v>
      </c>
      <c r="K245" s="216">
        <v>9</v>
      </c>
    </row>
    <row r="246" spans="1:11" s="130" customFormat="1" ht="17.100000000000001" customHeight="1" x14ac:dyDescent="0.25">
      <c r="A246" s="216">
        <v>274</v>
      </c>
      <c r="B246" s="216" t="s">
        <v>512</v>
      </c>
      <c r="C246" s="480" t="s">
        <v>730</v>
      </c>
      <c r="D246" s="481">
        <v>275810.45342511195</v>
      </c>
      <c r="E246" s="481">
        <v>275810.45342511195</v>
      </c>
      <c r="F246" s="481">
        <v>275810.45342511195</v>
      </c>
      <c r="G246" s="482">
        <v>41605</v>
      </c>
      <c r="H246" s="482">
        <v>45657</v>
      </c>
      <c r="I246" s="482">
        <v>50770</v>
      </c>
      <c r="J246" s="216">
        <v>24</v>
      </c>
      <c r="K246" s="216">
        <v>9</v>
      </c>
    </row>
    <row r="247" spans="1:11" s="130" customFormat="1" ht="17.100000000000001" customHeight="1" x14ac:dyDescent="0.25">
      <c r="A247" s="216">
        <v>275</v>
      </c>
      <c r="B247" s="216" t="s">
        <v>496</v>
      </c>
      <c r="C247" s="480" t="s">
        <v>731</v>
      </c>
      <c r="D247" s="481">
        <v>5553.6267097136997</v>
      </c>
      <c r="E247" s="481">
        <v>5553.6267097136997</v>
      </c>
      <c r="F247" s="481">
        <v>5553.6267097136997</v>
      </c>
      <c r="G247" s="482">
        <v>42062</v>
      </c>
      <c r="H247" s="482">
        <v>42061</v>
      </c>
      <c r="I247" s="482">
        <v>45504</v>
      </c>
      <c r="J247" s="216">
        <v>9</v>
      </c>
      <c r="K247" s="216">
        <v>0</v>
      </c>
    </row>
    <row r="248" spans="1:11" s="130" customFormat="1" ht="17.100000000000001" customHeight="1" x14ac:dyDescent="0.25">
      <c r="A248" s="485" t="s">
        <v>1375</v>
      </c>
      <c r="B248" s="485"/>
      <c r="C248" s="485"/>
      <c r="D248" s="483">
        <f>SUM(D249:D262)</f>
        <v>182671.94223767606</v>
      </c>
      <c r="E248" s="483">
        <f>SUM(E249:E262)</f>
        <v>182671.94223767606</v>
      </c>
      <c r="F248" s="483">
        <f>SUM(F249:F262)</f>
        <v>182671.94223767606</v>
      </c>
      <c r="G248" s="482"/>
      <c r="H248" s="482"/>
      <c r="I248" s="482"/>
      <c r="J248" s="216"/>
      <c r="K248" s="216"/>
    </row>
    <row r="249" spans="1:11" s="130" customFormat="1" ht="17.100000000000001" customHeight="1" x14ac:dyDescent="0.25">
      <c r="A249" s="216">
        <v>278</v>
      </c>
      <c r="B249" s="216" t="s">
        <v>577</v>
      </c>
      <c r="C249" s="480" t="s">
        <v>732</v>
      </c>
      <c r="D249" s="481">
        <v>1733.7493675313997</v>
      </c>
      <c r="E249" s="481">
        <v>1733.7493675313997</v>
      </c>
      <c r="F249" s="481">
        <v>1733.7493675313997</v>
      </c>
      <c r="G249" s="482">
        <v>42983</v>
      </c>
      <c r="H249" s="482">
        <v>43523</v>
      </c>
      <c r="I249" s="482">
        <v>54128</v>
      </c>
      <c r="J249" s="216">
        <v>30</v>
      </c>
      <c r="K249" s="216">
        <v>2</v>
      </c>
    </row>
    <row r="250" spans="1:11" s="130" customFormat="1" ht="17.100000000000001" customHeight="1" x14ac:dyDescent="0.25">
      <c r="A250" s="216">
        <v>280</v>
      </c>
      <c r="B250" s="216" t="s">
        <v>600</v>
      </c>
      <c r="C250" s="480" t="s">
        <v>733</v>
      </c>
      <c r="D250" s="481">
        <v>91111.75111129749</v>
      </c>
      <c r="E250" s="481">
        <v>91111.75111129749</v>
      </c>
      <c r="F250" s="481">
        <v>91111.75111129749</v>
      </c>
      <c r="G250" s="482">
        <v>42129</v>
      </c>
      <c r="H250" s="482">
        <v>44926</v>
      </c>
      <c r="I250" s="482">
        <v>54385</v>
      </c>
      <c r="J250" s="216">
        <v>33</v>
      </c>
      <c r="K250" s="216">
        <v>4</v>
      </c>
    </row>
    <row r="251" spans="1:11" s="130" customFormat="1" ht="17.100000000000001" customHeight="1" x14ac:dyDescent="0.25">
      <c r="A251" s="216">
        <v>281</v>
      </c>
      <c r="B251" s="216" t="s">
        <v>508</v>
      </c>
      <c r="C251" s="480" t="s">
        <v>734</v>
      </c>
      <c r="D251" s="481">
        <v>3174.3028561467995</v>
      </c>
      <c r="E251" s="481">
        <v>3174.3028561467995</v>
      </c>
      <c r="F251" s="481">
        <v>3174.3028561467995</v>
      </c>
      <c r="G251" s="482">
        <v>43073</v>
      </c>
      <c r="H251" s="482">
        <v>43497</v>
      </c>
      <c r="I251" s="482">
        <v>50829</v>
      </c>
      <c r="J251" s="216">
        <v>21</v>
      </c>
      <c r="K251" s="216">
        <v>0</v>
      </c>
    </row>
    <row r="252" spans="1:11" s="130" customFormat="1" ht="17.100000000000001" customHeight="1" x14ac:dyDescent="0.25">
      <c r="A252" s="216">
        <v>282</v>
      </c>
      <c r="B252" s="216" t="s">
        <v>600</v>
      </c>
      <c r="C252" s="480" t="s">
        <v>735</v>
      </c>
      <c r="D252" s="481">
        <v>22562.9600710591</v>
      </c>
      <c r="E252" s="481">
        <v>22562.9600710591</v>
      </c>
      <c r="F252" s="481">
        <v>22562.9600710591</v>
      </c>
      <c r="G252" s="482">
        <v>43178</v>
      </c>
      <c r="H252" s="482">
        <v>45600</v>
      </c>
      <c r="I252" s="482">
        <v>49641</v>
      </c>
      <c r="J252" s="216">
        <v>17</v>
      </c>
      <c r="K252" s="216">
        <v>3</v>
      </c>
    </row>
    <row r="253" spans="1:11" s="130" customFormat="1" ht="17.100000000000001" customHeight="1" x14ac:dyDescent="0.25">
      <c r="A253" s="216">
        <v>283</v>
      </c>
      <c r="B253" s="216" t="s">
        <v>508</v>
      </c>
      <c r="C253" s="480" t="s">
        <v>736</v>
      </c>
      <c r="D253" s="481">
        <v>7905.4135979755993</v>
      </c>
      <c r="E253" s="481">
        <v>7905.4135979755993</v>
      </c>
      <c r="F253" s="481">
        <v>7905.4135979755993</v>
      </c>
      <c r="G253" s="482">
        <v>43384</v>
      </c>
      <c r="H253" s="482">
        <v>43495</v>
      </c>
      <c r="I253" s="482">
        <v>47068</v>
      </c>
      <c r="J253" s="216">
        <v>10</v>
      </c>
      <c r="K253" s="216">
        <v>0</v>
      </c>
    </row>
    <row r="254" spans="1:11" s="130" customFormat="1" ht="17.100000000000001" customHeight="1" x14ac:dyDescent="0.25">
      <c r="A254" s="216">
        <v>284</v>
      </c>
      <c r="B254" s="216" t="s">
        <v>496</v>
      </c>
      <c r="C254" s="480" t="s">
        <v>737</v>
      </c>
      <c r="D254" s="481">
        <v>4422.8394666774993</v>
      </c>
      <c r="E254" s="481">
        <v>4422.8394666774993</v>
      </c>
      <c r="F254" s="481">
        <v>4422.8394666774993</v>
      </c>
      <c r="G254" s="482">
        <v>42916</v>
      </c>
      <c r="H254" s="482">
        <v>44195</v>
      </c>
      <c r="I254" s="482">
        <v>51341</v>
      </c>
      <c r="J254" s="216">
        <v>23</v>
      </c>
      <c r="K254" s="216">
        <v>0</v>
      </c>
    </row>
    <row r="255" spans="1:11" s="130" customFormat="1" ht="17.100000000000001" customHeight="1" x14ac:dyDescent="0.25">
      <c r="A255" s="216">
        <v>286</v>
      </c>
      <c r="B255" s="216" t="s">
        <v>500</v>
      </c>
      <c r="C255" s="480" t="s">
        <v>738</v>
      </c>
      <c r="D255" s="481">
        <v>4165.0168505800993</v>
      </c>
      <c r="E255" s="481">
        <v>4165.0168505800993</v>
      </c>
      <c r="F255" s="481">
        <v>4165.0168505800993</v>
      </c>
      <c r="G255" s="482">
        <v>42614</v>
      </c>
      <c r="H255" s="482">
        <v>42613</v>
      </c>
      <c r="I255" s="482">
        <v>46139</v>
      </c>
      <c r="J255" s="216">
        <v>9</v>
      </c>
      <c r="K255" s="216">
        <v>6</v>
      </c>
    </row>
    <row r="256" spans="1:11" s="130" customFormat="1" ht="17.100000000000001" customHeight="1" x14ac:dyDescent="0.25">
      <c r="A256" s="216">
        <v>288</v>
      </c>
      <c r="B256" s="216" t="s">
        <v>600</v>
      </c>
      <c r="C256" s="480" t="s">
        <v>739</v>
      </c>
      <c r="D256" s="481">
        <v>23518.274941666699</v>
      </c>
      <c r="E256" s="481">
        <v>23518.274941666699</v>
      </c>
      <c r="F256" s="481">
        <v>23518.274941666699</v>
      </c>
      <c r="G256" s="482">
        <v>41729</v>
      </c>
      <c r="H256" s="482">
        <v>45628</v>
      </c>
      <c r="I256" s="482">
        <v>54332</v>
      </c>
      <c r="J256" s="216">
        <v>34</v>
      </c>
      <c r="K256" s="216">
        <v>2</v>
      </c>
    </row>
    <row r="257" spans="1:11" s="130" customFormat="1" ht="17.100000000000001" customHeight="1" x14ac:dyDescent="0.25">
      <c r="A257" s="216">
        <v>289</v>
      </c>
      <c r="B257" s="216" t="s">
        <v>527</v>
      </c>
      <c r="C257" s="480" t="s">
        <v>1376</v>
      </c>
      <c r="D257" s="481">
        <v>10670.2490160136</v>
      </c>
      <c r="E257" s="481">
        <v>10670.2490160136</v>
      </c>
      <c r="F257" s="481">
        <v>10670.2490160136</v>
      </c>
      <c r="G257" s="482">
        <v>44952</v>
      </c>
      <c r="H257" s="482">
        <v>45068</v>
      </c>
      <c r="I257" s="482">
        <v>55941</v>
      </c>
      <c r="J257" s="216">
        <v>30</v>
      </c>
      <c r="K257" s="216">
        <v>0</v>
      </c>
    </row>
    <row r="258" spans="1:11" s="130" customFormat="1" ht="17.100000000000001" customHeight="1" x14ac:dyDescent="0.25">
      <c r="A258" s="216">
        <v>290</v>
      </c>
      <c r="B258" s="216" t="s">
        <v>508</v>
      </c>
      <c r="C258" s="480" t="s">
        <v>1377</v>
      </c>
      <c r="D258" s="481">
        <v>1367.4815734232998</v>
      </c>
      <c r="E258" s="481">
        <v>1367.4815734232998</v>
      </c>
      <c r="F258" s="481">
        <v>1367.4815734232998</v>
      </c>
      <c r="G258" s="482">
        <v>44809</v>
      </c>
      <c r="H258" s="482">
        <v>44924</v>
      </c>
      <c r="I258" s="482">
        <v>48582</v>
      </c>
      <c r="J258" s="216">
        <v>10</v>
      </c>
      <c r="K258" s="216">
        <v>0</v>
      </c>
    </row>
    <row r="259" spans="1:11" s="130" customFormat="1" ht="17.100000000000001" customHeight="1" x14ac:dyDescent="0.25">
      <c r="A259" s="216">
        <v>292</v>
      </c>
      <c r="B259" s="216" t="s">
        <v>512</v>
      </c>
      <c r="C259" s="480" t="s">
        <v>740</v>
      </c>
      <c r="D259" s="481">
        <v>7110.5123747799989</v>
      </c>
      <c r="E259" s="481">
        <v>7110.5123747799989</v>
      </c>
      <c r="F259" s="481">
        <v>7110.5123747799989</v>
      </c>
      <c r="G259" s="482">
        <v>42662</v>
      </c>
      <c r="H259" s="482">
        <v>42866</v>
      </c>
      <c r="I259" s="482">
        <v>49947</v>
      </c>
      <c r="J259" s="216">
        <v>19</v>
      </c>
      <c r="K259" s="216">
        <v>4</v>
      </c>
    </row>
    <row r="260" spans="1:11" s="130" customFormat="1" ht="17.100000000000001" customHeight="1" x14ac:dyDescent="0.25">
      <c r="A260" s="216">
        <v>293</v>
      </c>
      <c r="B260" s="216" t="s">
        <v>600</v>
      </c>
      <c r="C260" s="480" t="s">
        <v>741</v>
      </c>
      <c r="D260" s="481">
        <v>2850.3276464334999</v>
      </c>
      <c r="E260" s="481">
        <v>2850.3276464334999</v>
      </c>
      <c r="F260" s="481">
        <v>2850.3276464334999</v>
      </c>
      <c r="G260" s="482">
        <v>42049</v>
      </c>
      <c r="H260" s="482">
        <v>42159</v>
      </c>
      <c r="I260" s="482">
        <v>45504</v>
      </c>
      <c r="J260" s="216">
        <v>9</v>
      </c>
      <c r="K260" s="216">
        <v>0</v>
      </c>
    </row>
    <row r="261" spans="1:11" s="130" customFormat="1" ht="17.100000000000001" customHeight="1" x14ac:dyDescent="0.25">
      <c r="A261" s="216">
        <v>294</v>
      </c>
      <c r="B261" s="216" t="s">
        <v>600</v>
      </c>
      <c r="C261" s="480" t="s">
        <v>742</v>
      </c>
      <c r="D261" s="481">
        <v>1595.8708092705999</v>
      </c>
      <c r="E261" s="481">
        <v>1595.8708092705999</v>
      </c>
      <c r="F261" s="481">
        <v>1595.8708092705999</v>
      </c>
      <c r="G261" s="482">
        <v>41606</v>
      </c>
      <c r="H261" s="482">
        <v>42179</v>
      </c>
      <c r="I261" s="482">
        <v>45504</v>
      </c>
      <c r="J261" s="216">
        <v>10</v>
      </c>
      <c r="K261" s="216">
        <v>3</v>
      </c>
    </row>
    <row r="262" spans="1:11" s="130" customFormat="1" ht="17.100000000000001" customHeight="1" x14ac:dyDescent="0.25">
      <c r="A262" s="216">
        <v>295</v>
      </c>
      <c r="B262" s="216" t="s">
        <v>600</v>
      </c>
      <c r="C262" s="480" t="s">
        <v>743</v>
      </c>
      <c r="D262" s="481">
        <v>483.19255482039995</v>
      </c>
      <c r="E262" s="481">
        <v>483.19255482039995</v>
      </c>
      <c r="F262" s="481">
        <v>483.19255482039995</v>
      </c>
      <c r="G262" s="482">
        <v>41883</v>
      </c>
      <c r="H262" s="482">
        <v>42028</v>
      </c>
      <c r="I262" s="482">
        <v>45504</v>
      </c>
      <c r="J262" s="216">
        <v>9</v>
      </c>
      <c r="K262" s="216">
        <v>9</v>
      </c>
    </row>
    <row r="263" spans="1:11" s="130" customFormat="1" ht="17.100000000000001" customHeight="1" x14ac:dyDescent="0.25">
      <c r="A263" s="485" t="s">
        <v>1378</v>
      </c>
      <c r="B263" s="485"/>
      <c r="C263" s="485"/>
      <c r="D263" s="483">
        <f>SUM(D264:D276)</f>
        <v>243307.25585661721</v>
      </c>
      <c r="E263" s="483">
        <f>SUM(E264:E276)</f>
        <v>243307.25585661721</v>
      </c>
      <c r="F263" s="483">
        <f>SUM(F264:F276)</f>
        <v>243307.25585661721</v>
      </c>
      <c r="G263" s="482"/>
      <c r="H263" s="482"/>
      <c r="I263" s="482"/>
      <c r="J263" s="216"/>
      <c r="K263" s="216"/>
    </row>
    <row r="264" spans="1:11" s="130" customFormat="1" ht="17.100000000000001" customHeight="1" x14ac:dyDescent="0.25">
      <c r="A264" s="216">
        <v>296</v>
      </c>
      <c r="B264" s="216" t="s">
        <v>1379</v>
      </c>
      <c r="C264" s="480" t="s">
        <v>744</v>
      </c>
      <c r="D264" s="481">
        <v>19144.0238695263</v>
      </c>
      <c r="E264" s="481">
        <v>19144.0238695263</v>
      </c>
      <c r="F264" s="481">
        <v>19144.0238695263</v>
      </c>
      <c r="G264" s="482">
        <v>43344</v>
      </c>
      <c r="H264" s="482">
        <v>43495</v>
      </c>
      <c r="I264" s="482">
        <v>47024</v>
      </c>
      <c r="J264" s="216">
        <v>10</v>
      </c>
      <c r="K264" s="216">
        <v>0</v>
      </c>
    </row>
    <row r="265" spans="1:11" s="130" customFormat="1" ht="17.100000000000001" customHeight="1" x14ac:dyDescent="0.25">
      <c r="A265" s="216">
        <v>297</v>
      </c>
      <c r="B265" s="216" t="s">
        <v>1380</v>
      </c>
      <c r="C265" s="480" t="s">
        <v>1381</v>
      </c>
      <c r="D265" s="481">
        <v>5610.8558224301987</v>
      </c>
      <c r="E265" s="481">
        <v>5610.8558224301987</v>
      </c>
      <c r="F265" s="481">
        <v>5610.8558224301987</v>
      </c>
      <c r="G265" s="482">
        <v>42946</v>
      </c>
      <c r="H265" s="482">
        <v>43434</v>
      </c>
      <c r="I265" s="482">
        <v>53929</v>
      </c>
      <c r="J265" s="216">
        <v>30</v>
      </c>
      <c r="K265" s="216">
        <v>0</v>
      </c>
    </row>
    <row r="266" spans="1:11" s="130" customFormat="1" ht="17.100000000000001" customHeight="1" x14ac:dyDescent="0.25">
      <c r="A266" s="216">
        <v>298</v>
      </c>
      <c r="B266" s="216" t="s">
        <v>1379</v>
      </c>
      <c r="C266" s="480" t="s">
        <v>746</v>
      </c>
      <c r="D266" s="481">
        <v>39291.374266430001</v>
      </c>
      <c r="E266" s="481">
        <v>39291.374266430001</v>
      </c>
      <c r="F266" s="481">
        <v>39291.374266430001</v>
      </c>
      <c r="G266" s="482">
        <v>43497</v>
      </c>
      <c r="H266" s="482">
        <v>43707</v>
      </c>
      <c r="I266" s="482">
        <v>46803</v>
      </c>
      <c r="J266" s="216">
        <v>9</v>
      </c>
      <c r="K266" s="216">
        <v>0</v>
      </c>
    </row>
    <row r="267" spans="1:11" s="130" customFormat="1" ht="17.100000000000001" customHeight="1" x14ac:dyDescent="0.25">
      <c r="A267" s="216">
        <v>300</v>
      </c>
      <c r="B267" s="216" t="s">
        <v>1382</v>
      </c>
      <c r="C267" s="480" t="s">
        <v>747</v>
      </c>
      <c r="D267" s="481">
        <v>7555.5504008860999</v>
      </c>
      <c r="E267" s="481">
        <v>7555.5504008860999</v>
      </c>
      <c r="F267" s="481">
        <v>7555.5504008860999</v>
      </c>
      <c r="G267" s="482">
        <v>43538</v>
      </c>
      <c r="H267" s="482">
        <v>43537</v>
      </c>
      <c r="I267" s="482">
        <v>47222</v>
      </c>
      <c r="J267" s="216">
        <v>10</v>
      </c>
      <c r="K267" s="216">
        <v>0</v>
      </c>
    </row>
    <row r="268" spans="1:11" s="130" customFormat="1" ht="17.100000000000001" customHeight="1" x14ac:dyDescent="0.25">
      <c r="A268" s="216">
        <v>304</v>
      </c>
      <c r="B268" s="216" t="s">
        <v>1380</v>
      </c>
      <c r="C268" s="480" t="s">
        <v>748</v>
      </c>
      <c r="D268" s="481">
        <v>20429.299074450897</v>
      </c>
      <c r="E268" s="481">
        <v>20429.299074450897</v>
      </c>
      <c r="F268" s="481">
        <v>20429.299074450897</v>
      </c>
      <c r="G268" s="482">
        <v>43764</v>
      </c>
      <c r="H268" s="482">
        <v>43763</v>
      </c>
      <c r="I268" s="482">
        <v>47812</v>
      </c>
      <c r="J268" s="216">
        <v>11</v>
      </c>
      <c r="K268" s="216">
        <v>0</v>
      </c>
    </row>
    <row r="269" spans="1:11" s="130" customFormat="1" ht="17.100000000000001" customHeight="1" x14ac:dyDescent="0.25">
      <c r="A269" s="216">
        <v>305</v>
      </c>
      <c r="B269" s="216" t="s">
        <v>1383</v>
      </c>
      <c r="C269" s="480" t="s">
        <v>749</v>
      </c>
      <c r="D269" s="481">
        <v>533.88684435100004</v>
      </c>
      <c r="E269" s="481">
        <v>533.88684435100004</v>
      </c>
      <c r="F269" s="481">
        <v>533.88684435100004</v>
      </c>
      <c r="G269" s="482">
        <v>41977</v>
      </c>
      <c r="H269" s="482">
        <v>42194</v>
      </c>
      <c r="I269" s="482">
        <v>45504</v>
      </c>
      <c r="J269" s="216">
        <v>9</v>
      </c>
      <c r="K269" s="216">
        <v>5</v>
      </c>
    </row>
    <row r="270" spans="1:11" s="130" customFormat="1" ht="17.100000000000001" customHeight="1" x14ac:dyDescent="0.25">
      <c r="A270" s="216">
        <v>306</v>
      </c>
      <c r="B270" s="216" t="s">
        <v>1383</v>
      </c>
      <c r="C270" s="480" t="s">
        <v>750</v>
      </c>
      <c r="D270" s="481">
        <v>28815.871161838797</v>
      </c>
      <c r="E270" s="481">
        <v>28815.871161838797</v>
      </c>
      <c r="F270" s="481">
        <v>28815.871161838797</v>
      </c>
      <c r="G270" s="482">
        <v>42139</v>
      </c>
      <c r="H270" s="482">
        <v>42702</v>
      </c>
      <c r="I270" s="482">
        <v>49947</v>
      </c>
      <c r="J270" s="216">
        <v>21</v>
      </c>
      <c r="K270" s="216">
        <v>2</v>
      </c>
    </row>
    <row r="271" spans="1:11" s="130" customFormat="1" ht="17.100000000000001" customHeight="1" x14ac:dyDescent="0.25">
      <c r="A271" s="216">
        <v>307</v>
      </c>
      <c r="B271" s="216" t="s">
        <v>1384</v>
      </c>
      <c r="C271" s="480" t="s">
        <v>751</v>
      </c>
      <c r="D271" s="481">
        <v>7199.8555761500002</v>
      </c>
      <c r="E271" s="481">
        <v>7199.8555761500002</v>
      </c>
      <c r="F271" s="481">
        <v>7199.8555761500002</v>
      </c>
      <c r="G271" s="482">
        <v>42420</v>
      </c>
      <c r="H271" s="482">
        <v>42990</v>
      </c>
      <c r="I271" s="482">
        <v>53885</v>
      </c>
      <c r="J271" s="216">
        <v>31</v>
      </c>
      <c r="K271" s="216">
        <v>3</v>
      </c>
    </row>
    <row r="272" spans="1:11" s="130" customFormat="1" ht="17.100000000000001" customHeight="1" x14ac:dyDescent="0.25">
      <c r="A272" s="216">
        <v>308</v>
      </c>
      <c r="B272" s="216" t="s">
        <v>1384</v>
      </c>
      <c r="C272" s="480" t="s">
        <v>752</v>
      </c>
      <c r="D272" s="481">
        <v>8767.8088882578995</v>
      </c>
      <c r="E272" s="481">
        <v>8767.8088882578995</v>
      </c>
      <c r="F272" s="481">
        <v>8767.8088882578995</v>
      </c>
      <c r="G272" s="482">
        <v>42298</v>
      </c>
      <c r="H272" s="482">
        <v>42797</v>
      </c>
      <c r="I272" s="482">
        <v>46365</v>
      </c>
      <c r="J272" s="216">
        <v>10</v>
      </c>
      <c r="K272" s="216">
        <v>10</v>
      </c>
    </row>
    <row r="273" spans="1:11" s="130" customFormat="1" ht="17.100000000000001" customHeight="1" x14ac:dyDescent="0.25">
      <c r="A273" s="216">
        <v>309</v>
      </c>
      <c r="B273" s="216" t="s">
        <v>1384</v>
      </c>
      <c r="C273" s="480" t="s">
        <v>1385</v>
      </c>
      <c r="D273" s="481">
        <v>26017.644097832999</v>
      </c>
      <c r="E273" s="481">
        <v>26017.644097832999</v>
      </c>
      <c r="F273" s="481">
        <v>26017.644097832999</v>
      </c>
      <c r="G273" s="482">
        <v>43097</v>
      </c>
      <c r="H273" s="482">
        <v>45589</v>
      </c>
      <c r="I273" s="482">
        <v>54409</v>
      </c>
      <c r="J273" s="216">
        <v>31</v>
      </c>
      <c r="K273" s="216">
        <v>10</v>
      </c>
    </row>
    <row r="274" spans="1:11" s="130" customFormat="1" ht="17.100000000000001" customHeight="1" x14ac:dyDescent="0.25">
      <c r="A274" s="216">
        <v>310</v>
      </c>
      <c r="B274" s="216" t="s">
        <v>1384</v>
      </c>
      <c r="C274" s="480" t="s">
        <v>754</v>
      </c>
      <c r="D274" s="481">
        <v>70160.751735547485</v>
      </c>
      <c r="E274" s="481">
        <v>70160.751735547485</v>
      </c>
      <c r="F274" s="481">
        <v>70160.751735547485</v>
      </c>
      <c r="G274" s="482">
        <v>42723</v>
      </c>
      <c r="H274" s="482">
        <v>45992</v>
      </c>
      <c r="I274" s="482">
        <v>54028</v>
      </c>
      <c r="J274" s="216">
        <v>30</v>
      </c>
      <c r="K274" s="216">
        <v>10</v>
      </c>
    </row>
    <row r="275" spans="1:11" s="130" customFormat="1" ht="17.100000000000001" customHeight="1" x14ac:dyDescent="0.25">
      <c r="A275" s="216">
        <v>311</v>
      </c>
      <c r="B275" s="216" t="s">
        <v>1386</v>
      </c>
      <c r="C275" s="480" t="s">
        <v>755</v>
      </c>
      <c r="D275" s="481">
        <v>8010.7959648212</v>
      </c>
      <c r="E275" s="481">
        <v>8010.7959648212</v>
      </c>
      <c r="F275" s="481">
        <v>8010.7959648212</v>
      </c>
      <c r="G275" s="482">
        <v>43346</v>
      </c>
      <c r="H275" s="482">
        <v>43496</v>
      </c>
      <c r="I275" s="482">
        <v>50676</v>
      </c>
      <c r="J275" s="216">
        <v>20</v>
      </c>
      <c r="K275" s="216">
        <v>0</v>
      </c>
    </row>
    <row r="276" spans="1:11" s="130" customFormat="1" ht="17.100000000000001" customHeight="1" x14ac:dyDescent="0.25">
      <c r="A276" s="216">
        <v>312</v>
      </c>
      <c r="B276" s="216" t="s">
        <v>1386</v>
      </c>
      <c r="C276" s="480" t="s">
        <v>1387</v>
      </c>
      <c r="D276" s="481">
        <v>1769.5381540942999</v>
      </c>
      <c r="E276" s="481">
        <v>1769.5381540942999</v>
      </c>
      <c r="F276" s="481">
        <v>1769.5381540942999</v>
      </c>
      <c r="G276" s="482">
        <v>42901</v>
      </c>
      <c r="H276" s="482">
        <v>43501</v>
      </c>
      <c r="I276" s="482">
        <v>47113</v>
      </c>
      <c r="J276" s="216">
        <v>11</v>
      </c>
      <c r="K276" s="216">
        <v>2</v>
      </c>
    </row>
    <row r="277" spans="1:11" s="130" customFormat="1" ht="17.100000000000001" customHeight="1" x14ac:dyDescent="0.25">
      <c r="A277" s="485" t="s">
        <v>1388</v>
      </c>
      <c r="B277" s="485"/>
      <c r="C277" s="485"/>
      <c r="D277" s="483">
        <f>SUM(D278:D286)</f>
        <v>143263.6858213048</v>
      </c>
      <c r="E277" s="483">
        <f>SUM(E278:E286)</f>
        <v>143263.6858213048</v>
      </c>
      <c r="F277" s="483">
        <f>SUM(F278:F286)</f>
        <v>143263.6858213048</v>
      </c>
      <c r="G277" s="482"/>
      <c r="H277" s="482"/>
      <c r="I277" s="482"/>
      <c r="J277" s="216"/>
      <c r="K277" s="216"/>
    </row>
    <row r="278" spans="1:11" s="130" customFormat="1" ht="17.100000000000001" customHeight="1" x14ac:dyDescent="0.25">
      <c r="A278" s="216">
        <v>313</v>
      </c>
      <c r="B278" s="216" t="s">
        <v>498</v>
      </c>
      <c r="C278" s="480" t="s">
        <v>757</v>
      </c>
      <c r="D278" s="481">
        <v>18279.650300564197</v>
      </c>
      <c r="E278" s="481">
        <v>18279.650300564197</v>
      </c>
      <c r="F278" s="481">
        <v>18279.650300564197</v>
      </c>
      <c r="G278" s="482">
        <v>43429</v>
      </c>
      <c r="H278" s="482">
        <v>43495</v>
      </c>
      <c r="I278" s="482">
        <v>47472</v>
      </c>
      <c r="J278" s="216">
        <v>11</v>
      </c>
      <c r="K278" s="216">
        <v>0</v>
      </c>
    </row>
    <row r="279" spans="1:11" s="130" customFormat="1" ht="17.100000000000001" customHeight="1" x14ac:dyDescent="0.25">
      <c r="A279" s="216">
        <v>314</v>
      </c>
      <c r="B279" s="216" t="s">
        <v>508</v>
      </c>
      <c r="C279" s="480" t="s">
        <v>758</v>
      </c>
      <c r="D279" s="481">
        <v>6918.2400087959995</v>
      </c>
      <c r="E279" s="481">
        <v>6918.2400087959995</v>
      </c>
      <c r="F279" s="481">
        <v>6918.2400087959995</v>
      </c>
      <c r="G279" s="482">
        <v>42977</v>
      </c>
      <c r="H279" s="482">
        <v>43146</v>
      </c>
      <c r="I279" s="482">
        <v>53940</v>
      </c>
      <c r="J279" s="216">
        <v>30</v>
      </c>
      <c r="K279" s="216">
        <v>0</v>
      </c>
    </row>
    <row r="280" spans="1:11" s="130" customFormat="1" ht="17.100000000000001" customHeight="1" x14ac:dyDescent="0.25">
      <c r="A280" s="216">
        <v>316</v>
      </c>
      <c r="B280" s="216" t="s">
        <v>512</v>
      </c>
      <c r="C280" s="480" t="s">
        <v>759</v>
      </c>
      <c r="D280" s="481">
        <v>801.05592688609988</v>
      </c>
      <c r="E280" s="481">
        <v>801.05592688609988</v>
      </c>
      <c r="F280" s="481">
        <v>801.05592688609988</v>
      </c>
      <c r="G280" s="482">
        <v>42644</v>
      </c>
      <c r="H280" s="482">
        <v>42914</v>
      </c>
      <c r="I280" s="482">
        <v>49947</v>
      </c>
      <c r="J280" s="216">
        <v>19</v>
      </c>
      <c r="K280" s="216">
        <v>11</v>
      </c>
    </row>
    <row r="281" spans="1:11" s="130" customFormat="1" ht="17.100000000000001" customHeight="1" x14ac:dyDescent="0.25">
      <c r="A281" s="216">
        <v>317</v>
      </c>
      <c r="B281" s="216" t="s">
        <v>600</v>
      </c>
      <c r="C281" s="480" t="s">
        <v>760</v>
      </c>
      <c r="D281" s="481">
        <v>5555.4588354125999</v>
      </c>
      <c r="E281" s="481">
        <v>5555.4588354125999</v>
      </c>
      <c r="F281" s="481">
        <v>5555.4588354125999</v>
      </c>
      <c r="G281" s="482">
        <v>42619</v>
      </c>
      <c r="H281" s="482">
        <v>42881</v>
      </c>
      <c r="I281" s="482">
        <v>49947</v>
      </c>
      <c r="J281" s="216">
        <v>19</v>
      </c>
      <c r="K281" s="216">
        <v>11</v>
      </c>
    </row>
    <row r="282" spans="1:11" s="130" customFormat="1" ht="17.100000000000001" customHeight="1" x14ac:dyDescent="0.25">
      <c r="A282" s="216">
        <v>318</v>
      </c>
      <c r="B282" s="216" t="s">
        <v>1389</v>
      </c>
      <c r="C282" s="480" t="s">
        <v>1390</v>
      </c>
      <c r="D282" s="481">
        <v>3020.7462832399997</v>
      </c>
      <c r="E282" s="481">
        <v>3020.7462832399997</v>
      </c>
      <c r="F282" s="481">
        <v>3020.7462832399997</v>
      </c>
      <c r="G282" s="482">
        <v>42485</v>
      </c>
      <c r="H282" s="482">
        <v>42545</v>
      </c>
      <c r="I282" s="482">
        <v>46139</v>
      </c>
      <c r="J282" s="216">
        <v>9</v>
      </c>
      <c r="K282" s="216">
        <v>6</v>
      </c>
    </row>
    <row r="283" spans="1:11" s="130" customFormat="1" ht="17.100000000000001" customHeight="1" x14ac:dyDescent="0.25">
      <c r="A283" s="216">
        <v>319</v>
      </c>
      <c r="B283" s="216" t="s">
        <v>622</v>
      </c>
      <c r="C283" s="480" t="s">
        <v>1391</v>
      </c>
      <c r="D283" s="481">
        <v>6750.6005171647994</v>
      </c>
      <c r="E283" s="481">
        <v>6750.6005171647994</v>
      </c>
      <c r="F283" s="481">
        <v>6750.6005171647994</v>
      </c>
      <c r="G283" s="482">
        <v>42853</v>
      </c>
      <c r="H283" s="482">
        <v>42870</v>
      </c>
      <c r="I283" s="482">
        <v>46365</v>
      </c>
      <c r="J283" s="216">
        <v>9</v>
      </c>
      <c r="K283" s="216">
        <v>6</v>
      </c>
    </row>
    <row r="284" spans="1:11" s="130" customFormat="1" ht="17.100000000000001" customHeight="1" x14ac:dyDescent="0.25">
      <c r="A284" s="216">
        <v>320</v>
      </c>
      <c r="B284" s="216" t="s">
        <v>508</v>
      </c>
      <c r="C284" s="480" t="s">
        <v>1392</v>
      </c>
      <c r="D284" s="481">
        <v>26025.7255349158</v>
      </c>
      <c r="E284" s="481">
        <v>26025.7255349158</v>
      </c>
      <c r="F284" s="481">
        <v>26025.7255349158</v>
      </c>
      <c r="G284" s="482">
        <v>42646</v>
      </c>
      <c r="H284" s="482">
        <v>42741</v>
      </c>
      <c r="I284" s="482">
        <v>49947</v>
      </c>
      <c r="J284" s="216">
        <v>19</v>
      </c>
      <c r="K284" s="216">
        <v>11</v>
      </c>
    </row>
    <row r="285" spans="1:11" s="130" customFormat="1" ht="17.100000000000001" customHeight="1" x14ac:dyDescent="0.25">
      <c r="A285" s="216">
        <v>321</v>
      </c>
      <c r="B285" s="216" t="s">
        <v>600</v>
      </c>
      <c r="C285" s="480" t="s">
        <v>764</v>
      </c>
      <c r="D285" s="481">
        <v>27487.625468534497</v>
      </c>
      <c r="E285" s="481">
        <v>27487.625468534497</v>
      </c>
      <c r="F285" s="481">
        <v>27487.625468534497</v>
      </c>
      <c r="G285" s="482">
        <v>42734</v>
      </c>
      <c r="H285" s="482">
        <v>45628</v>
      </c>
      <c r="I285" s="482">
        <v>54389</v>
      </c>
      <c r="J285" s="216">
        <v>31</v>
      </c>
      <c r="K285" s="216">
        <v>10</v>
      </c>
    </row>
    <row r="286" spans="1:11" s="130" customFormat="1" ht="17.100000000000001" customHeight="1" x14ac:dyDescent="0.25">
      <c r="A286" s="216">
        <v>322</v>
      </c>
      <c r="B286" s="216" t="s">
        <v>622</v>
      </c>
      <c r="C286" s="480" t="s">
        <v>1393</v>
      </c>
      <c r="D286" s="481">
        <v>48424.582945790797</v>
      </c>
      <c r="E286" s="481">
        <v>48424.582945790797</v>
      </c>
      <c r="F286" s="481">
        <v>48424.582945790797</v>
      </c>
      <c r="G286" s="482">
        <v>42709</v>
      </c>
      <c r="H286" s="482">
        <v>45334</v>
      </c>
      <c r="I286" s="482">
        <v>54389</v>
      </c>
      <c r="J286" s="216">
        <v>31</v>
      </c>
      <c r="K286" s="216">
        <v>11</v>
      </c>
    </row>
    <row r="287" spans="1:11" s="137" customFormat="1" ht="17.100000000000001" customHeight="1" x14ac:dyDescent="0.25">
      <c r="A287" s="485" t="s">
        <v>1394</v>
      </c>
      <c r="B287" s="485"/>
      <c r="C287" s="485"/>
      <c r="D287" s="483">
        <f>SUM(D288:D302)</f>
        <v>211289.88874421216</v>
      </c>
      <c r="E287" s="483">
        <f>SUM(E288:E302)</f>
        <v>211289.88874421216</v>
      </c>
      <c r="F287" s="483">
        <f>SUM(F288:F302)</f>
        <v>211289.88874421216</v>
      </c>
      <c r="G287" s="482"/>
      <c r="H287" s="482"/>
      <c r="I287" s="482"/>
      <c r="J287" s="216"/>
      <c r="K287" s="216"/>
    </row>
    <row r="288" spans="1:11" s="130" customFormat="1" ht="17.100000000000001" customHeight="1" x14ac:dyDescent="0.25">
      <c r="A288" s="216">
        <v>323</v>
      </c>
      <c r="B288" s="216" t="s">
        <v>498</v>
      </c>
      <c r="C288" s="480" t="s">
        <v>1395</v>
      </c>
      <c r="D288" s="481">
        <v>25159.427392554397</v>
      </c>
      <c r="E288" s="481">
        <v>25159.427392554397</v>
      </c>
      <c r="F288" s="481">
        <v>25159.427392554397</v>
      </c>
      <c r="G288" s="482">
        <v>44680</v>
      </c>
      <c r="H288" s="482">
        <v>44679</v>
      </c>
      <c r="I288" s="482">
        <v>48362</v>
      </c>
      <c r="J288" s="216">
        <v>10</v>
      </c>
      <c r="K288" s="216">
        <v>0</v>
      </c>
    </row>
    <row r="289" spans="1:11" s="130" customFormat="1" ht="17.100000000000001" customHeight="1" x14ac:dyDescent="0.25">
      <c r="A289" s="216">
        <v>324</v>
      </c>
      <c r="B289" s="216" t="s">
        <v>508</v>
      </c>
      <c r="C289" s="480" t="s">
        <v>1396</v>
      </c>
      <c r="D289" s="481">
        <v>8460.4453992555991</v>
      </c>
      <c r="E289" s="481">
        <v>8460.4453992555991</v>
      </c>
      <c r="F289" s="481">
        <v>8460.4453992555991</v>
      </c>
      <c r="G289" s="482">
        <v>44652</v>
      </c>
      <c r="H289" s="482">
        <v>44502</v>
      </c>
      <c r="I289" s="482">
        <v>48031</v>
      </c>
      <c r="J289" s="216">
        <v>9</v>
      </c>
      <c r="K289" s="216">
        <v>2</v>
      </c>
    </row>
    <row r="290" spans="1:11" s="130" customFormat="1" ht="17.100000000000001" customHeight="1" x14ac:dyDescent="0.25">
      <c r="A290" s="216">
        <v>325</v>
      </c>
      <c r="B290" s="216" t="s">
        <v>498</v>
      </c>
      <c r="C290" s="480" t="s">
        <v>1397</v>
      </c>
      <c r="D290" s="481">
        <v>33047.940930389799</v>
      </c>
      <c r="E290" s="481">
        <v>33047.940930389799</v>
      </c>
      <c r="F290" s="481">
        <v>33047.940930389799</v>
      </c>
      <c r="G290" s="482">
        <v>44900</v>
      </c>
      <c r="H290" s="482">
        <v>44896</v>
      </c>
      <c r="I290" s="482">
        <v>48366</v>
      </c>
      <c r="J290" s="216">
        <v>9</v>
      </c>
      <c r="K290" s="216">
        <v>6</v>
      </c>
    </row>
    <row r="291" spans="1:11" s="130" customFormat="1" ht="17.100000000000001" customHeight="1" x14ac:dyDescent="0.25">
      <c r="A291" s="216">
        <v>326</v>
      </c>
      <c r="B291" s="216" t="s">
        <v>508</v>
      </c>
      <c r="C291" s="480" t="s">
        <v>1398</v>
      </c>
      <c r="D291" s="481">
        <v>4539.4905759129997</v>
      </c>
      <c r="E291" s="481">
        <v>4539.4905759129997</v>
      </c>
      <c r="F291" s="481">
        <v>4539.4905759129997</v>
      </c>
      <c r="G291" s="482">
        <v>44380</v>
      </c>
      <c r="H291" s="482">
        <v>44379</v>
      </c>
      <c r="I291" s="482">
        <v>48003</v>
      </c>
      <c r="J291" s="216">
        <v>9</v>
      </c>
      <c r="K291" s="216">
        <v>6</v>
      </c>
    </row>
    <row r="292" spans="1:11" s="130" customFormat="1" ht="17.100000000000001" customHeight="1" x14ac:dyDescent="0.25">
      <c r="A292" s="216">
        <v>327</v>
      </c>
      <c r="B292" s="216" t="s">
        <v>496</v>
      </c>
      <c r="C292" s="480" t="s">
        <v>766</v>
      </c>
      <c r="D292" s="481">
        <v>1533.8194925452999</v>
      </c>
      <c r="E292" s="481">
        <v>1533.8194925452999</v>
      </c>
      <c r="F292" s="481">
        <v>1533.8194925452999</v>
      </c>
      <c r="G292" s="482">
        <v>43466</v>
      </c>
      <c r="H292" s="482">
        <v>43554</v>
      </c>
      <c r="I292" s="482">
        <v>47513</v>
      </c>
      <c r="J292" s="216">
        <v>11</v>
      </c>
      <c r="K292" s="216">
        <v>0</v>
      </c>
    </row>
    <row r="293" spans="1:11" s="130" customFormat="1" ht="17.100000000000001" customHeight="1" x14ac:dyDescent="0.25">
      <c r="A293" s="216">
        <v>328</v>
      </c>
      <c r="B293" s="216" t="s">
        <v>508</v>
      </c>
      <c r="C293" s="480" t="s">
        <v>767</v>
      </c>
      <c r="D293" s="481">
        <v>395.26096778479996</v>
      </c>
      <c r="E293" s="481">
        <v>395.26096778479996</v>
      </c>
      <c r="F293" s="481">
        <v>395.26096778479996</v>
      </c>
      <c r="G293" s="482">
        <v>43208</v>
      </c>
      <c r="H293" s="482">
        <v>43208</v>
      </c>
      <c r="I293" s="482">
        <v>54128</v>
      </c>
      <c r="J293" s="216">
        <v>29</v>
      </c>
      <c r="K293" s="216">
        <v>10</v>
      </c>
    </row>
    <row r="294" spans="1:11" s="130" customFormat="1" ht="17.100000000000001" customHeight="1" x14ac:dyDescent="0.25">
      <c r="A294" s="216">
        <v>329</v>
      </c>
      <c r="B294" s="216" t="s">
        <v>496</v>
      </c>
      <c r="C294" s="480" t="s">
        <v>1399</v>
      </c>
      <c r="D294" s="481">
        <v>1395.4471991573</v>
      </c>
      <c r="E294" s="481">
        <v>1395.4471991573</v>
      </c>
      <c r="F294" s="481">
        <v>1395.4471991573</v>
      </c>
      <c r="G294" s="482">
        <v>45412</v>
      </c>
      <c r="H294" s="482">
        <v>45777</v>
      </c>
      <c r="I294" s="482">
        <v>49094</v>
      </c>
      <c r="J294" s="216">
        <v>10</v>
      </c>
      <c r="K294" s="216">
        <v>0</v>
      </c>
    </row>
    <row r="295" spans="1:11" s="130" customFormat="1" ht="17.100000000000001" customHeight="1" x14ac:dyDescent="0.25">
      <c r="A295" s="216">
        <v>330</v>
      </c>
      <c r="B295" s="216" t="s">
        <v>527</v>
      </c>
      <c r="C295" s="480" t="s">
        <v>1400</v>
      </c>
      <c r="D295" s="481">
        <v>12987.162522745999</v>
      </c>
      <c r="E295" s="481">
        <v>12987.162522745999</v>
      </c>
      <c r="F295" s="481">
        <v>12987.162522745999</v>
      </c>
      <c r="G295" s="482">
        <v>44804</v>
      </c>
      <c r="H295" s="482">
        <v>44804</v>
      </c>
      <c r="I295" s="482">
        <v>55061</v>
      </c>
      <c r="J295" s="216">
        <v>27</v>
      </c>
      <c r="K295" s="216">
        <v>6</v>
      </c>
    </row>
    <row r="296" spans="1:11" s="130" customFormat="1" ht="17.100000000000001" customHeight="1" x14ac:dyDescent="0.25">
      <c r="A296" s="216">
        <v>331</v>
      </c>
      <c r="B296" s="216" t="s">
        <v>508</v>
      </c>
      <c r="C296" s="480" t="s">
        <v>1401</v>
      </c>
      <c r="D296" s="481">
        <v>695.41822923159998</v>
      </c>
      <c r="E296" s="481">
        <v>695.41822923159998</v>
      </c>
      <c r="F296" s="481">
        <v>695.41822923159998</v>
      </c>
      <c r="G296" s="482">
        <v>44566</v>
      </c>
      <c r="H296" s="482">
        <v>44567</v>
      </c>
      <c r="I296" s="482">
        <v>48337</v>
      </c>
      <c r="J296" s="216">
        <v>10</v>
      </c>
      <c r="K296" s="216">
        <v>3</v>
      </c>
    </row>
    <row r="297" spans="1:11" s="130" customFormat="1" ht="17.100000000000001" customHeight="1" x14ac:dyDescent="0.25">
      <c r="A297" s="216">
        <v>332</v>
      </c>
      <c r="B297" s="216" t="s">
        <v>1316</v>
      </c>
      <c r="C297" s="480" t="s">
        <v>1402</v>
      </c>
      <c r="D297" s="481">
        <v>12228.958323897199</v>
      </c>
      <c r="E297" s="481">
        <v>12228.958323897199</v>
      </c>
      <c r="F297" s="481">
        <v>12228.958323897199</v>
      </c>
      <c r="G297" s="482">
        <v>45015</v>
      </c>
      <c r="H297" s="482">
        <v>45380</v>
      </c>
      <c r="I297" s="482">
        <v>48698</v>
      </c>
      <c r="J297" s="216">
        <v>10</v>
      </c>
      <c r="K297" s="216">
        <v>0</v>
      </c>
    </row>
    <row r="298" spans="1:11" s="130" customFormat="1" ht="17.100000000000001" customHeight="1" x14ac:dyDescent="0.25">
      <c r="A298" s="216">
        <v>334</v>
      </c>
      <c r="B298" s="216" t="s">
        <v>508</v>
      </c>
      <c r="C298" s="480" t="s">
        <v>1403</v>
      </c>
      <c r="D298" s="481">
        <v>428.42194613650003</v>
      </c>
      <c r="E298" s="481">
        <v>428.42194613650003</v>
      </c>
      <c r="F298" s="481">
        <v>428.42194613650003</v>
      </c>
      <c r="G298" s="482">
        <v>44228</v>
      </c>
      <c r="H298" s="482">
        <v>44410</v>
      </c>
      <c r="I298" s="482">
        <v>48061</v>
      </c>
      <c r="J298" s="216">
        <v>10</v>
      </c>
      <c r="K298" s="216">
        <v>0</v>
      </c>
    </row>
    <row r="299" spans="1:11" s="130" customFormat="1" ht="17.100000000000001" customHeight="1" x14ac:dyDescent="0.25">
      <c r="A299" s="216">
        <v>336</v>
      </c>
      <c r="B299" s="216" t="s">
        <v>600</v>
      </c>
      <c r="C299" s="480" t="s">
        <v>768</v>
      </c>
      <c r="D299" s="481">
        <v>18097.385142876599</v>
      </c>
      <c r="E299" s="481">
        <v>18097.385142876599</v>
      </c>
      <c r="F299" s="481">
        <v>18097.385142876599</v>
      </c>
      <c r="G299" s="482">
        <v>43069</v>
      </c>
      <c r="H299" s="482">
        <v>43525</v>
      </c>
      <c r="I299" s="482">
        <v>54087</v>
      </c>
      <c r="J299" s="216">
        <v>30</v>
      </c>
      <c r="K299" s="216">
        <v>1</v>
      </c>
    </row>
    <row r="300" spans="1:11" s="130" customFormat="1" ht="17.100000000000001" customHeight="1" x14ac:dyDescent="0.25">
      <c r="A300" s="216">
        <v>337</v>
      </c>
      <c r="B300" s="216" t="s">
        <v>600</v>
      </c>
      <c r="C300" s="480" t="s">
        <v>769</v>
      </c>
      <c r="D300" s="481">
        <v>17568.898222116699</v>
      </c>
      <c r="E300" s="481">
        <v>17568.898222116699</v>
      </c>
      <c r="F300" s="481">
        <v>17568.898222116699</v>
      </c>
      <c r="G300" s="482">
        <v>43403</v>
      </c>
      <c r="H300" s="482">
        <v>43495</v>
      </c>
      <c r="I300" s="482">
        <v>47210</v>
      </c>
      <c r="J300" s="216">
        <v>10</v>
      </c>
      <c r="K300" s="216">
        <v>6</v>
      </c>
    </row>
    <row r="301" spans="1:11" s="130" customFormat="1" ht="17.100000000000001" customHeight="1" x14ac:dyDescent="0.25">
      <c r="A301" s="216">
        <v>338</v>
      </c>
      <c r="B301" s="216" t="s">
        <v>600</v>
      </c>
      <c r="C301" s="480" t="s">
        <v>1092</v>
      </c>
      <c r="D301" s="481">
        <v>45215.563641424094</v>
      </c>
      <c r="E301" s="481">
        <v>45215.563641424094</v>
      </c>
      <c r="F301" s="481">
        <v>45215.563641424094</v>
      </c>
      <c r="G301" s="482">
        <v>43098</v>
      </c>
      <c r="H301" s="482">
        <v>46022</v>
      </c>
      <c r="I301" s="482">
        <v>50040</v>
      </c>
      <c r="J301" s="216">
        <v>18</v>
      </c>
      <c r="K301" s="216">
        <v>11</v>
      </c>
    </row>
    <row r="302" spans="1:11" s="130" customFormat="1" ht="17.100000000000001" customHeight="1" x14ac:dyDescent="0.25">
      <c r="A302" s="216">
        <v>339</v>
      </c>
      <c r="B302" s="216" t="s">
        <v>600</v>
      </c>
      <c r="C302" s="480" t="s">
        <v>771</v>
      </c>
      <c r="D302" s="481">
        <v>29536.248758183297</v>
      </c>
      <c r="E302" s="481">
        <v>29536.248758183297</v>
      </c>
      <c r="F302" s="481">
        <v>29536.248758183297</v>
      </c>
      <c r="G302" s="482">
        <v>42730</v>
      </c>
      <c r="H302" s="482">
        <v>44561</v>
      </c>
      <c r="I302" s="482">
        <v>54423</v>
      </c>
      <c r="J302" s="216">
        <v>31</v>
      </c>
      <c r="K302" s="216">
        <v>11</v>
      </c>
    </row>
    <row r="303" spans="1:11" s="130" customFormat="1" ht="17.100000000000001" customHeight="1" x14ac:dyDescent="0.25">
      <c r="A303" s="485" t="s">
        <v>1404</v>
      </c>
      <c r="B303" s="485"/>
      <c r="C303" s="485"/>
      <c r="D303" s="483">
        <f>SUM(D304:D314)</f>
        <v>151390.9274603909</v>
      </c>
      <c r="E303" s="483">
        <f>SUM(E304:E314)</f>
        <v>151390.9274603909</v>
      </c>
      <c r="F303" s="483">
        <f>SUM(F304:F314)</f>
        <v>151390.9274603909</v>
      </c>
      <c r="G303" s="482"/>
      <c r="H303" s="482"/>
      <c r="I303" s="482"/>
      <c r="J303" s="216"/>
      <c r="K303" s="216"/>
    </row>
    <row r="304" spans="1:11" s="130" customFormat="1" ht="17.100000000000001" customHeight="1" x14ac:dyDescent="0.25">
      <c r="A304" s="216">
        <v>340</v>
      </c>
      <c r="B304" s="216" t="s">
        <v>498</v>
      </c>
      <c r="C304" s="480" t="s">
        <v>1405</v>
      </c>
      <c r="D304" s="481">
        <v>6773.1781581780997</v>
      </c>
      <c r="E304" s="481">
        <v>6773.1781581780997</v>
      </c>
      <c r="F304" s="481">
        <v>6773.1781581780997</v>
      </c>
      <c r="G304" s="482">
        <v>44715</v>
      </c>
      <c r="H304" s="482">
        <v>44714</v>
      </c>
      <c r="I304" s="482">
        <v>48458</v>
      </c>
      <c r="J304" s="216">
        <v>9</v>
      </c>
      <c r="K304" s="216">
        <v>11</v>
      </c>
    </row>
    <row r="305" spans="1:21" s="130" customFormat="1" ht="17.100000000000001" customHeight="1" x14ac:dyDescent="0.25">
      <c r="A305" s="216">
        <v>341</v>
      </c>
      <c r="B305" s="216" t="s">
        <v>508</v>
      </c>
      <c r="C305" s="480" t="s">
        <v>1406</v>
      </c>
      <c r="D305" s="481">
        <v>2476.4123774725999</v>
      </c>
      <c r="E305" s="481">
        <v>2476.4123774725999</v>
      </c>
      <c r="F305" s="481">
        <v>2476.4123774725999</v>
      </c>
      <c r="G305" s="482">
        <v>44257</v>
      </c>
      <c r="H305" s="482">
        <v>44256</v>
      </c>
      <c r="I305" s="482">
        <v>47543</v>
      </c>
      <c r="J305" s="216">
        <v>9</v>
      </c>
      <c r="K305" s="216">
        <v>0</v>
      </c>
    </row>
    <row r="306" spans="1:21" s="130" customFormat="1" ht="17.100000000000001" customHeight="1" x14ac:dyDescent="0.25">
      <c r="A306" s="216">
        <v>342</v>
      </c>
      <c r="B306" s="216" t="s">
        <v>498</v>
      </c>
      <c r="C306" s="480" t="s">
        <v>1407</v>
      </c>
      <c r="D306" s="481">
        <v>33184.435698953297</v>
      </c>
      <c r="E306" s="481">
        <v>33184.435698953297</v>
      </c>
      <c r="F306" s="481">
        <v>33184.435698953297</v>
      </c>
      <c r="G306" s="482">
        <v>44350</v>
      </c>
      <c r="H306" s="482">
        <v>44713</v>
      </c>
      <c r="I306" s="482">
        <v>48184</v>
      </c>
      <c r="J306" s="216">
        <v>10</v>
      </c>
      <c r="K306" s="216">
        <v>0</v>
      </c>
    </row>
    <row r="307" spans="1:21" s="130" customFormat="1" ht="17.100000000000001" customHeight="1" x14ac:dyDescent="0.25">
      <c r="A307" s="216">
        <v>343</v>
      </c>
      <c r="B307" s="216" t="s">
        <v>508</v>
      </c>
      <c r="C307" s="480" t="s">
        <v>1408</v>
      </c>
      <c r="D307" s="481">
        <v>6214.3350492495993</v>
      </c>
      <c r="E307" s="481">
        <v>6214.3350492495993</v>
      </c>
      <c r="F307" s="481">
        <v>6214.3350492495993</v>
      </c>
      <c r="G307" s="482">
        <v>44288</v>
      </c>
      <c r="H307" s="482">
        <v>44109</v>
      </c>
      <c r="I307" s="482">
        <v>47672</v>
      </c>
      <c r="J307" s="216">
        <v>9</v>
      </c>
      <c r="K307" s="216">
        <v>4</v>
      </c>
    </row>
    <row r="308" spans="1:21" s="130" customFormat="1" ht="17.100000000000001" customHeight="1" x14ac:dyDescent="0.25">
      <c r="A308" s="216">
        <v>344</v>
      </c>
      <c r="B308" s="216" t="s">
        <v>498</v>
      </c>
      <c r="C308" s="480" t="s">
        <v>1409</v>
      </c>
      <c r="D308" s="481">
        <v>30396.797941721099</v>
      </c>
      <c r="E308" s="481">
        <v>30396.797941721099</v>
      </c>
      <c r="F308" s="481">
        <v>30396.797941721099</v>
      </c>
      <c r="G308" s="482">
        <v>43924</v>
      </c>
      <c r="H308" s="482">
        <v>44564</v>
      </c>
      <c r="I308" s="482">
        <v>47665</v>
      </c>
      <c r="J308" s="216">
        <v>10</v>
      </c>
      <c r="K308" s="216">
        <v>2</v>
      </c>
    </row>
    <row r="309" spans="1:21" s="130" customFormat="1" ht="17.100000000000001" customHeight="1" x14ac:dyDescent="0.25">
      <c r="A309" s="216">
        <v>345</v>
      </c>
      <c r="B309" s="216" t="s">
        <v>508</v>
      </c>
      <c r="C309" s="480" t="s">
        <v>1410</v>
      </c>
      <c r="D309" s="481">
        <v>4228.6830762537002</v>
      </c>
      <c r="E309" s="481">
        <v>4228.6830762537002</v>
      </c>
      <c r="F309" s="481">
        <v>4228.6830762537002</v>
      </c>
      <c r="G309" s="482">
        <v>44565</v>
      </c>
      <c r="H309" s="482">
        <v>44565</v>
      </c>
      <c r="I309" s="482">
        <v>48397</v>
      </c>
      <c r="J309" s="216">
        <v>10</v>
      </c>
      <c r="K309" s="216">
        <v>2</v>
      </c>
    </row>
    <row r="310" spans="1:21" s="130" customFormat="1" ht="17.100000000000001" customHeight="1" x14ac:dyDescent="0.25">
      <c r="A310" s="216">
        <v>346</v>
      </c>
      <c r="B310" s="216" t="s">
        <v>498</v>
      </c>
      <c r="C310" s="480" t="s">
        <v>1411</v>
      </c>
      <c r="D310" s="481">
        <v>13975.285095031999</v>
      </c>
      <c r="E310" s="481">
        <v>13975.285095031999</v>
      </c>
      <c r="F310" s="481">
        <v>13975.285095031999</v>
      </c>
      <c r="G310" s="482">
        <v>45089</v>
      </c>
      <c r="H310" s="482">
        <v>45086</v>
      </c>
      <c r="I310" s="482">
        <v>48760</v>
      </c>
      <c r="J310" s="216">
        <v>10</v>
      </c>
      <c r="K310" s="216">
        <v>0</v>
      </c>
    </row>
    <row r="311" spans="1:21" s="130" customFormat="1" ht="17.100000000000001" customHeight="1" x14ac:dyDescent="0.25">
      <c r="A311" s="216">
        <v>347</v>
      </c>
      <c r="B311" s="216" t="s">
        <v>498</v>
      </c>
      <c r="C311" s="480" t="s">
        <v>594</v>
      </c>
      <c r="D311" s="481">
        <v>22078.305358068101</v>
      </c>
      <c r="E311" s="481">
        <v>22078.305358068101</v>
      </c>
      <c r="F311" s="481">
        <v>22078.305358068101</v>
      </c>
      <c r="G311" s="482">
        <v>45019</v>
      </c>
      <c r="H311" s="482">
        <v>45018</v>
      </c>
      <c r="I311" s="482">
        <v>48853</v>
      </c>
      <c r="J311" s="216">
        <v>10</v>
      </c>
      <c r="K311" s="216">
        <v>0</v>
      </c>
    </row>
    <row r="312" spans="1:21" s="130" customFormat="1" ht="17.100000000000001" customHeight="1" x14ac:dyDescent="0.25">
      <c r="A312" s="216">
        <v>348</v>
      </c>
      <c r="B312" s="216" t="s">
        <v>512</v>
      </c>
      <c r="C312" s="480" t="s">
        <v>772</v>
      </c>
      <c r="D312" s="481">
        <v>2322.0014291528</v>
      </c>
      <c r="E312" s="481">
        <v>2322.0014291528</v>
      </c>
      <c r="F312" s="481">
        <v>2322.0014291528</v>
      </c>
      <c r="G312" s="482">
        <v>43791</v>
      </c>
      <c r="H312" s="482">
        <v>43791</v>
      </c>
      <c r="I312" s="482">
        <v>47444</v>
      </c>
      <c r="J312" s="216">
        <v>10</v>
      </c>
      <c r="K312" s="216">
        <v>0</v>
      </c>
    </row>
    <row r="313" spans="1:21" s="130" customFormat="1" ht="17.100000000000001" customHeight="1" x14ac:dyDescent="0.25">
      <c r="A313" s="216">
        <v>349</v>
      </c>
      <c r="B313" s="216" t="s">
        <v>600</v>
      </c>
      <c r="C313" s="480" t="s">
        <v>1093</v>
      </c>
      <c r="D313" s="481">
        <v>23667.324590997501</v>
      </c>
      <c r="E313" s="481">
        <v>23667.324590997501</v>
      </c>
      <c r="F313" s="481">
        <v>23667.324590997501</v>
      </c>
      <c r="G313" s="482">
        <v>43472</v>
      </c>
      <c r="H313" s="482">
        <v>46022</v>
      </c>
      <c r="I313" s="482">
        <v>50405</v>
      </c>
      <c r="J313" s="216">
        <v>18</v>
      </c>
      <c r="K313" s="216">
        <v>9</v>
      </c>
    </row>
    <row r="314" spans="1:21" s="130" customFormat="1" ht="17.100000000000001" customHeight="1" thickBot="1" x14ac:dyDescent="0.3">
      <c r="A314" s="453">
        <v>350</v>
      </c>
      <c r="B314" s="453" t="s">
        <v>600</v>
      </c>
      <c r="C314" s="487" t="s">
        <v>774</v>
      </c>
      <c r="D314" s="488">
        <v>6074.1686853120991</v>
      </c>
      <c r="E314" s="488">
        <v>6074.1686853120991</v>
      </c>
      <c r="F314" s="488">
        <v>6074.1686853120991</v>
      </c>
      <c r="G314" s="489">
        <v>43108</v>
      </c>
      <c r="H314" s="489">
        <v>45657</v>
      </c>
      <c r="I314" s="489">
        <v>50405</v>
      </c>
      <c r="J314" s="453">
        <v>19</v>
      </c>
      <c r="K314" s="453">
        <v>9</v>
      </c>
    </row>
    <row r="315" spans="1:21" s="506" customFormat="1" ht="17.25" customHeight="1" x14ac:dyDescent="0.25">
      <c r="A315" s="503" t="s">
        <v>1477</v>
      </c>
      <c r="B315" s="504"/>
      <c r="C315" s="504"/>
      <c r="D315" s="504"/>
      <c r="E315" s="504"/>
      <c r="F315" s="504"/>
      <c r="G315" s="504"/>
      <c r="H315" s="504"/>
      <c r="I315" s="504"/>
      <c r="J315" s="504"/>
      <c r="K315" s="504"/>
      <c r="L315" s="504"/>
      <c r="M315" s="504"/>
      <c r="N315" s="504"/>
      <c r="O315" s="505"/>
      <c r="R315" s="507"/>
      <c r="S315" s="508"/>
      <c r="T315" s="509"/>
      <c r="U315" s="510"/>
    </row>
    <row r="316" spans="1:21" ht="12.95" customHeight="1" x14ac:dyDescent="0.25">
      <c r="A316" s="466" t="s">
        <v>1412</v>
      </c>
      <c r="B316" s="466"/>
      <c r="C316" s="466"/>
      <c r="D316" s="466"/>
      <c r="E316" s="466"/>
      <c r="F316" s="466"/>
      <c r="G316" s="466"/>
      <c r="H316" s="466"/>
      <c r="I316" s="466"/>
      <c r="J316" s="466"/>
      <c r="K316" s="466"/>
    </row>
    <row r="317" spans="1:21" ht="12.95" customHeight="1" x14ac:dyDescent="0.25">
      <c r="A317" s="467" t="s">
        <v>1481</v>
      </c>
      <c r="B317" s="467"/>
      <c r="C317" s="467"/>
      <c r="D317" s="467"/>
      <c r="E317" s="467"/>
      <c r="F317" s="467"/>
      <c r="G317" s="467"/>
      <c r="H317" s="467"/>
      <c r="I317" s="467"/>
      <c r="J317" s="467"/>
      <c r="K317" s="468"/>
    </row>
    <row r="318" spans="1:21" ht="12.95" customHeight="1" x14ac:dyDescent="0.25">
      <c r="A318" s="469" t="s">
        <v>1413</v>
      </c>
      <c r="B318" s="468"/>
      <c r="C318" s="468"/>
      <c r="D318" s="468"/>
      <c r="E318" s="468"/>
      <c r="F318" s="468"/>
      <c r="G318" s="468"/>
      <c r="H318" s="468"/>
      <c r="I318" s="468"/>
      <c r="J318" s="468"/>
      <c r="K318" s="468"/>
    </row>
    <row r="319" spans="1:21" ht="12.95" customHeight="1" x14ac:dyDescent="0.25">
      <c r="A319" s="466" t="s">
        <v>1478</v>
      </c>
      <c r="B319" s="466"/>
      <c r="C319" s="466"/>
      <c r="D319" s="466"/>
      <c r="E319" s="466"/>
      <c r="F319" s="466"/>
      <c r="G319" s="466"/>
      <c r="H319" s="466"/>
      <c r="I319" s="466"/>
      <c r="J319" s="466"/>
      <c r="K319" s="466"/>
    </row>
    <row r="320" spans="1:21" ht="11.65" customHeight="1" x14ac:dyDescent="0.25">
      <c r="A320" s="470" t="s">
        <v>778</v>
      </c>
      <c r="B320" s="470"/>
      <c r="C320" s="470"/>
      <c r="D320" s="470"/>
      <c r="E320" s="470"/>
      <c r="F320" s="470"/>
      <c r="G320" s="470"/>
      <c r="H320" s="470"/>
      <c r="I320" s="470"/>
      <c r="J320" s="470"/>
      <c r="K320" s="468"/>
    </row>
    <row r="321" spans="1:10" ht="11.65" customHeight="1" x14ac:dyDescent="0.25">
      <c r="A321" s="139"/>
      <c r="B321" s="139"/>
      <c r="C321" s="140"/>
      <c r="D321" s="141"/>
      <c r="E321" s="142"/>
      <c r="F321" s="142"/>
      <c r="G321" s="142"/>
      <c r="H321" s="142"/>
      <c r="I321" s="143"/>
      <c r="J321" s="143"/>
    </row>
    <row r="322" spans="1:10" ht="11.65" customHeight="1" x14ac:dyDescent="0.25">
      <c r="A322" s="139"/>
      <c r="B322" s="139"/>
      <c r="C322" s="140"/>
      <c r="D322" s="141"/>
      <c r="E322" s="142"/>
      <c r="F322" s="142"/>
      <c r="G322" s="142"/>
      <c r="H322" s="142"/>
      <c r="I322" s="143"/>
      <c r="J322" s="143"/>
    </row>
    <row r="323" spans="1:10" ht="11.65" customHeight="1" x14ac:dyDescent="0.25">
      <c r="A323" s="139"/>
      <c r="B323" s="139"/>
      <c r="C323" s="140"/>
      <c r="D323" s="141"/>
      <c r="E323" s="142"/>
      <c r="F323" s="142"/>
      <c r="G323" s="142"/>
      <c r="H323" s="142"/>
      <c r="I323" s="143"/>
      <c r="J323" s="143"/>
    </row>
    <row r="324" spans="1:10" ht="11.65" customHeight="1" x14ac:dyDescent="0.25">
      <c r="A324" s="139"/>
      <c r="B324" s="139"/>
      <c r="C324" s="140"/>
      <c r="D324" s="141"/>
      <c r="E324" s="142"/>
      <c r="F324" s="142"/>
      <c r="G324" s="142"/>
      <c r="H324" s="142"/>
      <c r="I324" s="143"/>
      <c r="J324" s="143"/>
    </row>
    <row r="325" spans="1:10" ht="11.65" customHeight="1" x14ac:dyDescent="0.25">
      <c r="A325" s="139"/>
      <c r="B325" s="139"/>
      <c r="C325" s="140"/>
      <c r="D325" s="141"/>
      <c r="E325" s="142"/>
      <c r="F325" s="142"/>
      <c r="G325" s="142"/>
      <c r="H325" s="142"/>
      <c r="I325" s="143"/>
      <c r="J325" s="143"/>
    </row>
    <row r="326" spans="1:10" ht="11.65" customHeight="1" x14ac:dyDescent="0.25"/>
    <row r="327" spans="1:10" ht="11.65" customHeight="1" x14ac:dyDescent="0.25"/>
    <row r="328" spans="1:10" ht="11.65" customHeight="1" x14ac:dyDescent="0.25"/>
    <row r="329" spans="1:10" ht="11.65" customHeight="1" x14ac:dyDescent="0.25"/>
    <row r="330" spans="1:10" ht="11.65" customHeight="1" x14ac:dyDescent="0.25"/>
    <row r="331" spans="1:10" ht="11.65" customHeight="1" x14ac:dyDescent="0.25"/>
    <row r="332" spans="1:10" ht="11.65" customHeight="1" x14ac:dyDescent="0.25"/>
    <row r="333" spans="1:10" ht="11.65" customHeight="1" x14ac:dyDescent="0.25">
      <c r="A333" s="139"/>
      <c r="B333" s="139"/>
      <c r="C333" s="140"/>
      <c r="D333" s="141"/>
      <c r="E333" s="142"/>
      <c r="F333" s="142"/>
      <c r="G333" s="142"/>
      <c r="H333" s="142"/>
      <c r="I333" s="143"/>
      <c r="J333" s="143"/>
    </row>
    <row r="334" spans="1:10" ht="11.65" customHeight="1" x14ac:dyDescent="0.25">
      <c r="A334" s="139"/>
      <c r="B334" s="139"/>
      <c r="C334" s="140"/>
      <c r="D334" s="141"/>
      <c r="E334" s="142"/>
      <c r="F334" s="142"/>
      <c r="G334" s="142"/>
      <c r="H334" s="142"/>
      <c r="I334" s="143"/>
      <c r="J334" s="143"/>
    </row>
    <row r="335" spans="1:10" ht="11.65" customHeight="1" x14ac:dyDescent="0.25">
      <c r="A335" s="139"/>
      <c r="B335" s="139"/>
      <c r="C335" s="140"/>
      <c r="D335" s="141"/>
      <c r="E335" s="142"/>
      <c r="F335" s="142"/>
      <c r="G335" s="142"/>
      <c r="H335" s="142"/>
      <c r="I335" s="143"/>
      <c r="J335" s="143"/>
    </row>
    <row r="336" spans="1:10" ht="11.65" customHeight="1" x14ac:dyDescent="0.25">
      <c r="A336" s="139"/>
      <c r="B336" s="139"/>
      <c r="C336" s="140"/>
      <c r="D336" s="141"/>
      <c r="E336" s="142"/>
      <c r="F336" s="142"/>
      <c r="G336" s="142"/>
      <c r="H336" s="142"/>
      <c r="I336" s="143"/>
      <c r="J336" s="143"/>
    </row>
    <row r="337" spans="1:11" ht="11.65" customHeight="1" x14ac:dyDescent="0.25">
      <c r="A337" s="139"/>
      <c r="B337" s="139"/>
      <c r="C337" s="140"/>
      <c r="D337" s="141"/>
      <c r="E337" s="142"/>
      <c r="F337" s="142"/>
      <c r="G337" s="142"/>
      <c r="H337" s="142"/>
      <c r="I337" s="143"/>
      <c r="J337" s="143"/>
    </row>
    <row r="338" spans="1:11" ht="11.65" customHeight="1" x14ac:dyDescent="0.25">
      <c r="A338" s="139"/>
      <c r="B338" s="139"/>
      <c r="C338" s="140"/>
      <c r="D338" s="141"/>
      <c r="E338" s="142"/>
      <c r="F338" s="142"/>
      <c r="G338" s="142"/>
      <c r="H338" s="142"/>
      <c r="I338" s="143"/>
      <c r="J338" s="143"/>
    </row>
    <row r="339" spans="1:11" ht="11.65" customHeight="1" x14ac:dyDescent="0.25">
      <c r="A339" s="139"/>
      <c r="B339" s="139"/>
      <c r="C339" s="140"/>
      <c r="D339" s="141"/>
      <c r="E339" s="142"/>
      <c r="F339" s="142"/>
      <c r="G339" s="142"/>
      <c r="H339" s="142"/>
      <c r="I339" s="143"/>
      <c r="J339" s="143"/>
    </row>
    <row r="340" spans="1:11" ht="11.65" customHeight="1" x14ac:dyDescent="0.25">
      <c r="A340" s="139"/>
      <c r="B340" s="139"/>
      <c r="C340" s="140"/>
      <c r="D340" s="141"/>
      <c r="E340" s="142"/>
      <c r="F340" s="142"/>
      <c r="G340" s="142"/>
      <c r="H340" s="142"/>
      <c r="I340" s="143"/>
      <c r="J340" s="143"/>
    </row>
    <row r="341" spans="1:11" ht="11.65" customHeight="1" x14ac:dyDescent="0.25">
      <c r="A341" s="139"/>
      <c r="B341" s="139"/>
      <c r="C341" s="140"/>
      <c r="D341" s="141"/>
      <c r="E341" s="142"/>
      <c r="F341" s="142"/>
      <c r="G341" s="142"/>
      <c r="H341" s="142"/>
      <c r="I341" s="143"/>
      <c r="J341" s="143"/>
    </row>
    <row r="342" spans="1:11" ht="11.65" customHeight="1" x14ac:dyDescent="0.25">
      <c r="A342" s="139"/>
      <c r="B342" s="139"/>
      <c r="C342" s="140"/>
      <c r="D342" s="141"/>
      <c r="E342" s="142"/>
      <c r="F342" s="142"/>
      <c r="G342" s="142"/>
      <c r="H342" s="142"/>
      <c r="I342" s="143"/>
      <c r="J342" s="143"/>
    </row>
    <row r="343" spans="1:11" ht="11.65" customHeight="1" x14ac:dyDescent="0.25">
      <c r="A343" s="139"/>
      <c r="B343" s="139"/>
      <c r="C343" s="140"/>
      <c r="D343" s="141"/>
      <c r="E343" s="142"/>
      <c r="F343" s="142"/>
      <c r="G343" s="142"/>
      <c r="H343" s="142"/>
      <c r="I343" s="143"/>
      <c r="J343" s="143"/>
    </row>
    <row r="344" spans="1:11" ht="11.65" customHeight="1" x14ac:dyDescent="0.25">
      <c r="A344" s="139"/>
      <c r="B344" s="139"/>
      <c r="C344" s="140"/>
      <c r="D344" s="141"/>
      <c r="E344" s="142"/>
      <c r="F344" s="142"/>
      <c r="G344" s="142"/>
      <c r="H344" s="142"/>
      <c r="I344" s="143"/>
      <c r="J344" s="143"/>
    </row>
    <row r="345" spans="1:11" ht="11.65" customHeight="1" x14ac:dyDescent="0.25">
      <c r="A345" s="139"/>
      <c r="B345" s="139"/>
      <c r="C345" s="140"/>
      <c r="D345" s="141"/>
      <c r="E345" s="142"/>
      <c r="F345" s="142"/>
      <c r="G345" s="142"/>
      <c r="H345" s="142"/>
      <c r="I345" s="143"/>
      <c r="J345" s="143"/>
    </row>
    <row r="346" spans="1:11" ht="14.25" customHeight="1" x14ac:dyDescent="0.25">
      <c r="A346" s="144"/>
      <c r="B346" s="144"/>
      <c r="C346" s="144"/>
      <c r="D346" s="144"/>
      <c r="E346" s="144"/>
      <c r="F346" s="144"/>
      <c r="G346" s="144"/>
      <c r="H346" s="144"/>
      <c r="I346" s="144"/>
      <c r="J346" s="144"/>
    </row>
    <row r="347" spans="1:11" ht="14.25" customHeight="1" x14ac:dyDescent="0.25">
      <c r="A347" s="145"/>
      <c r="B347" s="145"/>
      <c r="C347" s="145"/>
      <c r="D347" s="145"/>
      <c r="E347" s="145"/>
      <c r="F347" s="145"/>
      <c r="G347" s="145"/>
      <c r="H347" s="145"/>
      <c r="I347" s="145"/>
      <c r="J347" s="145"/>
    </row>
    <row r="348" spans="1:11" ht="14.25" customHeight="1" x14ac:dyDescent="0.25">
      <c r="A348" s="146"/>
      <c r="B348" s="146"/>
      <c r="C348" s="146"/>
      <c r="D348" s="146"/>
      <c r="E348" s="146"/>
      <c r="F348" s="146"/>
      <c r="G348" s="146"/>
      <c r="H348" s="146"/>
      <c r="I348" s="146"/>
      <c r="J348" s="146"/>
    </row>
    <row r="349" spans="1:11" ht="12.75" customHeight="1" x14ac:dyDescent="0.25">
      <c r="A349" s="147"/>
      <c r="B349" s="147"/>
      <c r="C349" s="147"/>
      <c r="D349" s="147"/>
      <c r="E349" s="147"/>
      <c r="F349" s="147"/>
      <c r="G349" s="147"/>
      <c r="H349" s="147"/>
      <c r="I349" s="147"/>
      <c r="J349" s="147"/>
      <c r="K349" s="147"/>
    </row>
    <row r="350" spans="1:11" x14ac:dyDescent="0.25">
      <c r="A350" s="145"/>
      <c r="B350" s="145"/>
      <c r="C350" s="145"/>
      <c r="D350" s="145"/>
      <c r="E350" s="145"/>
      <c r="F350" s="145"/>
      <c r="G350" s="145"/>
      <c r="H350" s="145"/>
      <c r="I350" s="145"/>
      <c r="J350" s="145"/>
    </row>
  </sheetData>
  <mergeCells count="46">
    <mergeCell ref="L3:O3"/>
    <mergeCell ref="A349:K349"/>
    <mergeCell ref="A350:J350"/>
    <mergeCell ref="A1:C1"/>
    <mergeCell ref="A2:K2"/>
    <mergeCell ref="A3:F3"/>
    <mergeCell ref="G3:K3"/>
    <mergeCell ref="A316:K316"/>
    <mergeCell ref="A317:J317"/>
    <mergeCell ref="A319:K319"/>
    <mergeCell ref="A320:J320"/>
    <mergeCell ref="A346:J346"/>
    <mergeCell ref="A347:J347"/>
    <mergeCell ref="A238:C238"/>
    <mergeCell ref="A248:C248"/>
    <mergeCell ref="A263:C263"/>
    <mergeCell ref="A277:C277"/>
    <mergeCell ref="A287:C287"/>
    <mergeCell ref="A303:C303"/>
    <mergeCell ref="A144:C144"/>
    <mergeCell ref="A166:C166"/>
    <mergeCell ref="A191:C191"/>
    <mergeCell ref="A213:C213"/>
    <mergeCell ref="A224:C224"/>
    <mergeCell ref="A234:C234"/>
    <mergeCell ref="A39:C39"/>
    <mergeCell ref="A53:C53"/>
    <mergeCell ref="A64:C64"/>
    <mergeCell ref="A77:C77"/>
    <mergeCell ref="A116:C116"/>
    <mergeCell ref="A134:C134"/>
    <mergeCell ref="D10:D11"/>
    <mergeCell ref="E10:E11"/>
    <mergeCell ref="F10:F11"/>
    <mergeCell ref="A14:C14"/>
    <mergeCell ref="A30:C30"/>
    <mergeCell ref="L6:O6"/>
    <mergeCell ref="L7:O7"/>
    <mergeCell ref="A8:K8"/>
    <mergeCell ref="A9:A11"/>
    <mergeCell ref="B9:C11"/>
    <mergeCell ref="D9:E9"/>
    <mergeCell ref="G9:G11"/>
    <mergeCell ref="H9:H11"/>
    <mergeCell ref="I9:I11"/>
    <mergeCell ref="J9:K10"/>
  </mergeCells>
  <conditionalFormatting sqref="O315">
    <cfRule type="cellIs" dxfId="5" priority="3" stopIfTrue="1" operator="greaterThan">
      <formula>100</formula>
    </cfRule>
  </conditionalFormatting>
  <conditionalFormatting sqref="C315">
    <cfRule type="duplicateValues" dxfId="4" priority="2"/>
  </conditionalFormatting>
  <conditionalFormatting sqref="B315">
    <cfRule type="duplicateValues" dxfId="3" priority="1"/>
  </conditionalFormatting>
  <printOptions horizontalCentered="1"/>
  <pageMargins left="0.59055118110236227" right="0.39370078740157483" top="0.39370078740157483" bottom="0.39370078740157483" header="0" footer="0"/>
  <pageSetup scale="63" fitToHeight="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4"/>
  <sheetViews>
    <sheetView showGridLines="0" zoomScaleNormal="100" zoomScaleSheetLayoutView="80" workbookViewId="0">
      <selection activeCell="I18" sqref="I18"/>
    </sheetView>
  </sheetViews>
  <sheetFormatPr baseColWidth="10" defaultColWidth="11.42578125" defaultRowHeight="12.75" x14ac:dyDescent="0.25"/>
  <cols>
    <col min="1" max="2" width="5" style="88" customWidth="1"/>
    <col min="3" max="3" width="50.7109375" style="88" customWidth="1"/>
    <col min="4" max="4" width="18.7109375" style="166" customWidth="1"/>
    <col min="5" max="6" width="18.7109375" style="88" customWidth="1"/>
    <col min="7" max="9" width="13.7109375" style="88" customWidth="1"/>
    <col min="10" max="10" width="9.7109375" style="167" customWidth="1"/>
    <col min="11" max="11" width="9.7109375" style="136" customWidth="1"/>
    <col min="12" max="12" width="9.140625" style="129" customWidth="1"/>
    <col min="13" max="13" width="12" style="129" bestFit="1" customWidth="1"/>
    <col min="14" max="14" width="11.42578125" style="129"/>
    <col min="15" max="16" width="9.140625" style="129" customWidth="1"/>
    <col min="17" max="17" width="9" style="129" customWidth="1"/>
    <col min="18" max="18" width="9.140625" style="129" customWidth="1"/>
    <col min="19" max="19" width="9.28515625" style="129" customWidth="1"/>
    <col min="20" max="22" width="9.140625" style="129" customWidth="1"/>
    <col min="23" max="25" width="11.42578125" style="129"/>
    <col min="26" max="16384" width="11.42578125" style="88"/>
  </cols>
  <sheetData>
    <row r="1" spans="1:25" s="300" customFormat="1" ht="43.5" customHeight="1" x14ac:dyDescent="0.2">
      <c r="A1" s="168" t="s">
        <v>1437</v>
      </c>
      <c r="B1" s="168"/>
      <c r="C1" s="168"/>
      <c r="D1" s="169" t="s">
        <v>1439</v>
      </c>
      <c r="E1" s="169"/>
      <c r="F1" s="397"/>
      <c r="G1" s="397"/>
      <c r="H1" s="397"/>
      <c r="I1" s="397"/>
      <c r="J1" s="397"/>
      <c r="K1" s="397"/>
      <c r="L1" s="397"/>
      <c r="M1" s="397"/>
      <c r="N1" s="398"/>
    </row>
    <row r="2" spans="1:25" s="1" customFormat="1" ht="36" customHeight="1" thickBot="1" x14ac:dyDescent="0.45">
      <c r="A2" s="202" t="s">
        <v>1438</v>
      </c>
      <c r="B2" s="202"/>
      <c r="C2" s="202"/>
      <c r="D2" s="202"/>
      <c r="E2" s="202"/>
      <c r="F2" s="202"/>
      <c r="G2" s="202"/>
      <c r="H2" s="202"/>
      <c r="I2" s="202"/>
      <c r="J2" s="202"/>
      <c r="K2" s="202"/>
      <c r="L2" s="399"/>
      <c r="M2" s="9"/>
      <c r="N2" s="400"/>
      <c r="O2" s="400"/>
    </row>
    <row r="3" spans="1:25" customFormat="1" ht="6" customHeight="1" x14ac:dyDescent="0.4">
      <c r="A3" s="174"/>
      <c r="B3" s="174"/>
      <c r="C3" s="174"/>
      <c r="D3" s="174"/>
      <c r="E3" s="174"/>
      <c r="F3" s="174"/>
      <c r="G3" s="174"/>
      <c r="H3" s="174"/>
      <c r="I3" s="174"/>
      <c r="J3" s="174"/>
      <c r="K3" s="174"/>
      <c r="L3" s="401"/>
      <c r="M3" s="401"/>
      <c r="N3" s="401"/>
      <c r="O3" s="401"/>
    </row>
    <row r="4" spans="1:25" s="70" customFormat="1" ht="17.100000000000001" customHeight="1" x14ac:dyDescent="0.25">
      <c r="A4" s="338" t="s">
        <v>1436</v>
      </c>
      <c r="B4" s="338"/>
      <c r="C4" s="338"/>
      <c r="D4" s="338"/>
      <c r="E4" s="338"/>
      <c r="F4" s="338"/>
      <c r="G4" s="338"/>
      <c r="H4" s="338"/>
      <c r="I4" s="338"/>
      <c r="J4" s="460"/>
      <c r="K4" s="460"/>
      <c r="L4" s="148"/>
      <c r="M4" s="148"/>
      <c r="N4" s="148"/>
      <c r="O4" s="148"/>
      <c r="P4" s="148"/>
      <c r="Q4" s="148"/>
      <c r="R4" s="148"/>
      <c r="S4" s="148"/>
      <c r="T4" s="148"/>
      <c r="U4" s="148"/>
      <c r="V4" s="148"/>
      <c r="W4" s="148"/>
      <c r="X4" s="148"/>
      <c r="Y4" s="148"/>
    </row>
    <row r="5" spans="1:25" s="70" customFormat="1" ht="17.100000000000001" customHeight="1" x14ac:dyDescent="0.25">
      <c r="A5" s="338" t="s">
        <v>1326</v>
      </c>
      <c r="B5" s="459"/>
      <c r="C5" s="460"/>
      <c r="D5" s="459"/>
      <c r="E5" s="459"/>
      <c r="F5" s="459"/>
      <c r="G5" s="459"/>
      <c r="H5" s="459"/>
      <c r="I5" s="459"/>
      <c r="J5" s="460"/>
      <c r="K5" s="460"/>
      <c r="L5" s="126">
        <v>19.636299999999999</v>
      </c>
      <c r="M5" s="148"/>
      <c r="N5" s="148"/>
      <c r="O5" s="148"/>
      <c r="P5" s="148"/>
      <c r="Q5" s="148"/>
      <c r="R5" s="148"/>
      <c r="S5" s="148"/>
      <c r="T5" s="148"/>
      <c r="U5" s="148"/>
      <c r="V5" s="148"/>
      <c r="W5" s="148"/>
      <c r="X5" s="148"/>
      <c r="Y5" s="148"/>
    </row>
    <row r="6" spans="1:25" s="70" customFormat="1" ht="17.100000000000001" customHeight="1" x14ac:dyDescent="0.25">
      <c r="A6" s="337" t="s">
        <v>1</v>
      </c>
      <c r="B6" s="337"/>
      <c r="C6" s="337"/>
      <c r="D6" s="337"/>
      <c r="E6" s="337"/>
      <c r="F6" s="337"/>
      <c r="G6" s="337"/>
      <c r="H6" s="337"/>
      <c r="I6" s="337"/>
      <c r="J6" s="403"/>
      <c r="K6" s="403"/>
      <c r="L6" s="148"/>
      <c r="M6" s="148"/>
      <c r="N6" s="148"/>
      <c r="O6" s="148"/>
      <c r="P6" s="148"/>
      <c r="Q6" s="148"/>
      <c r="R6" s="148"/>
      <c r="S6" s="148"/>
      <c r="T6" s="148"/>
      <c r="U6" s="148"/>
      <c r="V6" s="148"/>
      <c r="W6" s="148"/>
      <c r="X6" s="148"/>
      <c r="Y6" s="148"/>
    </row>
    <row r="7" spans="1:25" s="70" customFormat="1" ht="17.100000000000001" customHeight="1" x14ac:dyDescent="0.25">
      <c r="A7" s="337" t="s">
        <v>456</v>
      </c>
      <c r="B7" s="337"/>
      <c r="C7" s="337"/>
      <c r="D7" s="337"/>
      <c r="E7" s="337"/>
      <c r="F7" s="337"/>
      <c r="G7" s="337"/>
      <c r="H7" s="337"/>
      <c r="I7" s="337"/>
      <c r="J7" s="403"/>
      <c r="K7" s="403"/>
      <c r="L7" s="149"/>
      <c r="M7" s="148"/>
      <c r="N7" s="148"/>
      <c r="O7" s="148"/>
      <c r="P7" s="148"/>
      <c r="Q7" s="148"/>
      <c r="R7" s="148"/>
      <c r="S7" s="148"/>
      <c r="T7" s="148"/>
      <c r="U7" s="148"/>
      <c r="V7" s="148"/>
      <c r="W7" s="148"/>
      <c r="X7" s="148"/>
      <c r="Y7" s="148"/>
    </row>
    <row r="8" spans="1:25" s="70" customFormat="1" ht="17.100000000000001" customHeight="1" x14ac:dyDescent="0.25">
      <c r="A8" s="461" t="s">
        <v>1476</v>
      </c>
      <c r="B8" s="461"/>
      <c r="C8" s="461"/>
      <c r="D8" s="461"/>
      <c r="E8" s="461"/>
      <c r="F8" s="461"/>
      <c r="G8" s="461"/>
      <c r="H8" s="461"/>
      <c r="I8" s="461"/>
      <c r="J8" s="461"/>
      <c r="K8" s="461"/>
      <c r="L8" s="148"/>
      <c r="M8" s="148"/>
      <c r="N8" s="148"/>
      <c r="O8" s="148"/>
      <c r="P8" s="148"/>
      <c r="Q8" s="148"/>
      <c r="R8" s="148"/>
      <c r="S8" s="148"/>
      <c r="T8" s="148"/>
      <c r="U8" s="148"/>
      <c r="V8" s="148"/>
      <c r="W8" s="148"/>
      <c r="X8" s="148"/>
      <c r="Y8" s="148"/>
    </row>
    <row r="9" spans="1:25" ht="28.5" customHeight="1" x14ac:dyDescent="0.25">
      <c r="A9" s="462" t="s">
        <v>1327</v>
      </c>
      <c r="B9" s="183" t="s">
        <v>1469</v>
      </c>
      <c r="C9" s="183"/>
      <c r="D9" s="463" t="s">
        <v>1328</v>
      </c>
      <c r="E9" s="463"/>
      <c r="F9" s="464" t="s">
        <v>1329</v>
      </c>
      <c r="G9" s="462" t="s">
        <v>1470</v>
      </c>
      <c r="H9" s="462" t="s">
        <v>1330</v>
      </c>
      <c r="I9" s="462" t="s">
        <v>1471</v>
      </c>
      <c r="J9" s="462" t="s">
        <v>1331</v>
      </c>
      <c r="K9" s="462"/>
      <c r="L9" s="150"/>
      <c r="M9" s="150"/>
      <c r="N9" s="150"/>
      <c r="O9" s="150"/>
      <c r="P9" s="150"/>
      <c r="Q9" s="150"/>
      <c r="R9" s="150"/>
      <c r="S9" s="150"/>
      <c r="T9" s="150"/>
      <c r="U9" s="150"/>
      <c r="V9" s="150"/>
    </row>
    <row r="10" spans="1:25" s="75" customFormat="1" ht="4.9000000000000004" customHeight="1" x14ac:dyDescent="0.25">
      <c r="A10" s="462"/>
      <c r="B10" s="183"/>
      <c r="C10" s="183"/>
      <c r="D10" s="462" t="s">
        <v>1332</v>
      </c>
      <c r="E10" s="462" t="s">
        <v>1333</v>
      </c>
      <c r="F10" s="462" t="s">
        <v>1333</v>
      </c>
      <c r="G10" s="462"/>
      <c r="H10" s="462"/>
      <c r="I10" s="462"/>
      <c r="J10" s="463"/>
      <c r="K10" s="463"/>
      <c r="L10" s="82"/>
      <c r="M10" s="82"/>
      <c r="N10" s="82"/>
      <c r="O10" s="82"/>
      <c r="P10" s="82"/>
      <c r="Q10" s="82"/>
      <c r="R10" s="82"/>
      <c r="S10" s="82"/>
      <c r="T10" s="82"/>
      <c r="U10" s="82"/>
      <c r="V10" s="82"/>
      <c r="W10" s="82"/>
      <c r="X10" s="82"/>
      <c r="Y10" s="82"/>
    </row>
    <row r="11" spans="1:25" s="75" customFormat="1" ht="52.5" customHeight="1" thickBot="1" x14ac:dyDescent="0.3">
      <c r="A11" s="463"/>
      <c r="B11" s="342"/>
      <c r="C11" s="342"/>
      <c r="D11" s="463"/>
      <c r="E11" s="463"/>
      <c r="F11" s="463"/>
      <c r="G11" s="463"/>
      <c r="H11" s="463"/>
      <c r="I11" s="463"/>
      <c r="J11" s="414" t="s">
        <v>1334</v>
      </c>
      <c r="K11" s="414" t="s">
        <v>1335</v>
      </c>
      <c r="L11" s="82"/>
      <c r="M11" s="82"/>
      <c r="N11" s="82"/>
      <c r="O11" s="82"/>
      <c r="P11" s="82"/>
      <c r="Q11" s="82"/>
      <c r="R11" s="82"/>
      <c r="S11" s="82"/>
      <c r="T11" s="82"/>
      <c r="U11" s="82"/>
      <c r="V11" s="82"/>
      <c r="W11" s="82"/>
      <c r="X11" s="82"/>
      <c r="Y11" s="82"/>
    </row>
    <row r="12" spans="1:25" s="75" customFormat="1" ht="5.25" customHeight="1" thickBot="1" x14ac:dyDescent="0.3">
      <c r="A12" s="491"/>
      <c r="B12" s="491"/>
      <c r="C12" s="491"/>
      <c r="D12" s="492"/>
      <c r="E12" s="493"/>
      <c r="F12" s="493"/>
      <c r="G12" s="491"/>
      <c r="H12" s="491"/>
      <c r="I12" s="491"/>
      <c r="J12" s="491"/>
      <c r="K12" s="350"/>
      <c r="L12" s="82"/>
      <c r="M12" s="82"/>
      <c r="N12" s="82"/>
      <c r="O12" s="82"/>
      <c r="P12" s="82"/>
      <c r="Q12" s="82"/>
      <c r="R12" s="82"/>
      <c r="S12" s="82"/>
      <c r="T12" s="82"/>
      <c r="U12" s="82"/>
      <c r="V12" s="82"/>
      <c r="W12" s="82"/>
      <c r="X12" s="82"/>
      <c r="Y12" s="82"/>
    </row>
    <row r="13" spans="1:25" s="82" customFormat="1" ht="17.100000000000001" customHeight="1" x14ac:dyDescent="0.25">
      <c r="A13" s="471"/>
      <c r="B13" s="471"/>
      <c r="C13" s="473" t="s">
        <v>844</v>
      </c>
      <c r="D13" s="483">
        <f>D14+D16+D29+D35+D38+D41+D43+D46+D48+D50+D53+D56+D59+D62</f>
        <v>831812.41006289795</v>
      </c>
      <c r="E13" s="483">
        <f>E14+E16+E29+E35+E38+E41+E43+E46+E48+E50+E53+E56+E59+E62</f>
        <v>831812.41006289795</v>
      </c>
      <c r="F13" s="483">
        <f>F14+F16+F29+F35+F38+F41+F43+F46+F48+F50+F53+F56+F59+F62</f>
        <v>831812.41006289795</v>
      </c>
      <c r="G13" s="494"/>
      <c r="H13" s="216"/>
      <c r="I13" s="216"/>
      <c r="J13" s="216"/>
      <c r="K13" s="216"/>
      <c r="M13" s="151"/>
    </row>
    <row r="14" spans="1:25" s="82" customFormat="1" ht="17.100000000000001" customHeight="1" x14ac:dyDescent="0.25">
      <c r="A14" s="495" t="s">
        <v>1472</v>
      </c>
      <c r="B14" s="480"/>
      <c r="C14" s="471"/>
      <c r="D14" s="483">
        <f>SUM(D15)</f>
        <v>6022.5491725980992</v>
      </c>
      <c r="E14" s="483">
        <f>SUM(E15)</f>
        <v>6022.5491725980992</v>
      </c>
      <c r="F14" s="483">
        <f>SUM(F15)</f>
        <v>6022.5491725980992</v>
      </c>
      <c r="G14" s="216"/>
      <c r="H14" s="216"/>
      <c r="I14" s="216"/>
      <c r="J14" s="216"/>
      <c r="K14" s="216"/>
    </row>
    <row r="15" spans="1:25" s="82" customFormat="1" ht="17.100000000000001" customHeight="1" x14ac:dyDescent="0.25">
      <c r="A15" s="496">
        <v>1</v>
      </c>
      <c r="B15" s="216" t="s">
        <v>1291</v>
      </c>
      <c r="C15" s="471" t="s">
        <v>1292</v>
      </c>
      <c r="D15" s="481">
        <v>6022.5491725980992</v>
      </c>
      <c r="E15" s="481">
        <v>6022.5491725980992</v>
      </c>
      <c r="F15" s="481">
        <v>6022.5491725980992</v>
      </c>
      <c r="G15" s="482">
        <v>36274</v>
      </c>
      <c r="H15" s="482">
        <v>36274</v>
      </c>
      <c r="I15" s="482">
        <v>47446</v>
      </c>
      <c r="J15" s="497">
        <v>30</v>
      </c>
      <c r="K15" s="497">
        <v>6</v>
      </c>
    </row>
    <row r="16" spans="1:25" s="82" customFormat="1" ht="17.100000000000001" customHeight="1" x14ac:dyDescent="0.25">
      <c r="A16" s="495" t="s">
        <v>1337</v>
      </c>
      <c r="B16" s="480"/>
      <c r="C16" s="471"/>
      <c r="D16" s="483">
        <f>SUM(D17:D28)</f>
        <v>209788.65840132631</v>
      </c>
      <c r="E16" s="483">
        <f>SUM(E17:E28)</f>
        <v>209788.65840132631</v>
      </c>
      <c r="F16" s="483">
        <f>SUM(F17:F28)</f>
        <v>209788.65840132631</v>
      </c>
      <c r="G16" s="216"/>
      <c r="H16" s="216"/>
      <c r="I16" s="216"/>
      <c r="J16" s="216"/>
      <c r="K16" s="216"/>
    </row>
    <row r="17" spans="1:11" s="82" customFormat="1" ht="17.100000000000001" customHeight="1" x14ac:dyDescent="0.25">
      <c r="A17" s="496">
        <v>2</v>
      </c>
      <c r="B17" s="216" t="s">
        <v>498</v>
      </c>
      <c r="C17" s="480" t="s">
        <v>1293</v>
      </c>
      <c r="D17" s="481">
        <v>25676.2268464632</v>
      </c>
      <c r="E17" s="481">
        <v>25676.2268464632</v>
      </c>
      <c r="F17" s="481">
        <v>25676.2268464632</v>
      </c>
      <c r="G17" s="482">
        <v>37390</v>
      </c>
      <c r="H17" s="482">
        <v>37390</v>
      </c>
      <c r="I17" s="482">
        <v>46552</v>
      </c>
      <c r="J17" s="497">
        <v>25</v>
      </c>
      <c r="K17" s="497">
        <v>0</v>
      </c>
    </row>
    <row r="18" spans="1:11" s="82" customFormat="1" ht="17.100000000000001" customHeight="1" x14ac:dyDescent="0.25">
      <c r="A18" s="496">
        <v>3</v>
      </c>
      <c r="B18" s="216" t="s">
        <v>498</v>
      </c>
      <c r="C18" s="480" t="s">
        <v>1294</v>
      </c>
      <c r="D18" s="481">
        <v>27129.196642476796</v>
      </c>
      <c r="E18" s="481">
        <v>27129.196642476796</v>
      </c>
      <c r="F18" s="481">
        <v>27129.196642476796</v>
      </c>
      <c r="G18" s="482">
        <v>37324</v>
      </c>
      <c r="H18" s="482">
        <v>37324</v>
      </c>
      <c r="I18" s="482">
        <v>46486</v>
      </c>
      <c r="J18" s="497">
        <v>25</v>
      </c>
      <c r="K18" s="497">
        <v>0</v>
      </c>
    </row>
    <row r="19" spans="1:11" s="82" customFormat="1" ht="17.100000000000001" customHeight="1" x14ac:dyDescent="0.25">
      <c r="A19" s="496">
        <v>4</v>
      </c>
      <c r="B19" s="216" t="s">
        <v>498</v>
      </c>
      <c r="C19" s="480" t="s">
        <v>1295</v>
      </c>
      <c r="D19" s="481">
        <v>9329.3259703388994</v>
      </c>
      <c r="E19" s="481">
        <v>9329.3259703388994</v>
      </c>
      <c r="F19" s="481">
        <v>9329.3259703388994</v>
      </c>
      <c r="G19" s="482">
        <v>37799</v>
      </c>
      <c r="H19" s="482">
        <v>37769</v>
      </c>
      <c r="I19" s="482">
        <v>46932</v>
      </c>
      <c r="J19" s="497">
        <v>25</v>
      </c>
      <c r="K19" s="497">
        <v>0</v>
      </c>
    </row>
    <row r="20" spans="1:11" s="82" customFormat="1" ht="17.100000000000001" customHeight="1" x14ac:dyDescent="0.25">
      <c r="A20" s="496">
        <v>5</v>
      </c>
      <c r="B20" s="216" t="s">
        <v>498</v>
      </c>
      <c r="C20" s="480" t="s">
        <v>1414</v>
      </c>
      <c r="D20" s="481">
        <v>12585.566963126399</v>
      </c>
      <c r="E20" s="481">
        <v>12585.566963126399</v>
      </c>
      <c r="F20" s="481">
        <v>12585.566963126399</v>
      </c>
      <c r="G20" s="482">
        <v>37165</v>
      </c>
      <c r="H20" s="482">
        <v>37165</v>
      </c>
      <c r="I20" s="482">
        <v>46328</v>
      </c>
      <c r="J20" s="497">
        <v>25</v>
      </c>
      <c r="K20" s="497">
        <v>0</v>
      </c>
    </row>
    <row r="21" spans="1:11" s="82" customFormat="1" ht="17.100000000000001" customHeight="1" x14ac:dyDescent="0.25">
      <c r="A21" s="496">
        <v>6</v>
      </c>
      <c r="B21" s="216" t="s">
        <v>506</v>
      </c>
      <c r="C21" s="480" t="s">
        <v>1297</v>
      </c>
      <c r="D21" s="481">
        <v>16615.775881858197</v>
      </c>
      <c r="E21" s="481">
        <v>16615.775881858197</v>
      </c>
      <c r="F21" s="481">
        <v>16615.775881858197</v>
      </c>
      <c r="G21" s="482">
        <v>36686</v>
      </c>
      <c r="H21" s="482">
        <v>36686</v>
      </c>
      <c r="I21" s="482">
        <v>45992</v>
      </c>
      <c r="J21" s="497">
        <v>25</v>
      </c>
      <c r="K21" s="497">
        <v>0</v>
      </c>
    </row>
    <row r="22" spans="1:11" s="82" customFormat="1" ht="17.100000000000001" customHeight="1" x14ac:dyDescent="0.25">
      <c r="A22" s="496">
        <v>7</v>
      </c>
      <c r="B22" s="216" t="s">
        <v>498</v>
      </c>
      <c r="C22" s="480" t="s">
        <v>1415</v>
      </c>
      <c r="D22" s="481">
        <v>27116.311263144198</v>
      </c>
      <c r="E22" s="481">
        <v>27116.311263144198</v>
      </c>
      <c r="F22" s="481">
        <v>27116.311263144198</v>
      </c>
      <c r="G22" s="482">
        <v>37342</v>
      </c>
      <c r="H22" s="482">
        <v>37342</v>
      </c>
      <c r="I22" s="482">
        <v>46504</v>
      </c>
      <c r="J22" s="497">
        <v>25</v>
      </c>
      <c r="K22" s="497">
        <v>0</v>
      </c>
    </row>
    <row r="23" spans="1:11" s="82" customFormat="1" ht="17.100000000000001" customHeight="1" x14ac:dyDescent="0.25">
      <c r="A23" s="496">
        <v>8</v>
      </c>
      <c r="B23" s="216" t="s">
        <v>498</v>
      </c>
      <c r="C23" s="480" t="s">
        <v>1416</v>
      </c>
      <c r="D23" s="481">
        <v>15393.8075386809</v>
      </c>
      <c r="E23" s="481">
        <v>15393.8075386809</v>
      </c>
      <c r="F23" s="481">
        <v>15393.8075386809</v>
      </c>
      <c r="G23" s="482">
        <v>37898</v>
      </c>
      <c r="H23" s="482">
        <v>37898</v>
      </c>
      <c r="I23" s="482">
        <v>47063</v>
      </c>
      <c r="J23" s="497">
        <v>25</v>
      </c>
      <c r="K23" s="497">
        <v>0</v>
      </c>
    </row>
    <row r="24" spans="1:11" s="82" customFormat="1" ht="17.100000000000001" customHeight="1" x14ac:dyDescent="0.25">
      <c r="A24" s="496">
        <v>9</v>
      </c>
      <c r="B24" s="216" t="s">
        <v>498</v>
      </c>
      <c r="C24" s="480" t="s">
        <v>1417</v>
      </c>
      <c r="D24" s="481">
        <v>21455.233247107997</v>
      </c>
      <c r="E24" s="481">
        <v>21455.233247107997</v>
      </c>
      <c r="F24" s="481">
        <v>21455.233247107997</v>
      </c>
      <c r="G24" s="482">
        <v>37274</v>
      </c>
      <c r="H24" s="482">
        <v>37274</v>
      </c>
      <c r="I24" s="482">
        <v>46405</v>
      </c>
      <c r="J24" s="497">
        <v>24</v>
      </c>
      <c r="K24" s="497">
        <v>11</v>
      </c>
    </row>
    <row r="25" spans="1:11" s="82" customFormat="1" ht="17.100000000000001" customHeight="1" x14ac:dyDescent="0.25">
      <c r="A25" s="496">
        <v>10</v>
      </c>
      <c r="B25" s="216" t="s">
        <v>498</v>
      </c>
      <c r="C25" s="480" t="s">
        <v>1418</v>
      </c>
      <c r="D25" s="481">
        <v>11899.960070098699</v>
      </c>
      <c r="E25" s="481">
        <v>11899.960070098699</v>
      </c>
      <c r="F25" s="481">
        <v>11899.960070098699</v>
      </c>
      <c r="G25" s="482">
        <v>37822</v>
      </c>
      <c r="H25" s="482">
        <v>37822</v>
      </c>
      <c r="I25" s="482">
        <v>46954</v>
      </c>
      <c r="J25" s="497">
        <v>24</v>
      </c>
      <c r="K25" s="497">
        <v>11</v>
      </c>
    </row>
    <row r="26" spans="1:11" s="82" customFormat="1" ht="17.100000000000001" customHeight="1" x14ac:dyDescent="0.25">
      <c r="A26" s="496">
        <v>11</v>
      </c>
      <c r="B26" s="216" t="s">
        <v>498</v>
      </c>
      <c r="C26" s="480" t="s">
        <v>1302</v>
      </c>
      <c r="D26" s="481">
        <v>11405.4168109722</v>
      </c>
      <c r="E26" s="481">
        <v>11405.4168109722</v>
      </c>
      <c r="F26" s="481">
        <v>11405.4168109722</v>
      </c>
      <c r="G26" s="482">
        <v>37214</v>
      </c>
      <c r="H26" s="482">
        <v>37214</v>
      </c>
      <c r="I26" s="482">
        <v>46345</v>
      </c>
      <c r="J26" s="497">
        <v>24</v>
      </c>
      <c r="K26" s="497">
        <v>11</v>
      </c>
    </row>
    <row r="27" spans="1:11" s="82" customFormat="1" ht="17.100000000000001" customHeight="1" x14ac:dyDescent="0.25">
      <c r="A27" s="496">
        <v>12</v>
      </c>
      <c r="B27" s="216" t="s">
        <v>498</v>
      </c>
      <c r="C27" s="480" t="s">
        <v>1303</v>
      </c>
      <c r="D27" s="481">
        <v>27771.411593217897</v>
      </c>
      <c r="E27" s="481">
        <v>27771.411593217897</v>
      </c>
      <c r="F27" s="481">
        <v>27771.411593217897</v>
      </c>
      <c r="G27" s="482">
        <v>37240</v>
      </c>
      <c r="H27" s="482">
        <v>37240</v>
      </c>
      <c r="I27" s="482">
        <v>46371</v>
      </c>
      <c r="J27" s="497">
        <v>25</v>
      </c>
      <c r="K27" s="497">
        <v>0</v>
      </c>
    </row>
    <row r="28" spans="1:11" s="82" customFormat="1" ht="17.100000000000001" customHeight="1" x14ac:dyDescent="0.25">
      <c r="A28" s="496">
        <v>13</v>
      </c>
      <c r="B28" s="216" t="s">
        <v>1291</v>
      </c>
      <c r="C28" s="480" t="s">
        <v>1419</v>
      </c>
      <c r="D28" s="481">
        <v>3410.4255738408997</v>
      </c>
      <c r="E28" s="481">
        <v>3410.4255738408997</v>
      </c>
      <c r="F28" s="481">
        <v>3410.4255738408997</v>
      </c>
      <c r="G28" s="482">
        <v>36433</v>
      </c>
      <c r="H28" s="482">
        <v>36433</v>
      </c>
      <c r="I28" s="482">
        <v>45756</v>
      </c>
      <c r="J28" s="497">
        <v>25</v>
      </c>
      <c r="K28" s="497">
        <v>7</v>
      </c>
    </row>
    <row r="29" spans="1:11" s="82" customFormat="1" ht="17.100000000000001" customHeight="1" x14ac:dyDescent="0.25">
      <c r="A29" s="495" t="s">
        <v>1338</v>
      </c>
      <c r="B29" s="480"/>
      <c r="C29" s="471"/>
      <c r="D29" s="483">
        <f>SUM(D30:D34)</f>
        <v>162132.52145755681</v>
      </c>
      <c r="E29" s="483">
        <f>SUM(E30:E34)</f>
        <v>162132.52145755681</v>
      </c>
      <c r="F29" s="483">
        <f>SUM(F30:F34)</f>
        <v>162132.52145755681</v>
      </c>
      <c r="G29" s="216"/>
      <c r="H29" s="216"/>
      <c r="I29" s="216"/>
      <c r="J29" s="216"/>
      <c r="K29" s="216"/>
    </row>
    <row r="30" spans="1:11" s="82" customFormat="1" ht="17.100000000000001" customHeight="1" x14ac:dyDescent="0.25">
      <c r="A30" s="496">
        <v>15</v>
      </c>
      <c r="B30" s="216" t="s">
        <v>498</v>
      </c>
      <c r="C30" s="471" t="s">
        <v>1305</v>
      </c>
      <c r="D30" s="481">
        <v>57670.109670611295</v>
      </c>
      <c r="E30" s="481">
        <v>57670.109670611295</v>
      </c>
      <c r="F30" s="481">
        <v>57670.109670611295</v>
      </c>
      <c r="G30" s="482">
        <v>37979</v>
      </c>
      <c r="H30" s="482">
        <v>37979</v>
      </c>
      <c r="I30" s="482">
        <v>47116</v>
      </c>
      <c r="J30" s="497">
        <v>24</v>
      </c>
      <c r="K30" s="497">
        <v>11</v>
      </c>
    </row>
    <row r="31" spans="1:11" s="82" customFormat="1" ht="17.100000000000001" customHeight="1" x14ac:dyDescent="0.25">
      <c r="A31" s="496">
        <v>16</v>
      </c>
      <c r="B31" s="216" t="s">
        <v>498</v>
      </c>
      <c r="C31" s="471" t="s">
        <v>1420</v>
      </c>
      <c r="D31" s="481">
        <v>12772.962889640999</v>
      </c>
      <c r="E31" s="481">
        <v>12772.962889640999</v>
      </c>
      <c r="F31" s="481">
        <v>12772.962889640999</v>
      </c>
      <c r="G31" s="482">
        <v>37873</v>
      </c>
      <c r="H31" s="482">
        <v>37873</v>
      </c>
      <c r="I31" s="482">
        <v>47035</v>
      </c>
      <c r="J31" s="497">
        <v>25</v>
      </c>
      <c r="K31" s="497">
        <v>0</v>
      </c>
    </row>
    <row r="32" spans="1:11" s="82" customFormat="1" ht="17.100000000000001" customHeight="1" x14ac:dyDescent="0.25">
      <c r="A32" s="496">
        <v>17</v>
      </c>
      <c r="B32" s="216" t="s">
        <v>498</v>
      </c>
      <c r="C32" s="471" t="s">
        <v>1307</v>
      </c>
      <c r="D32" s="481">
        <v>24458.754351988697</v>
      </c>
      <c r="E32" s="481">
        <v>24458.754351988697</v>
      </c>
      <c r="F32" s="481">
        <v>24458.754351988697</v>
      </c>
      <c r="G32" s="482">
        <v>38464</v>
      </c>
      <c r="H32" s="482">
        <v>38464</v>
      </c>
      <c r="I32" s="482">
        <v>47625</v>
      </c>
      <c r="J32" s="497">
        <v>25</v>
      </c>
      <c r="K32" s="497">
        <v>0</v>
      </c>
    </row>
    <row r="33" spans="1:15" s="82" customFormat="1" ht="17.100000000000001" customHeight="1" x14ac:dyDescent="0.25">
      <c r="A33" s="496">
        <v>18</v>
      </c>
      <c r="B33" s="216" t="s">
        <v>498</v>
      </c>
      <c r="C33" s="471" t="s">
        <v>1308</v>
      </c>
      <c r="D33" s="481">
        <v>19501.086814192298</v>
      </c>
      <c r="E33" s="481">
        <v>19501.086814192298</v>
      </c>
      <c r="F33" s="481">
        <v>19501.086814192298</v>
      </c>
      <c r="G33" s="482">
        <v>38078</v>
      </c>
      <c r="H33" s="482">
        <v>38078</v>
      </c>
      <c r="I33" s="482">
        <v>47239</v>
      </c>
      <c r="J33" s="497">
        <v>25</v>
      </c>
      <c r="K33" s="497">
        <v>0</v>
      </c>
      <c r="L33" s="129"/>
      <c r="M33" s="129"/>
      <c r="N33" s="129"/>
      <c r="O33" s="129"/>
    </row>
    <row r="34" spans="1:15" s="82" customFormat="1" ht="17.100000000000001" customHeight="1" x14ac:dyDescent="0.25">
      <c r="A34" s="496">
        <v>19</v>
      </c>
      <c r="B34" s="216" t="s">
        <v>498</v>
      </c>
      <c r="C34" s="471" t="s">
        <v>1421</v>
      </c>
      <c r="D34" s="481">
        <v>47729.607731123499</v>
      </c>
      <c r="E34" s="481">
        <v>47729.607731123499</v>
      </c>
      <c r="F34" s="481">
        <v>47729.607731123499</v>
      </c>
      <c r="G34" s="482">
        <v>37764</v>
      </c>
      <c r="H34" s="482">
        <v>37764</v>
      </c>
      <c r="I34" s="482">
        <v>46927</v>
      </c>
      <c r="J34" s="497">
        <v>25</v>
      </c>
      <c r="K34" s="497">
        <v>0</v>
      </c>
    </row>
    <row r="35" spans="1:15" s="82" customFormat="1" ht="17.100000000000001" customHeight="1" x14ac:dyDescent="0.25">
      <c r="A35" s="495" t="s">
        <v>1339</v>
      </c>
      <c r="B35" s="480"/>
      <c r="C35" s="471"/>
      <c r="D35" s="483">
        <f>SUM(D36:D37)</f>
        <v>111012.71324704788</v>
      </c>
      <c r="E35" s="483">
        <f>SUM(E36:E37)</f>
        <v>111012.71324704788</v>
      </c>
      <c r="F35" s="483">
        <f>SUM(F36:F37)</f>
        <v>111012.71324704788</v>
      </c>
      <c r="G35" s="216"/>
      <c r="H35" s="216"/>
      <c r="I35" s="216"/>
      <c r="J35" s="216"/>
      <c r="K35" s="216"/>
      <c r="L35" s="129"/>
      <c r="M35" s="129"/>
      <c r="N35" s="129"/>
      <c r="O35" s="129"/>
    </row>
    <row r="36" spans="1:15" s="82" customFormat="1" ht="17.100000000000001" customHeight="1" x14ac:dyDescent="0.25">
      <c r="A36" s="496">
        <v>20</v>
      </c>
      <c r="B36" s="216" t="s">
        <v>498</v>
      </c>
      <c r="C36" s="471" t="s">
        <v>1310</v>
      </c>
      <c r="D36" s="481">
        <v>44018.800413654193</v>
      </c>
      <c r="E36" s="481">
        <v>44018.800413654193</v>
      </c>
      <c r="F36" s="481">
        <v>44018.800413654193</v>
      </c>
      <c r="G36" s="482">
        <v>39022</v>
      </c>
      <c r="H36" s="482">
        <v>39022</v>
      </c>
      <c r="I36" s="482">
        <v>48182</v>
      </c>
      <c r="J36" s="497">
        <v>25</v>
      </c>
      <c r="K36" s="497">
        <v>0</v>
      </c>
    </row>
    <row r="37" spans="1:15" s="82" customFormat="1" ht="17.100000000000001" customHeight="1" x14ac:dyDescent="0.25">
      <c r="A37" s="496">
        <v>21</v>
      </c>
      <c r="B37" s="216" t="s">
        <v>498</v>
      </c>
      <c r="C37" s="471" t="s">
        <v>1311</v>
      </c>
      <c r="D37" s="481">
        <v>66993.912833393697</v>
      </c>
      <c r="E37" s="481">
        <v>66993.912833393697</v>
      </c>
      <c r="F37" s="481">
        <v>66993.912833393697</v>
      </c>
      <c r="G37" s="482">
        <v>39234</v>
      </c>
      <c r="H37" s="482">
        <v>39234</v>
      </c>
      <c r="I37" s="482">
        <v>48396</v>
      </c>
      <c r="J37" s="497">
        <v>25</v>
      </c>
      <c r="K37" s="497">
        <v>0</v>
      </c>
    </row>
    <row r="38" spans="1:15" s="82" customFormat="1" ht="17.100000000000001" customHeight="1" x14ac:dyDescent="0.25">
      <c r="A38" s="495" t="s">
        <v>1342</v>
      </c>
      <c r="B38" s="480"/>
      <c r="C38" s="471"/>
      <c r="D38" s="483">
        <f>SUM(D39:D40)</f>
        <v>55233.590105674193</v>
      </c>
      <c r="E38" s="483">
        <f>SUM(E39:E40)</f>
        <v>55233.590105674193</v>
      </c>
      <c r="F38" s="483">
        <f>SUM(F39:F40)</f>
        <v>55233.590105674193</v>
      </c>
      <c r="G38" s="216"/>
      <c r="H38" s="216"/>
      <c r="I38" s="216"/>
      <c r="J38" s="216"/>
      <c r="K38" s="216"/>
    </row>
    <row r="39" spans="1:15" s="82" customFormat="1" ht="17.100000000000001" customHeight="1" x14ac:dyDescent="0.25">
      <c r="A39" s="496">
        <v>24</v>
      </c>
      <c r="B39" s="216" t="s">
        <v>498</v>
      </c>
      <c r="C39" s="471" t="s">
        <v>1312</v>
      </c>
      <c r="D39" s="481">
        <v>22716.905089252497</v>
      </c>
      <c r="E39" s="481">
        <v>22716.905089252497</v>
      </c>
      <c r="F39" s="481">
        <v>22716.905089252497</v>
      </c>
      <c r="G39" s="482">
        <v>38443</v>
      </c>
      <c r="H39" s="482">
        <v>38443</v>
      </c>
      <c r="I39" s="482">
        <v>47604</v>
      </c>
      <c r="J39" s="497">
        <v>25</v>
      </c>
      <c r="K39" s="497">
        <v>0</v>
      </c>
      <c r="L39" s="129"/>
      <c r="M39" s="129"/>
      <c r="N39" s="129"/>
      <c r="O39" s="129"/>
    </row>
    <row r="40" spans="1:15" s="82" customFormat="1" ht="17.100000000000001" customHeight="1" x14ac:dyDescent="0.25">
      <c r="A40" s="496">
        <v>25</v>
      </c>
      <c r="B40" s="216" t="s">
        <v>498</v>
      </c>
      <c r="C40" s="471" t="s">
        <v>1422</v>
      </c>
      <c r="D40" s="481">
        <v>32516.685016421696</v>
      </c>
      <c r="E40" s="481">
        <v>32516.685016421696</v>
      </c>
      <c r="F40" s="481">
        <v>32516.685016421696</v>
      </c>
      <c r="G40" s="482">
        <v>38961</v>
      </c>
      <c r="H40" s="482">
        <v>38961</v>
      </c>
      <c r="I40" s="482">
        <v>48122</v>
      </c>
      <c r="J40" s="497">
        <v>25</v>
      </c>
      <c r="K40" s="497">
        <v>0</v>
      </c>
    </row>
    <row r="41" spans="1:15" s="82" customFormat="1" ht="17.100000000000001" customHeight="1" x14ac:dyDescent="0.25">
      <c r="A41" s="495" t="s">
        <v>1344</v>
      </c>
      <c r="B41" s="480"/>
      <c r="C41" s="471"/>
      <c r="D41" s="483">
        <f>SUM(D42)</f>
        <v>29404.441606428398</v>
      </c>
      <c r="E41" s="483">
        <f>SUM(E42)</f>
        <v>29404.441606428398</v>
      </c>
      <c r="F41" s="483">
        <f>SUM(F42)</f>
        <v>29404.441606428398</v>
      </c>
      <c r="G41" s="216"/>
      <c r="H41" s="216"/>
      <c r="I41" s="216"/>
      <c r="J41" s="216"/>
      <c r="K41" s="216"/>
      <c r="L41" s="129"/>
      <c r="M41" s="129"/>
      <c r="N41" s="129"/>
      <c r="O41" s="129"/>
    </row>
    <row r="42" spans="1:15" s="82" customFormat="1" ht="17.100000000000001" customHeight="1" x14ac:dyDescent="0.25">
      <c r="A42" s="496">
        <v>26</v>
      </c>
      <c r="B42" s="216" t="s">
        <v>498</v>
      </c>
      <c r="C42" s="471" t="s">
        <v>1423</v>
      </c>
      <c r="D42" s="481">
        <v>29404.441606428398</v>
      </c>
      <c r="E42" s="481">
        <v>29404.441606428398</v>
      </c>
      <c r="F42" s="481">
        <v>29404.441606428398</v>
      </c>
      <c r="G42" s="482">
        <v>38869</v>
      </c>
      <c r="H42" s="482">
        <v>38869</v>
      </c>
      <c r="I42" s="482">
        <v>48030</v>
      </c>
      <c r="J42" s="497">
        <v>25</v>
      </c>
      <c r="K42" s="497">
        <v>0</v>
      </c>
    </row>
    <row r="43" spans="1:15" s="82" customFormat="1" ht="17.100000000000001" customHeight="1" x14ac:dyDescent="0.25">
      <c r="A43" s="495" t="s">
        <v>1353</v>
      </c>
      <c r="B43" s="471"/>
      <c r="C43" s="471"/>
      <c r="D43" s="478">
        <f>SUM(D44:D45)</f>
        <v>45596.980978436288</v>
      </c>
      <c r="E43" s="478">
        <f>SUM(E44:E45)</f>
        <v>45596.980978436288</v>
      </c>
      <c r="F43" s="478">
        <f>SUM(F44:F45)</f>
        <v>45596.980978436288</v>
      </c>
      <c r="G43" s="216"/>
      <c r="H43" s="216"/>
      <c r="I43" s="216"/>
      <c r="J43" s="216"/>
      <c r="K43" s="216"/>
    </row>
    <row r="44" spans="1:15" s="82" customFormat="1" ht="17.100000000000001" customHeight="1" x14ac:dyDescent="0.25">
      <c r="A44" s="496">
        <v>28</v>
      </c>
      <c r="B44" s="216" t="s">
        <v>564</v>
      </c>
      <c r="C44" s="471" t="s">
        <v>1424</v>
      </c>
      <c r="D44" s="481">
        <v>11964.241599232799</v>
      </c>
      <c r="E44" s="481">
        <v>11964.241599232799</v>
      </c>
      <c r="F44" s="481">
        <v>11964.241599232799</v>
      </c>
      <c r="G44" s="482">
        <v>41487</v>
      </c>
      <c r="H44" s="482">
        <v>41486</v>
      </c>
      <c r="I44" s="482">
        <v>50587</v>
      </c>
      <c r="J44" s="497">
        <v>24</v>
      </c>
      <c r="K44" s="497">
        <v>11</v>
      </c>
      <c r="L44" s="129"/>
      <c r="M44" s="129"/>
      <c r="N44" s="129"/>
      <c r="O44" s="129"/>
    </row>
    <row r="45" spans="1:15" s="82" customFormat="1" ht="17.100000000000001" customHeight="1" x14ac:dyDescent="0.25">
      <c r="A45" s="496">
        <v>29</v>
      </c>
      <c r="B45" s="216" t="s">
        <v>564</v>
      </c>
      <c r="C45" s="471" t="s">
        <v>597</v>
      </c>
      <c r="D45" s="481">
        <v>33632.739379203493</v>
      </c>
      <c r="E45" s="481">
        <v>33632.739379203493</v>
      </c>
      <c r="F45" s="481">
        <v>33632.739379203493</v>
      </c>
      <c r="G45" s="482">
        <v>40392</v>
      </c>
      <c r="H45" s="482">
        <v>40389</v>
      </c>
      <c r="I45" s="482">
        <v>49151</v>
      </c>
      <c r="J45" s="497">
        <v>23</v>
      </c>
      <c r="K45" s="497">
        <v>10</v>
      </c>
    </row>
    <row r="46" spans="1:15" s="82" customFormat="1" ht="17.100000000000001" customHeight="1" x14ac:dyDescent="0.25">
      <c r="A46" s="495" t="s">
        <v>1357</v>
      </c>
      <c r="B46" s="471"/>
      <c r="C46" s="471"/>
      <c r="D46" s="498">
        <f>SUM(D47)</f>
        <v>931.76442765599995</v>
      </c>
      <c r="E46" s="498">
        <f>SUM(E47)</f>
        <v>931.76442765599995</v>
      </c>
      <c r="F46" s="498">
        <f>SUM(F47)</f>
        <v>931.76442765599995</v>
      </c>
      <c r="G46" s="216"/>
      <c r="H46" s="216"/>
      <c r="I46" s="216"/>
      <c r="J46" s="216"/>
      <c r="K46" s="216"/>
    </row>
    <row r="47" spans="1:15" s="82" customFormat="1" ht="17.100000000000001" customHeight="1" x14ac:dyDescent="0.25">
      <c r="A47" s="496">
        <v>31</v>
      </c>
      <c r="B47" s="216" t="s">
        <v>1316</v>
      </c>
      <c r="C47" s="471" t="s">
        <v>1425</v>
      </c>
      <c r="D47" s="481">
        <v>931.76442765599995</v>
      </c>
      <c r="E47" s="481">
        <v>931.76442765599995</v>
      </c>
      <c r="F47" s="481">
        <v>931.76442765599995</v>
      </c>
      <c r="G47" s="482">
        <v>41186</v>
      </c>
      <c r="H47" s="482">
        <v>41185</v>
      </c>
      <c r="I47" s="482">
        <v>50041</v>
      </c>
      <c r="J47" s="497">
        <v>24</v>
      </c>
      <c r="K47" s="497">
        <v>2</v>
      </c>
    </row>
    <row r="48" spans="1:15" s="82" customFormat="1" ht="17.100000000000001" customHeight="1" x14ac:dyDescent="0.25">
      <c r="A48" s="495" t="s">
        <v>1358</v>
      </c>
      <c r="B48" s="471"/>
      <c r="C48" s="471"/>
      <c r="D48" s="498">
        <f>SUM(D49)</f>
        <v>2301.9338374596</v>
      </c>
      <c r="E48" s="498">
        <f>SUM(E49)</f>
        <v>2301.9338374596</v>
      </c>
      <c r="F48" s="498">
        <f>SUM(F49)</f>
        <v>2301.9338374596</v>
      </c>
      <c r="G48" s="216"/>
      <c r="H48" s="216"/>
      <c r="I48" s="216"/>
      <c r="J48" s="216"/>
      <c r="K48" s="216"/>
    </row>
    <row r="49" spans="1:21" s="82" customFormat="1" ht="17.100000000000001" customHeight="1" x14ac:dyDescent="0.25">
      <c r="A49" s="496">
        <v>33</v>
      </c>
      <c r="B49" s="216" t="s">
        <v>1316</v>
      </c>
      <c r="C49" s="480" t="s">
        <v>1426</v>
      </c>
      <c r="D49" s="481">
        <v>2301.9338374596</v>
      </c>
      <c r="E49" s="481">
        <v>2301.9338374596</v>
      </c>
      <c r="F49" s="481">
        <v>2301.9338374596</v>
      </c>
      <c r="G49" s="482">
        <v>41179</v>
      </c>
      <c r="H49" s="482">
        <v>41178</v>
      </c>
      <c r="I49" s="482">
        <v>47774</v>
      </c>
      <c r="J49" s="497">
        <v>18</v>
      </c>
      <c r="K49" s="497">
        <v>0</v>
      </c>
    </row>
    <row r="50" spans="1:21" s="82" customFormat="1" ht="17.100000000000001" customHeight="1" x14ac:dyDescent="0.25">
      <c r="A50" s="495" t="s">
        <v>1361</v>
      </c>
      <c r="B50" s="471"/>
      <c r="C50" s="471"/>
      <c r="D50" s="478">
        <f>SUM(D51:D52)</f>
        <v>10775.1630963768</v>
      </c>
      <c r="E50" s="478">
        <f>SUM(E51:E52)</f>
        <v>10775.1630963768</v>
      </c>
      <c r="F50" s="478">
        <f>SUM(F51:F52)</f>
        <v>10775.1630963768</v>
      </c>
      <c r="G50" s="216"/>
      <c r="H50" s="216"/>
      <c r="I50" s="216"/>
      <c r="J50" s="216"/>
      <c r="K50" s="216"/>
    </row>
    <row r="51" spans="1:21" s="82" customFormat="1" ht="17.100000000000001" customHeight="1" x14ac:dyDescent="0.25">
      <c r="A51" s="496">
        <v>34</v>
      </c>
      <c r="B51" s="216" t="s">
        <v>1316</v>
      </c>
      <c r="C51" s="471" t="s">
        <v>1427</v>
      </c>
      <c r="D51" s="481">
        <v>4998.3203929596993</v>
      </c>
      <c r="E51" s="481">
        <v>4998.3203929596993</v>
      </c>
      <c r="F51" s="481">
        <v>4998.3203929596993</v>
      </c>
      <c r="G51" s="482">
        <v>40939</v>
      </c>
      <c r="H51" s="482">
        <v>40938</v>
      </c>
      <c r="I51" s="482">
        <v>48579</v>
      </c>
      <c r="J51" s="497">
        <v>20</v>
      </c>
      <c r="K51" s="497">
        <v>10</v>
      </c>
    </row>
    <row r="52" spans="1:21" s="82" customFormat="1" ht="17.100000000000001" customHeight="1" x14ac:dyDescent="0.25">
      <c r="A52" s="496">
        <v>36</v>
      </c>
      <c r="B52" s="216" t="s">
        <v>498</v>
      </c>
      <c r="C52" s="471" t="s">
        <v>1428</v>
      </c>
      <c r="D52" s="481">
        <v>5776.8427034171</v>
      </c>
      <c r="E52" s="481">
        <v>5776.8427034171</v>
      </c>
      <c r="F52" s="481">
        <v>5776.8427034171</v>
      </c>
      <c r="G52" s="482">
        <v>42751</v>
      </c>
      <c r="H52" s="482">
        <v>42749</v>
      </c>
      <c r="I52" s="482">
        <v>51517</v>
      </c>
      <c r="J52" s="497">
        <v>24</v>
      </c>
      <c r="K52" s="497">
        <v>0</v>
      </c>
    </row>
    <row r="53" spans="1:21" s="82" customFormat="1" ht="17.100000000000001" customHeight="1" x14ac:dyDescent="0.25">
      <c r="A53" s="495" t="s">
        <v>1374</v>
      </c>
      <c r="B53" s="471"/>
      <c r="C53" s="471"/>
      <c r="D53" s="478">
        <f>SUM(D54:D55)</f>
        <v>34956.042576525193</v>
      </c>
      <c r="E53" s="478">
        <f>SUM(E54:E55)</f>
        <v>34956.042576525193</v>
      </c>
      <c r="F53" s="478">
        <f>SUM(F54:F55)</f>
        <v>34956.042576525193</v>
      </c>
      <c r="G53" s="216"/>
      <c r="H53" s="216"/>
      <c r="I53" s="216"/>
      <c r="J53" s="216"/>
      <c r="K53" s="216"/>
    </row>
    <row r="54" spans="1:21" s="82" customFormat="1" ht="17.100000000000001" customHeight="1" x14ac:dyDescent="0.25">
      <c r="A54" s="496">
        <v>38</v>
      </c>
      <c r="B54" s="216" t="s">
        <v>498</v>
      </c>
      <c r="C54" s="471" t="s">
        <v>1429</v>
      </c>
      <c r="D54" s="481">
        <v>33753.706448997495</v>
      </c>
      <c r="E54" s="481">
        <v>33753.706448997495</v>
      </c>
      <c r="F54" s="481">
        <v>33753.706448997495</v>
      </c>
      <c r="G54" s="482">
        <v>43800</v>
      </c>
      <c r="H54" s="482">
        <v>43799</v>
      </c>
      <c r="I54" s="482">
        <v>53326</v>
      </c>
      <c r="J54" s="497">
        <v>26</v>
      </c>
      <c r="K54" s="497">
        <v>0</v>
      </c>
    </row>
    <row r="55" spans="1:21" s="82" customFormat="1" ht="17.100000000000001" customHeight="1" x14ac:dyDescent="0.25">
      <c r="A55" s="496">
        <v>40</v>
      </c>
      <c r="B55" s="216" t="s">
        <v>1316</v>
      </c>
      <c r="C55" s="471" t="s">
        <v>1430</v>
      </c>
      <c r="D55" s="481">
        <v>1202.3361275277</v>
      </c>
      <c r="E55" s="481">
        <v>1202.3361275277</v>
      </c>
      <c r="F55" s="481">
        <v>1202.3361275277</v>
      </c>
      <c r="G55" s="482">
        <v>43099</v>
      </c>
      <c r="H55" s="482">
        <v>43069</v>
      </c>
      <c r="I55" s="482">
        <v>50769</v>
      </c>
      <c r="J55" s="497">
        <v>21</v>
      </c>
      <c r="K55" s="497">
        <v>0</v>
      </c>
    </row>
    <row r="56" spans="1:21" s="82" customFormat="1" ht="17.100000000000001" customHeight="1" x14ac:dyDescent="0.25">
      <c r="A56" s="495" t="s">
        <v>1375</v>
      </c>
      <c r="B56" s="471"/>
      <c r="C56" s="471"/>
      <c r="D56" s="478">
        <f>SUM(D57:D58)</f>
        <v>38777.615218667997</v>
      </c>
      <c r="E56" s="478">
        <f>SUM(E57:E58)</f>
        <v>38777.615218667997</v>
      </c>
      <c r="F56" s="478">
        <f>SUM(F57:F58)</f>
        <v>38777.615218667997</v>
      </c>
      <c r="G56" s="216"/>
      <c r="H56" s="216"/>
      <c r="I56" s="216"/>
      <c r="J56" s="216"/>
      <c r="K56" s="216"/>
    </row>
    <row r="57" spans="1:21" s="82" customFormat="1" ht="17.100000000000001" customHeight="1" x14ac:dyDescent="0.25">
      <c r="A57" s="496">
        <v>42</v>
      </c>
      <c r="B57" s="216" t="s">
        <v>498</v>
      </c>
      <c r="C57" s="471" t="s">
        <v>1323</v>
      </c>
      <c r="D57" s="481">
        <v>21215.339495816697</v>
      </c>
      <c r="E57" s="481">
        <v>21215.339495816697</v>
      </c>
      <c r="F57" s="481">
        <v>21215.339495816697</v>
      </c>
      <c r="G57" s="482">
        <v>43496</v>
      </c>
      <c r="H57" s="482">
        <v>43467</v>
      </c>
      <c r="I57" s="482">
        <v>53330</v>
      </c>
      <c r="J57" s="497">
        <v>27</v>
      </c>
      <c r="K57" s="497">
        <v>0</v>
      </c>
    </row>
    <row r="58" spans="1:21" s="82" customFormat="1" ht="17.100000000000001" customHeight="1" x14ac:dyDescent="0.25">
      <c r="A58" s="496">
        <v>43</v>
      </c>
      <c r="B58" s="216" t="s">
        <v>498</v>
      </c>
      <c r="C58" s="471" t="s">
        <v>1324</v>
      </c>
      <c r="D58" s="481">
        <v>17562.2757228513</v>
      </c>
      <c r="E58" s="481">
        <v>17562.2757228513</v>
      </c>
      <c r="F58" s="481">
        <v>17562.2757228513</v>
      </c>
      <c r="G58" s="482">
        <v>43556</v>
      </c>
      <c r="H58" s="482">
        <v>43554</v>
      </c>
      <c r="I58" s="482">
        <v>53447</v>
      </c>
      <c r="J58" s="497">
        <v>27</v>
      </c>
      <c r="K58" s="497">
        <v>0</v>
      </c>
    </row>
    <row r="59" spans="1:21" s="82" customFormat="1" ht="17.100000000000001" customHeight="1" x14ac:dyDescent="0.25">
      <c r="A59" s="495" t="s">
        <v>1378</v>
      </c>
      <c r="B59" s="480"/>
      <c r="C59" s="471"/>
      <c r="D59" s="483">
        <f>SUM(D60:D61)</f>
        <v>118560.1755934181</v>
      </c>
      <c r="E59" s="483">
        <f t="shared" ref="E59:F59" si="0">SUM(E60:E61)</f>
        <v>118560.1755934181</v>
      </c>
      <c r="F59" s="483">
        <f t="shared" si="0"/>
        <v>118560.1755934181</v>
      </c>
      <c r="G59" s="216"/>
      <c r="H59" s="216"/>
      <c r="I59" s="216"/>
      <c r="J59" s="216"/>
      <c r="K59" s="216"/>
    </row>
    <row r="60" spans="1:21" s="82" customFormat="1" ht="17.100000000000001" customHeight="1" x14ac:dyDescent="0.25">
      <c r="A60" s="496">
        <v>45</v>
      </c>
      <c r="B60" s="216" t="s">
        <v>498</v>
      </c>
      <c r="C60" s="480" t="s">
        <v>1325</v>
      </c>
      <c r="D60" s="481">
        <v>13585.461654352799</v>
      </c>
      <c r="E60" s="481">
        <v>13585.461654352799</v>
      </c>
      <c r="F60" s="481">
        <v>13585.461654352799</v>
      </c>
      <c r="G60" s="482">
        <v>43860</v>
      </c>
      <c r="H60" s="482">
        <v>43831</v>
      </c>
      <c r="I60" s="482">
        <v>53509</v>
      </c>
      <c r="J60" s="497">
        <v>26</v>
      </c>
      <c r="K60" s="497">
        <v>6</v>
      </c>
    </row>
    <row r="61" spans="1:21" s="82" customFormat="1" ht="17.100000000000001" customHeight="1" x14ac:dyDescent="0.25">
      <c r="A61" s="216">
        <v>303</v>
      </c>
      <c r="B61" s="216" t="s">
        <v>1382</v>
      </c>
      <c r="C61" s="499" t="s">
        <v>1431</v>
      </c>
      <c r="D61" s="481">
        <v>104974.7139390653</v>
      </c>
      <c r="E61" s="481">
        <v>104974.7139390653</v>
      </c>
      <c r="F61" s="481">
        <v>104974.7139390653</v>
      </c>
      <c r="G61" s="482">
        <v>44710</v>
      </c>
      <c r="H61" s="482">
        <v>44709</v>
      </c>
      <c r="I61" s="482">
        <v>53841</v>
      </c>
      <c r="J61" s="497">
        <v>25</v>
      </c>
      <c r="K61" s="497">
        <v>0</v>
      </c>
    </row>
    <row r="62" spans="1:21" s="82" customFormat="1" ht="17.100000000000001" customHeight="1" x14ac:dyDescent="0.25">
      <c r="A62" s="495" t="s">
        <v>1394</v>
      </c>
      <c r="B62" s="480"/>
      <c r="C62" s="471"/>
      <c r="D62" s="483">
        <f>SUM(D63:D63)</f>
        <v>6318.2603437262997</v>
      </c>
      <c r="E62" s="483">
        <f>SUM(E63:E63)</f>
        <v>6318.2603437262997</v>
      </c>
      <c r="F62" s="483">
        <f>SUM(F63:F63)</f>
        <v>6318.2603437262997</v>
      </c>
      <c r="G62" s="216"/>
      <c r="H62" s="216"/>
      <c r="I62" s="216"/>
      <c r="J62" s="216"/>
      <c r="K62" s="216"/>
    </row>
    <row r="63" spans="1:21" s="82" customFormat="1" ht="17.100000000000001" customHeight="1" thickBot="1" x14ac:dyDescent="0.3">
      <c r="A63" s="500">
        <v>49</v>
      </c>
      <c r="B63" s="500" t="s">
        <v>1316</v>
      </c>
      <c r="C63" s="501" t="s">
        <v>1432</v>
      </c>
      <c r="D63" s="488">
        <v>6318.2603437262997</v>
      </c>
      <c r="E63" s="488">
        <v>6318.2603437262997</v>
      </c>
      <c r="F63" s="488">
        <v>6318.2603437262997</v>
      </c>
      <c r="G63" s="489">
        <v>44287</v>
      </c>
      <c r="H63" s="489">
        <v>44285</v>
      </c>
      <c r="I63" s="489">
        <v>51622</v>
      </c>
      <c r="J63" s="502">
        <v>20</v>
      </c>
      <c r="K63" s="502">
        <v>0</v>
      </c>
    </row>
    <row r="64" spans="1:21" s="506" customFormat="1" ht="17.25" customHeight="1" x14ac:dyDescent="0.25">
      <c r="A64" s="503" t="s">
        <v>1477</v>
      </c>
      <c r="B64" s="504"/>
      <c r="C64" s="504"/>
      <c r="D64" s="504"/>
      <c r="E64" s="504"/>
      <c r="F64" s="504"/>
      <c r="G64" s="504"/>
      <c r="H64" s="504"/>
      <c r="I64" s="504"/>
      <c r="J64" s="504"/>
      <c r="K64" s="504"/>
      <c r="L64" s="504"/>
      <c r="M64" s="504"/>
      <c r="N64" s="504"/>
      <c r="O64" s="505"/>
      <c r="R64" s="507"/>
      <c r="S64" s="508"/>
      <c r="T64" s="509"/>
      <c r="U64" s="510"/>
    </row>
    <row r="65" spans="1:25" s="73" customFormat="1" ht="12.95" customHeight="1" x14ac:dyDescent="0.25">
      <c r="A65" s="466" t="s">
        <v>1433</v>
      </c>
      <c r="B65" s="466"/>
      <c r="C65" s="466"/>
      <c r="D65" s="466"/>
      <c r="E65" s="466"/>
      <c r="F65" s="466"/>
      <c r="G65" s="466"/>
      <c r="H65" s="466"/>
      <c r="I65" s="466"/>
      <c r="J65" s="466"/>
      <c r="K65" s="466"/>
      <c r="L65" s="80"/>
      <c r="M65" s="80"/>
      <c r="N65" s="80"/>
      <c r="O65" s="80"/>
      <c r="P65" s="80"/>
      <c r="Q65" s="80"/>
      <c r="R65" s="80"/>
      <c r="S65" s="80"/>
      <c r="T65" s="80"/>
      <c r="U65" s="80"/>
      <c r="V65" s="80"/>
      <c r="W65" s="80"/>
      <c r="X65" s="80"/>
      <c r="Y65" s="80"/>
    </row>
    <row r="66" spans="1:25" s="73" customFormat="1" ht="12.95" customHeight="1" x14ac:dyDescent="0.25">
      <c r="A66" s="467" t="s">
        <v>1480</v>
      </c>
      <c r="B66" s="467"/>
      <c r="C66" s="467"/>
      <c r="D66" s="467"/>
      <c r="E66" s="467"/>
      <c r="F66" s="467"/>
      <c r="G66" s="467"/>
      <c r="H66" s="467"/>
      <c r="I66" s="467"/>
      <c r="J66" s="467"/>
      <c r="K66" s="490"/>
      <c r="L66" s="80"/>
      <c r="M66" s="80"/>
      <c r="N66" s="80"/>
      <c r="O66" s="80"/>
      <c r="P66" s="80"/>
      <c r="Q66" s="80"/>
      <c r="R66" s="80"/>
      <c r="S66" s="80"/>
      <c r="T66" s="80"/>
      <c r="U66" s="80"/>
      <c r="V66" s="80"/>
      <c r="W66" s="80"/>
      <c r="X66" s="80"/>
      <c r="Y66" s="80"/>
    </row>
    <row r="67" spans="1:25" s="73" customFormat="1" ht="12.95" customHeight="1" x14ac:dyDescent="0.25">
      <c r="A67" s="469" t="s">
        <v>1434</v>
      </c>
      <c r="B67" s="469"/>
      <c r="C67" s="469"/>
      <c r="D67" s="469"/>
      <c r="E67" s="469"/>
      <c r="F67" s="469"/>
      <c r="G67" s="469"/>
      <c r="H67" s="469"/>
      <c r="I67" s="469"/>
      <c r="J67" s="465"/>
      <c r="K67" s="490"/>
      <c r="L67" s="80"/>
      <c r="M67" s="80"/>
      <c r="N67" s="80"/>
      <c r="O67" s="80"/>
      <c r="P67" s="80"/>
      <c r="Q67" s="80"/>
      <c r="R67" s="80"/>
      <c r="S67" s="80"/>
      <c r="T67" s="80"/>
      <c r="U67" s="80"/>
      <c r="V67" s="80"/>
      <c r="W67" s="80"/>
      <c r="X67" s="80"/>
      <c r="Y67" s="80"/>
    </row>
    <row r="68" spans="1:25" s="73" customFormat="1" ht="12.95" customHeight="1" x14ac:dyDescent="0.25">
      <c r="A68" s="466" t="s">
        <v>1479</v>
      </c>
      <c r="B68" s="466"/>
      <c r="C68" s="466"/>
      <c r="D68" s="466"/>
      <c r="E68" s="466"/>
      <c r="F68" s="466"/>
      <c r="G68" s="466"/>
      <c r="H68" s="466"/>
      <c r="I68" s="466"/>
      <c r="J68" s="466"/>
      <c r="K68" s="466"/>
      <c r="L68" s="80"/>
      <c r="M68" s="80"/>
      <c r="N68" s="80"/>
      <c r="O68" s="80"/>
      <c r="P68" s="80"/>
      <c r="Q68" s="80"/>
      <c r="R68" s="80"/>
      <c r="S68" s="80"/>
      <c r="T68" s="80"/>
      <c r="U68" s="80"/>
      <c r="V68" s="80"/>
      <c r="W68" s="80"/>
      <c r="X68" s="80"/>
      <c r="Y68" s="80"/>
    </row>
    <row r="69" spans="1:25" s="73" customFormat="1" ht="12.95" customHeight="1" x14ac:dyDescent="0.25">
      <c r="A69" s="470" t="s">
        <v>778</v>
      </c>
      <c r="B69" s="470"/>
      <c r="C69" s="470"/>
      <c r="D69" s="470"/>
      <c r="E69" s="470"/>
      <c r="F69" s="470"/>
      <c r="G69" s="470"/>
      <c r="H69" s="470"/>
      <c r="I69" s="470"/>
      <c r="J69" s="470"/>
      <c r="K69" s="190"/>
      <c r="L69" s="80"/>
      <c r="M69" s="80"/>
      <c r="N69" s="80"/>
      <c r="O69" s="80"/>
      <c r="P69" s="80"/>
      <c r="Q69" s="80"/>
      <c r="R69" s="80"/>
      <c r="S69" s="80"/>
      <c r="T69" s="80"/>
      <c r="U69" s="80"/>
      <c r="V69" s="80"/>
      <c r="W69" s="80"/>
      <c r="X69" s="80"/>
      <c r="Y69" s="80"/>
    </row>
    <row r="70" spans="1:25" s="75" customFormat="1" ht="12.75" customHeight="1" x14ac:dyDescent="0.25">
      <c r="B70" s="82"/>
      <c r="C70" s="82"/>
      <c r="D70" s="152"/>
      <c r="E70" s="131"/>
      <c r="F70" s="131"/>
      <c r="G70" s="131"/>
      <c r="H70" s="131"/>
      <c r="I70" s="153"/>
      <c r="J70" s="153"/>
      <c r="K70" s="128"/>
      <c r="L70" s="82"/>
      <c r="M70" s="82"/>
      <c r="N70" s="82"/>
      <c r="O70" s="82"/>
      <c r="P70" s="82"/>
      <c r="Q70" s="82"/>
      <c r="R70" s="82"/>
      <c r="S70" s="82"/>
      <c r="T70" s="82"/>
      <c r="U70" s="82"/>
      <c r="V70" s="82"/>
      <c r="W70" s="82"/>
      <c r="X70" s="82"/>
      <c r="Y70" s="82"/>
    </row>
    <row r="71" spans="1:25" s="75" customFormat="1" ht="12.75" customHeight="1" x14ac:dyDescent="0.25">
      <c r="A71" s="154"/>
      <c r="B71" s="82"/>
      <c r="C71" s="82"/>
      <c r="D71" s="152"/>
      <c r="E71" s="131"/>
      <c r="F71" s="131"/>
      <c r="G71" s="131"/>
      <c r="H71" s="131"/>
      <c r="I71" s="153"/>
      <c r="J71" s="153"/>
      <c r="K71" s="128"/>
      <c r="L71" s="82"/>
      <c r="M71" s="82"/>
      <c r="N71" s="82"/>
      <c r="O71" s="82"/>
      <c r="P71" s="82"/>
      <c r="Q71" s="82"/>
      <c r="R71" s="82"/>
      <c r="S71" s="82"/>
      <c r="T71" s="82"/>
      <c r="U71" s="82"/>
      <c r="V71" s="82"/>
      <c r="W71" s="82"/>
      <c r="X71" s="82"/>
      <c r="Y71" s="82"/>
    </row>
    <row r="72" spans="1:25" s="75" customFormat="1" ht="12.75" customHeight="1" x14ac:dyDescent="0.25">
      <c r="A72" s="154"/>
      <c r="B72" s="82"/>
      <c r="C72" s="82"/>
      <c r="D72" s="152"/>
      <c r="E72" s="131"/>
      <c r="F72" s="131"/>
      <c r="G72" s="131"/>
      <c r="H72" s="131"/>
      <c r="I72" s="153"/>
      <c r="J72" s="153"/>
      <c r="K72" s="128"/>
      <c r="L72" s="82"/>
      <c r="M72" s="82"/>
      <c r="N72" s="82"/>
      <c r="O72" s="82"/>
      <c r="P72" s="82"/>
      <c r="Q72" s="82"/>
      <c r="R72" s="82"/>
      <c r="S72" s="82"/>
      <c r="T72" s="82"/>
      <c r="U72" s="82"/>
      <c r="V72" s="82"/>
      <c r="W72" s="82"/>
      <c r="X72" s="82"/>
      <c r="Y72" s="82"/>
    </row>
    <row r="73" spans="1:25" s="75" customFormat="1" ht="12.75" customHeight="1" x14ac:dyDescent="0.25">
      <c r="A73" s="154"/>
      <c r="B73" s="82"/>
      <c r="C73" s="82"/>
      <c r="D73" s="152"/>
      <c r="E73" s="131"/>
      <c r="F73" s="131"/>
      <c r="G73" s="131"/>
      <c r="H73" s="131"/>
      <c r="I73" s="153"/>
      <c r="J73" s="153"/>
      <c r="K73" s="128"/>
      <c r="L73" s="82"/>
      <c r="M73" s="82"/>
      <c r="N73" s="82"/>
      <c r="O73" s="82"/>
      <c r="P73" s="82"/>
      <c r="Q73" s="82"/>
      <c r="R73" s="82"/>
      <c r="S73" s="82"/>
      <c r="T73" s="82"/>
      <c r="U73" s="82"/>
      <c r="V73" s="82"/>
      <c r="W73" s="82"/>
      <c r="X73" s="82"/>
      <c r="Y73" s="82"/>
    </row>
    <row r="74" spans="1:25" s="75" customFormat="1" ht="12.75" customHeight="1" x14ac:dyDescent="0.25">
      <c r="A74" s="154"/>
      <c r="B74" s="82"/>
      <c r="C74" s="82"/>
      <c r="D74" s="152"/>
      <c r="E74" s="131"/>
      <c r="F74" s="131"/>
      <c r="G74" s="131"/>
      <c r="H74" s="131"/>
      <c r="I74" s="153"/>
      <c r="J74" s="153"/>
      <c r="K74" s="128"/>
      <c r="L74" s="82"/>
      <c r="M74" s="82"/>
      <c r="N74" s="82"/>
      <c r="O74" s="82"/>
      <c r="P74" s="82"/>
      <c r="Q74" s="82"/>
      <c r="R74" s="82"/>
      <c r="S74" s="82"/>
      <c r="T74" s="82"/>
      <c r="U74" s="82"/>
      <c r="V74" s="82"/>
      <c r="W74" s="82"/>
      <c r="X74" s="82"/>
      <c r="Y74" s="82"/>
    </row>
    <row r="75" spans="1:25" s="75" customFormat="1" ht="12.75" customHeight="1" x14ac:dyDescent="0.25">
      <c r="A75" s="154"/>
      <c r="B75" s="82"/>
      <c r="C75" s="82"/>
      <c r="D75" s="152"/>
      <c r="E75" s="131"/>
      <c r="F75" s="131"/>
      <c r="G75" s="131"/>
      <c r="H75" s="131"/>
      <c r="I75" s="153"/>
      <c r="J75" s="153"/>
      <c r="K75" s="128"/>
      <c r="L75" s="82"/>
      <c r="M75" s="82"/>
      <c r="N75" s="82"/>
      <c r="O75" s="82"/>
      <c r="P75" s="82"/>
      <c r="Q75" s="82"/>
      <c r="R75" s="82"/>
      <c r="S75" s="82"/>
      <c r="T75" s="82"/>
      <c r="U75" s="82"/>
      <c r="V75" s="82"/>
      <c r="W75" s="82"/>
      <c r="X75" s="82"/>
      <c r="Y75" s="82"/>
    </row>
    <row r="76" spans="1:25" s="75" customFormat="1" x14ac:dyDescent="0.25">
      <c r="A76" s="154"/>
      <c r="B76" s="82"/>
      <c r="C76" s="82"/>
      <c r="D76" s="152"/>
      <c r="E76" s="131"/>
      <c r="F76" s="131"/>
      <c r="G76" s="131"/>
      <c r="H76" s="131"/>
      <c r="I76" s="153"/>
      <c r="J76" s="153"/>
      <c r="K76" s="128"/>
      <c r="L76" s="82"/>
      <c r="M76" s="82"/>
      <c r="N76" s="82"/>
      <c r="O76" s="82"/>
      <c r="P76" s="82"/>
      <c r="Q76" s="82"/>
      <c r="R76" s="82"/>
      <c r="S76" s="82"/>
      <c r="T76" s="82"/>
      <c r="U76" s="82"/>
      <c r="V76" s="82"/>
      <c r="W76" s="82"/>
      <c r="X76" s="82"/>
      <c r="Y76" s="82"/>
    </row>
    <row r="77" spans="1:25" s="75" customFormat="1" x14ac:dyDescent="0.25">
      <c r="A77" s="154"/>
      <c r="B77" s="154"/>
      <c r="C77" s="82"/>
      <c r="D77" s="152"/>
      <c r="E77" s="155"/>
      <c r="F77" s="155"/>
      <c r="G77" s="155"/>
      <c r="H77" s="155"/>
      <c r="I77" s="155"/>
      <c r="J77" s="132"/>
      <c r="K77" s="128"/>
      <c r="L77" s="82"/>
      <c r="M77" s="82"/>
      <c r="N77" s="82"/>
      <c r="O77" s="82"/>
      <c r="P77" s="82"/>
      <c r="Q77" s="82"/>
      <c r="R77" s="82"/>
      <c r="S77" s="82"/>
      <c r="T77" s="82"/>
      <c r="U77" s="82"/>
      <c r="V77" s="82"/>
      <c r="W77" s="82"/>
      <c r="X77" s="82"/>
      <c r="Y77" s="82"/>
    </row>
    <row r="78" spans="1:25" s="75" customFormat="1" x14ac:dyDescent="0.25">
      <c r="A78" s="156"/>
      <c r="B78" s="156"/>
      <c r="C78" s="157"/>
      <c r="D78" s="157"/>
      <c r="E78" s="157"/>
      <c r="F78" s="157"/>
      <c r="G78" s="157"/>
      <c r="H78" s="157"/>
      <c r="I78" s="157"/>
      <c r="J78" s="157"/>
      <c r="K78" s="128"/>
      <c r="L78" s="82"/>
      <c r="M78" s="82"/>
      <c r="N78" s="82"/>
      <c r="O78" s="82"/>
      <c r="P78" s="82"/>
      <c r="Q78" s="82"/>
      <c r="R78" s="82"/>
      <c r="S78" s="82"/>
      <c r="T78" s="82"/>
      <c r="U78" s="82"/>
      <c r="V78" s="82"/>
      <c r="W78" s="82"/>
      <c r="X78" s="82"/>
      <c r="Y78" s="82"/>
    </row>
    <row r="79" spans="1:25" s="75" customFormat="1" x14ac:dyDescent="0.25">
      <c r="C79" s="82"/>
      <c r="D79" s="152"/>
      <c r="E79" s="82"/>
      <c r="F79" s="82"/>
      <c r="G79" s="82"/>
      <c r="H79" s="82"/>
      <c r="I79" s="82"/>
      <c r="J79" s="128"/>
      <c r="K79" s="128"/>
      <c r="L79" s="82"/>
      <c r="M79" s="82"/>
      <c r="N79" s="82"/>
      <c r="O79" s="82"/>
      <c r="P79" s="82"/>
      <c r="Q79" s="82"/>
      <c r="R79" s="82"/>
      <c r="S79" s="82"/>
      <c r="T79" s="82"/>
      <c r="U79" s="82"/>
      <c r="V79" s="82"/>
      <c r="W79" s="82"/>
      <c r="X79" s="82"/>
      <c r="Y79" s="82"/>
    </row>
    <row r="80" spans="1:25" s="75" customFormat="1" x14ac:dyDescent="0.25">
      <c r="D80" s="158"/>
      <c r="J80" s="159"/>
      <c r="K80" s="128"/>
      <c r="L80" s="82"/>
      <c r="M80" s="82"/>
      <c r="N80" s="82"/>
      <c r="O80" s="82"/>
      <c r="P80" s="82"/>
      <c r="Q80" s="82"/>
      <c r="R80" s="82"/>
      <c r="S80" s="82"/>
      <c r="T80" s="82"/>
      <c r="U80" s="82"/>
      <c r="V80" s="82"/>
      <c r="W80" s="82"/>
      <c r="X80" s="82"/>
      <c r="Y80" s="82"/>
    </row>
    <row r="81" spans="1:25" s="75" customFormat="1" x14ac:dyDescent="0.25">
      <c r="D81" s="158"/>
      <c r="J81" s="159"/>
      <c r="K81" s="128"/>
      <c r="L81" s="82"/>
      <c r="M81" s="82"/>
      <c r="N81" s="82"/>
      <c r="O81" s="82"/>
      <c r="P81" s="82"/>
      <c r="Q81" s="82"/>
      <c r="R81" s="82"/>
      <c r="S81" s="82"/>
      <c r="T81" s="82"/>
      <c r="U81" s="82"/>
      <c r="V81" s="82"/>
      <c r="W81" s="82"/>
      <c r="X81" s="82"/>
      <c r="Y81" s="82"/>
    </row>
    <row r="82" spans="1:25" s="75" customFormat="1" x14ac:dyDescent="0.25">
      <c r="D82" s="158"/>
      <c r="J82" s="159"/>
      <c r="K82" s="128"/>
      <c r="L82" s="82"/>
      <c r="M82" s="82"/>
      <c r="N82" s="82"/>
      <c r="O82" s="82"/>
      <c r="P82" s="82"/>
      <c r="Q82" s="82"/>
      <c r="R82" s="82"/>
      <c r="S82" s="82"/>
      <c r="T82" s="82"/>
      <c r="U82" s="82"/>
      <c r="V82" s="82"/>
      <c r="W82" s="82"/>
      <c r="X82" s="82"/>
      <c r="Y82" s="82"/>
    </row>
    <row r="83" spans="1:25" s="75" customFormat="1" x14ac:dyDescent="0.25">
      <c r="D83" s="158"/>
      <c r="J83" s="159"/>
      <c r="K83" s="128"/>
      <c r="L83" s="82"/>
      <c r="M83" s="82"/>
      <c r="N83" s="82"/>
      <c r="O83" s="82"/>
      <c r="P83" s="82"/>
      <c r="Q83" s="82"/>
      <c r="R83" s="82"/>
      <c r="S83" s="82"/>
      <c r="T83" s="82"/>
      <c r="U83" s="82"/>
      <c r="V83" s="82"/>
      <c r="W83" s="82"/>
      <c r="X83" s="82"/>
      <c r="Y83" s="82"/>
    </row>
    <row r="84" spans="1:25" s="75" customFormat="1" x14ac:dyDescent="0.25">
      <c r="D84" s="158"/>
      <c r="J84" s="159"/>
      <c r="K84" s="128"/>
      <c r="L84" s="82"/>
      <c r="M84" s="82"/>
      <c r="N84" s="82"/>
      <c r="O84" s="82"/>
      <c r="P84" s="82"/>
      <c r="Q84" s="82"/>
      <c r="R84" s="82"/>
      <c r="S84" s="82"/>
      <c r="T84" s="82"/>
      <c r="U84" s="82"/>
      <c r="V84" s="82"/>
      <c r="W84" s="82"/>
      <c r="X84" s="82"/>
      <c r="Y84" s="82"/>
    </row>
    <row r="85" spans="1:25" s="75" customFormat="1" x14ac:dyDescent="0.25">
      <c r="D85" s="158"/>
      <c r="J85" s="159"/>
      <c r="K85" s="128"/>
      <c r="L85" s="82"/>
      <c r="M85" s="82"/>
      <c r="N85" s="82"/>
      <c r="O85" s="82"/>
      <c r="P85" s="82"/>
      <c r="Q85" s="82"/>
      <c r="R85" s="82"/>
      <c r="S85" s="82"/>
      <c r="T85" s="82"/>
      <c r="U85" s="82"/>
      <c r="V85" s="82"/>
      <c r="W85" s="82"/>
      <c r="X85" s="82"/>
      <c r="Y85" s="82"/>
    </row>
    <row r="86" spans="1:25" s="75" customFormat="1" ht="12.75" customHeight="1" x14ac:dyDescent="0.25">
      <c r="D86" s="158"/>
      <c r="J86" s="159"/>
      <c r="K86" s="128"/>
      <c r="L86" s="82"/>
      <c r="M86" s="82"/>
      <c r="N86" s="82"/>
      <c r="O86" s="82"/>
      <c r="P86" s="82"/>
      <c r="Q86" s="82"/>
      <c r="R86" s="82"/>
      <c r="S86" s="82"/>
      <c r="T86" s="82"/>
      <c r="U86" s="82"/>
      <c r="V86" s="82"/>
      <c r="W86" s="82"/>
      <c r="X86" s="82"/>
      <c r="Y86" s="82"/>
    </row>
    <row r="87" spans="1:25" s="75" customFormat="1" ht="12.75" customHeight="1" x14ac:dyDescent="0.25">
      <c r="D87" s="158"/>
      <c r="J87" s="159"/>
      <c r="K87" s="128"/>
      <c r="L87" s="82"/>
      <c r="M87" s="82"/>
      <c r="N87" s="82"/>
      <c r="O87" s="82"/>
      <c r="P87" s="82"/>
      <c r="Q87" s="82"/>
      <c r="R87" s="82"/>
      <c r="S87" s="82"/>
      <c r="T87" s="82"/>
      <c r="U87" s="82"/>
      <c r="V87" s="82"/>
      <c r="W87" s="82"/>
      <c r="X87" s="82"/>
      <c r="Y87" s="82"/>
    </row>
    <row r="88" spans="1:25" s="75" customFormat="1" ht="12.75" customHeight="1" x14ac:dyDescent="0.25">
      <c r="D88" s="158"/>
      <c r="J88" s="159"/>
      <c r="K88" s="128"/>
      <c r="L88" s="82"/>
      <c r="M88" s="82"/>
      <c r="N88" s="82"/>
      <c r="O88" s="82"/>
      <c r="P88" s="82"/>
      <c r="Q88" s="82"/>
      <c r="R88" s="82"/>
      <c r="S88" s="82"/>
      <c r="T88" s="82"/>
      <c r="U88" s="82"/>
      <c r="V88" s="82"/>
      <c r="W88" s="82"/>
      <c r="X88" s="82"/>
      <c r="Y88" s="82"/>
    </row>
    <row r="89" spans="1:25" s="75" customFormat="1" ht="12.75" customHeight="1" x14ac:dyDescent="0.25">
      <c r="D89" s="158"/>
      <c r="J89" s="159"/>
      <c r="K89" s="128"/>
      <c r="L89" s="82"/>
      <c r="M89" s="82"/>
      <c r="N89" s="82"/>
      <c r="O89" s="82"/>
      <c r="P89" s="82"/>
      <c r="Q89" s="82"/>
      <c r="R89" s="82"/>
      <c r="S89" s="82"/>
      <c r="T89" s="82"/>
      <c r="U89" s="82"/>
      <c r="V89" s="82"/>
      <c r="W89" s="82"/>
      <c r="X89" s="82"/>
      <c r="Y89" s="82"/>
    </row>
    <row r="90" spans="1:25" s="75" customFormat="1" ht="12.75" customHeight="1" x14ac:dyDescent="0.25">
      <c r="A90" s="95"/>
      <c r="B90" s="95"/>
      <c r="C90" s="95"/>
      <c r="D90" s="160"/>
      <c r="E90" s="95"/>
      <c r="F90" s="95"/>
      <c r="G90" s="95"/>
      <c r="H90" s="95"/>
      <c r="I90" s="95"/>
      <c r="J90" s="161"/>
      <c r="K90" s="103"/>
      <c r="L90" s="82"/>
      <c r="M90" s="82"/>
      <c r="N90" s="82"/>
      <c r="O90" s="82"/>
      <c r="P90" s="82"/>
      <c r="Q90" s="82"/>
      <c r="R90" s="82"/>
      <c r="S90" s="82"/>
      <c r="T90" s="82"/>
      <c r="U90" s="82"/>
      <c r="V90" s="82"/>
      <c r="W90" s="82"/>
      <c r="X90" s="82"/>
      <c r="Y90" s="82"/>
    </row>
    <row r="91" spans="1:25" s="75" customFormat="1" ht="12.75" customHeight="1" x14ac:dyDescent="0.25">
      <c r="A91" s="95"/>
      <c r="B91" s="95"/>
      <c r="C91" s="95"/>
      <c r="D91" s="160"/>
      <c r="E91" s="95"/>
      <c r="F91" s="95"/>
      <c r="G91" s="95"/>
      <c r="H91" s="95"/>
      <c r="I91" s="95"/>
      <c r="J91" s="161"/>
      <c r="K91" s="103"/>
      <c r="L91" s="82"/>
      <c r="M91" s="82"/>
      <c r="N91" s="82"/>
      <c r="O91" s="82"/>
      <c r="P91" s="82"/>
      <c r="Q91" s="82"/>
      <c r="R91" s="82"/>
      <c r="S91" s="82"/>
      <c r="T91" s="82"/>
      <c r="U91" s="82"/>
      <c r="V91" s="82"/>
      <c r="W91" s="82"/>
      <c r="X91" s="82"/>
      <c r="Y91" s="82"/>
    </row>
    <row r="92" spans="1:25" s="75" customFormat="1" ht="12.75" customHeight="1" x14ac:dyDescent="0.25">
      <c r="A92" s="95"/>
      <c r="B92" s="73"/>
      <c r="C92" s="73"/>
      <c r="D92" s="160"/>
      <c r="E92" s="95"/>
      <c r="F92" s="95"/>
      <c r="G92" s="95"/>
      <c r="H92" s="95"/>
      <c r="I92" s="95"/>
      <c r="J92" s="161"/>
      <c r="K92" s="103"/>
      <c r="L92" s="82"/>
      <c r="M92" s="82"/>
      <c r="N92" s="82"/>
      <c r="O92" s="82"/>
      <c r="P92" s="82"/>
      <c r="Q92" s="82"/>
      <c r="R92" s="82"/>
      <c r="S92" s="82"/>
      <c r="T92" s="82"/>
      <c r="U92" s="82"/>
      <c r="V92" s="82"/>
      <c r="W92" s="82"/>
      <c r="X92" s="82"/>
      <c r="Y92" s="82"/>
    </row>
    <row r="93" spans="1:25" s="75" customFormat="1" ht="12.75" customHeight="1" x14ac:dyDescent="0.25">
      <c r="A93" s="95"/>
      <c r="B93" s="73"/>
      <c r="C93" s="73"/>
      <c r="D93" s="160"/>
      <c r="E93" s="95"/>
      <c r="F93" s="95"/>
      <c r="G93" s="95"/>
      <c r="H93" s="95"/>
      <c r="I93" s="95"/>
      <c r="J93" s="161"/>
      <c r="K93" s="103"/>
      <c r="L93" s="82"/>
      <c r="M93" s="82"/>
      <c r="N93" s="82"/>
      <c r="O93" s="82"/>
      <c r="P93" s="82"/>
      <c r="Q93" s="82"/>
      <c r="R93" s="82"/>
      <c r="S93" s="82"/>
      <c r="T93" s="82"/>
      <c r="U93" s="82"/>
      <c r="V93" s="82"/>
      <c r="W93" s="82"/>
      <c r="X93" s="82"/>
      <c r="Y93" s="82"/>
    </row>
    <row r="94" spans="1:25" s="75" customFormat="1" ht="12.75" customHeight="1" x14ac:dyDescent="0.25">
      <c r="A94" s="95"/>
      <c r="B94" s="73"/>
      <c r="C94" s="73"/>
      <c r="D94" s="160"/>
      <c r="E94" s="95"/>
      <c r="F94" s="95"/>
      <c r="G94" s="95"/>
      <c r="H94" s="95"/>
      <c r="I94" s="95"/>
      <c r="J94" s="161"/>
      <c r="K94" s="103"/>
      <c r="L94" s="82"/>
      <c r="M94" s="82"/>
      <c r="N94" s="82"/>
      <c r="O94" s="82"/>
      <c r="P94" s="82"/>
      <c r="Q94" s="82"/>
      <c r="R94" s="82"/>
      <c r="S94" s="82"/>
      <c r="T94" s="82"/>
      <c r="U94" s="82"/>
      <c r="V94" s="82"/>
      <c r="W94" s="82"/>
      <c r="X94" s="82"/>
      <c r="Y94" s="82"/>
    </row>
    <row r="95" spans="1:25" s="75" customFormat="1" ht="12.75" customHeight="1" x14ac:dyDescent="0.25">
      <c r="A95" s="95"/>
      <c r="B95" s="73"/>
      <c r="C95" s="73"/>
      <c r="D95" s="160"/>
      <c r="E95" s="95"/>
      <c r="F95" s="95"/>
      <c r="G95" s="95"/>
      <c r="H95" s="95"/>
      <c r="I95" s="95"/>
      <c r="J95" s="161"/>
      <c r="K95" s="103"/>
      <c r="L95" s="82"/>
      <c r="M95" s="82"/>
      <c r="N95" s="82"/>
      <c r="O95" s="82"/>
      <c r="P95" s="82"/>
      <c r="Q95" s="82"/>
      <c r="R95" s="82"/>
      <c r="S95" s="82"/>
      <c r="T95" s="82"/>
      <c r="U95" s="82"/>
      <c r="V95" s="82"/>
      <c r="W95" s="82"/>
      <c r="X95" s="82"/>
      <c r="Y95" s="82"/>
    </row>
    <row r="96" spans="1:25" s="75" customFormat="1" ht="12.75" customHeight="1" x14ac:dyDescent="0.25">
      <c r="A96" s="95"/>
      <c r="B96" s="73"/>
      <c r="C96" s="73"/>
      <c r="D96" s="160"/>
      <c r="E96" s="95"/>
      <c r="F96" s="95"/>
      <c r="G96" s="95"/>
      <c r="H96" s="95"/>
      <c r="I96" s="95"/>
      <c r="J96" s="161"/>
      <c r="K96" s="103"/>
      <c r="L96" s="82"/>
      <c r="M96" s="82"/>
      <c r="N96" s="82"/>
      <c r="O96" s="82"/>
      <c r="P96" s="82"/>
      <c r="Q96" s="82"/>
      <c r="R96" s="82"/>
      <c r="S96" s="82"/>
      <c r="T96" s="82"/>
      <c r="U96" s="82"/>
      <c r="V96" s="82"/>
      <c r="W96" s="82"/>
      <c r="X96" s="82"/>
      <c r="Y96" s="82"/>
    </row>
    <row r="97" spans="1:11" ht="12.75" customHeight="1" x14ac:dyDescent="0.25">
      <c r="A97" s="95"/>
      <c r="B97" s="73"/>
      <c r="C97" s="73"/>
      <c r="D97" s="160"/>
      <c r="E97" s="95"/>
      <c r="F97" s="95"/>
      <c r="G97" s="95"/>
      <c r="H97" s="95"/>
      <c r="I97" s="95"/>
      <c r="J97" s="161"/>
      <c r="K97" s="103"/>
    </row>
    <row r="98" spans="1:11" ht="12.75" customHeight="1" x14ac:dyDescent="0.25">
      <c r="A98" s="95"/>
      <c r="B98" s="73"/>
      <c r="C98" s="73"/>
      <c r="D98" s="160"/>
      <c r="E98" s="95"/>
      <c r="F98" s="95"/>
      <c r="G98" s="95"/>
      <c r="H98" s="95"/>
      <c r="I98" s="95"/>
      <c r="J98" s="161"/>
      <c r="K98" s="103"/>
    </row>
    <row r="99" spans="1:11" ht="12.75" customHeight="1" x14ac:dyDescent="0.25">
      <c r="A99" s="95"/>
      <c r="B99" s="73"/>
      <c r="C99" s="73"/>
      <c r="D99" s="160"/>
      <c r="E99" s="95"/>
      <c r="F99" s="95"/>
      <c r="G99" s="95"/>
      <c r="H99" s="95"/>
      <c r="I99" s="95"/>
      <c r="J99" s="161"/>
      <c r="K99" s="103"/>
    </row>
    <row r="100" spans="1:11" s="129" customFormat="1" ht="12.75" customHeight="1" x14ac:dyDescent="0.25">
      <c r="A100" s="95"/>
      <c r="B100" s="73"/>
      <c r="C100" s="73"/>
      <c r="D100" s="160"/>
      <c r="E100" s="95"/>
      <c r="F100" s="95"/>
      <c r="G100" s="95"/>
      <c r="H100" s="95"/>
      <c r="I100" s="95"/>
      <c r="J100" s="161"/>
      <c r="K100" s="103"/>
    </row>
    <row r="101" spans="1:11" s="129" customFormat="1" ht="12.75" customHeight="1" x14ac:dyDescent="0.25">
      <c r="A101" s="95"/>
      <c r="B101" s="73"/>
      <c r="C101" s="73"/>
      <c r="D101" s="160"/>
      <c r="E101" s="95"/>
      <c r="F101" s="95"/>
      <c r="G101" s="95"/>
      <c r="H101" s="95"/>
      <c r="I101" s="95"/>
      <c r="J101" s="161"/>
      <c r="K101" s="103"/>
    </row>
    <row r="102" spans="1:11" s="129" customFormat="1" ht="12.75" customHeight="1" x14ac:dyDescent="0.25">
      <c r="A102" s="95"/>
      <c r="B102" s="73"/>
      <c r="C102" s="73"/>
      <c r="D102" s="160"/>
      <c r="E102" s="95"/>
      <c r="F102" s="95"/>
      <c r="G102" s="95"/>
      <c r="H102" s="95"/>
      <c r="I102" s="95"/>
      <c r="J102" s="161"/>
      <c r="K102" s="103"/>
    </row>
    <row r="103" spans="1:11" s="129" customFormat="1" ht="12.75" customHeight="1" x14ac:dyDescent="0.25">
      <c r="A103" s="162"/>
      <c r="B103" s="114"/>
      <c r="C103" s="114"/>
      <c r="D103" s="163"/>
      <c r="E103" s="162"/>
      <c r="F103" s="162"/>
      <c r="G103" s="162"/>
      <c r="H103" s="162"/>
      <c r="I103" s="162"/>
      <c r="J103" s="164"/>
      <c r="K103" s="165"/>
    </row>
    <row r="104" spans="1:11" s="129" customFormat="1" ht="12.75" customHeight="1" x14ac:dyDescent="0.25">
      <c r="A104" s="162"/>
      <c r="B104" s="114"/>
      <c r="C104" s="114"/>
      <c r="D104" s="163"/>
      <c r="E104" s="162"/>
      <c r="F104" s="162"/>
      <c r="G104" s="162"/>
      <c r="H104" s="162"/>
      <c r="I104" s="162"/>
      <c r="J104" s="164"/>
      <c r="K104" s="165"/>
    </row>
    <row r="105" spans="1:11" s="129" customFormat="1" ht="12.75" customHeight="1" x14ac:dyDescent="0.25">
      <c r="A105" s="162"/>
      <c r="B105" s="114"/>
      <c r="C105" s="114"/>
      <c r="D105" s="163"/>
      <c r="E105" s="162"/>
      <c r="F105" s="162"/>
      <c r="G105" s="162"/>
      <c r="H105" s="162"/>
      <c r="I105" s="162"/>
      <c r="J105" s="164"/>
      <c r="K105" s="165"/>
    </row>
    <row r="106" spans="1:11" s="129" customFormat="1" ht="12.75" customHeight="1" x14ac:dyDescent="0.25">
      <c r="A106" s="162"/>
      <c r="B106" s="114"/>
      <c r="C106" s="114"/>
      <c r="D106" s="163"/>
      <c r="E106" s="162"/>
      <c r="F106" s="162"/>
      <c r="G106" s="162"/>
      <c r="H106" s="162"/>
      <c r="I106" s="162"/>
      <c r="J106" s="164"/>
      <c r="K106" s="165"/>
    </row>
    <row r="107" spans="1:11" s="129" customFormat="1" ht="12.75" customHeight="1" x14ac:dyDescent="0.25">
      <c r="A107" s="162"/>
      <c r="B107" s="114"/>
      <c r="C107" s="114"/>
      <c r="D107" s="163"/>
      <c r="E107" s="162"/>
      <c r="F107" s="162"/>
      <c r="G107" s="162"/>
      <c r="H107" s="162"/>
      <c r="I107" s="162"/>
      <c r="J107" s="164"/>
      <c r="K107" s="165"/>
    </row>
    <row r="108" spans="1:11" s="129" customFormat="1" ht="12.75" customHeight="1" x14ac:dyDescent="0.25">
      <c r="A108" s="162"/>
      <c r="B108" s="114"/>
      <c r="C108" s="114"/>
      <c r="D108" s="163"/>
      <c r="E108" s="162"/>
      <c r="F108" s="162"/>
      <c r="G108" s="162"/>
      <c r="H108" s="162"/>
      <c r="I108" s="162"/>
      <c r="J108" s="164"/>
      <c r="K108" s="165"/>
    </row>
    <row r="109" spans="1:11" s="129" customFormat="1" ht="12.75" customHeight="1" x14ac:dyDescent="0.25">
      <c r="A109" s="162"/>
      <c r="B109" s="114"/>
      <c r="C109" s="114"/>
      <c r="D109" s="163"/>
      <c r="E109" s="162"/>
      <c r="F109" s="162"/>
      <c r="G109" s="162"/>
      <c r="H109" s="162"/>
      <c r="I109" s="162"/>
      <c r="J109" s="164"/>
      <c r="K109" s="165"/>
    </row>
    <row r="110" spans="1:11" s="129" customFormat="1" ht="12.75" customHeight="1" x14ac:dyDescent="0.25">
      <c r="A110" s="162"/>
      <c r="B110" s="114"/>
      <c r="C110" s="114"/>
      <c r="D110" s="163"/>
      <c r="E110" s="162"/>
      <c r="F110" s="162"/>
      <c r="G110" s="162"/>
      <c r="H110" s="162"/>
      <c r="I110" s="162"/>
      <c r="J110" s="164"/>
      <c r="K110" s="165"/>
    </row>
    <row r="111" spans="1:11" s="129" customFormat="1" ht="12.75" customHeight="1" x14ac:dyDescent="0.25">
      <c r="A111" s="162"/>
      <c r="B111" s="114"/>
      <c r="C111" s="114"/>
      <c r="D111" s="163"/>
      <c r="E111" s="162"/>
      <c r="F111" s="162"/>
      <c r="G111" s="162"/>
      <c r="H111" s="162"/>
      <c r="I111" s="162"/>
      <c r="J111" s="164"/>
      <c r="K111" s="165"/>
    </row>
    <row r="112" spans="1:11" s="129" customFormat="1" ht="12.75" customHeight="1" x14ac:dyDescent="0.25">
      <c r="A112" s="162"/>
      <c r="B112" s="114"/>
      <c r="C112" s="114"/>
      <c r="D112" s="163"/>
      <c r="E112" s="162"/>
      <c r="F112" s="162"/>
      <c r="G112" s="162"/>
      <c r="H112" s="162"/>
      <c r="I112" s="162"/>
      <c r="J112" s="164"/>
      <c r="K112" s="165"/>
    </row>
    <row r="113" spans="1:11" s="129" customFormat="1" ht="12.75" customHeight="1" x14ac:dyDescent="0.25">
      <c r="A113" s="162"/>
      <c r="B113" s="114"/>
      <c r="C113" s="114"/>
      <c r="D113" s="163"/>
      <c r="E113" s="162"/>
      <c r="F113" s="162"/>
      <c r="G113" s="162"/>
      <c r="H113" s="162"/>
      <c r="I113" s="162"/>
      <c r="J113" s="164"/>
      <c r="K113" s="165"/>
    </row>
    <row r="114" spans="1:11" s="129" customFormat="1" ht="12.75" customHeight="1" x14ac:dyDescent="0.25">
      <c r="A114" s="162"/>
      <c r="B114" s="114"/>
      <c r="C114" s="114"/>
      <c r="D114" s="163"/>
      <c r="E114" s="162"/>
      <c r="F114" s="162"/>
      <c r="G114" s="162"/>
      <c r="H114" s="162"/>
      <c r="I114" s="162"/>
      <c r="J114" s="164"/>
      <c r="K114" s="165"/>
    </row>
    <row r="115" spans="1:11" s="129" customFormat="1" ht="12.75" customHeight="1" x14ac:dyDescent="0.25">
      <c r="A115" s="162"/>
      <c r="B115" s="114"/>
      <c r="C115" s="114"/>
      <c r="D115" s="163"/>
      <c r="E115" s="162"/>
      <c r="F115" s="162"/>
      <c r="G115" s="162"/>
      <c r="H115" s="162"/>
      <c r="I115" s="162"/>
      <c r="J115" s="164"/>
      <c r="K115" s="165"/>
    </row>
    <row r="116" spans="1:11" s="129" customFormat="1" ht="12.75" customHeight="1" x14ac:dyDescent="0.25">
      <c r="A116" s="162"/>
      <c r="B116" s="114"/>
      <c r="C116" s="114"/>
      <c r="D116" s="163"/>
      <c r="E116" s="162"/>
      <c r="F116" s="162"/>
      <c r="G116" s="162"/>
      <c r="H116" s="162"/>
      <c r="I116" s="162"/>
      <c r="J116" s="164"/>
      <c r="K116" s="165"/>
    </row>
    <row r="117" spans="1:11" s="129" customFormat="1" ht="12.75" customHeight="1" x14ac:dyDescent="0.25">
      <c r="A117" s="162"/>
      <c r="B117" s="114"/>
      <c r="C117" s="114"/>
      <c r="D117" s="163"/>
      <c r="E117" s="162"/>
      <c r="F117" s="162"/>
      <c r="G117" s="162"/>
      <c r="H117" s="162"/>
      <c r="I117" s="162"/>
      <c r="J117" s="164"/>
      <c r="K117" s="165"/>
    </row>
    <row r="118" spans="1:11" s="129" customFormat="1" ht="12.75" customHeight="1" x14ac:dyDescent="0.25">
      <c r="A118" s="162"/>
      <c r="B118" s="114"/>
      <c r="C118" s="114"/>
      <c r="D118" s="163"/>
      <c r="E118" s="162"/>
      <c r="F118" s="162"/>
      <c r="G118" s="162"/>
      <c r="H118" s="162"/>
      <c r="I118" s="162"/>
      <c r="J118" s="164"/>
      <c r="K118" s="165"/>
    </row>
    <row r="119" spans="1:11" s="129" customFormat="1" ht="12.75" customHeight="1" x14ac:dyDescent="0.25">
      <c r="A119" s="162"/>
      <c r="B119" s="114"/>
      <c r="C119" s="114"/>
      <c r="D119" s="163"/>
      <c r="E119" s="162"/>
      <c r="F119" s="162"/>
      <c r="G119" s="162"/>
      <c r="H119" s="162"/>
      <c r="I119" s="162"/>
      <c r="J119" s="164"/>
      <c r="K119" s="165"/>
    </row>
    <row r="120" spans="1:11" s="129" customFormat="1" ht="12.75" customHeight="1" x14ac:dyDescent="0.25">
      <c r="A120" s="162"/>
      <c r="B120" s="114"/>
      <c r="C120" s="114"/>
      <c r="D120" s="163"/>
      <c r="E120" s="162"/>
      <c r="F120" s="162"/>
      <c r="G120" s="162"/>
      <c r="H120" s="162"/>
      <c r="I120" s="162"/>
      <c r="J120" s="164"/>
      <c r="K120" s="165"/>
    </row>
    <row r="121" spans="1:11" s="129" customFormat="1" ht="12.75" customHeight="1" x14ac:dyDescent="0.25">
      <c r="A121" s="162"/>
      <c r="B121" s="114"/>
      <c r="C121" s="114"/>
      <c r="D121" s="163"/>
      <c r="E121" s="162"/>
      <c r="F121" s="162"/>
      <c r="G121" s="162"/>
      <c r="H121" s="162"/>
      <c r="I121" s="162"/>
      <c r="J121" s="164"/>
      <c r="K121" s="165"/>
    </row>
    <row r="122" spans="1:11" s="129" customFormat="1" ht="12.75" customHeight="1" x14ac:dyDescent="0.25">
      <c r="A122" s="162"/>
      <c r="B122" s="114"/>
      <c r="C122" s="114"/>
      <c r="D122" s="163"/>
      <c r="E122" s="162"/>
      <c r="F122" s="162"/>
      <c r="G122" s="162"/>
      <c r="H122" s="162"/>
      <c r="I122" s="162"/>
      <c r="J122" s="164"/>
      <c r="K122" s="165"/>
    </row>
    <row r="123" spans="1:11" s="129" customFormat="1" ht="12.75" customHeight="1" x14ac:dyDescent="0.25">
      <c r="A123" s="162"/>
      <c r="B123" s="114"/>
      <c r="C123" s="114"/>
      <c r="D123" s="163"/>
      <c r="E123" s="162"/>
      <c r="F123" s="162"/>
      <c r="G123" s="162"/>
      <c r="H123" s="162"/>
      <c r="I123" s="162"/>
      <c r="J123" s="164"/>
      <c r="K123" s="165"/>
    </row>
    <row r="124" spans="1:11" s="129" customFormat="1" x14ac:dyDescent="0.25">
      <c r="A124" s="162"/>
      <c r="B124" s="114"/>
      <c r="C124" s="114"/>
      <c r="D124" s="163"/>
      <c r="E124" s="162"/>
      <c r="F124" s="162"/>
      <c r="G124" s="162"/>
      <c r="H124" s="162"/>
      <c r="I124" s="162"/>
      <c r="J124" s="164"/>
      <c r="K124" s="165"/>
    </row>
    <row r="125" spans="1:11" s="129" customFormat="1" x14ac:dyDescent="0.25">
      <c r="A125" s="162"/>
      <c r="B125" s="114"/>
      <c r="C125" s="114"/>
      <c r="D125" s="163"/>
      <c r="E125" s="162"/>
      <c r="F125" s="162"/>
      <c r="G125" s="162"/>
      <c r="H125" s="162"/>
      <c r="I125" s="162"/>
      <c r="J125" s="164"/>
      <c r="K125" s="165"/>
    </row>
    <row r="126" spans="1:11" s="129" customFormat="1" ht="12.75" customHeight="1" x14ac:dyDescent="0.25">
      <c r="A126" s="162"/>
      <c r="B126" s="114"/>
      <c r="C126" s="114"/>
      <c r="D126" s="163"/>
      <c r="E126" s="162"/>
      <c r="F126" s="162"/>
      <c r="G126" s="162"/>
      <c r="H126" s="162"/>
      <c r="I126" s="162"/>
      <c r="J126" s="164"/>
      <c r="K126" s="165"/>
    </row>
    <row r="127" spans="1:11" s="129" customFormat="1" ht="12.75" customHeight="1" x14ac:dyDescent="0.25">
      <c r="A127" s="162"/>
      <c r="B127" s="114"/>
      <c r="C127" s="114"/>
      <c r="D127" s="163"/>
      <c r="E127" s="162"/>
      <c r="F127" s="162"/>
      <c r="G127" s="162"/>
      <c r="H127" s="162"/>
      <c r="I127" s="162"/>
      <c r="J127" s="164"/>
      <c r="K127" s="165"/>
    </row>
    <row r="128" spans="1:11" s="129" customFormat="1" ht="12.75" customHeight="1" x14ac:dyDescent="0.25">
      <c r="A128" s="162"/>
      <c r="B128" s="114"/>
      <c r="C128" s="114"/>
      <c r="D128" s="163"/>
      <c r="E128" s="162"/>
      <c r="F128" s="162"/>
      <c r="G128" s="162"/>
      <c r="H128" s="162"/>
      <c r="I128" s="162"/>
      <c r="J128" s="164"/>
      <c r="K128" s="165"/>
    </row>
    <row r="129" spans="1:11" s="129" customFormat="1" ht="12.75" customHeight="1" x14ac:dyDescent="0.25">
      <c r="A129" s="162"/>
      <c r="B129" s="114"/>
      <c r="C129" s="114"/>
      <c r="D129" s="163"/>
      <c r="E129" s="162"/>
      <c r="F129" s="162"/>
      <c r="G129" s="162"/>
      <c r="H129" s="162"/>
      <c r="I129" s="162"/>
      <c r="J129" s="164"/>
      <c r="K129" s="165"/>
    </row>
    <row r="130" spans="1:11" s="129" customFormat="1" ht="12.75" customHeight="1" x14ac:dyDescent="0.25">
      <c r="A130" s="162"/>
      <c r="B130" s="162"/>
      <c r="C130" s="162"/>
      <c r="D130" s="163"/>
      <c r="E130" s="162"/>
      <c r="F130" s="162"/>
      <c r="G130" s="162"/>
      <c r="H130" s="162"/>
      <c r="I130" s="162"/>
      <c r="J130" s="164"/>
      <c r="K130" s="165"/>
    </row>
    <row r="131" spans="1:11" s="129" customFormat="1" ht="12.75" customHeight="1" x14ac:dyDescent="0.25">
      <c r="A131" s="162"/>
      <c r="B131" s="162"/>
      <c r="C131" s="162"/>
      <c r="D131" s="163"/>
      <c r="E131" s="162"/>
      <c r="F131" s="162"/>
      <c r="G131" s="162"/>
      <c r="H131" s="162"/>
      <c r="I131" s="162"/>
      <c r="J131" s="164"/>
      <c r="K131" s="165"/>
    </row>
    <row r="132" spans="1:11" s="129" customFormat="1" ht="12.75" customHeight="1" x14ac:dyDescent="0.25">
      <c r="A132" s="162"/>
      <c r="B132" s="114"/>
      <c r="C132" s="114"/>
      <c r="D132" s="163"/>
      <c r="E132" s="162"/>
      <c r="F132" s="162"/>
      <c r="G132" s="162"/>
      <c r="H132" s="162"/>
      <c r="I132" s="162"/>
      <c r="J132" s="164"/>
      <c r="K132" s="165"/>
    </row>
    <row r="133" spans="1:11" s="129" customFormat="1" ht="12.75" customHeight="1" x14ac:dyDescent="0.25">
      <c r="A133" s="162"/>
      <c r="B133" s="114"/>
      <c r="C133" s="114"/>
      <c r="D133" s="163"/>
      <c r="E133" s="162"/>
      <c r="F133" s="162"/>
      <c r="G133" s="162"/>
      <c r="H133" s="162"/>
      <c r="I133" s="162"/>
      <c r="J133" s="164"/>
      <c r="K133" s="165"/>
    </row>
    <row r="134" spans="1:11" s="129" customFormat="1" ht="12.75" customHeight="1" x14ac:dyDescent="0.25">
      <c r="A134" s="162"/>
      <c r="B134" s="114"/>
      <c r="C134" s="114"/>
      <c r="D134" s="163"/>
      <c r="E134" s="162"/>
      <c r="F134" s="162"/>
      <c r="G134" s="162"/>
      <c r="H134" s="162"/>
      <c r="I134" s="162"/>
      <c r="J134" s="164"/>
      <c r="K134" s="165"/>
    </row>
    <row r="135" spans="1:11" s="129" customFormat="1" ht="12.75" customHeight="1" x14ac:dyDescent="0.25">
      <c r="A135" s="162"/>
      <c r="B135" s="114"/>
      <c r="C135" s="114"/>
      <c r="D135" s="163"/>
      <c r="E135" s="162"/>
      <c r="F135" s="162"/>
      <c r="G135" s="162"/>
      <c r="H135" s="162"/>
      <c r="I135" s="162"/>
      <c r="J135" s="164"/>
      <c r="K135" s="165"/>
    </row>
    <row r="136" spans="1:11" s="129" customFormat="1" ht="12.75" customHeight="1" x14ac:dyDescent="0.25">
      <c r="A136" s="162"/>
      <c r="B136" s="114"/>
      <c r="C136" s="114"/>
      <c r="D136" s="163"/>
      <c r="E136" s="162"/>
      <c r="F136" s="162"/>
      <c r="G136" s="162"/>
      <c r="H136" s="162"/>
      <c r="I136" s="162"/>
      <c r="J136" s="164"/>
      <c r="K136" s="165"/>
    </row>
    <row r="137" spans="1:11" s="129" customFormat="1" ht="12.75" customHeight="1" x14ac:dyDescent="0.25">
      <c r="A137" s="162"/>
      <c r="B137" s="114"/>
      <c r="C137" s="114"/>
      <c r="D137" s="163"/>
      <c r="E137" s="162"/>
      <c r="F137" s="162"/>
      <c r="G137" s="162"/>
      <c r="H137" s="162"/>
      <c r="I137" s="162"/>
      <c r="J137" s="164"/>
      <c r="K137" s="165"/>
    </row>
    <row r="138" spans="1:11" s="129" customFormat="1" ht="12.75" customHeight="1" x14ac:dyDescent="0.25">
      <c r="A138" s="162"/>
      <c r="B138" s="114"/>
      <c r="C138" s="114"/>
      <c r="D138" s="163"/>
      <c r="E138" s="162"/>
      <c r="F138" s="162"/>
      <c r="G138" s="162"/>
      <c r="H138" s="162"/>
      <c r="I138" s="162"/>
      <c r="J138" s="164"/>
      <c r="K138" s="165"/>
    </row>
    <row r="139" spans="1:11" s="129" customFormat="1" ht="12.75" customHeight="1" x14ac:dyDescent="0.25">
      <c r="A139" s="162"/>
      <c r="B139" s="114"/>
      <c r="C139" s="114"/>
      <c r="D139" s="163"/>
      <c r="E139" s="162"/>
      <c r="F139" s="162"/>
      <c r="G139" s="162"/>
      <c r="H139" s="162"/>
      <c r="I139" s="162"/>
      <c r="J139" s="164"/>
      <c r="K139" s="165"/>
    </row>
    <row r="140" spans="1:11" s="129" customFormat="1" ht="12.75" customHeight="1" x14ac:dyDescent="0.25">
      <c r="A140" s="162"/>
      <c r="B140" s="114"/>
      <c r="C140" s="114"/>
      <c r="D140" s="163"/>
      <c r="E140" s="162"/>
      <c r="F140" s="162"/>
      <c r="G140" s="162"/>
      <c r="H140" s="162"/>
      <c r="I140" s="162"/>
      <c r="J140" s="164"/>
      <c r="K140" s="165"/>
    </row>
    <row r="141" spans="1:11" s="129" customFormat="1" ht="12.75" customHeight="1" x14ac:dyDescent="0.25">
      <c r="A141" s="162"/>
      <c r="B141" s="114"/>
      <c r="C141" s="114"/>
      <c r="D141" s="163"/>
      <c r="E141" s="162"/>
      <c r="F141" s="162"/>
      <c r="G141" s="162"/>
      <c r="H141" s="162"/>
      <c r="I141" s="162"/>
      <c r="J141" s="164"/>
      <c r="K141" s="165"/>
    </row>
    <row r="142" spans="1:11" s="129" customFormat="1" ht="12.75" customHeight="1" x14ac:dyDescent="0.25">
      <c r="A142" s="162"/>
      <c r="B142" s="114"/>
      <c r="C142" s="114"/>
      <c r="D142" s="163"/>
      <c r="E142" s="162"/>
      <c r="F142" s="162"/>
      <c r="G142" s="162"/>
      <c r="H142" s="162"/>
      <c r="I142" s="162"/>
      <c r="J142" s="164"/>
      <c r="K142" s="165"/>
    </row>
    <row r="143" spans="1:11" s="129" customFormat="1" ht="12.75" customHeight="1" x14ac:dyDescent="0.25">
      <c r="A143" s="162"/>
      <c r="B143" s="114"/>
      <c r="C143" s="114"/>
      <c r="D143" s="163"/>
      <c r="E143" s="162"/>
      <c r="F143" s="162"/>
      <c r="G143" s="162"/>
      <c r="H143" s="162"/>
      <c r="I143" s="162"/>
      <c r="J143" s="164"/>
      <c r="K143" s="165"/>
    </row>
    <row r="144" spans="1:11" s="129" customFormat="1" ht="12.75" customHeight="1" x14ac:dyDescent="0.25">
      <c r="A144" s="162"/>
      <c r="B144" s="114"/>
      <c r="C144" s="114"/>
      <c r="D144" s="163"/>
      <c r="E144" s="162"/>
      <c r="F144" s="162"/>
      <c r="G144" s="162"/>
      <c r="H144" s="162"/>
      <c r="I144" s="162"/>
      <c r="J144" s="164"/>
      <c r="K144" s="165"/>
    </row>
    <row r="145" spans="1:11" s="129" customFormat="1" ht="12.75" customHeight="1" x14ac:dyDescent="0.25">
      <c r="A145" s="162"/>
      <c r="B145" s="114"/>
      <c r="C145" s="114"/>
      <c r="D145" s="163"/>
      <c r="E145" s="162"/>
      <c r="F145" s="162"/>
      <c r="G145" s="162"/>
      <c r="H145" s="162"/>
      <c r="I145" s="162"/>
      <c r="J145" s="164"/>
      <c r="K145" s="165"/>
    </row>
    <row r="146" spans="1:11" s="129" customFormat="1" ht="12.75" customHeight="1" x14ac:dyDescent="0.25">
      <c r="A146" s="162"/>
      <c r="B146" s="114"/>
      <c r="C146" s="114"/>
      <c r="D146" s="163"/>
      <c r="E146" s="162"/>
      <c r="F146" s="162"/>
      <c r="G146" s="162"/>
      <c r="H146" s="162"/>
      <c r="I146" s="162"/>
      <c r="J146" s="164"/>
      <c r="K146" s="165"/>
    </row>
    <row r="147" spans="1:11" s="129" customFormat="1" ht="12.75" customHeight="1" x14ac:dyDescent="0.25">
      <c r="A147" s="162"/>
      <c r="B147" s="114"/>
      <c r="C147" s="114"/>
      <c r="D147" s="163"/>
      <c r="E147" s="162"/>
      <c r="F147" s="162"/>
      <c r="G147" s="162"/>
      <c r="H147" s="162"/>
      <c r="I147" s="162"/>
      <c r="J147" s="164"/>
      <c r="K147" s="165"/>
    </row>
    <row r="148" spans="1:11" s="129" customFormat="1" x14ac:dyDescent="0.25">
      <c r="A148" s="162"/>
      <c r="B148" s="114"/>
      <c r="C148" s="114"/>
      <c r="D148" s="163"/>
      <c r="E148" s="162"/>
      <c r="F148" s="162"/>
      <c r="G148" s="162"/>
      <c r="H148" s="162"/>
      <c r="I148" s="162"/>
      <c r="J148" s="164"/>
      <c r="K148" s="165"/>
    </row>
    <row r="149" spans="1:11" s="129" customFormat="1" x14ac:dyDescent="0.25">
      <c r="A149" s="162"/>
      <c r="B149" s="114"/>
      <c r="C149" s="114"/>
      <c r="D149" s="163"/>
      <c r="E149" s="162"/>
      <c r="F149" s="162"/>
      <c r="G149" s="162"/>
      <c r="H149" s="162"/>
      <c r="I149" s="162"/>
      <c r="J149" s="164"/>
      <c r="K149" s="165"/>
    </row>
    <row r="150" spans="1:11" s="129" customFormat="1" x14ac:dyDescent="0.25">
      <c r="A150" s="162"/>
      <c r="B150" s="114"/>
      <c r="C150" s="114"/>
      <c r="D150" s="163"/>
      <c r="E150" s="162"/>
      <c r="F150" s="162"/>
      <c r="G150" s="162"/>
      <c r="H150" s="162"/>
      <c r="I150" s="162"/>
      <c r="J150" s="164"/>
      <c r="K150" s="165"/>
    </row>
    <row r="151" spans="1:11" s="129" customFormat="1" x14ac:dyDescent="0.25">
      <c r="A151" s="162" t="s">
        <v>1435</v>
      </c>
      <c r="B151" s="114"/>
      <c r="C151" s="114"/>
      <c r="D151" s="163"/>
      <c r="E151" s="162"/>
      <c r="F151" s="162"/>
      <c r="G151" s="162"/>
      <c r="H151" s="162"/>
      <c r="I151" s="162"/>
      <c r="J151" s="164"/>
      <c r="K151" s="165"/>
    </row>
    <row r="152" spans="1:11" s="129" customFormat="1" x14ac:dyDescent="0.25">
      <c r="A152" s="162"/>
      <c r="B152" s="114"/>
      <c r="C152" s="114"/>
      <c r="D152" s="163"/>
      <c r="E152" s="162"/>
      <c r="F152" s="162"/>
      <c r="G152" s="162"/>
      <c r="H152" s="162"/>
      <c r="I152" s="162"/>
      <c r="J152" s="164"/>
      <c r="K152" s="165"/>
    </row>
    <row r="153" spans="1:11" s="129" customFormat="1" x14ac:dyDescent="0.25">
      <c r="A153" s="162"/>
      <c r="B153" s="114"/>
      <c r="C153" s="114"/>
      <c r="D153" s="163"/>
      <c r="E153" s="162"/>
      <c r="F153" s="162"/>
      <c r="G153" s="162"/>
      <c r="H153" s="162"/>
      <c r="I153" s="162"/>
      <c r="J153" s="164"/>
      <c r="K153" s="165"/>
    </row>
    <row r="158" spans="1:11" s="129" customFormat="1" ht="12.75" customHeight="1" x14ac:dyDescent="0.25">
      <c r="A158" s="88"/>
      <c r="B158" s="88"/>
      <c r="C158" s="88"/>
      <c r="D158" s="166"/>
      <c r="E158" s="88"/>
      <c r="F158" s="88"/>
      <c r="G158" s="88"/>
      <c r="H158" s="88"/>
      <c r="I158" s="88"/>
      <c r="J158" s="167"/>
      <c r="K158" s="136"/>
    </row>
    <row r="159" spans="1:11" s="129" customFormat="1" ht="12.75" customHeight="1" x14ac:dyDescent="0.25">
      <c r="A159" s="88"/>
      <c r="B159" s="88"/>
      <c r="C159" s="88"/>
      <c r="D159" s="166"/>
      <c r="E159" s="88"/>
      <c r="F159" s="88"/>
      <c r="G159" s="88"/>
      <c r="H159" s="88"/>
      <c r="I159" s="88"/>
      <c r="J159" s="167"/>
      <c r="K159" s="136"/>
    </row>
    <row r="160" spans="1:11" s="129" customFormat="1" ht="12.75" customHeight="1" x14ac:dyDescent="0.25">
      <c r="A160" s="88"/>
      <c r="B160" s="88"/>
      <c r="C160" s="88"/>
      <c r="D160" s="166"/>
      <c r="E160" s="88"/>
      <c r="F160" s="88"/>
      <c r="G160" s="88"/>
      <c r="H160" s="88"/>
      <c r="I160" s="88"/>
      <c r="J160" s="167"/>
      <c r="K160" s="136"/>
    </row>
    <row r="161" spans="1:11" s="129" customFormat="1" ht="12.75" customHeight="1" x14ac:dyDescent="0.25">
      <c r="A161" s="88"/>
      <c r="B161" s="88"/>
      <c r="C161" s="88"/>
      <c r="D161" s="166"/>
      <c r="E161" s="88"/>
      <c r="F161" s="88"/>
      <c r="G161" s="88"/>
      <c r="H161" s="88"/>
      <c r="I161" s="88"/>
      <c r="J161" s="167"/>
      <c r="K161" s="136"/>
    </row>
    <row r="162" spans="1:11" s="129" customFormat="1" ht="12.75" customHeight="1" x14ac:dyDescent="0.25">
      <c r="A162" s="162"/>
      <c r="B162" s="162"/>
      <c r="C162" s="162"/>
      <c r="D162" s="163"/>
      <c r="E162" s="162"/>
      <c r="F162" s="162"/>
      <c r="G162" s="162"/>
      <c r="H162" s="162"/>
      <c r="I162" s="162"/>
      <c r="J162" s="164"/>
      <c r="K162" s="165"/>
    </row>
    <row r="163" spans="1:11" s="129" customFormat="1" ht="12.75" customHeight="1" x14ac:dyDescent="0.25">
      <c r="A163" s="162"/>
      <c r="B163" s="162"/>
      <c r="C163" s="162"/>
      <c r="D163" s="163"/>
      <c r="E163" s="162"/>
      <c r="F163" s="162"/>
      <c r="G163" s="162"/>
      <c r="H163" s="162"/>
      <c r="I163" s="162"/>
      <c r="J163" s="164"/>
      <c r="K163" s="165"/>
    </row>
    <row r="164" spans="1:11" s="129" customFormat="1" ht="12.75" customHeight="1" x14ac:dyDescent="0.25">
      <c r="A164" s="162"/>
      <c r="B164" s="114"/>
      <c r="C164" s="114"/>
      <c r="D164" s="163"/>
      <c r="E164" s="162"/>
      <c r="F164" s="162"/>
      <c r="G164" s="162"/>
      <c r="H164" s="162"/>
      <c r="I164" s="162"/>
      <c r="J164" s="164"/>
      <c r="K164" s="165"/>
    </row>
    <row r="165" spans="1:11" s="129" customFormat="1" ht="12.75" customHeight="1" x14ac:dyDescent="0.25">
      <c r="A165" s="162"/>
      <c r="B165" s="114"/>
      <c r="C165" s="114"/>
      <c r="D165" s="163"/>
      <c r="E165" s="162"/>
      <c r="F165" s="162"/>
      <c r="G165" s="162"/>
      <c r="H165" s="162"/>
      <c r="I165" s="162"/>
      <c r="J165" s="164"/>
      <c r="K165" s="165"/>
    </row>
    <row r="166" spans="1:11" s="129" customFormat="1" ht="12.75" customHeight="1" x14ac:dyDescent="0.25">
      <c r="A166" s="162"/>
      <c r="B166" s="114"/>
      <c r="C166" s="114"/>
      <c r="D166" s="163"/>
      <c r="E166" s="162"/>
      <c r="F166" s="162"/>
      <c r="G166" s="162"/>
      <c r="H166" s="162"/>
      <c r="I166" s="162"/>
      <c r="J166" s="164"/>
      <c r="K166" s="165"/>
    </row>
    <row r="167" spans="1:11" s="129" customFormat="1" ht="12.75" customHeight="1" x14ac:dyDescent="0.25">
      <c r="A167" s="162"/>
      <c r="B167" s="114"/>
      <c r="C167" s="114"/>
      <c r="D167" s="163"/>
      <c r="E167" s="162"/>
      <c r="F167" s="162"/>
      <c r="G167" s="162"/>
      <c r="H167" s="162"/>
      <c r="I167" s="162"/>
      <c r="J167" s="164"/>
      <c r="K167" s="165"/>
    </row>
    <row r="168" spans="1:11" s="129" customFormat="1" ht="12.75" customHeight="1" x14ac:dyDescent="0.25">
      <c r="A168" s="162"/>
      <c r="B168" s="114"/>
      <c r="C168" s="114"/>
      <c r="D168" s="163"/>
      <c r="E168" s="162"/>
      <c r="F168" s="162"/>
      <c r="G168" s="162"/>
      <c r="H168" s="162"/>
      <c r="I168" s="162"/>
      <c r="J168" s="164"/>
      <c r="K168" s="165"/>
    </row>
    <row r="169" spans="1:11" s="129" customFormat="1" ht="12.75" customHeight="1" x14ac:dyDescent="0.25">
      <c r="A169" s="162"/>
      <c r="B169" s="114"/>
      <c r="C169" s="114"/>
      <c r="D169" s="163"/>
      <c r="E169" s="162"/>
      <c r="F169" s="162"/>
      <c r="G169" s="162"/>
      <c r="H169" s="162"/>
      <c r="I169" s="162"/>
      <c r="J169" s="164"/>
      <c r="K169" s="165"/>
    </row>
    <row r="170" spans="1:11" s="129" customFormat="1" ht="12.75" customHeight="1" x14ac:dyDescent="0.25">
      <c r="A170" s="162"/>
      <c r="B170" s="114"/>
      <c r="C170" s="114"/>
      <c r="D170" s="163"/>
      <c r="E170" s="162"/>
      <c r="F170" s="162"/>
      <c r="G170" s="162"/>
      <c r="H170" s="162"/>
      <c r="I170" s="162"/>
      <c r="J170" s="164"/>
      <c r="K170" s="165"/>
    </row>
    <row r="171" spans="1:11" s="129" customFormat="1" ht="12.75" customHeight="1" x14ac:dyDescent="0.25">
      <c r="A171" s="162"/>
      <c r="B171" s="114"/>
      <c r="C171" s="114"/>
      <c r="D171" s="163"/>
      <c r="E171" s="162"/>
      <c r="F171" s="162"/>
      <c r="G171" s="162"/>
      <c r="H171" s="162"/>
      <c r="I171" s="162"/>
      <c r="J171" s="164"/>
      <c r="K171" s="165"/>
    </row>
    <row r="172" spans="1:11" s="129" customFormat="1" x14ac:dyDescent="0.25">
      <c r="A172" s="162"/>
      <c r="B172" s="114"/>
      <c r="C172" s="114"/>
      <c r="D172" s="163"/>
      <c r="E172" s="162"/>
      <c r="F172" s="162"/>
      <c r="G172" s="162"/>
      <c r="H172" s="162"/>
      <c r="I172" s="162"/>
      <c r="J172" s="164"/>
      <c r="K172" s="165"/>
    </row>
    <row r="173" spans="1:11" s="129" customFormat="1" x14ac:dyDescent="0.25">
      <c r="A173" s="162"/>
      <c r="B173" s="114"/>
      <c r="C173" s="114"/>
      <c r="D173" s="163"/>
      <c r="E173" s="162"/>
      <c r="F173" s="162"/>
      <c r="G173" s="162"/>
      <c r="H173" s="162"/>
      <c r="I173" s="162"/>
      <c r="J173" s="164"/>
      <c r="K173" s="165"/>
    </row>
    <row r="174" spans="1:11" s="129" customFormat="1" ht="12.75" customHeight="1" x14ac:dyDescent="0.25">
      <c r="A174" s="162"/>
      <c r="B174" s="114"/>
      <c r="C174" s="114"/>
      <c r="D174" s="163"/>
      <c r="E174" s="162"/>
      <c r="F174" s="162"/>
      <c r="G174" s="162"/>
      <c r="H174" s="162"/>
      <c r="I174" s="162"/>
      <c r="J174" s="164"/>
      <c r="K174" s="165"/>
    </row>
    <row r="175" spans="1:11" s="129" customFormat="1" ht="12.75" customHeight="1" x14ac:dyDescent="0.25">
      <c r="A175" s="162"/>
      <c r="B175" s="114"/>
      <c r="C175" s="114"/>
      <c r="D175" s="163"/>
      <c r="E175" s="162"/>
      <c r="F175" s="162"/>
      <c r="G175" s="162"/>
      <c r="H175" s="162"/>
      <c r="I175" s="162"/>
      <c r="J175" s="164"/>
      <c r="K175" s="165"/>
    </row>
    <row r="176" spans="1:11" s="129" customFormat="1" ht="12.75" customHeight="1" x14ac:dyDescent="0.25">
      <c r="A176" s="162"/>
      <c r="B176" s="114"/>
      <c r="C176" s="114"/>
      <c r="D176" s="163"/>
      <c r="E176" s="162"/>
      <c r="F176" s="162"/>
      <c r="G176" s="162"/>
      <c r="H176" s="162"/>
      <c r="I176" s="162"/>
      <c r="J176" s="164"/>
      <c r="K176" s="165"/>
    </row>
    <row r="177" spans="1:11" s="129" customFormat="1" ht="12.75" customHeight="1" x14ac:dyDescent="0.25">
      <c r="A177" s="162"/>
      <c r="B177" s="114"/>
      <c r="C177" s="114"/>
      <c r="D177" s="163"/>
      <c r="E177" s="162"/>
      <c r="F177" s="162"/>
      <c r="G177" s="162"/>
      <c r="H177" s="162"/>
      <c r="I177" s="162"/>
      <c r="J177" s="164"/>
      <c r="K177" s="165"/>
    </row>
    <row r="178" spans="1:11" s="129" customFormat="1" ht="12.75" customHeight="1" x14ac:dyDescent="0.25">
      <c r="A178" s="162"/>
      <c r="B178" s="162"/>
      <c r="C178" s="162"/>
      <c r="D178" s="163"/>
      <c r="E178" s="162"/>
      <c r="F178" s="162"/>
      <c r="G178" s="162"/>
      <c r="H178" s="162"/>
      <c r="I178" s="162"/>
      <c r="J178" s="164"/>
      <c r="K178" s="165"/>
    </row>
    <row r="179" spans="1:11" s="129" customFormat="1" ht="12.75" customHeight="1" x14ac:dyDescent="0.25">
      <c r="A179" s="162"/>
      <c r="B179" s="162"/>
      <c r="C179" s="162"/>
      <c r="D179" s="163"/>
      <c r="E179" s="162"/>
      <c r="F179" s="162"/>
      <c r="G179" s="162"/>
      <c r="H179" s="162"/>
      <c r="I179" s="162"/>
      <c r="J179" s="164"/>
      <c r="K179" s="165"/>
    </row>
    <row r="180" spans="1:11" s="129" customFormat="1" ht="12.75" customHeight="1" x14ac:dyDescent="0.25">
      <c r="A180" s="162"/>
      <c r="B180" s="114"/>
      <c r="C180" s="114"/>
      <c r="D180" s="163"/>
      <c r="E180" s="162"/>
      <c r="F180" s="162"/>
      <c r="G180" s="162"/>
      <c r="H180" s="162"/>
      <c r="I180" s="162"/>
      <c r="J180" s="164"/>
      <c r="K180" s="165"/>
    </row>
    <row r="181" spans="1:11" s="129" customFormat="1" ht="12.75" customHeight="1" x14ac:dyDescent="0.25">
      <c r="A181" s="162"/>
      <c r="B181" s="114"/>
      <c r="C181" s="114"/>
      <c r="D181" s="163"/>
      <c r="E181" s="162"/>
      <c r="F181" s="162"/>
      <c r="G181" s="162"/>
      <c r="H181" s="162"/>
      <c r="I181" s="162"/>
      <c r="J181" s="164"/>
      <c r="K181" s="165"/>
    </row>
    <row r="182" spans="1:11" s="129" customFormat="1" ht="12.75" customHeight="1" x14ac:dyDescent="0.25">
      <c r="A182" s="162"/>
      <c r="B182" s="114"/>
      <c r="C182" s="114"/>
      <c r="D182" s="163"/>
      <c r="E182" s="162"/>
      <c r="F182" s="162"/>
      <c r="G182" s="162"/>
      <c r="H182" s="162"/>
      <c r="I182" s="162"/>
      <c r="J182" s="164"/>
      <c r="K182" s="165"/>
    </row>
    <row r="183" spans="1:11" s="129" customFormat="1" ht="12.75" customHeight="1" x14ac:dyDescent="0.25">
      <c r="A183" s="162"/>
      <c r="B183" s="114"/>
      <c r="C183" s="114"/>
      <c r="D183" s="163"/>
      <c r="E183" s="162"/>
      <c r="F183" s="162"/>
      <c r="G183" s="162"/>
      <c r="H183" s="162"/>
      <c r="I183" s="162"/>
      <c r="J183" s="164"/>
      <c r="K183" s="165"/>
    </row>
    <row r="184" spans="1:11" s="129" customFormat="1" ht="12.75" customHeight="1" x14ac:dyDescent="0.25">
      <c r="A184" s="162"/>
      <c r="B184" s="114"/>
      <c r="C184" s="114"/>
      <c r="D184" s="163"/>
      <c r="E184" s="162"/>
      <c r="F184" s="162"/>
      <c r="G184" s="162"/>
      <c r="H184" s="162"/>
      <c r="I184" s="162"/>
      <c r="J184" s="164"/>
      <c r="K184" s="165"/>
    </row>
    <row r="185" spans="1:11" s="129" customFormat="1" ht="12.75" customHeight="1" x14ac:dyDescent="0.25">
      <c r="A185" s="162"/>
      <c r="B185" s="114"/>
      <c r="C185" s="114"/>
      <c r="D185" s="163"/>
      <c r="E185" s="162"/>
      <c r="F185" s="162"/>
      <c r="G185" s="162"/>
      <c r="H185" s="162"/>
      <c r="I185" s="162"/>
      <c r="J185" s="164"/>
      <c r="K185" s="165"/>
    </row>
    <row r="186" spans="1:11" s="129" customFormat="1" ht="12.75" customHeight="1" x14ac:dyDescent="0.25">
      <c r="A186" s="162"/>
      <c r="B186" s="114"/>
      <c r="C186" s="114"/>
      <c r="D186" s="163"/>
      <c r="E186" s="162"/>
      <c r="F186" s="162"/>
      <c r="G186" s="162"/>
      <c r="H186" s="162"/>
      <c r="I186" s="162"/>
      <c r="J186" s="164"/>
      <c r="K186" s="165"/>
    </row>
    <row r="187" spans="1:11" s="129" customFormat="1" ht="12.75" customHeight="1" x14ac:dyDescent="0.25">
      <c r="A187" s="162"/>
      <c r="B187" s="114"/>
      <c r="C187" s="114"/>
      <c r="D187" s="163"/>
      <c r="E187" s="162"/>
      <c r="F187" s="162"/>
      <c r="G187" s="162"/>
      <c r="H187" s="162"/>
      <c r="I187" s="162"/>
      <c r="J187" s="164"/>
      <c r="K187" s="165"/>
    </row>
    <row r="188" spans="1:11" s="129" customFormat="1" ht="12.75" customHeight="1" x14ac:dyDescent="0.25">
      <c r="A188" s="162"/>
      <c r="B188" s="114"/>
      <c r="C188" s="114"/>
      <c r="D188" s="163"/>
      <c r="E188" s="162"/>
      <c r="F188" s="162"/>
      <c r="G188" s="162"/>
      <c r="H188" s="162"/>
      <c r="I188" s="162"/>
      <c r="J188" s="164"/>
      <c r="K188" s="165"/>
    </row>
    <row r="189" spans="1:11" s="129" customFormat="1" ht="12.75" customHeight="1" x14ac:dyDescent="0.25">
      <c r="A189" s="162"/>
      <c r="B189" s="114"/>
      <c r="C189" s="114"/>
      <c r="D189" s="163"/>
      <c r="E189" s="162"/>
      <c r="F189" s="162"/>
      <c r="G189" s="162"/>
      <c r="H189" s="162"/>
      <c r="I189" s="162"/>
      <c r="J189" s="164"/>
      <c r="K189" s="165"/>
    </row>
    <row r="190" spans="1:11" s="129" customFormat="1" ht="12.75" customHeight="1" x14ac:dyDescent="0.25">
      <c r="A190" s="162"/>
      <c r="B190" s="114"/>
      <c r="C190" s="114"/>
      <c r="D190" s="163"/>
      <c r="E190" s="162"/>
      <c r="F190" s="162"/>
      <c r="G190" s="162"/>
      <c r="H190" s="162"/>
      <c r="I190" s="162"/>
      <c r="J190" s="164"/>
      <c r="K190" s="165"/>
    </row>
    <row r="191" spans="1:11" s="129" customFormat="1" ht="12.75" customHeight="1" x14ac:dyDescent="0.25">
      <c r="A191" s="162"/>
      <c r="B191" s="114"/>
      <c r="C191" s="114"/>
      <c r="D191" s="163"/>
      <c r="E191" s="162"/>
      <c r="F191" s="162"/>
      <c r="G191" s="162"/>
      <c r="H191" s="162"/>
      <c r="I191" s="162"/>
      <c r="J191" s="164"/>
      <c r="K191" s="165"/>
    </row>
    <row r="192" spans="1:11" s="129" customFormat="1" ht="12.75" customHeight="1" x14ac:dyDescent="0.25">
      <c r="A192" s="162"/>
      <c r="B192" s="114"/>
      <c r="C192" s="114"/>
      <c r="D192" s="163"/>
      <c r="E192" s="162"/>
      <c r="F192" s="162"/>
      <c r="G192" s="162"/>
      <c r="H192" s="162"/>
      <c r="I192" s="162"/>
      <c r="J192" s="164"/>
      <c r="K192" s="165"/>
    </row>
    <row r="193" spans="1:11" s="129" customFormat="1" ht="12.75" customHeight="1" x14ac:dyDescent="0.25">
      <c r="A193" s="162"/>
      <c r="B193" s="114"/>
      <c r="C193" s="114"/>
      <c r="D193" s="163"/>
      <c r="E193" s="162"/>
      <c r="F193" s="162"/>
      <c r="G193" s="162"/>
      <c r="H193" s="162"/>
      <c r="I193" s="162"/>
      <c r="J193" s="164"/>
      <c r="K193" s="165"/>
    </row>
    <row r="194" spans="1:11" s="129" customFormat="1" ht="12.75" customHeight="1" x14ac:dyDescent="0.25">
      <c r="A194" s="162"/>
      <c r="B194" s="114"/>
      <c r="C194" s="114"/>
      <c r="D194" s="163"/>
      <c r="E194" s="162"/>
      <c r="F194" s="162"/>
      <c r="G194" s="162"/>
      <c r="H194" s="162"/>
      <c r="I194" s="162"/>
      <c r="J194" s="164"/>
      <c r="K194" s="165"/>
    </row>
    <row r="195" spans="1:11" s="129" customFormat="1" ht="12.75" customHeight="1" x14ac:dyDescent="0.25">
      <c r="A195" s="162"/>
      <c r="B195" s="114"/>
      <c r="C195" s="114"/>
      <c r="D195" s="163"/>
      <c r="E195" s="162"/>
      <c r="F195" s="162"/>
      <c r="G195" s="162"/>
      <c r="H195" s="162"/>
      <c r="I195" s="162"/>
      <c r="J195" s="164"/>
      <c r="K195" s="165"/>
    </row>
    <row r="196" spans="1:11" s="129" customFormat="1" ht="12.75" customHeight="1" x14ac:dyDescent="0.25">
      <c r="A196" s="162"/>
      <c r="B196" s="114"/>
      <c r="C196" s="114"/>
      <c r="D196" s="163"/>
      <c r="E196" s="162"/>
      <c r="F196" s="162"/>
      <c r="G196" s="162"/>
      <c r="H196" s="162"/>
      <c r="I196" s="162"/>
      <c r="J196" s="164"/>
      <c r="K196" s="165"/>
    </row>
    <row r="197" spans="1:11" s="129" customFormat="1" ht="12.75" customHeight="1" x14ac:dyDescent="0.25">
      <c r="A197" s="162"/>
      <c r="B197" s="114"/>
      <c r="C197" s="114"/>
      <c r="D197" s="163"/>
      <c r="E197" s="162"/>
      <c r="F197" s="162"/>
      <c r="G197" s="162"/>
      <c r="H197" s="162"/>
      <c r="I197" s="162"/>
      <c r="J197" s="164"/>
      <c r="K197" s="165"/>
    </row>
    <row r="198" spans="1:11" s="129" customFormat="1" x14ac:dyDescent="0.25">
      <c r="A198" s="162"/>
      <c r="B198" s="114"/>
      <c r="C198" s="114"/>
      <c r="D198" s="163"/>
      <c r="E198" s="162"/>
      <c r="F198" s="162"/>
      <c r="G198" s="162"/>
      <c r="H198" s="162"/>
      <c r="I198" s="162"/>
      <c r="J198" s="164"/>
      <c r="K198" s="165"/>
    </row>
    <row r="199" spans="1:11" s="129" customFormat="1" x14ac:dyDescent="0.25">
      <c r="A199" s="162"/>
      <c r="B199" s="114"/>
      <c r="C199" s="114"/>
      <c r="D199" s="163"/>
      <c r="E199" s="162"/>
      <c r="F199" s="162"/>
      <c r="G199" s="162"/>
      <c r="H199" s="162"/>
      <c r="I199" s="162"/>
      <c r="J199" s="164"/>
      <c r="K199" s="165"/>
    </row>
    <row r="200" spans="1:11" s="129" customFormat="1" ht="12.75" customHeight="1" x14ac:dyDescent="0.25">
      <c r="A200" s="162"/>
      <c r="B200" s="114"/>
      <c r="C200" s="114"/>
      <c r="D200" s="163"/>
      <c r="E200" s="162"/>
      <c r="F200" s="162"/>
      <c r="G200" s="162"/>
      <c r="H200" s="162"/>
      <c r="I200" s="162"/>
      <c r="J200" s="164"/>
      <c r="K200" s="165"/>
    </row>
    <row r="201" spans="1:11" s="129" customFormat="1" ht="12.75" customHeight="1" x14ac:dyDescent="0.25">
      <c r="A201" s="162"/>
      <c r="B201" s="114"/>
      <c r="C201" s="114"/>
      <c r="D201" s="163"/>
      <c r="E201" s="162"/>
      <c r="F201" s="162"/>
      <c r="G201" s="162"/>
      <c r="H201" s="162"/>
      <c r="I201" s="162"/>
      <c r="J201" s="164"/>
      <c r="K201" s="165"/>
    </row>
    <row r="202" spans="1:11" s="129" customFormat="1" ht="12.75" customHeight="1" x14ac:dyDescent="0.25">
      <c r="A202" s="162"/>
      <c r="B202" s="114"/>
      <c r="C202" s="114"/>
      <c r="D202" s="163"/>
      <c r="E202" s="162"/>
      <c r="F202" s="162"/>
      <c r="G202" s="162"/>
      <c r="H202" s="162"/>
      <c r="I202" s="162"/>
      <c r="J202" s="164"/>
      <c r="K202" s="165"/>
    </row>
    <row r="203" spans="1:11" s="129" customFormat="1" ht="12.75" customHeight="1" x14ac:dyDescent="0.25">
      <c r="A203" s="162"/>
      <c r="B203" s="114"/>
      <c r="C203" s="114"/>
      <c r="D203" s="163"/>
      <c r="E203" s="162"/>
      <c r="F203" s="162"/>
      <c r="G203" s="162"/>
      <c r="H203" s="162"/>
      <c r="I203" s="162"/>
      <c r="J203" s="164"/>
      <c r="K203" s="165"/>
    </row>
    <row r="204" spans="1:11" s="129" customFormat="1" ht="12.75" customHeight="1" x14ac:dyDescent="0.25">
      <c r="A204" s="162"/>
      <c r="B204" s="162"/>
      <c r="C204" s="162"/>
      <c r="D204" s="163"/>
      <c r="E204" s="162"/>
      <c r="F204" s="162"/>
      <c r="G204" s="162"/>
      <c r="H204" s="162"/>
      <c r="I204" s="162"/>
      <c r="J204" s="164"/>
      <c r="K204" s="165"/>
    </row>
    <row r="205" spans="1:11" s="129" customFormat="1" ht="12.75" customHeight="1" x14ac:dyDescent="0.25">
      <c r="A205" s="162"/>
      <c r="B205" s="162"/>
      <c r="C205" s="162"/>
      <c r="D205" s="163"/>
      <c r="E205" s="162"/>
      <c r="F205" s="162"/>
      <c r="G205" s="162"/>
      <c r="H205" s="162"/>
      <c r="I205" s="162"/>
      <c r="J205" s="164"/>
      <c r="K205" s="165"/>
    </row>
    <row r="206" spans="1:11" s="129" customFormat="1" ht="12.75" customHeight="1" x14ac:dyDescent="0.25">
      <c r="A206" s="162"/>
      <c r="B206" s="114"/>
      <c r="C206" s="114"/>
      <c r="D206" s="163"/>
      <c r="E206" s="162"/>
      <c r="F206" s="162"/>
      <c r="G206" s="162"/>
      <c r="H206" s="162"/>
      <c r="I206" s="162"/>
      <c r="J206" s="164"/>
      <c r="K206" s="165"/>
    </row>
    <row r="207" spans="1:11" s="129" customFormat="1" ht="12.75" customHeight="1" x14ac:dyDescent="0.25">
      <c r="A207" s="162"/>
      <c r="B207" s="114"/>
      <c r="C207" s="114"/>
      <c r="D207" s="163"/>
      <c r="E207" s="162"/>
      <c r="F207" s="162"/>
      <c r="G207" s="162"/>
      <c r="H207" s="162"/>
      <c r="I207" s="162"/>
      <c r="J207" s="164"/>
      <c r="K207" s="165"/>
    </row>
    <row r="208" spans="1:11" s="129" customFormat="1" ht="12.75" customHeight="1" x14ac:dyDescent="0.25">
      <c r="A208" s="162"/>
      <c r="B208" s="114"/>
      <c r="C208" s="114"/>
      <c r="D208" s="163"/>
      <c r="E208" s="162"/>
      <c r="F208" s="162"/>
      <c r="G208" s="162"/>
      <c r="H208" s="162"/>
      <c r="I208" s="162"/>
      <c r="J208" s="164"/>
      <c r="K208" s="165"/>
    </row>
    <row r="209" spans="1:11" s="129" customFormat="1" ht="12.75" customHeight="1" x14ac:dyDescent="0.25">
      <c r="A209" s="162"/>
      <c r="B209" s="114"/>
      <c r="C209" s="114"/>
      <c r="D209" s="163"/>
      <c r="E209" s="162"/>
      <c r="F209" s="162"/>
      <c r="G209" s="162"/>
      <c r="H209" s="162"/>
      <c r="I209" s="162"/>
      <c r="J209" s="164"/>
      <c r="K209" s="165"/>
    </row>
    <row r="210" spans="1:11" s="129" customFormat="1" ht="12.75" customHeight="1" x14ac:dyDescent="0.25">
      <c r="A210" s="162"/>
      <c r="B210" s="114"/>
      <c r="C210" s="114"/>
      <c r="D210" s="163"/>
      <c r="E210" s="162"/>
      <c r="F210" s="162"/>
      <c r="G210" s="162"/>
      <c r="H210" s="162"/>
      <c r="I210" s="162"/>
      <c r="J210" s="164"/>
      <c r="K210" s="165"/>
    </row>
    <row r="211" spans="1:11" s="129" customFormat="1" ht="12.75" customHeight="1" x14ac:dyDescent="0.25">
      <c r="A211" s="162"/>
      <c r="B211" s="114"/>
      <c r="C211" s="114"/>
      <c r="D211" s="163"/>
      <c r="E211" s="162"/>
      <c r="F211" s="162"/>
      <c r="G211" s="162"/>
      <c r="H211" s="162"/>
      <c r="I211" s="162"/>
      <c r="J211" s="164"/>
      <c r="K211" s="165"/>
    </row>
    <row r="212" spans="1:11" s="129" customFormat="1" ht="12.75" customHeight="1" x14ac:dyDescent="0.25">
      <c r="A212" s="162"/>
      <c r="B212" s="114"/>
      <c r="C212" s="114"/>
      <c r="D212" s="163"/>
      <c r="E212" s="162"/>
      <c r="F212" s="162"/>
      <c r="G212" s="162"/>
      <c r="H212" s="162"/>
      <c r="I212" s="162"/>
      <c r="J212" s="164"/>
      <c r="K212" s="165"/>
    </row>
    <row r="213" spans="1:11" s="129" customFormat="1" ht="12.75" customHeight="1" x14ac:dyDescent="0.25">
      <c r="A213" s="162"/>
      <c r="B213" s="114"/>
      <c r="C213" s="114"/>
      <c r="D213" s="163"/>
      <c r="E213" s="162"/>
      <c r="F213" s="162"/>
      <c r="G213" s="162"/>
      <c r="H213" s="162"/>
      <c r="I213" s="162"/>
      <c r="J213" s="164"/>
      <c r="K213" s="165"/>
    </row>
    <row r="214" spans="1:11" s="129" customFormat="1" ht="12.75" customHeight="1" x14ac:dyDescent="0.25">
      <c r="A214" s="162"/>
      <c r="B214" s="114"/>
      <c r="C214" s="114"/>
      <c r="D214" s="163"/>
      <c r="E214" s="162"/>
      <c r="F214" s="162"/>
      <c r="G214" s="162"/>
      <c r="H214" s="162"/>
      <c r="I214" s="162"/>
      <c r="J214" s="164"/>
      <c r="K214" s="165"/>
    </row>
    <row r="215" spans="1:11" s="129" customFormat="1" ht="12.75" customHeight="1" x14ac:dyDescent="0.25">
      <c r="A215" s="162"/>
      <c r="B215" s="114"/>
      <c r="C215" s="114"/>
      <c r="D215" s="163"/>
      <c r="E215" s="162"/>
      <c r="F215" s="162"/>
      <c r="G215" s="162"/>
      <c r="H215" s="162"/>
      <c r="I215" s="162"/>
      <c r="J215" s="164"/>
      <c r="K215" s="165"/>
    </row>
    <row r="216" spans="1:11" s="129" customFormat="1" ht="12.75" customHeight="1" x14ac:dyDescent="0.25">
      <c r="A216" s="162"/>
      <c r="B216" s="114"/>
      <c r="C216" s="114"/>
      <c r="D216" s="163"/>
      <c r="E216" s="162"/>
      <c r="F216" s="162"/>
      <c r="G216" s="162"/>
      <c r="H216" s="162"/>
      <c r="I216" s="162"/>
      <c r="J216" s="164"/>
      <c r="K216" s="165"/>
    </row>
    <row r="217" spans="1:11" s="129" customFormat="1" ht="12.75" customHeight="1" x14ac:dyDescent="0.25">
      <c r="A217" s="162"/>
      <c r="B217" s="114"/>
      <c r="C217" s="114"/>
      <c r="D217" s="163"/>
      <c r="E217" s="162"/>
      <c r="F217" s="162"/>
      <c r="G217" s="162"/>
      <c r="H217" s="162"/>
      <c r="I217" s="162"/>
      <c r="J217" s="164"/>
      <c r="K217" s="165"/>
    </row>
    <row r="218" spans="1:11" s="129" customFormat="1" ht="12.75" customHeight="1" x14ac:dyDescent="0.25">
      <c r="A218" s="162"/>
      <c r="B218" s="114"/>
      <c r="C218" s="114"/>
      <c r="D218" s="163"/>
      <c r="E218" s="162"/>
      <c r="F218" s="162"/>
      <c r="G218" s="162"/>
      <c r="H218" s="162"/>
      <c r="I218" s="162"/>
      <c r="J218" s="164"/>
      <c r="K218" s="165"/>
    </row>
    <row r="219" spans="1:11" s="129" customFormat="1" ht="12.75" customHeight="1" x14ac:dyDescent="0.25">
      <c r="A219" s="162"/>
      <c r="B219" s="114"/>
      <c r="C219" s="114"/>
      <c r="D219" s="163"/>
      <c r="E219" s="162"/>
      <c r="F219" s="162"/>
      <c r="G219" s="162"/>
      <c r="H219" s="162"/>
      <c r="I219" s="162"/>
      <c r="J219" s="164"/>
      <c r="K219" s="165"/>
    </row>
    <row r="220" spans="1:11" s="129" customFormat="1" ht="12.75" customHeight="1" x14ac:dyDescent="0.25">
      <c r="A220" s="162"/>
      <c r="B220" s="114"/>
      <c r="C220" s="114"/>
      <c r="D220" s="163"/>
      <c r="E220" s="162"/>
      <c r="F220" s="162"/>
      <c r="G220" s="162"/>
      <c r="H220" s="162"/>
      <c r="I220" s="162"/>
      <c r="J220" s="164"/>
      <c r="K220" s="165"/>
    </row>
    <row r="221" spans="1:11" s="129" customFormat="1" ht="12.75" customHeight="1" x14ac:dyDescent="0.25">
      <c r="A221" s="162"/>
      <c r="B221" s="114"/>
      <c r="C221" s="114"/>
      <c r="D221" s="163"/>
      <c r="E221" s="162"/>
      <c r="F221" s="162"/>
      <c r="G221" s="162"/>
      <c r="H221" s="162"/>
      <c r="I221" s="162"/>
      <c r="J221" s="164"/>
      <c r="K221" s="165"/>
    </row>
    <row r="222" spans="1:11" s="129" customFormat="1" ht="12.75" customHeight="1" x14ac:dyDescent="0.25">
      <c r="A222" s="162"/>
      <c r="B222" s="114"/>
      <c r="C222" s="114"/>
      <c r="D222" s="163"/>
      <c r="E222" s="162"/>
      <c r="F222" s="162"/>
      <c r="G222" s="162"/>
      <c r="H222" s="162"/>
      <c r="I222" s="162"/>
      <c r="J222" s="164"/>
      <c r="K222" s="165"/>
    </row>
    <row r="223" spans="1:11" s="129" customFormat="1" ht="12.75" customHeight="1" x14ac:dyDescent="0.25">
      <c r="A223" s="162"/>
      <c r="B223" s="114"/>
      <c r="C223" s="114"/>
      <c r="D223" s="163"/>
      <c r="E223" s="162"/>
      <c r="F223" s="162"/>
      <c r="G223" s="162"/>
      <c r="H223" s="162"/>
      <c r="I223" s="162"/>
      <c r="J223" s="164"/>
      <c r="K223" s="165"/>
    </row>
    <row r="224" spans="1:11" s="129" customFormat="1" ht="12.75" customHeight="1" x14ac:dyDescent="0.25">
      <c r="A224" s="162"/>
      <c r="B224" s="114"/>
      <c r="C224" s="114"/>
      <c r="D224" s="163"/>
      <c r="E224" s="162"/>
      <c r="F224" s="162"/>
      <c r="G224" s="162"/>
      <c r="H224" s="162"/>
      <c r="I224" s="162"/>
      <c r="J224" s="164"/>
      <c r="K224" s="165"/>
    </row>
    <row r="225" spans="1:11" s="129" customFormat="1" ht="12.75" customHeight="1" x14ac:dyDescent="0.25">
      <c r="A225" s="162"/>
      <c r="B225" s="114"/>
      <c r="C225" s="114"/>
      <c r="D225" s="163"/>
      <c r="E225" s="162"/>
      <c r="F225" s="162"/>
      <c r="G225" s="162"/>
      <c r="H225" s="162"/>
      <c r="I225" s="162"/>
      <c r="J225" s="164"/>
      <c r="K225" s="165"/>
    </row>
    <row r="226" spans="1:11" s="129" customFormat="1" ht="12.75" customHeight="1" x14ac:dyDescent="0.25">
      <c r="A226" s="162"/>
      <c r="B226" s="114"/>
      <c r="C226" s="114"/>
      <c r="D226" s="163"/>
      <c r="E226" s="162"/>
      <c r="F226" s="162"/>
      <c r="G226" s="162"/>
      <c r="H226" s="162"/>
      <c r="I226" s="162"/>
      <c r="J226" s="164"/>
      <c r="K226" s="165"/>
    </row>
    <row r="227" spans="1:11" s="129" customFormat="1" ht="12.75" customHeight="1" x14ac:dyDescent="0.25">
      <c r="A227" s="162"/>
      <c r="B227" s="114"/>
      <c r="C227" s="114"/>
      <c r="D227" s="163"/>
      <c r="E227" s="162"/>
      <c r="F227" s="162"/>
      <c r="G227" s="162"/>
      <c r="H227" s="162"/>
      <c r="I227" s="162"/>
      <c r="J227" s="164"/>
      <c r="K227" s="165"/>
    </row>
    <row r="228" spans="1:11" s="129" customFormat="1" ht="12.75" customHeight="1" x14ac:dyDescent="0.25">
      <c r="A228" s="162"/>
      <c r="B228" s="114"/>
      <c r="C228" s="114"/>
      <c r="D228" s="163"/>
      <c r="E228" s="162"/>
      <c r="F228" s="162"/>
      <c r="G228" s="162"/>
      <c r="H228" s="162"/>
      <c r="I228" s="162"/>
      <c r="J228" s="164"/>
      <c r="K228" s="165"/>
    </row>
    <row r="229" spans="1:11" s="129" customFormat="1" ht="12.75" customHeight="1" x14ac:dyDescent="0.25">
      <c r="A229" s="162"/>
      <c r="B229" s="114"/>
      <c r="C229" s="114"/>
      <c r="D229" s="163"/>
      <c r="E229" s="162"/>
      <c r="F229" s="162"/>
      <c r="G229" s="162"/>
      <c r="H229" s="162"/>
      <c r="I229" s="162"/>
      <c r="J229" s="164"/>
      <c r="K229" s="165"/>
    </row>
    <row r="230" spans="1:11" s="129" customFormat="1" ht="12.75" customHeight="1" x14ac:dyDescent="0.25">
      <c r="A230" s="162"/>
      <c r="B230" s="114"/>
      <c r="C230" s="114"/>
      <c r="D230" s="163"/>
      <c r="E230" s="162"/>
      <c r="F230" s="162"/>
      <c r="G230" s="162"/>
      <c r="H230" s="162"/>
      <c r="I230" s="162"/>
      <c r="J230" s="164"/>
      <c r="K230" s="165"/>
    </row>
    <row r="231" spans="1:11" s="129" customFormat="1" ht="12.75" customHeight="1" x14ac:dyDescent="0.25">
      <c r="A231" s="162"/>
      <c r="B231" s="114"/>
      <c r="C231" s="114"/>
      <c r="D231" s="163"/>
      <c r="E231" s="162"/>
      <c r="F231" s="162"/>
      <c r="G231" s="162"/>
      <c r="H231" s="162"/>
      <c r="I231" s="162"/>
      <c r="J231" s="164"/>
      <c r="K231" s="165"/>
    </row>
    <row r="232" spans="1:11" s="129" customFormat="1" ht="12.75" customHeight="1" x14ac:dyDescent="0.25">
      <c r="A232" s="162"/>
      <c r="B232" s="114"/>
      <c r="C232" s="114"/>
      <c r="D232" s="163"/>
      <c r="E232" s="162"/>
      <c r="F232" s="162"/>
      <c r="G232" s="162"/>
      <c r="H232" s="162"/>
      <c r="I232" s="162"/>
      <c r="J232" s="164"/>
      <c r="K232" s="165"/>
    </row>
    <row r="233" spans="1:11" s="129" customFormat="1" ht="12.75" customHeight="1" x14ac:dyDescent="0.25">
      <c r="A233" s="162"/>
      <c r="B233" s="114"/>
      <c r="C233" s="114"/>
      <c r="D233" s="163"/>
      <c r="E233" s="162"/>
      <c r="F233" s="162"/>
      <c r="G233" s="162"/>
      <c r="H233" s="162"/>
      <c r="I233" s="162"/>
      <c r="J233" s="164"/>
      <c r="K233" s="165"/>
    </row>
    <row r="234" spans="1:11" s="129" customFormat="1" x14ac:dyDescent="0.25">
      <c r="A234" s="162"/>
      <c r="B234" s="114"/>
      <c r="C234" s="114"/>
      <c r="D234" s="163"/>
      <c r="E234" s="162"/>
      <c r="F234" s="162"/>
      <c r="G234" s="162"/>
      <c r="H234" s="162"/>
      <c r="I234" s="162"/>
      <c r="J234" s="164"/>
      <c r="K234" s="165"/>
    </row>
    <row r="235" spans="1:11" s="129" customFormat="1" x14ac:dyDescent="0.25">
      <c r="A235" s="162"/>
      <c r="B235" s="114"/>
      <c r="C235" s="114"/>
      <c r="D235" s="163"/>
      <c r="E235" s="162"/>
      <c r="F235" s="162"/>
      <c r="G235" s="162"/>
      <c r="H235" s="162"/>
      <c r="I235" s="162"/>
      <c r="J235" s="164"/>
      <c r="K235" s="165"/>
    </row>
    <row r="236" spans="1:11" s="129" customFormat="1" x14ac:dyDescent="0.25">
      <c r="A236" s="162"/>
      <c r="B236" s="114"/>
      <c r="C236" s="114"/>
      <c r="D236" s="163"/>
      <c r="E236" s="162"/>
      <c r="F236" s="162"/>
      <c r="G236" s="162"/>
      <c r="H236" s="162"/>
      <c r="I236" s="162"/>
      <c r="J236" s="164"/>
      <c r="K236" s="165"/>
    </row>
    <row r="237" spans="1:11" s="129" customFormat="1" x14ac:dyDescent="0.25">
      <c r="A237" s="162"/>
      <c r="B237" s="114"/>
      <c r="C237" s="114"/>
      <c r="D237" s="163"/>
      <c r="E237" s="162"/>
      <c r="F237" s="162"/>
      <c r="G237" s="162"/>
      <c r="H237" s="162"/>
      <c r="I237" s="162"/>
      <c r="J237" s="164"/>
      <c r="K237" s="165"/>
    </row>
    <row r="238" spans="1:11" s="129" customFormat="1" x14ac:dyDescent="0.25">
      <c r="A238" s="162"/>
      <c r="B238" s="114"/>
      <c r="C238" s="114"/>
      <c r="D238" s="163"/>
      <c r="E238" s="162"/>
      <c r="F238" s="162"/>
      <c r="G238" s="162"/>
      <c r="H238" s="162"/>
      <c r="I238" s="162"/>
      <c r="J238" s="164"/>
      <c r="K238" s="165"/>
    </row>
    <row r="239" spans="1:11" s="129" customFormat="1" x14ac:dyDescent="0.25">
      <c r="A239" s="162"/>
      <c r="B239" s="114"/>
      <c r="C239" s="114"/>
      <c r="D239" s="163"/>
      <c r="E239" s="162"/>
      <c r="F239" s="162"/>
      <c r="G239" s="162"/>
      <c r="H239" s="162"/>
      <c r="I239" s="162"/>
      <c r="J239" s="164"/>
      <c r="K239" s="165"/>
    </row>
    <row r="240" spans="1:11" s="129" customFormat="1" x14ac:dyDescent="0.25">
      <c r="A240" s="162"/>
      <c r="B240" s="162"/>
      <c r="C240" s="162"/>
      <c r="D240" s="163"/>
      <c r="E240" s="162"/>
      <c r="F240" s="162"/>
      <c r="G240" s="162"/>
      <c r="H240" s="162"/>
      <c r="I240" s="162"/>
      <c r="J240" s="164"/>
      <c r="K240" s="165"/>
    </row>
    <row r="245" spans="1:11" s="129" customFormat="1" ht="12.75" customHeight="1" x14ac:dyDescent="0.25">
      <c r="A245" s="88"/>
      <c r="B245" s="88"/>
      <c r="C245" s="88"/>
      <c r="D245" s="166"/>
      <c r="E245" s="88"/>
      <c r="F245" s="88"/>
      <c r="G245" s="88"/>
      <c r="H245" s="88"/>
      <c r="I245" s="88"/>
      <c r="J245" s="167"/>
      <c r="K245" s="136"/>
    </row>
    <row r="246" spans="1:11" s="129" customFormat="1" ht="12.75" customHeight="1" x14ac:dyDescent="0.25">
      <c r="A246" s="88"/>
      <c r="B246" s="88"/>
      <c r="C246" s="88"/>
      <c r="D246" s="166"/>
      <c r="E246" s="88"/>
      <c r="F246" s="88"/>
      <c r="G246" s="88"/>
      <c r="H246" s="88"/>
      <c r="I246" s="88"/>
      <c r="J246" s="167"/>
      <c r="K246" s="136"/>
    </row>
    <row r="247" spans="1:11" s="129" customFormat="1" ht="12.75" customHeight="1" x14ac:dyDescent="0.25">
      <c r="A247" s="88"/>
      <c r="B247" s="88"/>
      <c r="C247" s="88"/>
      <c r="D247" s="166"/>
      <c r="E247" s="88"/>
      <c r="F247" s="88"/>
      <c r="G247" s="88"/>
      <c r="H247" s="88"/>
      <c r="I247" s="88"/>
      <c r="J247" s="167"/>
      <c r="K247" s="136"/>
    </row>
    <row r="248" spans="1:11" s="129" customFormat="1" ht="12.75" customHeight="1" x14ac:dyDescent="0.25">
      <c r="A248" s="88"/>
      <c r="B248" s="88"/>
      <c r="C248" s="88"/>
      <c r="D248" s="166"/>
      <c r="E248" s="88"/>
      <c r="F248" s="88"/>
      <c r="G248" s="88"/>
      <c r="H248" s="88"/>
      <c r="I248" s="88"/>
      <c r="J248" s="167"/>
      <c r="K248" s="136"/>
    </row>
    <row r="249" spans="1:11" s="129" customFormat="1" ht="12.75" customHeight="1" x14ac:dyDescent="0.25">
      <c r="A249" s="162"/>
      <c r="B249" s="162"/>
      <c r="C249" s="162"/>
      <c r="D249" s="163"/>
      <c r="E249" s="162"/>
      <c r="F249" s="162"/>
      <c r="G249" s="162"/>
      <c r="H249" s="162"/>
      <c r="I249" s="162"/>
      <c r="J249" s="164"/>
      <c r="K249" s="165"/>
    </row>
    <row r="250" spans="1:11" s="129" customFormat="1" ht="12.75" customHeight="1" x14ac:dyDescent="0.25">
      <c r="A250" s="162"/>
      <c r="B250" s="162"/>
      <c r="C250" s="162"/>
      <c r="D250" s="163"/>
      <c r="E250" s="162"/>
      <c r="F250" s="162"/>
      <c r="G250" s="162"/>
      <c r="H250" s="162"/>
      <c r="I250" s="162"/>
      <c r="J250" s="164"/>
      <c r="K250" s="165"/>
    </row>
    <row r="251" spans="1:11" s="129" customFormat="1" ht="12.75" customHeight="1" x14ac:dyDescent="0.25">
      <c r="A251" s="164"/>
      <c r="B251" s="114"/>
      <c r="C251" s="114"/>
      <c r="D251" s="163"/>
      <c r="E251" s="162"/>
      <c r="F251" s="162"/>
      <c r="G251" s="162"/>
      <c r="H251" s="162"/>
      <c r="I251" s="162"/>
      <c r="J251" s="164"/>
      <c r="K251" s="165"/>
    </row>
    <row r="252" spans="1:11" s="129" customFormat="1" ht="12.75" customHeight="1" x14ac:dyDescent="0.25">
      <c r="A252" s="164"/>
      <c r="B252" s="114"/>
      <c r="C252" s="114"/>
      <c r="D252" s="163"/>
      <c r="E252" s="162"/>
      <c r="F252" s="162"/>
      <c r="G252" s="162"/>
      <c r="H252" s="162"/>
      <c r="I252" s="162"/>
      <c r="J252" s="164"/>
      <c r="K252" s="165"/>
    </row>
    <row r="253" spans="1:11" s="129" customFormat="1" ht="12.75" customHeight="1" x14ac:dyDescent="0.25">
      <c r="A253" s="164"/>
      <c r="B253" s="114"/>
      <c r="C253" s="114"/>
      <c r="D253" s="163"/>
      <c r="E253" s="162"/>
      <c r="F253" s="162"/>
      <c r="G253" s="162"/>
      <c r="H253" s="162"/>
      <c r="I253" s="162"/>
      <c r="J253" s="164"/>
      <c r="K253" s="165"/>
    </row>
    <row r="254" spans="1:11" s="129" customFormat="1" ht="12.75" customHeight="1" x14ac:dyDescent="0.25">
      <c r="A254" s="164"/>
      <c r="B254" s="114"/>
      <c r="C254" s="114"/>
      <c r="D254" s="163"/>
      <c r="E254" s="162"/>
      <c r="F254" s="162"/>
      <c r="G254" s="162"/>
      <c r="H254" s="162"/>
      <c r="I254" s="162"/>
      <c r="J254" s="164"/>
      <c r="K254" s="165"/>
    </row>
    <row r="255" spans="1:11" s="129" customFormat="1" ht="12.75" customHeight="1" x14ac:dyDescent="0.25">
      <c r="A255" s="164"/>
      <c r="B255" s="114"/>
      <c r="C255" s="114"/>
      <c r="D255" s="163"/>
      <c r="E255" s="162"/>
      <c r="F255" s="162"/>
      <c r="G255" s="162"/>
      <c r="H255" s="162"/>
      <c r="I255" s="162"/>
      <c r="J255" s="164"/>
      <c r="K255" s="165"/>
    </row>
    <row r="256" spans="1:11" s="129" customFormat="1" ht="12.75" customHeight="1" x14ac:dyDescent="0.25">
      <c r="A256" s="164"/>
      <c r="B256" s="114"/>
      <c r="C256" s="114"/>
      <c r="D256" s="163"/>
      <c r="E256" s="162"/>
      <c r="F256" s="162"/>
      <c r="G256" s="162"/>
      <c r="H256" s="162"/>
      <c r="I256" s="162"/>
      <c r="J256" s="164"/>
      <c r="K256" s="165"/>
    </row>
    <row r="257" spans="1:11" s="129" customFormat="1" ht="12.75" customHeight="1" x14ac:dyDescent="0.25">
      <c r="A257" s="164"/>
      <c r="B257" s="114"/>
      <c r="C257" s="114"/>
      <c r="D257" s="163"/>
      <c r="E257" s="162"/>
      <c r="F257" s="162"/>
      <c r="G257" s="162"/>
      <c r="H257" s="162"/>
      <c r="I257" s="162"/>
      <c r="J257" s="164"/>
      <c r="K257" s="165"/>
    </row>
    <row r="258" spans="1:11" s="129" customFormat="1" ht="12.75" customHeight="1" x14ac:dyDescent="0.25">
      <c r="A258" s="164"/>
      <c r="B258" s="114"/>
      <c r="C258" s="114"/>
      <c r="D258" s="163"/>
      <c r="E258" s="162"/>
      <c r="F258" s="162"/>
      <c r="G258" s="162"/>
      <c r="H258" s="162"/>
      <c r="I258" s="162"/>
      <c r="J258" s="164"/>
      <c r="K258" s="165"/>
    </row>
    <row r="259" spans="1:11" s="129" customFormat="1" ht="12.75" customHeight="1" x14ac:dyDescent="0.25">
      <c r="A259" s="164"/>
      <c r="B259" s="114"/>
      <c r="C259" s="114"/>
      <c r="D259" s="163"/>
      <c r="E259" s="162"/>
      <c r="F259" s="162"/>
      <c r="G259" s="162"/>
      <c r="H259" s="162"/>
      <c r="I259" s="162"/>
      <c r="J259" s="164"/>
      <c r="K259" s="165"/>
    </row>
    <row r="260" spans="1:11" s="129" customFormat="1" ht="12.75" customHeight="1" x14ac:dyDescent="0.25">
      <c r="A260" s="164"/>
      <c r="B260" s="114"/>
      <c r="C260" s="114"/>
      <c r="D260" s="163"/>
      <c r="E260" s="162"/>
      <c r="F260" s="162"/>
      <c r="G260" s="162"/>
      <c r="H260" s="162"/>
      <c r="I260" s="162"/>
      <c r="J260" s="164"/>
      <c r="K260" s="165"/>
    </row>
    <row r="261" spans="1:11" s="129" customFormat="1" ht="12.75" customHeight="1" x14ac:dyDescent="0.25">
      <c r="A261" s="164"/>
      <c r="B261" s="114"/>
      <c r="C261" s="114"/>
      <c r="D261" s="163"/>
      <c r="E261" s="162"/>
      <c r="F261" s="162"/>
      <c r="G261" s="162"/>
      <c r="H261" s="162"/>
      <c r="I261" s="162"/>
      <c r="J261" s="164"/>
      <c r="K261" s="165"/>
    </row>
    <row r="262" spans="1:11" s="129" customFormat="1" ht="12.75" customHeight="1" x14ac:dyDescent="0.25">
      <c r="A262" s="164"/>
      <c r="B262" s="114"/>
      <c r="C262" s="114"/>
      <c r="D262" s="163"/>
      <c r="E262" s="162"/>
      <c r="F262" s="162"/>
      <c r="G262" s="162"/>
      <c r="H262" s="162"/>
      <c r="I262" s="162"/>
      <c r="J262" s="164"/>
      <c r="K262" s="165"/>
    </row>
    <row r="263" spans="1:11" s="129" customFormat="1" ht="12.75" customHeight="1" x14ac:dyDescent="0.25">
      <c r="A263" s="164"/>
      <c r="B263" s="114"/>
      <c r="C263" s="114"/>
      <c r="D263" s="163"/>
      <c r="E263" s="162"/>
      <c r="F263" s="162"/>
      <c r="G263" s="162"/>
      <c r="H263" s="162"/>
      <c r="I263" s="162"/>
      <c r="J263" s="164"/>
      <c r="K263" s="165"/>
    </row>
    <row r="264" spans="1:11" s="129" customFormat="1" ht="12.75" customHeight="1" x14ac:dyDescent="0.25">
      <c r="A264" s="164"/>
      <c r="B264" s="114"/>
      <c r="C264" s="114"/>
      <c r="D264" s="163"/>
      <c r="E264" s="162"/>
      <c r="F264" s="162"/>
      <c r="G264" s="162"/>
      <c r="H264" s="162"/>
      <c r="I264" s="162"/>
      <c r="J264" s="164"/>
      <c r="K264" s="165"/>
    </row>
    <row r="265" spans="1:11" s="129" customFormat="1" ht="12.75" customHeight="1" x14ac:dyDescent="0.25">
      <c r="A265" s="164"/>
      <c r="B265" s="114"/>
      <c r="C265" s="114"/>
      <c r="D265" s="163"/>
      <c r="E265" s="162"/>
      <c r="F265" s="162"/>
      <c r="G265" s="162"/>
      <c r="H265" s="162"/>
      <c r="I265" s="162"/>
      <c r="J265" s="164"/>
      <c r="K265" s="165"/>
    </row>
    <row r="266" spans="1:11" s="129" customFormat="1" ht="12.75" customHeight="1" x14ac:dyDescent="0.25">
      <c r="A266" s="164"/>
      <c r="B266" s="114"/>
      <c r="C266" s="114"/>
      <c r="D266" s="163"/>
      <c r="E266" s="162"/>
      <c r="F266" s="162"/>
      <c r="G266" s="162"/>
      <c r="H266" s="162"/>
      <c r="I266" s="162"/>
      <c r="J266" s="164"/>
      <c r="K266" s="165"/>
    </row>
    <row r="267" spans="1:11" s="129" customFormat="1" ht="12.75" customHeight="1" x14ac:dyDescent="0.25">
      <c r="A267" s="164"/>
      <c r="B267" s="114"/>
      <c r="C267" s="114"/>
      <c r="D267" s="163"/>
      <c r="E267" s="162"/>
      <c r="F267" s="162"/>
      <c r="G267" s="162"/>
      <c r="H267" s="162"/>
      <c r="I267" s="162"/>
      <c r="J267" s="164"/>
      <c r="K267" s="165"/>
    </row>
    <row r="268" spans="1:11" s="129" customFormat="1" ht="12.75" customHeight="1" x14ac:dyDescent="0.25">
      <c r="A268" s="164"/>
      <c r="B268" s="114"/>
      <c r="C268" s="114"/>
      <c r="D268" s="163"/>
      <c r="E268" s="162"/>
      <c r="F268" s="162"/>
      <c r="G268" s="162"/>
      <c r="H268" s="162"/>
      <c r="I268" s="162"/>
      <c r="J268" s="164"/>
      <c r="K268" s="165"/>
    </row>
    <row r="269" spans="1:11" s="129" customFormat="1" x14ac:dyDescent="0.25">
      <c r="A269" s="164"/>
      <c r="B269" s="114"/>
      <c r="C269" s="114"/>
      <c r="D269" s="163"/>
      <c r="E269" s="162"/>
      <c r="F269" s="162"/>
      <c r="G269" s="162"/>
      <c r="H269" s="162"/>
      <c r="I269" s="162"/>
      <c r="J269" s="164"/>
      <c r="K269" s="165"/>
    </row>
    <row r="270" spans="1:11" s="129" customFormat="1" x14ac:dyDescent="0.25">
      <c r="A270" s="164"/>
      <c r="B270" s="114"/>
      <c r="C270" s="114"/>
      <c r="D270" s="163"/>
      <c r="E270" s="162"/>
      <c r="F270" s="162"/>
      <c r="G270" s="162"/>
      <c r="H270" s="162"/>
      <c r="I270" s="162"/>
      <c r="J270" s="164"/>
      <c r="K270" s="165"/>
    </row>
    <row r="271" spans="1:11" s="129" customFormat="1" x14ac:dyDescent="0.25">
      <c r="A271" s="164"/>
      <c r="B271" s="114"/>
      <c r="C271" s="114"/>
      <c r="D271" s="163"/>
      <c r="E271" s="162"/>
      <c r="F271" s="162"/>
      <c r="G271" s="162"/>
      <c r="H271" s="162"/>
      <c r="I271" s="162"/>
      <c r="J271" s="164"/>
      <c r="K271" s="165"/>
    </row>
    <row r="272" spans="1:11" s="129" customFormat="1" x14ac:dyDescent="0.25">
      <c r="A272" s="164"/>
      <c r="B272" s="114"/>
      <c r="C272" s="114"/>
      <c r="D272" s="163"/>
      <c r="E272" s="162"/>
      <c r="F272" s="162"/>
      <c r="G272" s="162"/>
      <c r="H272" s="162"/>
      <c r="I272" s="162"/>
      <c r="J272" s="164"/>
      <c r="K272" s="165"/>
    </row>
    <row r="273" spans="1:11" s="129" customFormat="1" x14ac:dyDescent="0.25">
      <c r="A273" s="164"/>
      <c r="B273" s="114"/>
      <c r="C273" s="114"/>
      <c r="D273" s="163"/>
      <c r="E273" s="162"/>
      <c r="F273" s="162"/>
      <c r="G273" s="162"/>
      <c r="H273" s="162"/>
      <c r="I273" s="162"/>
      <c r="J273" s="164"/>
      <c r="K273" s="165"/>
    </row>
    <row r="274" spans="1:11" s="129" customFormat="1" x14ac:dyDescent="0.25">
      <c r="A274" s="164"/>
      <c r="B274" s="114"/>
      <c r="C274" s="114"/>
      <c r="D274" s="163"/>
      <c r="E274" s="162"/>
      <c r="F274" s="162"/>
      <c r="G274" s="162"/>
      <c r="H274" s="162"/>
      <c r="I274" s="162"/>
      <c r="J274" s="164"/>
      <c r="K274" s="165"/>
    </row>
  </sheetData>
  <mergeCells count="21">
    <mergeCell ref="L3:O3"/>
    <mergeCell ref="A69:J69"/>
    <mergeCell ref="A78:J78"/>
    <mergeCell ref="A1:C1"/>
    <mergeCell ref="A2:K2"/>
    <mergeCell ref="A3:F3"/>
    <mergeCell ref="G3:K3"/>
    <mergeCell ref="E10:E11"/>
    <mergeCell ref="F10:F11"/>
    <mergeCell ref="A65:K65"/>
    <mergeCell ref="A66:J66"/>
    <mergeCell ref="A68:K68"/>
    <mergeCell ref="A8:K8"/>
    <mergeCell ref="A9:A11"/>
    <mergeCell ref="B9:C11"/>
    <mergeCell ref="D9:E9"/>
    <mergeCell ref="G9:G11"/>
    <mergeCell ref="H9:H11"/>
    <mergeCell ref="I9:I11"/>
    <mergeCell ref="J9:K10"/>
    <mergeCell ref="D10:D11"/>
  </mergeCells>
  <conditionalFormatting sqref="O64">
    <cfRule type="cellIs" dxfId="2" priority="3" stopIfTrue="1" operator="greaterThan">
      <formula>100</formula>
    </cfRule>
  </conditionalFormatting>
  <conditionalFormatting sqref="C64">
    <cfRule type="duplicateValues" dxfId="1" priority="2"/>
  </conditionalFormatting>
  <conditionalFormatting sqref="B64">
    <cfRule type="duplicateValues" dxfId="0" priority="1"/>
  </conditionalFormatting>
  <printOptions horizontalCentered="1"/>
  <pageMargins left="0.59055118110236227" right="0.39370078740157483" top="0.39370078740157483" bottom="0.39370078740157483" header="0" footer="0"/>
  <pageSetup scale="63" fitToHeight="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topLeftCell="A58" workbookViewId="0">
      <selection activeCell="I75" sqref="I75"/>
    </sheetView>
  </sheetViews>
  <sheetFormatPr baseColWidth="10" defaultRowHeight="15" x14ac:dyDescent="0.25"/>
  <cols>
    <col min="2" max="16" width="13.85546875" customWidth="1"/>
    <col min="258" max="272" width="13.85546875" customWidth="1"/>
    <col min="514" max="528" width="13.85546875" customWidth="1"/>
    <col min="770" max="784" width="13.85546875" customWidth="1"/>
    <col min="1026" max="1040" width="13.85546875" customWidth="1"/>
    <col min="1282" max="1296" width="13.85546875" customWidth="1"/>
    <col min="1538" max="1552" width="13.85546875" customWidth="1"/>
    <col min="1794" max="1808" width="13.85546875" customWidth="1"/>
    <col min="2050" max="2064" width="13.85546875" customWidth="1"/>
    <col min="2306" max="2320" width="13.85546875" customWidth="1"/>
    <col min="2562" max="2576" width="13.85546875" customWidth="1"/>
    <col min="2818" max="2832" width="13.85546875" customWidth="1"/>
    <col min="3074" max="3088" width="13.85546875" customWidth="1"/>
    <col min="3330" max="3344" width="13.85546875" customWidth="1"/>
    <col min="3586" max="3600" width="13.85546875" customWidth="1"/>
    <col min="3842" max="3856" width="13.85546875" customWidth="1"/>
    <col min="4098" max="4112" width="13.85546875" customWidth="1"/>
    <col min="4354" max="4368" width="13.85546875" customWidth="1"/>
    <col min="4610" max="4624" width="13.85546875" customWidth="1"/>
    <col min="4866" max="4880" width="13.85546875" customWidth="1"/>
    <col min="5122" max="5136" width="13.85546875" customWidth="1"/>
    <col min="5378" max="5392" width="13.85546875" customWidth="1"/>
    <col min="5634" max="5648" width="13.85546875" customWidth="1"/>
    <col min="5890" max="5904" width="13.85546875" customWidth="1"/>
    <col min="6146" max="6160" width="13.85546875" customWidth="1"/>
    <col min="6402" max="6416" width="13.85546875" customWidth="1"/>
    <col min="6658" max="6672" width="13.85546875" customWidth="1"/>
    <col min="6914" max="6928" width="13.85546875" customWidth="1"/>
    <col min="7170" max="7184" width="13.85546875" customWidth="1"/>
    <col min="7426" max="7440" width="13.85546875" customWidth="1"/>
    <col min="7682" max="7696" width="13.85546875" customWidth="1"/>
    <col min="7938" max="7952" width="13.85546875" customWidth="1"/>
    <col min="8194" max="8208" width="13.85546875" customWidth="1"/>
    <col min="8450" max="8464" width="13.85546875" customWidth="1"/>
    <col min="8706" max="8720" width="13.85546875" customWidth="1"/>
    <col min="8962" max="8976" width="13.85546875" customWidth="1"/>
    <col min="9218" max="9232" width="13.85546875" customWidth="1"/>
    <col min="9474" max="9488" width="13.85546875" customWidth="1"/>
    <col min="9730" max="9744" width="13.85546875" customWidth="1"/>
    <col min="9986" max="10000" width="13.85546875" customWidth="1"/>
    <col min="10242" max="10256" width="13.85546875" customWidth="1"/>
    <col min="10498" max="10512" width="13.85546875" customWidth="1"/>
    <col min="10754" max="10768" width="13.85546875" customWidth="1"/>
    <col min="11010" max="11024" width="13.85546875" customWidth="1"/>
    <col min="11266" max="11280" width="13.85546875" customWidth="1"/>
    <col min="11522" max="11536" width="13.85546875" customWidth="1"/>
    <col min="11778" max="11792" width="13.85546875" customWidth="1"/>
    <col min="12034" max="12048" width="13.85546875" customWidth="1"/>
    <col min="12290" max="12304" width="13.85546875" customWidth="1"/>
    <col min="12546" max="12560" width="13.85546875" customWidth="1"/>
    <col min="12802" max="12816" width="13.85546875" customWidth="1"/>
    <col min="13058" max="13072" width="13.85546875" customWidth="1"/>
    <col min="13314" max="13328" width="13.85546875" customWidth="1"/>
    <col min="13570" max="13584" width="13.85546875" customWidth="1"/>
    <col min="13826" max="13840" width="13.85546875" customWidth="1"/>
    <col min="14082" max="14096" width="13.85546875" customWidth="1"/>
    <col min="14338" max="14352" width="13.85546875" customWidth="1"/>
    <col min="14594" max="14608" width="13.85546875" customWidth="1"/>
    <col min="14850" max="14864" width="13.85546875" customWidth="1"/>
    <col min="15106" max="15120" width="13.85546875" customWidth="1"/>
    <col min="15362" max="15376" width="13.85546875" customWidth="1"/>
    <col min="15618" max="15632" width="13.85546875" customWidth="1"/>
    <col min="15874" max="15888" width="13.85546875" customWidth="1"/>
    <col min="16130" max="16144" width="13.85546875" customWidth="1"/>
  </cols>
  <sheetData>
    <row r="1" spans="1:16" x14ac:dyDescent="0.25">
      <c r="B1" t="s">
        <v>95</v>
      </c>
    </row>
    <row r="5" spans="1:16" x14ac:dyDescent="0.25">
      <c r="C5" s="33" t="s">
        <v>96</v>
      </c>
    </row>
    <row r="7" spans="1:16" x14ac:dyDescent="0.25">
      <c r="B7" t="s">
        <v>97</v>
      </c>
      <c r="G7" t="s">
        <v>98</v>
      </c>
      <c r="J7" t="s">
        <v>99</v>
      </c>
    </row>
    <row r="10" spans="1:16" s="34" customFormat="1" ht="48" customHeight="1" x14ac:dyDescent="0.25">
      <c r="B10" s="34" t="s">
        <v>100</v>
      </c>
      <c r="C10" s="34" t="s">
        <v>101</v>
      </c>
      <c r="D10" s="34" t="s">
        <v>102</v>
      </c>
      <c r="E10" s="34" t="s">
        <v>103</v>
      </c>
      <c r="F10" s="34" t="s">
        <v>104</v>
      </c>
      <c r="G10" s="34" t="s">
        <v>105</v>
      </c>
      <c r="H10" s="34" t="s">
        <v>106</v>
      </c>
      <c r="I10" s="34" t="s">
        <v>107</v>
      </c>
      <c r="J10" s="34" t="s">
        <v>108</v>
      </c>
      <c r="K10" s="34" t="s">
        <v>109</v>
      </c>
      <c r="L10" s="34" t="s">
        <v>110</v>
      </c>
      <c r="M10" s="34" t="s">
        <v>111</v>
      </c>
      <c r="N10" s="34" t="s">
        <v>112</v>
      </c>
      <c r="O10" s="34" t="s">
        <v>113</v>
      </c>
      <c r="P10" s="34" t="s">
        <v>114</v>
      </c>
    </row>
    <row r="12" spans="1:16" x14ac:dyDescent="0.25">
      <c r="A12">
        <v>171</v>
      </c>
      <c r="B12" t="s">
        <v>115</v>
      </c>
      <c r="C12" s="35">
        <v>42605</v>
      </c>
      <c r="D12" s="35">
        <v>43707</v>
      </c>
      <c r="E12">
        <v>99.8</v>
      </c>
      <c r="F12">
        <v>0.1</v>
      </c>
      <c r="G12">
        <v>0.1</v>
      </c>
      <c r="H12">
        <v>94.68</v>
      </c>
      <c r="I12">
        <v>4.97</v>
      </c>
      <c r="J12">
        <v>0.35</v>
      </c>
      <c r="K12">
        <v>10620620608.799999</v>
      </c>
      <c r="L12">
        <v>11477122270.799999</v>
      </c>
      <c r="M12">
        <v>856501662</v>
      </c>
      <c r="N12">
        <v>8.06</v>
      </c>
      <c r="O12">
        <v>4.41</v>
      </c>
      <c r="P12" t="s">
        <v>116</v>
      </c>
    </row>
    <row r="13" spans="1:16" x14ac:dyDescent="0.25">
      <c r="A13">
        <v>188</v>
      </c>
      <c r="B13" t="s">
        <v>117</v>
      </c>
      <c r="C13" s="35">
        <v>39934</v>
      </c>
      <c r="D13" s="35">
        <v>43763</v>
      </c>
      <c r="E13">
        <v>85.8</v>
      </c>
      <c r="F13">
        <v>0</v>
      </c>
      <c r="G13">
        <v>14.2</v>
      </c>
      <c r="H13">
        <v>92.1</v>
      </c>
      <c r="I13">
        <v>0</v>
      </c>
      <c r="J13">
        <v>7.9</v>
      </c>
      <c r="K13">
        <v>5232889180.8000002</v>
      </c>
      <c r="L13">
        <v>5654896372.8000002</v>
      </c>
      <c r="M13">
        <v>422007192</v>
      </c>
      <c r="N13">
        <v>8.06</v>
      </c>
      <c r="O13">
        <v>4.41</v>
      </c>
      <c r="P13" t="s">
        <v>118</v>
      </c>
    </row>
    <row r="14" spans="1:16" x14ac:dyDescent="0.25">
      <c r="A14">
        <v>209</v>
      </c>
      <c r="B14" t="s">
        <v>119</v>
      </c>
      <c r="C14" s="35">
        <v>40756</v>
      </c>
      <c r="D14" s="35">
        <v>45260</v>
      </c>
      <c r="E14">
        <v>37</v>
      </c>
      <c r="F14">
        <v>8.58</v>
      </c>
      <c r="G14">
        <v>0.42</v>
      </c>
      <c r="H14">
        <v>36.450000000000003</v>
      </c>
      <c r="I14">
        <v>9.02</v>
      </c>
      <c r="J14">
        <v>0.43</v>
      </c>
      <c r="K14">
        <v>2473632600</v>
      </c>
      <c r="L14">
        <v>2673119100</v>
      </c>
      <c r="M14">
        <v>199486500</v>
      </c>
      <c r="N14">
        <v>8.06</v>
      </c>
      <c r="O14">
        <v>4.41</v>
      </c>
      <c r="P14" t="s">
        <v>118</v>
      </c>
    </row>
    <row r="15" spans="1:16" x14ac:dyDescent="0.25">
      <c r="A15">
        <v>212</v>
      </c>
      <c r="B15" t="s">
        <v>120</v>
      </c>
      <c r="C15" s="35">
        <v>40452</v>
      </c>
      <c r="D15" s="35">
        <v>42278</v>
      </c>
      <c r="E15">
        <v>100</v>
      </c>
      <c r="F15">
        <v>0</v>
      </c>
      <c r="G15">
        <v>0</v>
      </c>
      <c r="H15">
        <v>100</v>
      </c>
      <c r="I15">
        <v>0</v>
      </c>
      <c r="J15">
        <v>0</v>
      </c>
      <c r="K15">
        <v>637738200</v>
      </c>
      <c r="L15">
        <v>689168700</v>
      </c>
      <c r="M15">
        <v>51430500</v>
      </c>
      <c r="N15">
        <v>8.06</v>
      </c>
      <c r="O15">
        <v>4.41</v>
      </c>
      <c r="P15" t="s">
        <v>118</v>
      </c>
    </row>
    <row r="16" spans="1:16" x14ac:dyDescent="0.25">
      <c r="A16">
        <v>214</v>
      </c>
      <c r="B16" t="s">
        <v>121</v>
      </c>
      <c r="C16" s="35">
        <v>40548</v>
      </c>
      <c r="D16" s="35">
        <v>45653</v>
      </c>
      <c r="E16">
        <v>43</v>
      </c>
      <c r="F16">
        <v>0</v>
      </c>
      <c r="G16">
        <v>0</v>
      </c>
      <c r="H16">
        <v>45.9</v>
      </c>
      <c r="I16">
        <v>0</v>
      </c>
      <c r="J16">
        <v>0</v>
      </c>
      <c r="K16">
        <v>4483920600</v>
      </c>
      <c r="L16">
        <v>4845527100</v>
      </c>
      <c r="M16">
        <v>361606500</v>
      </c>
      <c r="N16">
        <v>8.06</v>
      </c>
      <c r="O16">
        <v>4.41</v>
      </c>
      <c r="P16" t="s">
        <v>118</v>
      </c>
    </row>
    <row r="17" spans="1:16" x14ac:dyDescent="0.25">
      <c r="A17">
        <v>242</v>
      </c>
      <c r="B17" t="s">
        <v>122</v>
      </c>
      <c r="C17" s="35">
        <v>40718</v>
      </c>
      <c r="D17" s="35">
        <v>45582</v>
      </c>
      <c r="E17">
        <v>32</v>
      </c>
      <c r="F17">
        <v>22</v>
      </c>
      <c r="G17">
        <v>0</v>
      </c>
      <c r="H17">
        <v>32.1</v>
      </c>
      <c r="I17">
        <v>21.91</v>
      </c>
      <c r="J17">
        <v>0</v>
      </c>
      <c r="K17">
        <v>835344600</v>
      </c>
      <c r="L17">
        <v>902711100</v>
      </c>
      <c r="M17">
        <v>67366500</v>
      </c>
      <c r="N17">
        <v>8.06</v>
      </c>
      <c r="O17">
        <v>4.41</v>
      </c>
      <c r="P17" t="s">
        <v>118</v>
      </c>
    </row>
    <row r="18" spans="1:16" x14ac:dyDescent="0.25">
      <c r="A18">
        <v>245</v>
      </c>
      <c r="B18" t="s">
        <v>123</v>
      </c>
      <c r="C18" s="35">
        <v>40805</v>
      </c>
      <c r="D18" s="35">
        <v>45653</v>
      </c>
      <c r="E18">
        <v>43</v>
      </c>
      <c r="F18">
        <v>0</v>
      </c>
      <c r="G18">
        <v>31</v>
      </c>
      <c r="H18">
        <v>42.88</v>
      </c>
      <c r="I18">
        <v>0</v>
      </c>
      <c r="J18">
        <v>30.72</v>
      </c>
      <c r="K18">
        <v>1736874584.4000001</v>
      </c>
      <c r="L18">
        <v>1876945115.4000001</v>
      </c>
      <c r="M18">
        <v>140070531</v>
      </c>
      <c r="N18">
        <v>8.06</v>
      </c>
      <c r="O18">
        <v>4.41</v>
      </c>
      <c r="P18" t="s">
        <v>118</v>
      </c>
    </row>
    <row r="19" spans="1:16" x14ac:dyDescent="0.25">
      <c r="A19">
        <v>249</v>
      </c>
      <c r="B19" t="s">
        <v>124</v>
      </c>
      <c r="C19" s="35">
        <v>41699</v>
      </c>
      <c r="D19" s="35">
        <v>43799</v>
      </c>
      <c r="E19">
        <v>98</v>
      </c>
      <c r="F19">
        <v>1</v>
      </c>
      <c r="G19">
        <v>1</v>
      </c>
      <c r="H19">
        <v>95.74</v>
      </c>
      <c r="I19">
        <v>0.87</v>
      </c>
      <c r="J19">
        <v>3.39</v>
      </c>
      <c r="K19">
        <v>1067438357.4</v>
      </c>
      <c r="L19">
        <v>1153522095.9000001</v>
      </c>
      <c r="M19">
        <v>86083738.5</v>
      </c>
      <c r="N19">
        <v>8.06</v>
      </c>
      <c r="O19">
        <v>4.41</v>
      </c>
      <c r="P19" t="s">
        <v>118</v>
      </c>
    </row>
    <row r="20" spans="1:16" x14ac:dyDescent="0.25">
      <c r="A20">
        <v>257</v>
      </c>
      <c r="B20" t="s">
        <v>125</v>
      </c>
      <c r="C20" s="35">
        <v>44564</v>
      </c>
      <c r="D20" s="35">
        <v>44564</v>
      </c>
      <c r="E20">
        <v>0</v>
      </c>
      <c r="F20">
        <v>0</v>
      </c>
      <c r="G20">
        <v>0</v>
      </c>
      <c r="H20">
        <v>0</v>
      </c>
      <c r="I20">
        <v>0</v>
      </c>
      <c r="J20">
        <v>0</v>
      </c>
      <c r="K20">
        <v>836442000</v>
      </c>
      <c r="L20">
        <v>903897000</v>
      </c>
      <c r="M20">
        <v>67455000</v>
      </c>
      <c r="N20">
        <v>8.06</v>
      </c>
      <c r="O20">
        <v>4.41</v>
      </c>
      <c r="P20" t="s">
        <v>118</v>
      </c>
    </row>
    <row r="21" spans="1:16" x14ac:dyDescent="0.25">
      <c r="A21">
        <v>258</v>
      </c>
      <c r="B21" t="s">
        <v>126</v>
      </c>
      <c r="C21" s="35">
        <v>43830</v>
      </c>
      <c r="D21" s="35">
        <v>43830</v>
      </c>
      <c r="E21">
        <v>78.2</v>
      </c>
      <c r="F21">
        <v>20.8</v>
      </c>
      <c r="G21">
        <v>1</v>
      </c>
      <c r="H21">
        <v>78.2</v>
      </c>
      <c r="I21">
        <v>21.8</v>
      </c>
      <c r="J21">
        <v>0</v>
      </c>
      <c r="K21">
        <v>8010201600</v>
      </c>
      <c r="L21">
        <v>8656185600</v>
      </c>
      <c r="M21">
        <v>645984000</v>
      </c>
      <c r="N21">
        <v>8.06</v>
      </c>
      <c r="O21">
        <v>4.41</v>
      </c>
      <c r="P21" t="s">
        <v>118</v>
      </c>
    </row>
    <row r="22" spans="1:16" x14ac:dyDescent="0.25">
      <c r="A22">
        <v>259</v>
      </c>
      <c r="B22" t="s">
        <v>127</v>
      </c>
      <c r="C22" s="35">
        <v>41709</v>
      </c>
      <c r="D22" s="35">
        <v>45625</v>
      </c>
      <c r="E22">
        <v>34</v>
      </c>
      <c r="F22">
        <v>5</v>
      </c>
      <c r="G22">
        <v>0</v>
      </c>
      <c r="H22">
        <v>33.39</v>
      </c>
      <c r="I22">
        <v>5.44</v>
      </c>
      <c r="J22">
        <v>0</v>
      </c>
      <c r="K22">
        <v>1601460000</v>
      </c>
      <c r="L22">
        <v>1730610000</v>
      </c>
      <c r="M22">
        <v>129150000</v>
      </c>
      <c r="N22">
        <v>8.06</v>
      </c>
      <c r="O22">
        <v>4.41</v>
      </c>
      <c r="P22" t="s">
        <v>118</v>
      </c>
    </row>
    <row r="23" spans="1:16" x14ac:dyDescent="0.25">
      <c r="A23">
        <v>261</v>
      </c>
      <c r="B23" t="s">
        <v>128</v>
      </c>
      <c r="C23" s="35">
        <v>42030</v>
      </c>
      <c r="D23" s="35">
        <v>43707</v>
      </c>
      <c r="E23">
        <v>99.8</v>
      </c>
      <c r="F23">
        <v>0.1</v>
      </c>
      <c r="G23">
        <v>0.1</v>
      </c>
      <c r="H23">
        <v>95.03</v>
      </c>
      <c r="I23">
        <v>4.57</v>
      </c>
      <c r="J23">
        <v>0.4</v>
      </c>
      <c r="K23">
        <v>9397837636.7999992</v>
      </c>
      <c r="L23">
        <v>10155727768.799999</v>
      </c>
      <c r="M23">
        <v>757890132</v>
      </c>
      <c r="N23">
        <v>8.06</v>
      </c>
      <c r="O23">
        <v>4.41</v>
      </c>
      <c r="P23" t="s">
        <v>116</v>
      </c>
    </row>
    <row r="24" spans="1:16" x14ac:dyDescent="0.25">
      <c r="A24">
        <v>264</v>
      </c>
      <c r="B24" t="s">
        <v>129</v>
      </c>
      <c r="C24" s="35">
        <v>42977</v>
      </c>
      <c r="D24" s="35">
        <v>43707</v>
      </c>
      <c r="E24">
        <v>99.3</v>
      </c>
      <c r="F24">
        <v>0.5</v>
      </c>
      <c r="G24">
        <v>0.2</v>
      </c>
      <c r="H24">
        <v>99.65</v>
      </c>
      <c r="I24">
        <v>0.22</v>
      </c>
      <c r="J24">
        <v>0.14000000000000001</v>
      </c>
      <c r="K24">
        <v>13691481483</v>
      </c>
      <c r="L24">
        <v>14795633215.5</v>
      </c>
      <c r="M24">
        <v>1104151732.5</v>
      </c>
      <c r="N24">
        <v>8.06</v>
      </c>
      <c r="O24">
        <v>4.41</v>
      </c>
      <c r="P24" t="s">
        <v>118</v>
      </c>
    </row>
    <row r="25" spans="1:16" x14ac:dyDescent="0.25">
      <c r="A25">
        <v>266</v>
      </c>
      <c r="B25" t="s">
        <v>130</v>
      </c>
      <c r="C25" s="35">
        <v>43365</v>
      </c>
      <c r="D25" s="35">
        <v>43496</v>
      </c>
      <c r="E25">
        <v>19.7</v>
      </c>
      <c r="F25">
        <v>78.8</v>
      </c>
      <c r="G25">
        <v>1.5</v>
      </c>
      <c r="H25">
        <v>47.97</v>
      </c>
      <c r="I25">
        <v>22.01</v>
      </c>
      <c r="J25">
        <v>30.02</v>
      </c>
      <c r="K25">
        <v>3306633600</v>
      </c>
      <c r="L25">
        <v>3573297600</v>
      </c>
      <c r="M25">
        <v>266664000</v>
      </c>
      <c r="N25">
        <v>8.06</v>
      </c>
      <c r="O25">
        <v>4.41</v>
      </c>
      <c r="P25" t="s">
        <v>131</v>
      </c>
    </row>
    <row r="26" spans="1:16" x14ac:dyDescent="0.25">
      <c r="A26">
        <v>268</v>
      </c>
      <c r="B26" t="s">
        <v>132</v>
      </c>
      <c r="C26" s="35">
        <v>43646</v>
      </c>
      <c r="D26" s="35">
        <v>43707</v>
      </c>
      <c r="E26">
        <v>76.900000000000006</v>
      </c>
      <c r="F26">
        <v>7</v>
      </c>
      <c r="G26">
        <v>16.100000000000001</v>
      </c>
      <c r="H26">
        <v>76.930000000000007</v>
      </c>
      <c r="I26">
        <v>7</v>
      </c>
      <c r="J26">
        <v>16.07</v>
      </c>
      <c r="K26">
        <v>383796864</v>
      </c>
      <c r="L26">
        <v>414748224</v>
      </c>
      <c r="M26">
        <v>30951360</v>
      </c>
      <c r="N26">
        <v>8.06</v>
      </c>
      <c r="O26">
        <v>4.41</v>
      </c>
      <c r="P26" t="s">
        <v>133</v>
      </c>
    </row>
    <row r="27" spans="1:16" x14ac:dyDescent="0.25">
      <c r="A27">
        <v>273</v>
      </c>
      <c r="B27" t="s">
        <v>134</v>
      </c>
      <c r="C27" s="35">
        <v>41639</v>
      </c>
      <c r="D27" s="35">
        <v>45657</v>
      </c>
      <c r="E27">
        <v>28.6</v>
      </c>
      <c r="F27">
        <v>3.4</v>
      </c>
      <c r="G27">
        <v>12.1</v>
      </c>
      <c r="H27">
        <v>28.69</v>
      </c>
      <c r="I27">
        <v>3.35</v>
      </c>
      <c r="J27">
        <v>12.15</v>
      </c>
      <c r="K27">
        <v>1919520000</v>
      </c>
      <c r="L27">
        <v>2074320000</v>
      </c>
      <c r="M27">
        <v>154800000</v>
      </c>
      <c r="N27">
        <v>8.06</v>
      </c>
      <c r="O27">
        <v>4.41</v>
      </c>
      <c r="P27" t="s">
        <v>118</v>
      </c>
    </row>
    <row r="28" spans="1:16" x14ac:dyDescent="0.25">
      <c r="A28">
        <v>274</v>
      </c>
      <c r="B28" t="s">
        <v>135</v>
      </c>
      <c r="C28" s="35">
        <v>41605</v>
      </c>
      <c r="D28" s="35">
        <v>45657</v>
      </c>
      <c r="E28">
        <v>27.1</v>
      </c>
      <c r="F28">
        <v>64.3</v>
      </c>
      <c r="G28">
        <v>0.3</v>
      </c>
      <c r="H28">
        <v>27.08</v>
      </c>
      <c r="I28">
        <v>64.37</v>
      </c>
      <c r="J28">
        <v>0.27</v>
      </c>
      <c r="K28">
        <v>5403300000</v>
      </c>
      <c r="L28">
        <v>5839050000</v>
      </c>
      <c r="M28">
        <v>435750000</v>
      </c>
      <c r="N28">
        <v>8.06</v>
      </c>
      <c r="O28">
        <v>4.41</v>
      </c>
      <c r="P28" t="s">
        <v>136</v>
      </c>
    </row>
    <row r="29" spans="1:16" x14ac:dyDescent="0.25">
      <c r="A29">
        <v>278</v>
      </c>
      <c r="B29" t="s">
        <v>137</v>
      </c>
      <c r="C29" s="35">
        <v>42983</v>
      </c>
      <c r="D29" s="35">
        <v>43523</v>
      </c>
      <c r="E29">
        <v>74.2</v>
      </c>
      <c r="F29">
        <v>24.4</v>
      </c>
      <c r="G29">
        <v>1.4</v>
      </c>
      <c r="H29">
        <v>74.260000000000005</v>
      </c>
      <c r="I29">
        <v>24.42</v>
      </c>
      <c r="J29">
        <v>1.32</v>
      </c>
      <c r="K29">
        <v>4510276800</v>
      </c>
      <c r="L29">
        <v>4874008800</v>
      </c>
      <c r="M29">
        <v>363732000</v>
      </c>
      <c r="N29">
        <v>8.06</v>
      </c>
      <c r="O29">
        <v>4.41</v>
      </c>
      <c r="P29" t="s">
        <v>118</v>
      </c>
    </row>
    <row r="30" spans="1:16" x14ac:dyDescent="0.25">
      <c r="A30">
        <v>280</v>
      </c>
      <c r="B30" t="s">
        <v>138</v>
      </c>
      <c r="C30" s="35">
        <v>42129</v>
      </c>
      <c r="D30" s="35">
        <v>44926</v>
      </c>
      <c r="E30">
        <v>12</v>
      </c>
      <c r="F30">
        <v>7</v>
      </c>
      <c r="G30">
        <v>29</v>
      </c>
      <c r="H30">
        <v>12.04</v>
      </c>
      <c r="I30">
        <v>7.1</v>
      </c>
      <c r="J30">
        <v>28.64</v>
      </c>
      <c r="K30">
        <v>1889760000</v>
      </c>
      <c r="L30">
        <v>2042160000</v>
      </c>
      <c r="M30">
        <v>152400000</v>
      </c>
      <c r="N30">
        <v>8.06</v>
      </c>
      <c r="O30">
        <v>4.41</v>
      </c>
      <c r="P30" t="s">
        <v>118</v>
      </c>
    </row>
    <row r="31" spans="1:16" x14ac:dyDescent="0.25">
      <c r="A31">
        <v>281</v>
      </c>
      <c r="B31" t="s">
        <v>139</v>
      </c>
      <c r="C31" s="35">
        <v>43070</v>
      </c>
      <c r="D31" s="35">
        <v>43497</v>
      </c>
      <c r="E31">
        <v>84.9</v>
      </c>
      <c r="F31">
        <v>14</v>
      </c>
      <c r="G31">
        <v>1.1000000000000001</v>
      </c>
      <c r="H31">
        <v>41.47</v>
      </c>
      <c r="I31">
        <v>7.35</v>
      </c>
      <c r="J31">
        <v>51.18</v>
      </c>
      <c r="K31">
        <v>1610202000</v>
      </c>
      <c r="L31">
        <v>1890375714.3</v>
      </c>
      <c r="M31">
        <v>280173714.30000001</v>
      </c>
      <c r="N31">
        <v>17.399999999999999</v>
      </c>
      <c r="O31">
        <v>13.43</v>
      </c>
      <c r="P31" t="s">
        <v>140</v>
      </c>
    </row>
    <row r="32" spans="1:16" x14ac:dyDescent="0.25">
      <c r="A32">
        <v>282</v>
      </c>
      <c r="B32" t="s">
        <v>141</v>
      </c>
      <c r="C32" s="35">
        <v>42807</v>
      </c>
      <c r="D32" s="35">
        <v>45600</v>
      </c>
      <c r="E32">
        <v>0</v>
      </c>
      <c r="F32">
        <v>20</v>
      </c>
      <c r="G32">
        <v>48</v>
      </c>
      <c r="H32">
        <v>0</v>
      </c>
      <c r="I32">
        <v>19.559999999999999</v>
      </c>
      <c r="J32">
        <v>47.62</v>
      </c>
      <c r="K32">
        <v>1116000000</v>
      </c>
      <c r="L32">
        <v>1206000000</v>
      </c>
      <c r="M32">
        <v>90000000</v>
      </c>
      <c r="N32">
        <v>8.06</v>
      </c>
      <c r="O32">
        <v>4.41</v>
      </c>
      <c r="P32" t="s">
        <v>118</v>
      </c>
    </row>
    <row r="33" spans="1:16" x14ac:dyDescent="0.25">
      <c r="A33">
        <v>283</v>
      </c>
      <c r="B33" t="s">
        <v>142</v>
      </c>
      <c r="C33" s="35">
        <v>43383</v>
      </c>
      <c r="D33" s="35">
        <v>43495</v>
      </c>
      <c r="E33">
        <v>33.68</v>
      </c>
      <c r="F33">
        <v>65.319999999999993</v>
      </c>
      <c r="G33">
        <v>1</v>
      </c>
      <c r="H33">
        <v>57.64</v>
      </c>
      <c r="I33">
        <v>30.3</v>
      </c>
      <c r="J33">
        <v>12.05</v>
      </c>
      <c r="K33">
        <v>462892750.19999999</v>
      </c>
      <c r="L33">
        <v>500222810.69999999</v>
      </c>
      <c r="M33">
        <v>37330060.5</v>
      </c>
      <c r="N33">
        <v>8.06</v>
      </c>
      <c r="O33">
        <v>4.41</v>
      </c>
      <c r="P33" t="s">
        <v>143</v>
      </c>
    </row>
    <row r="34" spans="1:16" x14ac:dyDescent="0.25">
      <c r="A34">
        <v>284</v>
      </c>
      <c r="B34" t="s">
        <v>144</v>
      </c>
      <c r="C34" s="35">
        <v>42915</v>
      </c>
      <c r="D34" s="35">
        <v>44195</v>
      </c>
      <c r="E34">
        <v>36.299999999999997</v>
      </c>
      <c r="F34">
        <v>0</v>
      </c>
      <c r="G34">
        <v>0</v>
      </c>
      <c r="H34">
        <v>33.090000000000003</v>
      </c>
      <c r="I34">
        <v>0</v>
      </c>
      <c r="J34">
        <v>0</v>
      </c>
      <c r="K34">
        <v>2416417326</v>
      </c>
      <c r="L34">
        <v>2611289691</v>
      </c>
      <c r="M34">
        <v>194872365</v>
      </c>
      <c r="N34">
        <v>8.06</v>
      </c>
      <c r="O34">
        <v>4.41</v>
      </c>
      <c r="P34" t="s">
        <v>118</v>
      </c>
    </row>
    <row r="35" spans="1:16" x14ac:dyDescent="0.25">
      <c r="A35">
        <v>288</v>
      </c>
      <c r="B35" t="s">
        <v>145</v>
      </c>
      <c r="C35" s="35">
        <v>41337</v>
      </c>
      <c r="D35" s="35">
        <v>45628</v>
      </c>
      <c r="E35">
        <v>23</v>
      </c>
      <c r="F35">
        <v>15</v>
      </c>
      <c r="G35">
        <v>13</v>
      </c>
      <c r="H35">
        <v>23.06</v>
      </c>
      <c r="I35">
        <v>15.37</v>
      </c>
      <c r="J35">
        <v>12.92</v>
      </c>
      <c r="K35">
        <v>863040000</v>
      </c>
      <c r="L35">
        <v>932640000</v>
      </c>
      <c r="M35">
        <v>69600000</v>
      </c>
      <c r="N35">
        <v>8.06</v>
      </c>
      <c r="O35">
        <v>4.41</v>
      </c>
      <c r="P35" t="s">
        <v>143</v>
      </c>
    </row>
    <row r="36" spans="1:16" x14ac:dyDescent="0.25">
      <c r="A36">
        <v>289</v>
      </c>
      <c r="B36" t="s">
        <v>146</v>
      </c>
      <c r="C36" s="35">
        <v>44952</v>
      </c>
      <c r="D36" s="35">
        <v>45068</v>
      </c>
      <c r="E36">
        <v>22.54</v>
      </c>
      <c r="F36">
        <v>0</v>
      </c>
      <c r="G36">
        <v>0</v>
      </c>
      <c r="H36">
        <v>19.559999999999999</v>
      </c>
      <c r="I36">
        <v>0</v>
      </c>
      <c r="J36">
        <v>0</v>
      </c>
      <c r="K36">
        <v>8284824666.6000004</v>
      </c>
      <c r="L36">
        <v>8952955688.1000004</v>
      </c>
      <c r="M36">
        <v>668131021.5</v>
      </c>
      <c r="N36">
        <v>8.06</v>
      </c>
      <c r="O36">
        <v>4.41</v>
      </c>
      <c r="P36" s="33" t="s">
        <v>147</v>
      </c>
    </row>
    <row r="37" spans="1:16" x14ac:dyDescent="0.25">
      <c r="A37">
        <v>290</v>
      </c>
      <c r="B37" t="s">
        <v>148</v>
      </c>
      <c r="C37" s="35">
        <v>44809</v>
      </c>
      <c r="D37" s="35">
        <v>44924</v>
      </c>
      <c r="E37">
        <v>0</v>
      </c>
      <c r="F37">
        <v>0</v>
      </c>
      <c r="G37">
        <v>0</v>
      </c>
      <c r="H37">
        <v>0</v>
      </c>
      <c r="I37">
        <v>0</v>
      </c>
      <c r="J37">
        <v>0</v>
      </c>
      <c r="K37">
        <v>44528400</v>
      </c>
      <c r="L37">
        <v>48119400</v>
      </c>
      <c r="M37">
        <v>3591000</v>
      </c>
      <c r="N37">
        <v>8.06</v>
      </c>
      <c r="O37">
        <v>4.41</v>
      </c>
      <c r="P37" t="s">
        <v>118</v>
      </c>
    </row>
    <row r="38" spans="1:16" x14ac:dyDescent="0.25">
      <c r="A38">
        <v>296</v>
      </c>
      <c r="B38" t="s">
        <v>149</v>
      </c>
      <c r="C38" s="35">
        <v>43343</v>
      </c>
      <c r="D38" s="35">
        <v>43495</v>
      </c>
      <c r="E38">
        <v>99</v>
      </c>
      <c r="F38">
        <v>0.5</v>
      </c>
      <c r="G38">
        <v>0.5</v>
      </c>
      <c r="H38">
        <v>87.94</v>
      </c>
      <c r="I38">
        <v>8.19</v>
      </c>
      <c r="J38">
        <v>3.86</v>
      </c>
      <c r="K38">
        <v>13731896400</v>
      </c>
      <c r="L38">
        <v>14839307400</v>
      </c>
      <c r="M38">
        <v>1107411000</v>
      </c>
      <c r="N38">
        <v>8.06</v>
      </c>
      <c r="O38">
        <v>4.41</v>
      </c>
      <c r="P38" t="s">
        <v>150</v>
      </c>
    </row>
    <row r="39" spans="1:16" x14ac:dyDescent="0.25">
      <c r="A39">
        <v>297</v>
      </c>
      <c r="B39" t="s">
        <v>151</v>
      </c>
      <c r="C39" s="35">
        <v>42936</v>
      </c>
      <c r="D39" s="35">
        <v>43434</v>
      </c>
      <c r="E39">
        <v>98.3</v>
      </c>
      <c r="F39">
        <v>1.7</v>
      </c>
      <c r="G39">
        <v>0</v>
      </c>
      <c r="H39">
        <v>98.99</v>
      </c>
      <c r="I39">
        <v>1.01</v>
      </c>
      <c r="J39">
        <v>0</v>
      </c>
      <c r="K39">
        <v>2675968887</v>
      </c>
      <c r="L39">
        <v>2891772829.5</v>
      </c>
      <c r="M39">
        <v>215803942.5</v>
      </c>
      <c r="N39">
        <v>8.06</v>
      </c>
      <c r="O39">
        <v>4.41</v>
      </c>
      <c r="P39" t="s">
        <v>118</v>
      </c>
    </row>
    <row r="40" spans="1:16" x14ac:dyDescent="0.25">
      <c r="A40">
        <v>298</v>
      </c>
      <c r="B40" t="s">
        <v>152</v>
      </c>
      <c r="C40" s="35">
        <v>43462</v>
      </c>
      <c r="D40" s="35">
        <v>43707</v>
      </c>
      <c r="E40">
        <v>87.7</v>
      </c>
      <c r="F40">
        <v>11.3</v>
      </c>
      <c r="G40">
        <v>1</v>
      </c>
      <c r="H40">
        <v>61</v>
      </c>
      <c r="I40">
        <v>8.34</v>
      </c>
      <c r="J40">
        <v>30.66</v>
      </c>
      <c r="K40">
        <v>12996833886</v>
      </c>
      <c r="L40">
        <v>14044965651</v>
      </c>
      <c r="M40">
        <v>1048131765</v>
      </c>
      <c r="N40">
        <v>8.06</v>
      </c>
      <c r="O40">
        <v>4.41</v>
      </c>
      <c r="P40" t="s">
        <v>118</v>
      </c>
    </row>
    <row r="41" spans="1:16" x14ac:dyDescent="0.25">
      <c r="A41">
        <v>300</v>
      </c>
      <c r="B41" t="s">
        <v>153</v>
      </c>
      <c r="C41" s="35">
        <v>43537</v>
      </c>
      <c r="D41" s="35">
        <v>43537</v>
      </c>
      <c r="E41">
        <v>1</v>
      </c>
      <c r="F41">
        <v>92</v>
      </c>
      <c r="G41">
        <v>7</v>
      </c>
      <c r="H41">
        <v>35.26</v>
      </c>
      <c r="I41">
        <v>35.700000000000003</v>
      </c>
      <c r="J41">
        <v>29.04</v>
      </c>
      <c r="K41">
        <v>1222192794</v>
      </c>
      <c r="L41">
        <v>1282566729</v>
      </c>
      <c r="M41">
        <v>60373935</v>
      </c>
      <c r="N41">
        <v>4.9400000000000004</v>
      </c>
      <c r="O41">
        <v>1.39</v>
      </c>
      <c r="P41" t="s">
        <v>143</v>
      </c>
    </row>
    <row r="42" spans="1:16" x14ac:dyDescent="0.25">
      <c r="A42">
        <v>304</v>
      </c>
      <c r="B42" t="s">
        <v>154</v>
      </c>
      <c r="C42" s="35">
        <v>43763</v>
      </c>
      <c r="D42" s="35">
        <v>43763</v>
      </c>
      <c r="E42">
        <v>43.8</v>
      </c>
      <c r="F42">
        <v>0</v>
      </c>
      <c r="G42">
        <v>56.2</v>
      </c>
      <c r="H42">
        <v>39.590000000000003</v>
      </c>
      <c r="I42">
        <v>8.0299999999999994</v>
      </c>
      <c r="J42">
        <v>52.38</v>
      </c>
      <c r="K42">
        <v>4681620000</v>
      </c>
      <c r="L42">
        <v>5008920000</v>
      </c>
      <c r="M42">
        <v>327300000</v>
      </c>
      <c r="N42">
        <v>6.99</v>
      </c>
      <c r="O42">
        <v>3.37</v>
      </c>
      <c r="P42" t="s">
        <v>155</v>
      </c>
    </row>
    <row r="43" spans="1:16" x14ac:dyDescent="0.25">
      <c r="A43">
        <v>307</v>
      </c>
      <c r="B43" t="s">
        <v>156</v>
      </c>
      <c r="C43" s="35">
        <v>42416</v>
      </c>
      <c r="D43" s="35">
        <v>42990</v>
      </c>
      <c r="E43">
        <v>100</v>
      </c>
      <c r="F43">
        <v>0</v>
      </c>
      <c r="G43">
        <v>0</v>
      </c>
      <c r="H43">
        <v>100</v>
      </c>
      <c r="I43">
        <v>0</v>
      </c>
      <c r="J43">
        <v>0</v>
      </c>
      <c r="K43">
        <v>2002831873.8</v>
      </c>
      <c r="L43">
        <v>1740660000</v>
      </c>
      <c r="M43">
        <v>-262171873.80000001</v>
      </c>
      <c r="N43">
        <v>-13.09</v>
      </c>
      <c r="O43">
        <v>-16.03</v>
      </c>
      <c r="P43" t="s">
        <v>118</v>
      </c>
    </row>
    <row r="44" spans="1:16" x14ac:dyDescent="0.25">
      <c r="A44">
        <v>309</v>
      </c>
      <c r="B44" t="s">
        <v>157</v>
      </c>
      <c r="C44" s="35">
        <v>42723</v>
      </c>
      <c r="D44" s="35">
        <v>45589</v>
      </c>
      <c r="E44">
        <v>0</v>
      </c>
      <c r="F44">
        <v>20</v>
      </c>
      <c r="G44">
        <v>30</v>
      </c>
      <c r="H44">
        <v>0</v>
      </c>
      <c r="I44">
        <v>19.72</v>
      </c>
      <c r="J44">
        <v>30.42</v>
      </c>
      <c r="K44">
        <v>1786158000</v>
      </c>
      <c r="L44">
        <v>1930203000</v>
      </c>
      <c r="M44">
        <v>144045000</v>
      </c>
      <c r="N44">
        <v>8.06</v>
      </c>
      <c r="O44">
        <v>4.41</v>
      </c>
      <c r="P44" t="s">
        <v>143</v>
      </c>
    </row>
    <row r="45" spans="1:16" x14ac:dyDescent="0.25">
      <c r="A45">
        <v>310</v>
      </c>
      <c r="B45" t="s">
        <v>158</v>
      </c>
      <c r="C45" s="35">
        <v>42716</v>
      </c>
      <c r="D45" s="35">
        <v>45992</v>
      </c>
      <c r="E45">
        <v>9</v>
      </c>
      <c r="F45">
        <v>4</v>
      </c>
      <c r="G45">
        <v>20</v>
      </c>
      <c r="H45">
        <v>8.9700000000000006</v>
      </c>
      <c r="I45">
        <v>4.01</v>
      </c>
      <c r="J45">
        <v>20.21</v>
      </c>
      <c r="K45">
        <v>2176646400</v>
      </c>
      <c r="L45">
        <v>2352182400</v>
      </c>
      <c r="M45">
        <v>175536000</v>
      </c>
      <c r="N45">
        <v>8.06</v>
      </c>
      <c r="O45">
        <v>4.41</v>
      </c>
      <c r="P45" t="s">
        <v>118</v>
      </c>
    </row>
    <row r="46" spans="1:16" x14ac:dyDescent="0.25">
      <c r="A46">
        <v>311</v>
      </c>
      <c r="B46" t="s">
        <v>159</v>
      </c>
      <c r="C46" s="35">
        <v>43343</v>
      </c>
      <c r="D46" s="35">
        <v>43496</v>
      </c>
      <c r="E46">
        <v>88.83</v>
      </c>
      <c r="F46">
        <v>2.57</v>
      </c>
      <c r="G46">
        <v>8.6</v>
      </c>
      <c r="H46">
        <v>88.83</v>
      </c>
      <c r="I46">
        <v>2.57</v>
      </c>
      <c r="J46">
        <v>8.6</v>
      </c>
      <c r="K46">
        <v>6110472000</v>
      </c>
      <c r="L46">
        <v>7104462605.1000004</v>
      </c>
      <c r="M46">
        <v>993990605.10000002</v>
      </c>
      <c r="N46">
        <v>16.27</v>
      </c>
      <c r="O46">
        <v>12.34</v>
      </c>
      <c r="P46" t="s">
        <v>160</v>
      </c>
    </row>
    <row r="47" spans="1:16" x14ac:dyDescent="0.25">
      <c r="A47">
        <v>312</v>
      </c>
      <c r="B47" t="s">
        <v>161</v>
      </c>
      <c r="C47" s="35">
        <v>42901</v>
      </c>
      <c r="D47" s="35">
        <v>43501</v>
      </c>
      <c r="E47">
        <v>57.25</v>
      </c>
      <c r="F47">
        <v>34.299999999999997</v>
      </c>
      <c r="G47">
        <v>8.4499999999999993</v>
      </c>
      <c r="H47">
        <v>24.98</v>
      </c>
      <c r="I47">
        <v>49.96</v>
      </c>
      <c r="J47">
        <v>25.07</v>
      </c>
      <c r="K47">
        <v>492769800</v>
      </c>
      <c r="L47">
        <v>532509300</v>
      </c>
      <c r="M47">
        <v>39739500</v>
      </c>
      <c r="N47">
        <v>8.06</v>
      </c>
      <c r="O47">
        <v>4.41</v>
      </c>
      <c r="P47" t="s">
        <v>118</v>
      </c>
    </row>
    <row r="48" spans="1:16" x14ac:dyDescent="0.25">
      <c r="A48">
        <v>313</v>
      </c>
      <c r="B48" t="s">
        <v>162</v>
      </c>
      <c r="C48" s="35">
        <v>43428</v>
      </c>
      <c r="D48" s="35">
        <v>43495</v>
      </c>
      <c r="E48">
        <v>95.1</v>
      </c>
      <c r="F48">
        <v>3.9</v>
      </c>
      <c r="G48">
        <v>1</v>
      </c>
      <c r="H48">
        <v>66.010000000000005</v>
      </c>
      <c r="I48">
        <v>18</v>
      </c>
      <c r="J48">
        <v>15.99</v>
      </c>
      <c r="K48">
        <v>13489984800</v>
      </c>
      <c r="L48">
        <v>14577886800</v>
      </c>
      <c r="M48">
        <v>1087902000</v>
      </c>
      <c r="N48">
        <v>8.06</v>
      </c>
      <c r="O48">
        <v>4.41</v>
      </c>
      <c r="P48" t="s">
        <v>118</v>
      </c>
    </row>
    <row r="49" spans="1:16" x14ac:dyDescent="0.25">
      <c r="A49">
        <v>314</v>
      </c>
      <c r="B49" t="s">
        <v>163</v>
      </c>
      <c r="C49" s="35">
        <v>42948</v>
      </c>
      <c r="D49" s="35">
        <v>43146</v>
      </c>
      <c r="E49">
        <v>99.5</v>
      </c>
      <c r="F49">
        <v>0.5</v>
      </c>
      <c r="G49">
        <v>0</v>
      </c>
      <c r="H49">
        <v>95.97</v>
      </c>
      <c r="I49">
        <v>4.03</v>
      </c>
      <c r="J49">
        <v>0</v>
      </c>
      <c r="K49">
        <v>2643821874.5999999</v>
      </c>
      <c r="L49">
        <v>2857033316.0999999</v>
      </c>
      <c r="M49">
        <v>213211441.5</v>
      </c>
      <c r="N49">
        <v>8.06</v>
      </c>
      <c r="O49">
        <v>4.41</v>
      </c>
      <c r="P49" t="s">
        <v>164</v>
      </c>
    </row>
    <row r="50" spans="1:16" x14ac:dyDescent="0.25">
      <c r="A50">
        <v>321</v>
      </c>
      <c r="B50" t="s">
        <v>165</v>
      </c>
      <c r="C50" s="35">
        <v>42345</v>
      </c>
      <c r="D50" s="35">
        <v>45628</v>
      </c>
      <c r="E50">
        <v>8</v>
      </c>
      <c r="F50">
        <v>48.37</v>
      </c>
      <c r="G50">
        <v>0.63</v>
      </c>
      <c r="H50">
        <v>8.33</v>
      </c>
      <c r="I50">
        <v>49.38</v>
      </c>
      <c r="J50">
        <v>7.0000000000000007E-2</v>
      </c>
      <c r="K50">
        <v>1092452400</v>
      </c>
      <c r="L50">
        <v>1180553400</v>
      </c>
      <c r="M50">
        <v>88101000</v>
      </c>
      <c r="N50">
        <v>8.06</v>
      </c>
      <c r="O50">
        <v>4.41</v>
      </c>
      <c r="P50" t="s">
        <v>143</v>
      </c>
    </row>
    <row r="51" spans="1:16" x14ac:dyDescent="0.25">
      <c r="A51">
        <v>322</v>
      </c>
      <c r="B51" t="s">
        <v>166</v>
      </c>
      <c r="C51" s="35">
        <v>42698</v>
      </c>
      <c r="D51" s="35">
        <v>45334</v>
      </c>
      <c r="E51">
        <v>60</v>
      </c>
      <c r="F51">
        <v>18</v>
      </c>
      <c r="G51">
        <v>0</v>
      </c>
      <c r="H51">
        <v>60.4</v>
      </c>
      <c r="I51">
        <v>18.21</v>
      </c>
      <c r="J51">
        <v>0</v>
      </c>
      <c r="K51">
        <v>10474924800</v>
      </c>
      <c r="L51">
        <v>11319676800</v>
      </c>
      <c r="M51">
        <v>844752000</v>
      </c>
      <c r="N51">
        <v>8.06</v>
      </c>
      <c r="O51">
        <v>4.41</v>
      </c>
      <c r="P51" t="s">
        <v>118</v>
      </c>
    </row>
    <row r="52" spans="1:16" x14ac:dyDescent="0.25">
      <c r="A52">
        <v>323</v>
      </c>
      <c r="B52" t="s">
        <v>167</v>
      </c>
      <c r="C52" s="35">
        <v>44679</v>
      </c>
      <c r="D52" s="35">
        <v>44679</v>
      </c>
      <c r="E52">
        <v>0</v>
      </c>
      <c r="F52">
        <v>0</v>
      </c>
      <c r="G52">
        <v>40</v>
      </c>
      <c r="H52">
        <v>0</v>
      </c>
      <c r="I52">
        <v>0</v>
      </c>
      <c r="J52">
        <v>26.52</v>
      </c>
      <c r="K52">
        <v>16068837600</v>
      </c>
      <c r="L52">
        <v>17364711600</v>
      </c>
      <c r="M52">
        <v>1295874000</v>
      </c>
      <c r="N52">
        <v>8.06</v>
      </c>
      <c r="O52">
        <v>4.41</v>
      </c>
      <c r="P52" t="s">
        <v>118</v>
      </c>
    </row>
    <row r="53" spans="1:16" x14ac:dyDescent="0.25">
      <c r="A53">
        <v>324</v>
      </c>
      <c r="B53" t="s">
        <v>168</v>
      </c>
      <c r="C53" s="35">
        <v>44501</v>
      </c>
      <c r="D53" s="35">
        <v>44502</v>
      </c>
      <c r="E53">
        <v>0</v>
      </c>
      <c r="F53">
        <v>0</v>
      </c>
      <c r="G53">
        <v>0</v>
      </c>
      <c r="H53">
        <v>0</v>
      </c>
      <c r="I53">
        <v>0</v>
      </c>
      <c r="J53">
        <v>0</v>
      </c>
      <c r="K53">
        <v>461614800</v>
      </c>
      <c r="L53">
        <v>498841800</v>
      </c>
      <c r="M53">
        <v>37227000</v>
      </c>
      <c r="N53">
        <v>8.06</v>
      </c>
      <c r="O53">
        <v>4.41</v>
      </c>
      <c r="P53" t="s">
        <v>118</v>
      </c>
    </row>
    <row r="54" spans="1:16" x14ac:dyDescent="0.25">
      <c r="A54">
        <v>325</v>
      </c>
      <c r="B54" t="s">
        <v>169</v>
      </c>
      <c r="C54" s="35">
        <v>44531</v>
      </c>
      <c r="D54" s="35">
        <v>44896</v>
      </c>
      <c r="E54">
        <v>0</v>
      </c>
      <c r="F54">
        <v>0</v>
      </c>
      <c r="G54">
        <v>73.2</v>
      </c>
      <c r="H54">
        <v>0</v>
      </c>
      <c r="I54">
        <v>0</v>
      </c>
      <c r="J54">
        <v>29.86</v>
      </c>
      <c r="K54">
        <v>18712195200</v>
      </c>
      <c r="L54">
        <v>20221243200</v>
      </c>
      <c r="M54">
        <v>1509048000</v>
      </c>
      <c r="N54">
        <v>8.06</v>
      </c>
      <c r="O54">
        <v>4.41</v>
      </c>
      <c r="P54" t="s">
        <v>118</v>
      </c>
    </row>
    <row r="55" spans="1:16" x14ac:dyDescent="0.25">
      <c r="A55">
        <v>326</v>
      </c>
      <c r="B55" t="s">
        <v>170</v>
      </c>
      <c r="C55" s="35">
        <v>44379</v>
      </c>
      <c r="D55" s="35">
        <v>44379</v>
      </c>
      <c r="E55">
        <v>0</v>
      </c>
      <c r="F55">
        <v>0</v>
      </c>
      <c r="G55">
        <v>26.52</v>
      </c>
      <c r="H55">
        <v>0</v>
      </c>
      <c r="I55">
        <v>0</v>
      </c>
      <c r="J55">
        <v>26.52</v>
      </c>
      <c r="K55">
        <v>2968374000</v>
      </c>
      <c r="L55">
        <v>3207759000</v>
      </c>
      <c r="M55">
        <v>239385000</v>
      </c>
      <c r="N55">
        <v>8.06</v>
      </c>
      <c r="O55">
        <v>4.41</v>
      </c>
      <c r="P55" t="s">
        <v>118</v>
      </c>
    </row>
    <row r="56" spans="1:16" x14ac:dyDescent="0.25">
      <c r="A56">
        <v>327</v>
      </c>
      <c r="B56" t="s">
        <v>171</v>
      </c>
      <c r="C56" s="35">
        <v>43451</v>
      </c>
      <c r="D56" s="35">
        <v>43554</v>
      </c>
      <c r="E56">
        <v>82.4</v>
      </c>
      <c r="F56">
        <v>16.600000000000001</v>
      </c>
      <c r="G56">
        <v>1</v>
      </c>
      <c r="H56">
        <v>85.61</v>
      </c>
      <c r="I56">
        <v>11.22</v>
      </c>
      <c r="J56">
        <v>3.17</v>
      </c>
      <c r="K56">
        <v>1172878800</v>
      </c>
      <c r="L56">
        <v>1267465800</v>
      </c>
      <c r="M56">
        <v>94587000</v>
      </c>
      <c r="N56">
        <v>8.06</v>
      </c>
      <c r="O56">
        <v>4.41</v>
      </c>
      <c r="P56" t="s">
        <v>118</v>
      </c>
    </row>
    <row r="57" spans="1:16" x14ac:dyDescent="0.25">
      <c r="A57">
        <v>329</v>
      </c>
      <c r="B57" t="s">
        <v>172</v>
      </c>
      <c r="C57" s="35">
        <v>45412</v>
      </c>
      <c r="D57" s="35">
        <v>45777</v>
      </c>
      <c r="E57">
        <v>0</v>
      </c>
      <c r="F57">
        <v>0</v>
      </c>
      <c r="G57">
        <v>0</v>
      </c>
      <c r="H57">
        <v>0</v>
      </c>
      <c r="I57">
        <v>0</v>
      </c>
      <c r="J57">
        <v>0</v>
      </c>
      <c r="K57">
        <v>1211113852.8</v>
      </c>
      <c r="L57">
        <v>1308784324.8</v>
      </c>
      <c r="M57">
        <v>97670472</v>
      </c>
      <c r="N57">
        <v>8.06</v>
      </c>
      <c r="O57">
        <v>4.41</v>
      </c>
      <c r="P57" t="s">
        <v>118</v>
      </c>
    </row>
    <row r="58" spans="1:16" x14ac:dyDescent="0.25">
      <c r="A58">
        <v>330</v>
      </c>
      <c r="B58" t="s">
        <v>173</v>
      </c>
      <c r="C58" s="35">
        <v>44803</v>
      </c>
      <c r="D58" s="35">
        <v>44804</v>
      </c>
      <c r="E58">
        <v>0</v>
      </c>
      <c r="F58">
        <v>0</v>
      </c>
      <c r="G58">
        <v>7.14</v>
      </c>
      <c r="H58">
        <v>0</v>
      </c>
      <c r="I58">
        <v>0</v>
      </c>
      <c r="J58">
        <v>10.9</v>
      </c>
      <c r="K58">
        <v>10904132336.4</v>
      </c>
      <c r="L58">
        <v>11783497847.4</v>
      </c>
      <c r="M58">
        <v>879365511</v>
      </c>
      <c r="N58">
        <v>8.06</v>
      </c>
      <c r="O58">
        <v>4.41</v>
      </c>
      <c r="P58" t="s">
        <v>118</v>
      </c>
    </row>
    <row r="59" spans="1:16" x14ac:dyDescent="0.25">
      <c r="A59">
        <v>331</v>
      </c>
      <c r="B59" t="s">
        <v>174</v>
      </c>
      <c r="C59" s="35">
        <v>44564</v>
      </c>
      <c r="D59" s="35">
        <v>44567</v>
      </c>
      <c r="E59">
        <v>0</v>
      </c>
      <c r="F59">
        <v>0</v>
      </c>
      <c r="G59">
        <v>0</v>
      </c>
      <c r="H59">
        <v>0</v>
      </c>
      <c r="I59">
        <v>0</v>
      </c>
      <c r="J59">
        <v>0</v>
      </c>
      <c r="K59">
        <v>500712000</v>
      </c>
      <c r="L59">
        <v>541092000</v>
      </c>
      <c r="M59">
        <v>40380000</v>
      </c>
      <c r="N59">
        <v>8.06</v>
      </c>
      <c r="O59">
        <v>4.41</v>
      </c>
      <c r="P59" t="s">
        <v>118</v>
      </c>
    </row>
    <row r="60" spans="1:16" x14ac:dyDescent="0.25">
      <c r="A60">
        <v>332</v>
      </c>
      <c r="B60" t="s">
        <v>175</v>
      </c>
      <c r="C60" s="35">
        <v>45015</v>
      </c>
      <c r="D60" s="35">
        <v>45380</v>
      </c>
      <c r="E60">
        <v>0</v>
      </c>
      <c r="F60">
        <v>0</v>
      </c>
      <c r="G60">
        <v>0</v>
      </c>
      <c r="H60">
        <v>0</v>
      </c>
      <c r="I60">
        <v>0</v>
      </c>
      <c r="J60">
        <v>0</v>
      </c>
      <c r="K60">
        <v>20061402000</v>
      </c>
      <c r="L60">
        <v>21679257000</v>
      </c>
      <c r="M60">
        <v>1617855000</v>
      </c>
      <c r="N60">
        <v>8.06</v>
      </c>
      <c r="O60">
        <v>4.41</v>
      </c>
      <c r="P60" t="s">
        <v>118</v>
      </c>
    </row>
    <row r="61" spans="1:16" x14ac:dyDescent="0.25">
      <c r="A61">
        <v>334</v>
      </c>
      <c r="B61" t="s">
        <v>176</v>
      </c>
      <c r="C61" s="35">
        <v>44228</v>
      </c>
      <c r="D61" s="35">
        <v>44410</v>
      </c>
      <c r="E61">
        <v>0</v>
      </c>
      <c r="F61">
        <v>0</v>
      </c>
      <c r="G61">
        <v>7.12</v>
      </c>
      <c r="H61">
        <v>0</v>
      </c>
      <c r="I61">
        <v>0</v>
      </c>
      <c r="J61">
        <v>7.12</v>
      </c>
      <c r="K61">
        <v>95120400</v>
      </c>
      <c r="L61">
        <v>102791400</v>
      </c>
      <c r="M61">
        <v>7671000</v>
      </c>
      <c r="N61">
        <v>8.06</v>
      </c>
      <c r="O61">
        <v>4.41</v>
      </c>
      <c r="P61" t="s">
        <v>118</v>
      </c>
    </row>
    <row r="62" spans="1:16" x14ac:dyDescent="0.25">
      <c r="A62">
        <v>336</v>
      </c>
      <c r="B62" t="s">
        <v>177</v>
      </c>
      <c r="C62" s="35">
        <v>43065</v>
      </c>
      <c r="D62" s="35">
        <v>43525</v>
      </c>
      <c r="E62">
        <v>59.9</v>
      </c>
      <c r="F62">
        <v>39.5</v>
      </c>
      <c r="G62">
        <v>0.6</v>
      </c>
      <c r="H62">
        <v>75.510000000000005</v>
      </c>
      <c r="I62">
        <v>20.309999999999999</v>
      </c>
      <c r="J62">
        <v>4.18</v>
      </c>
      <c r="K62">
        <v>2425291200</v>
      </c>
      <c r="L62">
        <v>2584699200</v>
      </c>
      <c r="M62">
        <v>159408000</v>
      </c>
      <c r="N62">
        <v>6.57</v>
      </c>
      <c r="O62">
        <v>2.97</v>
      </c>
      <c r="P62" t="s">
        <v>143</v>
      </c>
    </row>
    <row r="63" spans="1:16" x14ac:dyDescent="0.25">
      <c r="A63">
        <v>337</v>
      </c>
      <c r="B63" t="s">
        <v>178</v>
      </c>
      <c r="C63" s="35">
        <v>43373</v>
      </c>
      <c r="D63" s="35">
        <v>43495</v>
      </c>
      <c r="E63">
        <v>19.5</v>
      </c>
      <c r="F63">
        <v>79</v>
      </c>
      <c r="G63">
        <v>1.5</v>
      </c>
      <c r="H63">
        <v>63.47</v>
      </c>
      <c r="I63">
        <v>34.4</v>
      </c>
      <c r="J63">
        <v>2.13</v>
      </c>
      <c r="K63">
        <v>2735092800</v>
      </c>
      <c r="L63">
        <v>2921494800</v>
      </c>
      <c r="M63">
        <v>186402000</v>
      </c>
      <c r="N63">
        <v>6.82</v>
      </c>
      <c r="O63">
        <v>3.2</v>
      </c>
      <c r="P63" t="s">
        <v>143</v>
      </c>
    </row>
    <row r="64" spans="1:16" x14ac:dyDescent="0.25">
      <c r="A64">
        <v>338</v>
      </c>
      <c r="B64" t="s">
        <v>179</v>
      </c>
      <c r="C64" s="35">
        <v>42734</v>
      </c>
      <c r="D64" s="35">
        <v>46022</v>
      </c>
      <c r="E64">
        <v>0</v>
      </c>
      <c r="F64">
        <v>8</v>
      </c>
      <c r="G64">
        <v>11</v>
      </c>
      <c r="H64">
        <v>0</v>
      </c>
      <c r="I64">
        <v>8.27</v>
      </c>
      <c r="J64">
        <v>10.62</v>
      </c>
      <c r="K64">
        <v>3098574000</v>
      </c>
      <c r="L64">
        <v>3348459000</v>
      </c>
      <c r="M64">
        <v>249885000</v>
      </c>
      <c r="N64">
        <v>8.06</v>
      </c>
      <c r="O64">
        <v>4.41</v>
      </c>
      <c r="P64" t="s">
        <v>118</v>
      </c>
    </row>
    <row r="65" spans="1:16" x14ac:dyDescent="0.25">
      <c r="A65">
        <v>339</v>
      </c>
      <c r="B65" t="s">
        <v>180</v>
      </c>
      <c r="C65" s="35">
        <v>42492</v>
      </c>
      <c r="D65" s="35">
        <v>44561</v>
      </c>
      <c r="E65">
        <v>12</v>
      </c>
      <c r="F65">
        <v>59.98</v>
      </c>
      <c r="G65">
        <v>0.02</v>
      </c>
      <c r="H65">
        <v>11.8</v>
      </c>
      <c r="I65">
        <v>60.13</v>
      </c>
      <c r="J65">
        <v>0.01</v>
      </c>
      <c r="K65">
        <v>15714470400</v>
      </c>
      <c r="L65">
        <v>16981766400</v>
      </c>
      <c r="M65">
        <v>1267296000</v>
      </c>
      <c r="N65">
        <v>8.06</v>
      </c>
      <c r="O65">
        <v>4.41</v>
      </c>
      <c r="P65" t="s">
        <v>118</v>
      </c>
    </row>
    <row r="66" spans="1:16" x14ac:dyDescent="0.25">
      <c r="A66">
        <v>340</v>
      </c>
      <c r="B66" t="s">
        <v>181</v>
      </c>
      <c r="C66" s="35">
        <v>44713</v>
      </c>
      <c r="D66" s="35">
        <v>44714</v>
      </c>
      <c r="E66">
        <v>0</v>
      </c>
      <c r="F66">
        <v>0</v>
      </c>
      <c r="G66">
        <v>3.6</v>
      </c>
      <c r="H66">
        <v>0</v>
      </c>
      <c r="I66">
        <v>0</v>
      </c>
      <c r="J66">
        <v>3.6</v>
      </c>
      <c r="K66">
        <v>4590033600</v>
      </c>
      <c r="L66">
        <v>4960197600</v>
      </c>
      <c r="M66">
        <v>370164000</v>
      </c>
      <c r="N66">
        <v>8.06</v>
      </c>
      <c r="O66">
        <v>4.41</v>
      </c>
      <c r="P66" t="s">
        <v>118</v>
      </c>
    </row>
    <row r="67" spans="1:16" x14ac:dyDescent="0.25">
      <c r="A67">
        <v>341</v>
      </c>
      <c r="B67" t="s">
        <v>182</v>
      </c>
      <c r="C67" s="35">
        <v>44075</v>
      </c>
      <c r="D67" s="35">
        <v>44256</v>
      </c>
      <c r="E67">
        <v>0</v>
      </c>
      <c r="F67">
        <v>0</v>
      </c>
      <c r="G67">
        <v>49</v>
      </c>
      <c r="H67">
        <v>0</v>
      </c>
      <c r="I67">
        <v>0</v>
      </c>
      <c r="J67">
        <v>2.23</v>
      </c>
      <c r="K67">
        <v>238563600</v>
      </c>
      <c r="L67">
        <v>257802600</v>
      </c>
      <c r="M67">
        <v>19239000</v>
      </c>
      <c r="N67">
        <v>8.06</v>
      </c>
      <c r="O67">
        <v>4.41</v>
      </c>
      <c r="P67" t="s">
        <v>118</v>
      </c>
    </row>
    <row r="68" spans="1:16" x14ac:dyDescent="0.25">
      <c r="A68">
        <v>342</v>
      </c>
      <c r="B68" t="s">
        <v>183</v>
      </c>
      <c r="C68" s="35">
        <v>44348</v>
      </c>
      <c r="D68" s="35">
        <v>44713</v>
      </c>
      <c r="E68">
        <v>0</v>
      </c>
      <c r="F68">
        <v>24</v>
      </c>
      <c r="G68">
        <v>33</v>
      </c>
      <c r="H68">
        <v>0</v>
      </c>
      <c r="I68">
        <v>0</v>
      </c>
      <c r="J68">
        <v>23.01</v>
      </c>
      <c r="K68">
        <v>16663405200</v>
      </c>
      <c r="L68">
        <v>18007228200</v>
      </c>
      <c r="M68">
        <v>1343823000</v>
      </c>
      <c r="N68">
        <v>8.06</v>
      </c>
      <c r="O68">
        <v>4.41</v>
      </c>
      <c r="P68" t="s">
        <v>118</v>
      </c>
    </row>
    <row r="69" spans="1:16" x14ac:dyDescent="0.25">
      <c r="A69">
        <v>343</v>
      </c>
      <c r="B69" t="s">
        <v>184</v>
      </c>
      <c r="C69" s="35">
        <v>44106</v>
      </c>
      <c r="D69" s="35">
        <v>44109</v>
      </c>
      <c r="E69">
        <v>0</v>
      </c>
      <c r="F69">
        <v>0</v>
      </c>
      <c r="G69">
        <v>11.51</v>
      </c>
      <c r="H69">
        <v>0</v>
      </c>
      <c r="I69">
        <v>0</v>
      </c>
      <c r="J69">
        <v>11.51</v>
      </c>
      <c r="K69">
        <v>907791600</v>
      </c>
      <c r="L69">
        <v>981000600</v>
      </c>
      <c r="M69">
        <v>73209000</v>
      </c>
      <c r="N69">
        <v>8.06</v>
      </c>
      <c r="O69">
        <v>4.41</v>
      </c>
      <c r="P69" t="s">
        <v>118</v>
      </c>
    </row>
    <row r="70" spans="1:16" x14ac:dyDescent="0.25">
      <c r="A70">
        <v>344</v>
      </c>
      <c r="B70" t="s">
        <v>185</v>
      </c>
      <c r="C70" s="35">
        <v>43922</v>
      </c>
      <c r="D70" s="35">
        <v>44564</v>
      </c>
      <c r="E70">
        <v>0</v>
      </c>
      <c r="F70">
        <v>4</v>
      </c>
      <c r="G70">
        <v>10</v>
      </c>
      <c r="H70">
        <v>0</v>
      </c>
      <c r="I70">
        <v>0</v>
      </c>
      <c r="J70">
        <v>36.229999999999997</v>
      </c>
      <c r="K70">
        <v>12603360000</v>
      </c>
      <c r="L70">
        <v>13619760000</v>
      </c>
      <c r="M70">
        <v>1016400000</v>
      </c>
      <c r="N70">
        <v>8.06</v>
      </c>
      <c r="O70">
        <v>4.41</v>
      </c>
      <c r="P70" t="s">
        <v>118</v>
      </c>
    </row>
    <row r="71" spans="1:16" x14ac:dyDescent="0.25">
      <c r="A71">
        <v>345</v>
      </c>
      <c r="B71" t="s">
        <v>186</v>
      </c>
      <c r="C71" s="35">
        <v>44565</v>
      </c>
      <c r="D71" s="35">
        <v>44565</v>
      </c>
      <c r="E71">
        <v>0</v>
      </c>
      <c r="F71">
        <v>0</v>
      </c>
      <c r="G71">
        <v>0</v>
      </c>
      <c r="H71">
        <v>0</v>
      </c>
      <c r="I71">
        <v>0</v>
      </c>
      <c r="J71">
        <v>0</v>
      </c>
      <c r="K71">
        <v>2481537600</v>
      </c>
      <c r="L71">
        <v>2681661600</v>
      </c>
      <c r="M71">
        <v>200124000</v>
      </c>
      <c r="N71">
        <v>8.06</v>
      </c>
      <c r="O71">
        <v>4.41</v>
      </c>
      <c r="P71" t="s">
        <v>118</v>
      </c>
    </row>
    <row r="72" spans="1:16" x14ac:dyDescent="0.25">
      <c r="A72">
        <v>346</v>
      </c>
      <c r="B72" t="s">
        <v>187</v>
      </c>
      <c r="C72" s="35">
        <v>45078</v>
      </c>
      <c r="D72" s="35">
        <v>45086</v>
      </c>
      <c r="E72">
        <v>0</v>
      </c>
      <c r="F72">
        <v>0</v>
      </c>
      <c r="G72">
        <v>0</v>
      </c>
      <c r="H72">
        <v>0</v>
      </c>
      <c r="I72">
        <v>0</v>
      </c>
      <c r="J72">
        <v>12.92</v>
      </c>
      <c r="K72">
        <v>12502585200</v>
      </c>
      <c r="L72">
        <v>13510858200</v>
      </c>
      <c r="M72">
        <v>1008273000</v>
      </c>
      <c r="N72">
        <v>8.06</v>
      </c>
      <c r="O72">
        <v>4.41</v>
      </c>
      <c r="P72" t="s">
        <v>118</v>
      </c>
    </row>
    <row r="73" spans="1:16" x14ac:dyDescent="0.25">
      <c r="A73">
        <v>347</v>
      </c>
      <c r="B73" t="s">
        <v>188</v>
      </c>
      <c r="C73" s="35">
        <v>45017</v>
      </c>
      <c r="D73" s="35">
        <v>45018</v>
      </c>
      <c r="E73">
        <v>0</v>
      </c>
      <c r="F73">
        <v>0</v>
      </c>
      <c r="G73">
        <v>8.15</v>
      </c>
      <c r="H73">
        <v>0</v>
      </c>
      <c r="I73">
        <v>0</v>
      </c>
      <c r="J73">
        <v>1.1499999999999999</v>
      </c>
      <c r="K73">
        <v>12298282800</v>
      </c>
      <c r="L73">
        <v>13290079800</v>
      </c>
      <c r="M73">
        <v>991797000</v>
      </c>
      <c r="N73">
        <v>8.06</v>
      </c>
      <c r="O73">
        <v>4.41</v>
      </c>
      <c r="P73" t="s">
        <v>118</v>
      </c>
    </row>
    <row r="74" spans="1:16" x14ac:dyDescent="0.25">
      <c r="A74">
        <v>348</v>
      </c>
      <c r="B74" t="s">
        <v>189</v>
      </c>
      <c r="C74" s="35">
        <v>43791</v>
      </c>
      <c r="D74" s="35">
        <v>43791</v>
      </c>
      <c r="E74">
        <v>0</v>
      </c>
      <c r="F74">
        <v>85</v>
      </c>
      <c r="G74">
        <v>15</v>
      </c>
      <c r="H74">
        <v>0</v>
      </c>
      <c r="I74">
        <v>69.17</v>
      </c>
      <c r="J74">
        <v>30.83</v>
      </c>
      <c r="K74">
        <v>205641600</v>
      </c>
      <c r="L74">
        <v>222225600</v>
      </c>
      <c r="M74">
        <v>16584000</v>
      </c>
      <c r="N74">
        <v>8.06</v>
      </c>
      <c r="O74">
        <v>4.41</v>
      </c>
      <c r="P74" t="s">
        <v>131</v>
      </c>
    </row>
    <row r="75" spans="1:16" x14ac:dyDescent="0.25">
      <c r="A75">
        <v>349</v>
      </c>
      <c r="B75" t="s">
        <v>190</v>
      </c>
      <c r="C75" s="35">
        <v>43129</v>
      </c>
      <c r="D75" s="35">
        <v>46022</v>
      </c>
      <c r="E75">
        <v>0</v>
      </c>
      <c r="F75">
        <v>8</v>
      </c>
      <c r="G75">
        <v>28</v>
      </c>
      <c r="H75">
        <v>0</v>
      </c>
      <c r="I75">
        <v>7.2</v>
      </c>
      <c r="J75">
        <v>28.41</v>
      </c>
      <c r="K75">
        <v>1543837200</v>
      </c>
      <c r="L75">
        <v>1668340200</v>
      </c>
      <c r="M75">
        <v>124503000</v>
      </c>
      <c r="N75">
        <v>8.06</v>
      </c>
      <c r="O75">
        <v>4.41</v>
      </c>
      <c r="P75" t="s">
        <v>143</v>
      </c>
    </row>
    <row r="76" spans="1:16" x14ac:dyDescent="0.25">
      <c r="A76">
        <v>350</v>
      </c>
      <c r="B76" t="s">
        <v>191</v>
      </c>
      <c r="C76" s="35">
        <v>42884</v>
      </c>
      <c r="D76" s="35">
        <v>45657</v>
      </c>
      <c r="E76">
        <v>0</v>
      </c>
      <c r="F76">
        <v>57.66</v>
      </c>
      <c r="G76">
        <v>0.34</v>
      </c>
      <c r="H76">
        <v>0</v>
      </c>
      <c r="I76">
        <v>57.92</v>
      </c>
      <c r="J76">
        <v>0.34</v>
      </c>
      <c r="K76">
        <v>2440729200</v>
      </c>
      <c r="L76">
        <v>2637562200</v>
      </c>
      <c r="M76">
        <v>196833000</v>
      </c>
      <c r="N76">
        <v>8.06</v>
      </c>
      <c r="O76">
        <v>4.41</v>
      </c>
      <c r="P76" t="s">
        <v>118</v>
      </c>
    </row>
    <row r="77" spans="1:16" x14ac:dyDescent="0.25">
      <c r="A77">
        <v>36</v>
      </c>
      <c r="B77" t="s">
        <v>192</v>
      </c>
      <c r="D77" s="35">
        <v>42749</v>
      </c>
      <c r="E77">
        <v>100</v>
      </c>
      <c r="F77">
        <v>0</v>
      </c>
      <c r="G77">
        <v>0</v>
      </c>
      <c r="H77">
        <v>100</v>
      </c>
      <c r="I77">
        <v>0</v>
      </c>
      <c r="J77">
        <v>0</v>
      </c>
      <c r="K77">
        <v>4903472671.8000002</v>
      </c>
      <c r="L77">
        <v>5298914016.3000002</v>
      </c>
      <c r="M77">
        <v>395441344.5</v>
      </c>
      <c r="N77">
        <v>8.06</v>
      </c>
      <c r="O77">
        <v>4.41</v>
      </c>
      <c r="P77" t="s">
        <v>118</v>
      </c>
    </row>
    <row r="78" spans="1:16" x14ac:dyDescent="0.25">
      <c r="A78">
        <v>38</v>
      </c>
      <c r="B78" t="s">
        <v>193</v>
      </c>
      <c r="D78" s="35">
        <v>43799</v>
      </c>
      <c r="E78">
        <v>47.3</v>
      </c>
      <c r="F78">
        <v>44.8</v>
      </c>
      <c r="G78">
        <v>7.9</v>
      </c>
      <c r="H78">
        <v>71.19</v>
      </c>
      <c r="I78">
        <v>24.52</v>
      </c>
      <c r="J78">
        <v>4.3</v>
      </c>
      <c r="K78">
        <v>19136210434.799999</v>
      </c>
      <c r="L78">
        <v>20679453211.799999</v>
      </c>
      <c r="M78">
        <v>1543242777</v>
      </c>
      <c r="N78">
        <v>8.06</v>
      </c>
      <c r="O78">
        <v>4.41</v>
      </c>
      <c r="P78" t="s">
        <v>118</v>
      </c>
    </row>
    <row r="79" spans="1:16" x14ac:dyDescent="0.25">
      <c r="A79">
        <v>40</v>
      </c>
      <c r="B79" t="s">
        <v>194</v>
      </c>
      <c r="D79" s="35">
        <v>43069</v>
      </c>
      <c r="E79">
        <v>100</v>
      </c>
      <c r="F79">
        <v>0</v>
      </c>
      <c r="G79">
        <v>0</v>
      </c>
      <c r="H79">
        <v>100</v>
      </c>
      <c r="I79">
        <v>0</v>
      </c>
      <c r="J79">
        <v>0</v>
      </c>
      <c r="K79">
        <v>10469099838</v>
      </c>
      <c r="L79">
        <v>11313382083</v>
      </c>
      <c r="M79">
        <v>844282245</v>
      </c>
      <c r="N79">
        <v>8.06</v>
      </c>
      <c r="O79">
        <v>4.41</v>
      </c>
      <c r="P79" t="s">
        <v>118</v>
      </c>
    </row>
    <row r="80" spans="1:16" x14ac:dyDescent="0.25">
      <c r="A80">
        <v>42</v>
      </c>
      <c r="B80" t="s">
        <v>195</v>
      </c>
      <c r="D80" s="35">
        <v>43467</v>
      </c>
      <c r="E80">
        <v>78.599999999999994</v>
      </c>
      <c r="F80">
        <v>21.3</v>
      </c>
      <c r="G80">
        <v>0.1</v>
      </c>
      <c r="H80">
        <v>89.08</v>
      </c>
      <c r="I80">
        <v>10.87</v>
      </c>
      <c r="J80">
        <v>0.05</v>
      </c>
      <c r="K80">
        <v>12194464909.799999</v>
      </c>
      <c r="L80">
        <v>13177889499.299999</v>
      </c>
      <c r="M80">
        <v>983424589.5</v>
      </c>
      <c r="N80">
        <v>8.06</v>
      </c>
      <c r="O80">
        <v>4.41</v>
      </c>
      <c r="P80" t="s">
        <v>118</v>
      </c>
    </row>
    <row r="81" spans="1:16" x14ac:dyDescent="0.25">
      <c r="A81">
        <v>43</v>
      </c>
      <c r="B81" t="s">
        <v>196</v>
      </c>
      <c r="D81" s="35">
        <v>43554</v>
      </c>
      <c r="E81">
        <v>92</v>
      </c>
      <c r="F81">
        <v>7</v>
      </c>
      <c r="G81">
        <v>1</v>
      </c>
      <c r="H81">
        <v>91.77</v>
      </c>
      <c r="I81">
        <v>8</v>
      </c>
      <c r="J81">
        <v>0.23</v>
      </c>
      <c r="K81">
        <v>27396770583</v>
      </c>
      <c r="L81">
        <v>29606187565.5</v>
      </c>
      <c r="M81">
        <v>2209416982.5</v>
      </c>
      <c r="N81">
        <v>8.06</v>
      </c>
      <c r="O81">
        <v>4.41</v>
      </c>
      <c r="P81" t="s">
        <v>118</v>
      </c>
    </row>
    <row r="82" spans="1:16" x14ac:dyDescent="0.25">
      <c r="A82">
        <v>45</v>
      </c>
      <c r="B82" t="s">
        <v>197</v>
      </c>
      <c r="D82" s="35">
        <v>43831</v>
      </c>
      <c r="E82">
        <v>14.7</v>
      </c>
      <c r="F82">
        <v>56.9</v>
      </c>
      <c r="G82">
        <v>26</v>
      </c>
      <c r="H82">
        <v>8.74</v>
      </c>
      <c r="I82">
        <v>33.81</v>
      </c>
      <c r="J82">
        <v>15.45</v>
      </c>
      <c r="K82">
        <v>11734247174.4</v>
      </c>
      <c r="L82">
        <v>12680557430.4</v>
      </c>
      <c r="M82">
        <v>946310256</v>
      </c>
      <c r="N82">
        <v>8.06</v>
      </c>
      <c r="O82">
        <v>4.41</v>
      </c>
      <c r="P82" t="s">
        <v>118</v>
      </c>
    </row>
    <row r="83" spans="1:16" x14ac:dyDescent="0.25">
      <c r="A83">
        <v>303</v>
      </c>
      <c r="B83" t="s">
        <v>198</v>
      </c>
      <c r="C83" s="35">
        <v>43070</v>
      </c>
      <c r="D83" s="35">
        <v>44709</v>
      </c>
      <c r="E83">
        <v>0</v>
      </c>
      <c r="F83">
        <v>2.34</v>
      </c>
      <c r="G83">
        <v>12.88</v>
      </c>
      <c r="H83">
        <v>0</v>
      </c>
      <c r="I83">
        <v>2.34</v>
      </c>
      <c r="J83">
        <v>12.88</v>
      </c>
      <c r="K83">
        <v>30324481523.400002</v>
      </c>
      <c r="L83">
        <v>32770004226.900002</v>
      </c>
      <c r="M83">
        <v>2445522703.5</v>
      </c>
      <c r="N83">
        <v>8.06</v>
      </c>
      <c r="O83">
        <v>4.41</v>
      </c>
      <c r="P83" t="s">
        <v>118</v>
      </c>
    </row>
    <row r="84" spans="1:16" x14ac:dyDescent="0.25">
      <c r="A84">
        <v>49</v>
      </c>
      <c r="B84" t="s">
        <v>199</v>
      </c>
      <c r="D84" s="35">
        <v>44285</v>
      </c>
      <c r="E84">
        <v>0</v>
      </c>
      <c r="F84">
        <v>0</v>
      </c>
      <c r="G84">
        <v>13.3</v>
      </c>
      <c r="H84">
        <v>0</v>
      </c>
      <c r="I84">
        <v>0</v>
      </c>
      <c r="J84">
        <v>13.3</v>
      </c>
      <c r="K84">
        <v>19794172991.400002</v>
      </c>
      <c r="L84">
        <v>21390477264.900002</v>
      </c>
      <c r="M84">
        <v>1596304273.5</v>
      </c>
      <c r="N84">
        <v>8.06</v>
      </c>
      <c r="O84">
        <v>4.41</v>
      </c>
      <c r="P84"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28"/>
  <sheetViews>
    <sheetView workbookViewId="0">
      <selection activeCell="F17" sqref="F17"/>
    </sheetView>
  </sheetViews>
  <sheetFormatPr baseColWidth="10" defaultRowHeight="15" x14ac:dyDescent="0.25"/>
  <cols>
    <col min="11" max="11" width="11.42578125" style="36"/>
  </cols>
  <sheetData>
    <row r="1" spans="2:17" x14ac:dyDescent="0.25">
      <c r="B1" t="s">
        <v>95</v>
      </c>
    </row>
    <row r="5" spans="2:17" x14ac:dyDescent="0.25">
      <c r="D5" t="s">
        <v>200</v>
      </c>
    </row>
    <row r="7" spans="2:17" x14ac:dyDescent="0.25">
      <c r="B7" t="s">
        <v>97</v>
      </c>
      <c r="H7" t="s">
        <v>98</v>
      </c>
      <c r="K7" s="36" t="s">
        <v>201</v>
      </c>
    </row>
    <row r="10" spans="2:17" x14ac:dyDescent="0.25">
      <c r="B10" t="s">
        <v>202</v>
      </c>
      <c r="D10" t="s">
        <v>100</v>
      </c>
      <c r="E10" t="s">
        <v>203</v>
      </c>
      <c r="F10" t="s">
        <v>204</v>
      </c>
      <c r="G10" t="s">
        <v>205</v>
      </c>
      <c r="H10" t="s">
        <v>206</v>
      </c>
      <c r="I10">
        <v>2017</v>
      </c>
      <c r="J10">
        <v>2018</v>
      </c>
      <c r="K10" s="36">
        <v>2019</v>
      </c>
      <c r="L10">
        <v>2020</v>
      </c>
      <c r="M10">
        <v>2021</v>
      </c>
      <c r="N10">
        <v>2022</v>
      </c>
      <c r="O10" t="s">
        <v>207</v>
      </c>
      <c r="P10" t="s">
        <v>208</v>
      </c>
      <c r="Q10" t="s">
        <v>209</v>
      </c>
    </row>
    <row r="12" spans="2:17" x14ac:dyDescent="0.25">
      <c r="B12">
        <v>1997</v>
      </c>
      <c r="C12">
        <v>1</v>
      </c>
      <c r="D12" t="s">
        <v>210</v>
      </c>
      <c r="E12">
        <v>2</v>
      </c>
      <c r="F12">
        <v>8</v>
      </c>
      <c r="G12">
        <v>103336000</v>
      </c>
      <c r="H12">
        <v>103336000</v>
      </c>
      <c r="I12">
        <v>0</v>
      </c>
      <c r="J12">
        <v>0</v>
      </c>
      <c r="K12" s="36">
        <v>0</v>
      </c>
      <c r="L12">
        <v>0</v>
      </c>
      <c r="M12">
        <v>0</v>
      </c>
      <c r="N12">
        <v>0</v>
      </c>
      <c r="O12">
        <v>0</v>
      </c>
      <c r="P12">
        <v>103336000</v>
      </c>
      <c r="Q12">
        <v>100</v>
      </c>
    </row>
    <row r="13" spans="2:17" x14ac:dyDescent="0.25">
      <c r="B13">
        <v>1997</v>
      </c>
      <c r="C13">
        <v>2</v>
      </c>
      <c r="D13" t="s">
        <v>211</v>
      </c>
      <c r="E13">
        <v>2</v>
      </c>
      <c r="F13">
        <v>8</v>
      </c>
      <c r="G13">
        <v>277365965</v>
      </c>
      <c r="H13">
        <v>277365965</v>
      </c>
      <c r="I13">
        <v>0</v>
      </c>
      <c r="J13">
        <v>0</v>
      </c>
      <c r="K13" s="36">
        <v>0</v>
      </c>
      <c r="L13">
        <v>0</v>
      </c>
      <c r="M13">
        <v>0</v>
      </c>
      <c r="N13">
        <v>0</v>
      </c>
      <c r="O13">
        <v>0</v>
      </c>
      <c r="P13">
        <v>277365965</v>
      </c>
      <c r="Q13">
        <v>100</v>
      </c>
    </row>
    <row r="14" spans="2:17" x14ac:dyDescent="0.25">
      <c r="B14">
        <v>1997</v>
      </c>
      <c r="C14">
        <v>3</v>
      </c>
      <c r="D14" t="s">
        <v>212</v>
      </c>
      <c r="E14">
        <v>1</v>
      </c>
      <c r="F14">
        <v>6</v>
      </c>
      <c r="G14">
        <v>27466865</v>
      </c>
      <c r="H14">
        <v>27466865</v>
      </c>
      <c r="I14">
        <v>0</v>
      </c>
      <c r="J14">
        <v>0</v>
      </c>
      <c r="K14" s="36">
        <v>0</v>
      </c>
      <c r="L14">
        <v>0</v>
      </c>
      <c r="M14">
        <v>0</v>
      </c>
      <c r="N14">
        <v>0</v>
      </c>
      <c r="O14">
        <v>0</v>
      </c>
      <c r="P14">
        <v>27466865</v>
      </c>
      <c r="Q14">
        <v>100</v>
      </c>
    </row>
    <row r="15" spans="2:17" x14ac:dyDescent="0.25">
      <c r="B15">
        <v>1997</v>
      </c>
      <c r="C15">
        <v>4</v>
      </c>
      <c r="D15" t="s">
        <v>213</v>
      </c>
      <c r="E15">
        <v>2</v>
      </c>
      <c r="F15">
        <v>5</v>
      </c>
      <c r="G15">
        <v>331086901</v>
      </c>
      <c r="H15">
        <v>331086901</v>
      </c>
      <c r="I15">
        <v>0</v>
      </c>
      <c r="J15">
        <v>0</v>
      </c>
      <c r="K15" s="36">
        <v>0</v>
      </c>
      <c r="L15">
        <v>0</v>
      </c>
      <c r="M15">
        <v>0</v>
      </c>
      <c r="N15">
        <v>0</v>
      </c>
      <c r="O15">
        <v>0</v>
      </c>
      <c r="P15">
        <v>331086901</v>
      </c>
      <c r="Q15">
        <v>100</v>
      </c>
    </row>
    <row r="16" spans="2:17" x14ac:dyDescent="0.25">
      <c r="B16">
        <v>1997</v>
      </c>
      <c r="C16">
        <v>5</v>
      </c>
      <c r="D16" t="s">
        <v>214</v>
      </c>
      <c r="E16">
        <v>2</v>
      </c>
      <c r="F16">
        <v>3</v>
      </c>
      <c r="G16">
        <v>61271653</v>
      </c>
      <c r="H16">
        <v>61271653</v>
      </c>
      <c r="I16">
        <v>0</v>
      </c>
      <c r="J16">
        <v>0</v>
      </c>
      <c r="K16" s="36">
        <v>0</v>
      </c>
      <c r="L16">
        <v>0</v>
      </c>
      <c r="M16">
        <v>0</v>
      </c>
      <c r="N16">
        <v>0</v>
      </c>
      <c r="O16">
        <v>0</v>
      </c>
      <c r="P16">
        <v>61271653</v>
      </c>
      <c r="Q16">
        <v>100</v>
      </c>
    </row>
    <row r="17" spans="2:17" x14ac:dyDescent="0.25">
      <c r="B17">
        <v>1997</v>
      </c>
      <c r="C17">
        <v>6</v>
      </c>
      <c r="D17" t="s">
        <v>215</v>
      </c>
      <c r="E17">
        <v>1</v>
      </c>
      <c r="F17">
        <v>10</v>
      </c>
      <c r="G17">
        <v>307853360</v>
      </c>
      <c r="H17">
        <v>307853360</v>
      </c>
      <c r="I17">
        <v>0</v>
      </c>
      <c r="J17">
        <v>0</v>
      </c>
      <c r="K17" s="36">
        <v>0</v>
      </c>
      <c r="L17">
        <v>0</v>
      </c>
      <c r="M17">
        <v>0</v>
      </c>
      <c r="N17">
        <v>0</v>
      </c>
      <c r="O17">
        <v>0</v>
      </c>
      <c r="P17">
        <v>307853360</v>
      </c>
      <c r="Q17">
        <v>100</v>
      </c>
    </row>
    <row r="18" spans="2:17" x14ac:dyDescent="0.25">
      <c r="B18">
        <v>1997</v>
      </c>
      <c r="C18">
        <v>7</v>
      </c>
      <c r="D18" t="s">
        <v>216</v>
      </c>
      <c r="E18">
        <v>2</v>
      </c>
      <c r="F18">
        <v>8</v>
      </c>
      <c r="G18">
        <v>701219855</v>
      </c>
      <c r="H18">
        <v>701219855</v>
      </c>
      <c r="I18">
        <v>0</v>
      </c>
      <c r="J18">
        <v>0</v>
      </c>
      <c r="K18" s="36">
        <v>0</v>
      </c>
      <c r="L18">
        <v>0</v>
      </c>
      <c r="M18">
        <v>0</v>
      </c>
      <c r="N18">
        <v>0</v>
      </c>
      <c r="O18">
        <v>0</v>
      </c>
      <c r="P18">
        <v>701219855</v>
      </c>
      <c r="Q18">
        <v>100</v>
      </c>
    </row>
    <row r="19" spans="2:17" x14ac:dyDescent="0.25">
      <c r="B19">
        <v>1997</v>
      </c>
      <c r="C19">
        <v>9</v>
      </c>
      <c r="D19" t="s">
        <v>217</v>
      </c>
      <c r="E19">
        <v>1</v>
      </c>
      <c r="F19">
        <v>7</v>
      </c>
      <c r="G19">
        <v>100018923</v>
      </c>
      <c r="H19">
        <v>100018923</v>
      </c>
      <c r="I19">
        <v>0</v>
      </c>
      <c r="J19">
        <v>0</v>
      </c>
      <c r="K19" s="36">
        <v>0</v>
      </c>
      <c r="L19">
        <v>0</v>
      </c>
      <c r="M19">
        <v>0</v>
      </c>
      <c r="N19">
        <v>0</v>
      </c>
      <c r="O19">
        <v>0</v>
      </c>
      <c r="P19">
        <v>100018923</v>
      </c>
      <c r="Q19">
        <v>100</v>
      </c>
    </row>
    <row r="20" spans="2:17" x14ac:dyDescent="0.25">
      <c r="B20">
        <v>1997</v>
      </c>
      <c r="C20">
        <v>10</v>
      </c>
      <c r="D20" t="s">
        <v>218</v>
      </c>
      <c r="E20">
        <v>2</v>
      </c>
      <c r="F20">
        <v>2</v>
      </c>
      <c r="G20">
        <v>132667872</v>
      </c>
      <c r="H20">
        <v>132667872</v>
      </c>
      <c r="I20">
        <v>0</v>
      </c>
      <c r="J20">
        <v>0</v>
      </c>
      <c r="K20" s="36">
        <v>0</v>
      </c>
      <c r="L20">
        <v>0</v>
      </c>
      <c r="M20">
        <v>0</v>
      </c>
      <c r="N20">
        <v>0</v>
      </c>
      <c r="O20">
        <v>0</v>
      </c>
      <c r="P20">
        <v>132667872</v>
      </c>
      <c r="Q20">
        <v>100</v>
      </c>
    </row>
    <row r="21" spans="2:17" x14ac:dyDescent="0.25">
      <c r="B21">
        <v>1997</v>
      </c>
      <c r="C21">
        <v>11</v>
      </c>
      <c r="D21" t="s">
        <v>219</v>
      </c>
      <c r="E21">
        <v>2</v>
      </c>
      <c r="F21">
        <v>5</v>
      </c>
      <c r="G21">
        <v>106409545</v>
      </c>
      <c r="H21">
        <v>106409545</v>
      </c>
      <c r="I21">
        <v>0</v>
      </c>
      <c r="J21">
        <v>0</v>
      </c>
      <c r="K21" s="36">
        <v>0</v>
      </c>
      <c r="L21">
        <v>0</v>
      </c>
      <c r="M21">
        <v>0</v>
      </c>
      <c r="N21">
        <v>0</v>
      </c>
      <c r="O21">
        <v>0</v>
      </c>
      <c r="P21">
        <v>106409545</v>
      </c>
      <c r="Q21">
        <v>100</v>
      </c>
    </row>
    <row r="22" spans="2:17" x14ac:dyDescent="0.25">
      <c r="B22">
        <v>1997</v>
      </c>
      <c r="C22">
        <v>12</v>
      </c>
      <c r="D22" t="s">
        <v>220</v>
      </c>
      <c r="E22">
        <v>2</v>
      </c>
      <c r="F22">
        <v>3</v>
      </c>
      <c r="G22">
        <v>175178058</v>
      </c>
      <c r="H22">
        <v>175178058</v>
      </c>
      <c r="I22">
        <v>0</v>
      </c>
      <c r="J22">
        <v>0</v>
      </c>
      <c r="K22" s="36">
        <v>0</v>
      </c>
      <c r="L22">
        <v>0</v>
      </c>
      <c r="M22">
        <v>0</v>
      </c>
      <c r="N22">
        <v>0</v>
      </c>
      <c r="O22">
        <v>0</v>
      </c>
      <c r="P22">
        <v>175178058</v>
      </c>
      <c r="Q22">
        <v>100</v>
      </c>
    </row>
    <row r="23" spans="2:17" x14ac:dyDescent="0.25">
      <c r="B23">
        <v>1997</v>
      </c>
      <c r="C23">
        <v>13</v>
      </c>
      <c r="D23" t="s">
        <v>221</v>
      </c>
      <c r="E23">
        <v>1</v>
      </c>
      <c r="F23">
        <v>2</v>
      </c>
      <c r="G23">
        <v>50656909</v>
      </c>
      <c r="H23">
        <v>50656909</v>
      </c>
      <c r="I23">
        <v>0</v>
      </c>
      <c r="J23">
        <v>0</v>
      </c>
      <c r="K23" s="36">
        <v>0</v>
      </c>
      <c r="L23">
        <v>0</v>
      </c>
      <c r="M23">
        <v>0</v>
      </c>
      <c r="N23">
        <v>0</v>
      </c>
      <c r="O23">
        <v>0</v>
      </c>
      <c r="P23">
        <v>50656909</v>
      </c>
      <c r="Q23">
        <v>100</v>
      </c>
    </row>
    <row r="24" spans="2:17" x14ac:dyDescent="0.25">
      <c r="B24">
        <v>1997</v>
      </c>
      <c r="C24">
        <v>14</v>
      </c>
      <c r="D24" t="s">
        <v>222</v>
      </c>
      <c r="E24">
        <v>1</v>
      </c>
      <c r="F24">
        <v>7</v>
      </c>
      <c r="G24">
        <v>33760075</v>
      </c>
      <c r="H24">
        <v>33760075</v>
      </c>
      <c r="I24">
        <v>0</v>
      </c>
      <c r="J24">
        <v>0</v>
      </c>
      <c r="K24" s="36">
        <v>0</v>
      </c>
      <c r="L24">
        <v>0</v>
      </c>
      <c r="M24">
        <v>0</v>
      </c>
      <c r="N24">
        <v>0</v>
      </c>
      <c r="O24">
        <v>0</v>
      </c>
      <c r="P24">
        <v>33760075</v>
      </c>
      <c r="Q24">
        <v>100</v>
      </c>
    </row>
    <row r="25" spans="2:17" x14ac:dyDescent="0.25">
      <c r="B25">
        <v>1997</v>
      </c>
      <c r="C25">
        <v>15</v>
      </c>
      <c r="D25" t="s">
        <v>223</v>
      </c>
      <c r="E25">
        <v>2</v>
      </c>
      <c r="F25">
        <v>11</v>
      </c>
      <c r="G25">
        <v>62848546</v>
      </c>
      <c r="H25">
        <v>62848546</v>
      </c>
      <c r="I25">
        <v>0</v>
      </c>
      <c r="J25">
        <v>0</v>
      </c>
      <c r="K25" s="36">
        <v>0</v>
      </c>
      <c r="L25">
        <v>0</v>
      </c>
      <c r="M25">
        <v>0</v>
      </c>
      <c r="N25">
        <v>0</v>
      </c>
      <c r="O25">
        <v>0</v>
      </c>
      <c r="P25">
        <v>62848546</v>
      </c>
      <c r="Q25">
        <v>100</v>
      </c>
    </row>
    <row r="26" spans="2:17" x14ac:dyDescent="0.25">
      <c r="B26">
        <v>1997</v>
      </c>
      <c r="C26">
        <v>16</v>
      </c>
      <c r="D26" t="s">
        <v>224</v>
      </c>
      <c r="E26">
        <v>1</v>
      </c>
      <c r="F26">
        <v>6</v>
      </c>
      <c r="G26">
        <v>72510955</v>
      </c>
      <c r="H26">
        <v>72510955</v>
      </c>
      <c r="I26">
        <v>0</v>
      </c>
      <c r="J26">
        <v>0</v>
      </c>
      <c r="K26" s="36">
        <v>0</v>
      </c>
      <c r="L26">
        <v>0</v>
      </c>
      <c r="M26">
        <v>0</v>
      </c>
      <c r="N26">
        <v>0</v>
      </c>
      <c r="O26">
        <v>0</v>
      </c>
      <c r="P26">
        <v>72510955</v>
      </c>
      <c r="Q26">
        <v>100</v>
      </c>
    </row>
    <row r="27" spans="2:17" x14ac:dyDescent="0.25">
      <c r="B27">
        <v>1998</v>
      </c>
      <c r="C27">
        <v>17</v>
      </c>
      <c r="D27" t="s">
        <v>225</v>
      </c>
      <c r="E27">
        <v>3</v>
      </c>
      <c r="F27">
        <v>0</v>
      </c>
      <c r="G27">
        <v>44543917</v>
      </c>
      <c r="H27">
        <v>44543917</v>
      </c>
      <c r="I27">
        <v>0</v>
      </c>
      <c r="J27">
        <v>0</v>
      </c>
      <c r="K27" s="36">
        <v>0</v>
      </c>
      <c r="L27">
        <v>0</v>
      </c>
      <c r="M27">
        <v>0</v>
      </c>
      <c r="N27">
        <v>0</v>
      </c>
      <c r="O27">
        <v>0</v>
      </c>
      <c r="P27">
        <v>44543917</v>
      </c>
      <c r="Q27">
        <v>100</v>
      </c>
    </row>
    <row r="28" spans="2:17" x14ac:dyDescent="0.25">
      <c r="B28">
        <v>1998</v>
      </c>
      <c r="C28">
        <v>18</v>
      </c>
      <c r="D28" t="s">
        <v>226</v>
      </c>
      <c r="E28">
        <v>2</v>
      </c>
      <c r="F28">
        <v>11</v>
      </c>
      <c r="G28">
        <v>41156657</v>
      </c>
      <c r="H28">
        <v>41156657</v>
      </c>
      <c r="I28">
        <v>0</v>
      </c>
      <c r="J28">
        <v>0</v>
      </c>
      <c r="K28" s="36">
        <v>0</v>
      </c>
      <c r="L28">
        <v>0</v>
      </c>
      <c r="M28">
        <v>0</v>
      </c>
      <c r="N28">
        <v>0</v>
      </c>
      <c r="O28">
        <v>0</v>
      </c>
      <c r="P28">
        <v>41156657</v>
      </c>
      <c r="Q28">
        <v>100</v>
      </c>
    </row>
    <row r="29" spans="2:17" x14ac:dyDescent="0.25">
      <c r="B29">
        <v>1998</v>
      </c>
      <c r="C29">
        <v>19</v>
      </c>
      <c r="D29" t="s">
        <v>227</v>
      </c>
      <c r="E29">
        <v>2</v>
      </c>
      <c r="F29">
        <v>1</v>
      </c>
      <c r="G29">
        <v>27679520</v>
      </c>
      <c r="H29">
        <v>27679520</v>
      </c>
      <c r="I29">
        <v>0</v>
      </c>
      <c r="J29">
        <v>0</v>
      </c>
      <c r="K29" s="36">
        <v>0</v>
      </c>
      <c r="L29">
        <v>0</v>
      </c>
      <c r="M29">
        <v>0</v>
      </c>
      <c r="N29">
        <v>0</v>
      </c>
      <c r="O29">
        <v>0</v>
      </c>
      <c r="P29">
        <v>27679520</v>
      </c>
      <c r="Q29">
        <v>100</v>
      </c>
    </row>
    <row r="30" spans="2:17" x14ac:dyDescent="0.25">
      <c r="B30">
        <v>1998</v>
      </c>
      <c r="C30">
        <v>20</v>
      </c>
      <c r="D30" t="s">
        <v>228</v>
      </c>
      <c r="E30">
        <v>2</v>
      </c>
      <c r="F30">
        <v>0</v>
      </c>
      <c r="G30">
        <v>28220410</v>
      </c>
      <c r="H30">
        <v>28220410</v>
      </c>
      <c r="I30">
        <v>0</v>
      </c>
      <c r="J30">
        <v>0</v>
      </c>
      <c r="K30" s="36">
        <v>0</v>
      </c>
      <c r="L30">
        <v>0</v>
      </c>
      <c r="M30">
        <v>0</v>
      </c>
      <c r="N30">
        <v>0</v>
      </c>
      <c r="O30">
        <v>0</v>
      </c>
      <c r="P30">
        <v>28220410</v>
      </c>
      <c r="Q30">
        <v>100</v>
      </c>
    </row>
    <row r="31" spans="2:17" x14ac:dyDescent="0.25">
      <c r="B31">
        <v>1998</v>
      </c>
      <c r="C31">
        <v>21</v>
      </c>
      <c r="D31" t="s">
        <v>229</v>
      </c>
      <c r="E31">
        <v>1</v>
      </c>
      <c r="F31">
        <v>11</v>
      </c>
      <c r="G31">
        <v>36478639</v>
      </c>
      <c r="H31">
        <v>36478639</v>
      </c>
      <c r="I31">
        <v>0</v>
      </c>
      <c r="J31">
        <v>0</v>
      </c>
      <c r="K31" s="36">
        <v>0</v>
      </c>
      <c r="L31">
        <v>0</v>
      </c>
      <c r="M31">
        <v>0</v>
      </c>
      <c r="N31">
        <v>0</v>
      </c>
      <c r="O31">
        <v>0</v>
      </c>
      <c r="P31">
        <v>36478639</v>
      </c>
      <c r="Q31">
        <v>100</v>
      </c>
    </row>
    <row r="32" spans="2:17" x14ac:dyDescent="0.25">
      <c r="B32">
        <v>1998</v>
      </c>
      <c r="C32">
        <v>22</v>
      </c>
      <c r="D32" t="s">
        <v>230</v>
      </c>
      <c r="E32">
        <v>2</v>
      </c>
      <c r="F32">
        <v>0</v>
      </c>
      <c r="G32">
        <v>44989000</v>
      </c>
      <c r="H32">
        <v>44989000</v>
      </c>
      <c r="I32">
        <v>0</v>
      </c>
      <c r="J32">
        <v>0</v>
      </c>
      <c r="K32" s="36">
        <v>0</v>
      </c>
      <c r="L32">
        <v>0</v>
      </c>
      <c r="M32">
        <v>0</v>
      </c>
      <c r="N32">
        <v>0</v>
      </c>
      <c r="O32">
        <v>0</v>
      </c>
      <c r="P32">
        <v>44989000</v>
      </c>
      <c r="Q32">
        <v>100</v>
      </c>
    </row>
    <row r="33" spans="2:17" x14ac:dyDescent="0.25">
      <c r="B33">
        <v>1998</v>
      </c>
      <c r="C33">
        <v>23</v>
      </c>
      <c r="D33" t="s">
        <v>231</v>
      </c>
      <c r="E33">
        <v>1</v>
      </c>
      <c r="F33">
        <v>8</v>
      </c>
      <c r="G33">
        <v>24339270</v>
      </c>
      <c r="H33">
        <v>24339270</v>
      </c>
      <c r="I33">
        <v>0</v>
      </c>
      <c r="J33">
        <v>0</v>
      </c>
      <c r="K33" s="36">
        <v>0</v>
      </c>
      <c r="L33">
        <v>0</v>
      </c>
      <c r="M33">
        <v>0</v>
      </c>
      <c r="N33">
        <v>0</v>
      </c>
      <c r="O33">
        <v>0</v>
      </c>
      <c r="P33">
        <v>24339270</v>
      </c>
      <c r="Q33">
        <v>100</v>
      </c>
    </row>
    <row r="34" spans="2:17" x14ac:dyDescent="0.25">
      <c r="B34">
        <v>1998</v>
      </c>
      <c r="C34">
        <v>24</v>
      </c>
      <c r="D34" t="s">
        <v>232</v>
      </c>
      <c r="E34">
        <v>2</v>
      </c>
      <c r="F34">
        <v>4</v>
      </c>
      <c r="G34">
        <v>44130571</v>
      </c>
      <c r="H34">
        <v>44130571</v>
      </c>
      <c r="I34">
        <v>0</v>
      </c>
      <c r="J34">
        <v>0</v>
      </c>
      <c r="K34" s="36">
        <v>0</v>
      </c>
      <c r="L34">
        <v>0</v>
      </c>
      <c r="M34">
        <v>0</v>
      </c>
      <c r="N34">
        <v>0</v>
      </c>
      <c r="O34">
        <v>0</v>
      </c>
      <c r="P34">
        <v>44130571</v>
      </c>
      <c r="Q34">
        <v>100</v>
      </c>
    </row>
    <row r="35" spans="2:17" x14ac:dyDescent="0.25">
      <c r="B35">
        <v>1999</v>
      </c>
      <c r="C35">
        <v>25</v>
      </c>
      <c r="D35" t="s">
        <v>233</v>
      </c>
      <c r="E35">
        <v>2</v>
      </c>
      <c r="F35">
        <v>6</v>
      </c>
      <c r="G35">
        <v>131421257</v>
      </c>
      <c r="H35">
        <v>131421257</v>
      </c>
      <c r="I35">
        <v>0</v>
      </c>
      <c r="J35">
        <v>0</v>
      </c>
      <c r="K35" s="36">
        <v>0</v>
      </c>
      <c r="L35">
        <v>0</v>
      </c>
      <c r="M35">
        <v>0</v>
      </c>
      <c r="N35">
        <v>0</v>
      </c>
      <c r="O35">
        <v>0</v>
      </c>
      <c r="P35">
        <v>131421257</v>
      </c>
      <c r="Q35">
        <v>100</v>
      </c>
    </row>
    <row r="36" spans="2:17" x14ac:dyDescent="0.25">
      <c r="B36">
        <v>1999</v>
      </c>
      <c r="C36">
        <v>26</v>
      </c>
      <c r="D36" t="s">
        <v>234</v>
      </c>
      <c r="E36">
        <v>4</v>
      </c>
      <c r="F36">
        <v>2</v>
      </c>
      <c r="G36">
        <v>114815795</v>
      </c>
      <c r="H36">
        <v>114815795</v>
      </c>
      <c r="I36">
        <v>0</v>
      </c>
      <c r="J36">
        <v>0</v>
      </c>
      <c r="K36" s="36">
        <v>0</v>
      </c>
      <c r="L36">
        <v>0</v>
      </c>
      <c r="M36">
        <v>0</v>
      </c>
      <c r="N36">
        <v>0</v>
      </c>
      <c r="O36">
        <v>0</v>
      </c>
      <c r="P36">
        <v>114815795</v>
      </c>
      <c r="Q36">
        <v>100</v>
      </c>
    </row>
    <row r="37" spans="2:17" x14ac:dyDescent="0.25">
      <c r="B37">
        <v>1999</v>
      </c>
      <c r="C37">
        <v>27</v>
      </c>
      <c r="D37" t="s">
        <v>235</v>
      </c>
      <c r="E37">
        <v>2</v>
      </c>
      <c r="F37">
        <v>9</v>
      </c>
      <c r="G37">
        <v>121936664</v>
      </c>
      <c r="H37">
        <v>121936664</v>
      </c>
      <c r="I37">
        <v>0</v>
      </c>
      <c r="J37">
        <v>0</v>
      </c>
      <c r="K37" s="36">
        <v>0</v>
      </c>
      <c r="L37">
        <v>0</v>
      </c>
      <c r="M37">
        <v>0</v>
      </c>
      <c r="N37">
        <v>0</v>
      </c>
      <c r="O37">
        <v>0</v>
      </c>
      <c r="P37">
        <v>121936664</v>
      </c>
      <c r="Q37">
        <v>100</v>
      </c>
    </row>
    <row r="38" spans="2:17" x14ac:dyDescent="0.25">
      <c r="B38">
        <v>1999</v>
      </c>
      <c r="C38">
        <v>28</v>
      </c>
      <c r="D38" t="s">
        <v>236</v>
      </c>
      <c r="E38">
        <v>3</v>
      </c>
      <c r="F38">
        <v>4</v>
      </c>
      <c r="G38">
        <v>333762001</v>
      </c>
      <c r="H38">
        <v>333762001</v>
      </c>
      <c r="I38">
        <v>0</v>
      </c>
      <c r="J38">
        <v>0</v>
      </c>
      <c r="K38" s="36">
        <v>0</v>
      </c>
      <c r="L38">
        <v>0</v>
      </c>
      <c r="M38">
        <v>0</v>
      </c>
      <c r="N38">
        <v>0</v>
      </c>
      <c r="O38">
        <v>0</v>
      </c>
      <c r="P38">
        <v>333762001</v>
      </c>
      <c r="Q38">
        <v>100</v>
      </c>
    </row>
    <row r="39" spans="2:17" x14ac:dyDescent="0.25">
      <c r="B39">
        <v>1999</v>
      </c>
      <c r="C39">
        <v>29</v>
      </c>
      <c r="D39" t="s">
        <v>237</v>
      </c>
      <c r="E39">
        <v>1</v>
      </c>
      <c r="F39">
        <v>7</v>
      </c>
      <c r="G39">
        <v>44626221</v>
      </c>
      <c r="H39">
        <v>44626221</v>
      </c>
      <c r="I39">
        <v>0</v>
      </c>
      <c r="J39">
        <v>0</v>
      </c>
      <c r="K39" s="36">
        <v>0</v>
      </c>
      <c r="L39">
        <v>0</v>
      </c>
      <c r="M39">
        <v>0</v>
      </c>
      <c r="N39">
        <v>0</v>
      </c>
      <c r="O39">
        <v>0</v>
      </c>
      <c r="P39">
        <v>44626221</v>
      </c>
      <c r="Q39">
        <v>100</v>
      </c>
    </row>
    <row r="40" spans="2:17" x14ac:dyDescent="0.25">
      <c r="B40">
        <v>1999</v>
      </c>
      <c r="C40">
        <v>30</v>
      </c>
      <c r="D40" t="s">
        <v>238</v>
      </c>
      <c r="E40">
        <v>2</v>
      </c>
      <c r="F40">
        <v>5</v>
      </c>
      <c r="G40">
        <v>131690791</v>
      </c>
      <c r="H40">
        <v>131690791</v>
      </c>
      <c r="I40">
        <v>0</v>
      </c>
      <c r="J40">
        <v>0</v>
      </c>
      <c r="K40" s="36">
        <v>0</v>
      </c>
      <c r="L40">
        <v>0</v>
      </c>
      <c r="M40">
        <v>0</v>
      </c>
      <c r="N40">
        <v>0</v>
      </c>
      <c r="O40">
        <v>0</v>
      </c>
      <c r="P40">
        <v>131690791</v>
      </c>
      <c r="Q40">
        <v>100</v>
      </c>
    </row>
    <row r="41" spans="2:17" x14ac:dyDescent="0.25">
      <c r="B41">
        <v>1999</v>
      </c>
      <c r="C41">
        <v>31</v>
      </c>
      <c r="D41" t="s">
        <v>239</v>
      </c>
      <c r="E41">
        <v>1</v>
      </c>
      <c r="F41">
        <v>6</v>
      </c>
      <c r="G41">
        <v>275531371</v>
      </c>
      <c r="H41">
        <v>275531371</v>
      </c>
      <c r="I41">
        <v>0</v>
      </c>
      <c r="J41">
        <v>0</v>
      </c>
      <c r="K41" s="36">
        <v>0</v>
      </c>
      <c r="L41">
        <v>0</v>
      </c>
      <c r="M41">
        <v>0</v>
      </c>
      <c r="N41">
        <v>0</v>
      </c>
      <c r="O41">
        <v>0</v>
      </c>
      <c r="P41">
        <v>275531371</v>
      </c>
      <c r="Q41">
        <v>100</v>
      </c>
    </row>
    <row r="42" spans="2:17" x14ac:dyDescent="0.25">
      <c r="B42">
        <v>1999</v>
      </c>
      <c r="C42">
        <v>32</v>
      </c>
      <c r="D42" t="s">
        <v>240</v>
      </c>
      <c r="E42">
        <v>1</v>
      </c>
      <c r="F42">
        <v>6</v>
      </c>
      <c r="G42">
        <v>64299943</v>
      </c>
      <c r="H42">
        <v>64299943</v>
      </c>
      <c r="I42">
        <v>0</v>
      </c>
      <c r="J42">
        <v>0</v>
      </c>
      <c r="K42" s="36">
        <v>0</v>
      </c>
      <c r="L42">
        <v>0</v>
      </c>
      <c r="M42">
        <v>0</v>
      </c>
      <c r="N42">
        <v>0</v>
      </c>
      <c r="O42">
        <v>0</v>
      </c>
      <c r="P42">
        <v>64299943</v>
      </c>
      <c r="Q42">
        <v>100</v>
      </c>
    </row>
    <row r="43" spans="2:17" x14ac:dyDescent="0.25">
      <c r="B43">
        <v>1999</v>
      </c>
      <c r="C43">
        <v>33</v>
      </c>
      <c r="D43" t="s">
        <v>241</v>
      </c>
      <c r="E43">
        <v>3</v>
      </c>
      <c r="F43">
        <v>6</v>
      </c>
      <c r="G43">
        <v>77593357</v>
      </c>
      <c r="H43">
        <v>77593357</v>
      </c>
      <c r="I43">
        <v>0</v>
      </c>
      <c r="J43">
        <v>0</v>
      </c>
      <c r="K43" s="36">
        <v>0</v>
      </c>
      <c r="L43">
        <v>0</v>
      </c>
      <c r="M43">
        <v>0</v>
      </c>
      <c r="N43">
        <v>0</v>
      </c>
      <c r="O43">
        <v>0</v>
      </c>
      <c r="P43">
        <v>77593357</v>
      </c>
      <c r="Q43">
        <v>100</v>
      </c>
    </row>
    <row r="44" spans="2:17" x14ac:dyDescent="0.25">
      <c r="B44">
        <v>1999</v>
      </c>
      <c r="C44">
        <v>34</v>
      </c>
      <c r="D44" t="s">
        <v>242</v>
      </c>
      <c r="E44">
        <v>1</v>
      </c>
      <c r="F44">
        <v>7</v>
      </c>
      <c r="G44">
        <v>72494913</v>
      </c>
      <c r="H44">
        <v>72494913</v>
      </c>
      <c r="I44">
        <v>0</v>
      </c>
      <c r="J44">
        <v>0</v>
      </c>
      <c r="K44" s="36">
        <v>0</v>
      </c>
      <c r="L44">
        <v>0</v>
      </c>
      <c r="M44">
        <v>0</v>
      </c>
      <c r="N44">
        <v>0</v>
      </c>
      <c r="O44">
        <v>0</v>
      </c>
      <c r="P44">
        <v>72494913</v>
      </c>
      <c r="Q44">
        <v>100</v>
      </c>
    </row>
    <row r="45" spans="2:17" x14ac:dyDescent="0.25">
      <c r="B45">
        <v>1999</v>
      </c>
      <c r="C45">
        <v>35</v>
      </c>
      <c r="D45" t="s">
        <v>243</v>
      </c>
      <c r="E45">
        <v>1</v>
      </c>
      <c r="F45">
        <v>4</v>
      </c>
      <c r="G45">
        <v>40497464</v>
      </c>
      <c r="H45">
        <v>40497464</v>
      </c>
      <c r="I45">
        <v>0</v>
      </c>
      <c r="J45">
        <v>0</v>
      </c>
      <c r="K45" s="36">
        <v>0</v>
      </c>
      <c r="L45">
        <v>0</v>
      </c>
      <c r="M45">
        <v>0</v>
      </c>
      <c r="N45">
        <v>0</v>
      </c>
      <c r="O45">
        <v>0</v>
      </c>
      <c r="P45">
        <v>40497464</v>
      </c>
      <c r="Q45">
        <v>100</v>
      </c>
    </row>
    <row r="46" spans="2:17" x14ac:dyDescent="0.25">
      <c r="B46">
        <v>1999</v>
      </c>
      <c r="C46">
        <v>36</v>
      </c>
      <c r="D46" t="s">
        <v>244</v>
      </c>
      <c r="E46">
        <v>1</v>
      </c>
      <c r="F46">
        <v>6</v>
      </c>
      <c r="G46">
        <v>8588321</v>
      </c>
      <c r="H46">
        <v>8588321</v>
      </c>
      <c r="I46">
        <v>0</v>
      </c>
      <c r="J46">
        <v>0</v>
      </c>
      <c r="K46" s="36">
        <v>0</v>
      </c>
      <c r="L46">
        <v>0</v>
      </c>
      <c r="M46">
        <v>0</v>
      </c>
      <c r="N46">
        <v>0</v>
      </c>
      <c r="O46">
        <v>0</v>
      </c>
      <c r="P46">
        <v>8588321</v>
      </c>
      <c r="Q46">
        <v>100</v>
      </c>
    </row>
    <row r="47" spans="2:17" x14ac:dyDescent="0.25">
      <c r="B47">
        <v>1999</v>
      </c>
      <c r="C47">
        <v>37</v>
      </c>
      <c r="D47" t="s">
        <v>245</v>
      </c>
      <c r="E47">
        <v>1</v>
      </c>
      <c r="F47">
        <v>7</v>
      </c>
      <c r="G47">
        <v>173174759</v>
      </c>
      <c r="H47">
        <v>173174759</v>
      </c>
      <c r="I47">
        <v>0</v>
      </c>
      <c r="J47">
        <v>0</v>
      </c>
      <c r="K47" s="36">
        <v>0</v>
      </c>
      <c r="L47">
        <v>0</v>
      </c>
      <c r="M47">
        <v>0</v>
      </c>
      <c r="N47">
        <v>0</v>
      </c>
      <c r="O47">
        <v>0</v>
      </c>
      <c r="P47">
        <v>173174759</v>
      </c>
      <c r="Q47">
        <v>100</v>
      </c>
    </row>
    <row r="48" spans="2:17" x14ac:dyDescent="0.25">
      <c r="B48">
        <v>2000</v>
      </c>
      <c r="C48">
        <v>38</v>
      </c>
      <c r="D48" t="s">
        <v>246</v>
      </c>
      <c r="E48">
        <v>2</v>
      </c>
      <c r="F48">
        <v>3</v>
      </c>
      <c r="G48">
        <v>113818460</v>
      </c>
      <c r="H48">
        <v>113818460</v>
      </c>
      <c r="I48">
        <v>0</v>
      </c>
      <c r="J48">
        <v>0</v>
      </c>
      <c r="K48" s="36">
        <v>0</v>
      </c>
      <c r="L48">
        <v>0</v>
      </c>
      <c r="M48">
        <v>0</v>
      </c>
      <c r="N48">
        <v>0</v>
      </c>
      <c r="O48">
        <v>0</v>
      </c>
      <c r="P48">
        <v>113818460</v>
      </c>
      <c r="Q48">
        <v>100</v>
      </c>
    </row>
    <row r="49" spans="2:17" x14ac:dyDescent="0.25">
      <c r="B49">
        <v>2000</v>
      </c>
      <c r="C49">
        <v>39</v>
      </c>
      <c r="D49" t="s">
        <v>247</v>
      </c>
      <c r="E49">
        <v>1</v>
      </c>
      <c r="F49">
        <v>6</v>
      </c>
      <c r="G49">
        <v>65672530</v>
      </c>
      <c r="H49">
        <v>65672530</v>
      </c>
      <c r="I49">
        <v>0</v>
      </c>
      <c r="J49">
        <v>0</v>
      </c>
      <c r="K49" s="36">
        <v>0</v>
      </c>
      <c r="L49">
        <v>0</v>
      </c>
      <c r="M49">
        <v>0</v>
      </c>
      <c r="N49">
        <v>0</v>
      </c>
      <c r="O49">
        <v>0</v>
      </c>
      <c r="P49">
        <v>65672530</v>
      </c>
      <c r="Q49">
        <v>100</v>
      </c>
    </row>
    <row r="50" spans="2:17" x14ac:dyDescent="0.25">
      <c r="B50">
        <v>2000</v>
      </c>
      <c r="C50">
        <v>40</v>
      </c>
      <c r="D50" t="s">
        <v>248</v>
      </c>
      <c r="E50">
        <v>1</v>
      </c>
      <c r="F50">
        <v>9</v>
      </c>
      <c r="G50">
        <v>14802610</v>
      </c>
      <c r="H50">
        <v>14802610</v>
      </c>
      <c r="I50">
        <v>0</v>
      </c>
      <c r="J50">
        <v>0</v>
      </c>
      <c r="K50" s="36">
        <v>0</v>
      </c>
      <c r="L50">
        <v>0</v>
      </c>
      <c r="M50">
        <v>0</v>
      </c>
      <c r="N50">
        <v>0</v>
      </c>
      <c r="O50">
        <v>0</v>
      </c>
      <c r="P50">
        <v>14802610</v>
      </c>
      <c r="Q50">
        <v>100</v>
      </c>
    </row>
    <row r="51" spans="2:17" x14ac:dyDescent="0.25">
      <c r="B51">
        <v>2000</v>
      </c>
      <c r="C51">
        <v>41</v>
      </c>
      <c r="D51" t="s">
        <v>249</v>
      </c>
      <c r="E51">
        <v>1</v>
      </c>
      <c r="F51">
        <v>6</v>
      </c>
      <c r="G51">
        <v>247304430</v>
      </c>
      <c r="H51">
        <v>247304430</v>
      </c>
      <c r="I51">
        <v>0</v>
      </c>
      <c r="J51">
        <v>0</v>
      </c>
      <c r="K51" s="36">
        <v>0</v>
      </c>
      <c r="L51">
        <v>0</v>
      </c>
      <c r="M51">
        <v>0</v>
      </c>
      <c r="N51">
        <v>0</v>
      </c>
      <c r="O51">
        <v>0</v>
      </c>
      <c r="P51">
        <v>247304430</v>
      </c>
      <c r="Q51">
        <v>100</v>
      </c>
    </row>
    <row r="52" spans="2:17" x14ac:dyDescent="0.25">
      <c r="B52">
        <v>2000</v>
      </c>
      <c r="C52">
        <v>42</v>
      </c>
      <c r="D52" t="s">
        <v>250</v>
      </c>
      <c r="E52">
        <v>2</v>
      </c>
      <c r="F52">
        <v>2</v>
      </c>
      <c r="G52">
        <v>107397552</v>
      </c>
      <c r="H52">
        <v>107397552</v>
      </c>
      <c r="I52">
        <v>0</v>
      </c>
      <c r="J52">
        <v>0</v>
      </c>
      <c r="K52" s="36">
        <v>0</v>
      </c>
      <c r="L52">
        <v>0</v>
      </c>
      <c r="M52">
        <v>0</v>
      </c>
      <c r="N52">
        <v>0</v>
      </c>
      <c r="O52">
        <v>0</v>
      </c>
      <c r="P52">
        <v>107397552</v>
      </c>
      <c r="Q52">
        <v>100</v>
      </c>
    </row>
    <row r="53" spans="2:17" x14ac:dyDescent="0.25">
      <c r="B53">
        <v>2000</v>
      </c>
      <c r="C53">
        <v>43</v>
      </c>
      <c r="D53" t="s">
        <v>251</v>
      </c>
      <c r="E53">
        <v>1</v>
      </c>
      <c r="F53">
        <v>9</v>
      </c>
      <c r="G53">
        <v>43749760</v>
      </c>
      <c r="H53">
        <v>43749760</v>
      </c>
      <c r="I53">
        <v>0</v>
      </c>
      <c r="J53">
        <v>0</v>
      </c>
      <c r="K53" s="36">
        <v>0</v>
      </c>
      <c r="L53">
        <v>0</v>
      </c>
      <c r="M53">
        <v>0</v>
      </c>
      <c r="N53">
        <v>0</v>
      </c>
      <c r="O53">
        <v>0</v>
      </c>
      <c r="P53">
        <v>43749760</v>
      </c>
      <c r="Q53">
        <v>100</v>
      </c>
    </row>
    <row r="54" spans="2:17" x14ac:dyDescent="0.25">
      <c r="B54">
        <v>2000</v>
      </c>
      <c r="C54">
        <v>44</v>
      </c>
      <c r="D54" t="s">
        <v>252</v>
      </c>
      <c r="E54">
        <v>1</v>
      </c>
      <c r="F54">
        <v>4</v>
      </c>
      <c r="G54">
        <v>21997000</v>
      </c>
      <c r="H54">
        <v>21997000</v>
      </c>
      <c r="I54">
        <v>0</v>
      </c>
      <c r="J54">
        <v>0</v>
      </c>
      <c r="K54" s="36">
        <v>0</v>
      </c>
      <c r="L54">
        <v>0</v>
      </c>
      <c r="M54">
        <v>0</v>
      </c>
      <c r="N54">
        <v>0</v>
      </c>
      <c r="O54">
        <v>0</v>
      </c>
      <c r="P54">
        <v>21997000</v>
      </c>
      <c r="Q54">
        <v>100</v>
      </c>
    </row>
    <row r="55" spans="2:17" x14ac:dyDescent="0.25">
      <c r="B55">
        <v>2000</v>
      </c>
      <c r="C55">
        <v>45</v>
      </c>
      <c r="D55" t="s">
        <v>253</v>
      </c>
      <c r="E55">
        <v>1</v>
      </c>
      <c r="F55">
        <v>8</v>
      </c>
      <c r="G55">
        <v>57293560</v>
      </c>
      <c r="H55">
        <v>57293560</v>
      </c>
      <c r="I55">
        <v>0</v>
      </c>
      <c r="J55">
        <v>0</v>
      </c>
      <c r="K55" s="36">
        <v>0</v>
      </c>
      <c r="L55">
        <v>0</v>
      </c>
      <c r="M55">
        <v>0</v>
      </c>
      <c r="N55">
        <v>0</v>
      </c>
      <c r="O55">
        <v>0</v>
      </c>
      <c r="P55">
        <v>57293560</v>
      </c>
      <c r="Q55">
        <v>100</v>
      </c>
    </row>
    <row r="56" spans="2:17" x14ac:dyDescent="0.25">
      <c r="B56">
        <v>2000</v>
      </c>
      <c r="C56">
        <v>46</v>
      </c>
      <c r="D56" t="s">
        <v>254</v>
      </c>
      <c r="E56">
        <v>1</v>
      </c>
      <c r="F56">
        <v>4</v>
      </c>
      <c r="G56">
        <v>21401630</v>
      </c>
      <c r="H56">
        <v>21401630</v>
      </c>
      <c r="I56">
        <v>0</v>
      </c>
      <c r="J56">
        <v>0</v>
      </c>
      <c r="K56" s="36">
        <v>0</v>
      </c>
      <c r="L56">
        <v>0</v>
      </c>
      <c r="M56">
        <v>0</v>
      </c>
      <c r="N56">
        <v>0</v>
      </c>
      <c r="O56">
        <v>0</v>
      </c>
      <c r="P56">
        <v>21401630</v>
      </c>
      <c r="Q56">
        <v>100</v>
      </c>
    </row>
    <row r="57" spans="2:17" x14ac:dyDescent="0.25">
      <c r="B57">
        <v>2000</v>
      </c>
      <c r="C57">
        <v>47</v>
      </c>
      <c r="D57" t="s">
        <v>255</v>
      </c>
      <c r="E57">
        <v>1</v>
      </c>
      <c r="F57">
        <v>6</v>
      </c>
      <c r="G57">
        <v>44799122</v>
      </c>
      <c r="H57">
        <v>44799122</v>
      </c>
      <c r="I57">
        <v>0</v>
      </c>
      <c r="J57">
        <v>0</v>
      </c>
      <c r="K57" s="36">
        <v>0</v>
      </c>
      <c r="L57">
        <v>0</v>
      </c>
      <c r="M57">
        <v>0</v>
      </c>
      <c r="N57">
        <v>0</v>
      </c>
      <c r="O57">
        <v>0</v>
      </c>
      <c r="P57">
        <v>44799122</v>
      </c>
      <c r="Q57">
        <v>100</v>
      </c>
    </row>
    <row r="58" spans="2:17" x14ac:dyDescent="0.25">
      <c r="B58">
        <v>2001</v>
      </c>
      <c r="C58">
        <v>48</v>
      </c>
      <c r="D58" t="s">
        <v>256</v>
      </c>
      <c r="E58">
        <v>2</v>
      </c>
      <c r="F58">
        <v>7</v>
      </c>
      <c r="G58">
        <v>56001868</v>
      </c>
      <c r="H58">
        <v>56001868</v>
      </c>
      <c r="I58">
        <v>0</v>
      </c>
      <c r="J58">
        <v>0</v>
      </c>
      <c r="K58" s="36">
        <v>0</v>
      </c>
      <c r="L58">
        <v>0</v>
      </c>
      <c r="M58">
        <v>0</v>
      </c>
      <c r="N58">
        <v>0</v>
      </c>
      <c r="O58">
        <v>0</v>
      </c>
      <c r="P58">
        <v>56001868</v>
      </c>
      <c r="Q58">
        <v>100</v>
      </c>
    </row>
    <row r="59" spans="2:17" x14ac:dyDescent="0.25">
      <c r="B59">
        <v>2001</v>
      </c>
      <c r="C59">
        <v>49</v>
      </c>
      <c r="D59" t="s">
        <v>257</v>
      </c>
      <c r="E59">
        <v>1</v>
      </c>
      <c r="F59">
        <v>6</v>
      </c>
      <c r="G59">
        <v>126855979</v>
      </c>
      <c r="H59">
        <v>126855979</v>
      </c>
      <c r="I59">
        <v>0</v>
      </c>
      <c r="J59">
        <v>0</v>
      </c>
      <c r="K59" s="36">
        <v>0</v>
      </c>
      <c r="L59">
        <v>0</v>
      </c>
      <c r="M59">
        <v>0</v>
      </c>
      <c r="N59">
        <v>0</v>
      </c>
      <c r="O59">
        <v>0</v>
      </c>
      <c r="P59">
        <v>126855979</v>
      </c>
      <c r="Q59">
        <v>100</v>
      </c>
    </row>
    <row r="60" spans="2:17" x14ac:dyDescent="0.25">
      <c r="B60">
        <v>2001</v>
      </c>
      <c r="C60">
        <v>50</v>
      </c>
      <c r="D60" t="s">
        <v>258</v>
      </c>
      <c r="E60">
        <v>4</v>
      </c>
      <c r="F60">
        <v>10</v>
      </c>
      <c r="G60">
        <v>152472267</v>
      </c>
      <c r="H60">
        <v>152472267</v>
      </c>
      <c r="I60">
        <v>0</v>
      </c>
      <c r="J60">
        <v>0</v>
      </c>
      <c r="K60" s="36">
        <v>0</v>
      </c>
      <c r="L60">
        <v>0</v>
      </c>
      <c r="M60">
        <v>0</v>
      </c>
      <c r="N60">
        <v>0</v>
      </c>
      <c r="O60">
        <v>0</v>
      </c>
      <c r="P60">
        <v>152472267</v>
      </c>
      <c r="Q60">
        <v>100</v>
      </c>
    </row>
    <row r="61" spans="2:17" x14ac:dyDescent="0.25">
      <c r="B61">
        <v>2001</v>
      </c>
      <c r="C61">
        <v>51</v>
      </c>
      <c r="D61" t="s">
        <v>259</v>
      </c>
      <c r="E61">
        <v>5</v>
      </c>
      <c r="F61">
        <v>6</v>
      </c>
      <c r="G61">
        <v>28624322</v>
      </c>
      <c r="H61">
        <v>28624322</v>
      </c>
      <c r="I61">
        <v>0</v>
      </c>
      <c r="J61">
        <v>0</v>
      </c>
      <c r="K61" s="36">
        <v>0</v>
      </c>
      <c r="L61">
        <v>0</v>
      </c>
      <c r="M61">
        <v>0</v>
      </c>
      <c r="N61">
        <v>0</v>
      </c>
      <c r="O61">
        <v>0</v>
      </c>
      <c r="P61">
        <v>28624322</v>
      </c>
      <c r="Q61">
        <v>100</v>
      </c>
    </row>
    <row r="62" spans="2:17" x14ac:dyDescent="0.25">
      <c r="B62">
        <v>2001</v>
      </c>
      <c r="C62">
        <v>52</v>
      </c>
      <c r="D62" t="s">
        <v>260</v>
      </c>
      <c r="E62">
        <v>1</v>
      </c>
      <c r="F62">
        <v>6</v>
      </c>
      <c r="G62">
        <v>27516123</v>
      </c>
      <c r="H62">
        <v>27516123</v>
      </c>
      <c r="I62">
        <v>0</v>
      </c>
      <c r="J62">
        <v>0</v>
      </c>
      <c r="K62" s="36">
        <v>0</v>
      </c>
      <c r="L62">
        <v>0</v>
      </c>
      <c r="M62">
        <v>0</v>
      </c>
      <c r="N62">
        <v>0</v>
      </c>
      <c r="O62">
        <v>0</v>
      </c>
      <c r="P62">
        <v>27516123</v>
      </c>
      <c r="Q62">
        <v>100</v>
      </c>
    </row>
    <row r="63" spans="2:17" x14ac:dyDescent="0.25">
      <c r="B63">
        <v>2001</v>
      </c>
      <c r="C63">
        <v>53</v>
      </c>
      <c r="D63" t="s">
        <v>261</v>
      </c>
      <c r="E63">
        <v>1</v>
      </c>
      <c r="F63">
        <v>11</v>
      </c>
      <c r="G63">
        <v>16669353</v>
      </c>
      <c r="H63">
        <v>16669353</v>
      </c>
      <c r="I63">
        <v>0</v>
      </c>
      <c r="J63">
        <v>0</v>
      </c>
      <c r="K63" s="36">
        <v>0</v>
      </c>
      <c r="L63">
        <v>0</v>
      </c>
      <c r="M63">
        <v>0</v>
      </c>
      <c r="N63">
        <v>0</v>
      </c>
      <c r="O63">
        <v>0</v>
      </c>
      <c r="P63">
        <v>16669353</v>
      </c>
      <c r="Q63">
        <v>100</v>
      </c>
    </row>
    <row r="64" spans="2:17" x14ac:dyDescent="0.25">
      <c r="B64">
        <v>2001</v>
      </c>
      <c r="C64">
        <v>54</v>
      </c>
      <c r="D64" t="s">
        <v>262</v>
      </c>
      <c r="E64">
        <v>2</v>
      </c>
      <c r="F64">
        <v>8</v>
      </c>
      <c r="G64">
        <v>25988619</v>
      </c>
      <c r="H64">
        <v>25988619</v>
      </c>
      <c r="I64">
        <v>0</v>
      </c>
      <c r="J64">
        <v>0</v>
      </c>
      <c r="K64" s="36">
        <v>0</v>
      </c>
      <c r="L64">
        <v>0</v>
      </c>
      <c r="M64">
        <v>0</v>
      </c>
      <c r="N64">
        <v>0</v>
      </c>
      <c r="O64">
        <v>0</v>
      </c>
      <c r="P64">
        <v>25988619</v>
      </c>
      <c r="Q64">
        <v>100</v>
      </c>
    </row>
    <row r="65" spans="2:17" x14ac:dyDescent="0.25">
      <c r="B65">
        <v>2001</v>
      </c>
      <c r="C65">
        <v>55</v>
      </c>
      <c r="D65" t="s">
        <v>263</v>
      </c>
      <c r="E65">
        <v>1</v>
      </c>
      <c r="F65">
        <v>1</v>
      </c>
      <c r="G65">
        <v>21178826</v>
      </c>
      <c r="H65">
        <v>21178826</v>
      </c>
      <c r="I65">
        <v>0</v>
      </c>
      <c r="J65">
        <v>0</v>
      </c>
      <c r="K65" s="36">
        <v>0</v>
      </c>
      <c r="L65">
        <v>0</v>
      </c>
      <c r="M65">
        <v>0</v>
      </c>
      <c r="N65">
        <v>0</v>
      </c>
      <c r="O65">
        <v>0</v>
      </c>
      <c r="P65">
        <v>21178826</v>
      </c>
      <c r="Q65">
        <v>100</v>
      </c>
    </row>
    <row r="66" spans="2:17" x14ac:dyDescent="0.25">
      <c r="B66">
        <v>2001</v>
      </c>
      <c r="C66">
        <v>57</v>
      </c>
      <c r="D66" t="s">
        <v>264</v>
      </c>
      <c r="E66">
        <v>1</v>
      </c>
      <c r="F66">
        <v>2</v>
      </c>
      <c r="G66">
        <v>13758607</v>
      </c>
      <c r="H66">
        <v>13758607</v>
      </c>
      <c r="I66">
        <v>0</v>
      </c>
      <c r="J66">
        <v>0</v>
      </c>
      <c r="K66" s="36">
        <v>0</v>
      </c>
      <c r="L66">
        <v>0</v>
      </c>
      <c r="M66">
        <v>0</v>
      </c>
      <c r="N66">
        <v>0</v>
      </c>
      <c r="O66">
        <v>0</v>
      </c>
      <c r="P66">
        <v>13758607</v>
      </c>
      <c r="Q66">
        <v>100</v>
      </c>
    </row>
    <row r="67" spans="2:17" x14ac:dyDescent="0.25">
      <c r="B67">
        <v>2001</v>
      </c>
      <c r="C67">
        <v>58</v>
      </c>
      <c r="D67" t="s">
        <v>265</v>
      </c>
      <c r="E67">
        <v>1</v>
      </c>
      <c r="F67">
        <v>6</v>
      </c>
      <c r="G67">
        <v>77980367</v>
      </c>
      <c r="H67">
        <v>77980367</v>
      </c>
      <c r="I67">
        <v>0</v>
      </c>
      <c r="J67">
        <v>0</v>
      </c>
      <c r="K67" s="36">
        <v>0</v>
      </c>
      <c r="L67">
        <v>0</v>
      </c>
      <c r="M67">
        <v>0</v>
      </c>
      <c r="N67">
        <v>0</v>
      </c>
      <c r="O67">
        <v>0</v>
      </c>
      <c r="P67">
        <v>77980367</v>
      </c>
      <c r="Q67">
        <v>100</v>
      </c>
    </row>
    <row r="68" spans="2:17" x14ac:dyDescent="0.25">
      <c r="B68">
        <v>2001</v>
      </c>
      <c r="C68">
        <v>59</v>
      </c>
      <c r="D68" t="s">
        <v>266</v>
      </c>
      <c r="E68">
        <v>2</v>
      </c>
      <c r="F68">
        <v>6</v>
      </c>
      <c r="G68">
        <v>30292623</v>
      </c>
      <c r="H68">
        <v>30292623</v>
      </c>
      <c r="I68">
        <v>0</v>
      </c>
      <c r="J68">
        <v>0</v>
      </c>
      <c r="K68" s="36">
        <v>0</v>
      </c>
      <c r="L68">
        <v>0</v>
      </c>
      <c r="M68">
        <v>0</v>
      </c>
      <c r="N68">
        <v>0</v>
      </c>
      <c r="O68">
        <v>0</v>
      </c>
      <c r="P68">
        <v>30292623</v>
      </c>
      <c r="Q68">
        <v>100</v>
      </c>
    </row>
    <row r="69" spans="2:17" x14ac:dyDescent="0.25">
      <c r="B69">
        <v>2001</v>
      </c>
      <c r="C69">
        <v>60</v>
      </c>
      <c r="D69" t="s">
        <v>267</v>
      </c>
      <c r="E69">
        <v>4</v>
      </c>
      <c r="F69">
        <v>10</v>
      </c>
      <c r="G69">
        <v>113360416</v>
      </c>
      <c r="H69">
        <v>113360416</v>
      </c>
      <c r="I69">
        <v>0</v>
      </c>
      <c r="J69">
        <v>0</v>
      </c>
      <c r="K69" s="36">
        <v>0</v>
      </c>
      <c r="L69">
        <v>0</v>
      </c>
      <c r="M69">
        <v>0</v>
      </c>
      <c r="N69">
        <v>0</v>
      </c>
      <c r="O69">
        <v>0</v>
      </c>
      <c r="P69">
        <v>113360416</v>
      </c>
      <c r="Q69">
        <v>100</v>
      </c>
    </row>
    <row r="70" spans="2:17" x14ac:dyDescent="0.25">
      <c r="B70">
        <v>2002</v>
      </c>
      <c r="C70">
        <v>61</v>
      </c>
      <c r="D70" t="s">
        <v>268</v>
      </c>
      <c r="E70">
        <v>2</v>
      </c>
      <c r="F70">
        <v>2</v>
      </c>
      <c r="G70">
        <v>76987679</v>
      </c>
      <c r="H70">
        <v>76987679</v>
      </c>
      <c r="I70">
        <v>0</v>
      </c>
      <c r="J70">
        <v>0</v>
      </c>
      <c r="K70" s="36">
        <v>0</v>
      </c>
      <c r="L70">
        <v>0</v>
      </c>
      <c r="M70">
        <v>0</v>
      </c>
      <c r="N70">
        <v>0</v>
      </c>
      <c r="O70">
        <v>0</v>
      </c>
      <c r="P70">
        <v>76987679</v>
      </c>
      <c r="Q70">
        <v>100</v>
      </c>
    </row>
    <row r="71" spans="2:17" x14ac:dyDescent="0.25">
      <c r="B71">
        <v>2002</v>
      </c>
      <c r="C71">
        <v>62</v>
      </c>
      <c r="D71" t="s">
        <v>269</v>
      </c>
      <c r="E71">
        <v>3</v>
      </c>
      <c r="F71">
        <v>10</v>
      </c>
      <c r="G71">
        <v>634026009</v>
      </c>
      <c r="H71">
        <v>634026009</v>
      </c>
      <c r="I71">
        <v>0</v>
      </c>
      <c r="J71">
        <v>0</v>
      </c>
      <c r="K71" s="36">
        <v>0</v>
      </c>
      <c r="L71">
        <v>0</v>
      </c>
      <c r="M71">
        <v>0</v>
      </c>
      <c r="N71">
        <v>0</v>
      </c>
      <c r="O71">
        <v>0</v>
      </c>
      <c r="P71">
        <v>634026009</v>
      </c>
      <c r="Q71">
        <v>100</v>
      </c>
    </row>
    <row r="72" spans="2:17" x14ac:dyDescent="0.25">
      <c r="B72">
        <v>2002</v>
      </c>
      <c r="C72">
        <v>63</v>
      </c>
      <c r="D72" t="s">
        <v>270</v>
      </c>
      <c r="E72">
        <v>4</v>
      </c>
      <c r="F72">
        <v>5</v>
      </c>
      <c r="G72">
        <v>833484321</v>
      </c>
      <c r="H72">
        <v>833484321</v>
      </c>
      <c r="I72">
        <v>0</v>
      </c>
      <c r="J72">
        <v>0</v>
      </c>
      <c r="K72" s="36">
        <v>0</v>
      </c>
      <c r="L72">
        <v>0</v>
      </c>
      <c r="M72">
        <v>0</v>
      </c>
      <c r="N72">
        <v>0</v>
      </c>
      <c r="O72">
        <v>0</v>
      </c>
      <c r="P72">
        <v>833484321</v>
      </c>
      <c r="Q72">
        <v>100</v>
      </c>
    </row>
    <row r="73" spans="2:17" x14ac:dyDescent="0.25">
      <c r="B73">
        <v>2002</v>
      </c>
      <c r="C73">
        <v>64</v>
      </c>
      <c r="D73" t="s">
        <v>271</v>
      </c>
      <c r="E73">
        <v>1</v>
      </c>
      <c r="F73">
        <v>6</v>
      </c>
      <c r="G73">
        <v>6693426</v>
      </c>
      <c r="H73">
        <v>6693426</v>
      </c>
      <c r="I73">
        <v>0</v>
      </c>
      <c r="J73">
        <v>0</v>
      </c>
      <c r="K73" s="36">
        <v>0</v>
      </c>
      <c r="L73">
        <v>0</v>
      </c>
      <c r="M73">
        <v>0</v>
      </c>
      <c r="N73">
        <v>0</v>
      </c>
      <c r="O73">
        <v>0</v>
      </c>
      <c r="P73">
        <v>6693426</v>
      </c>
      <c r="Q73">
        <v>100</v>
      </c>
    </row>
    <row r="74" spans="2:17" x14ac:dyDescent="0.25">
      <c r="B74">
        <v>2002</v>
      </c>
      <c r="C74">
        <v>65</v>
      </c>
      <c r="D74" t="s">
        <v>272</v>
      </c>
      <c r="E74">
        <v>1</v>
      </c>
      <c r="F74">
        <v>3</v>
      </c>
      <c r="G74">
        <v>68315519</v>
      </c>
      <c r="H74">
        <v>68315519</v>
      </c>
      <c r="I74">
        <v>0</v>
      </c>
      <c r="J74">
        <v>0</v>
      </c>
      <c r="K74" s="36">
        <v>0</v>
      </c>
      <c r="L74">
        <v>0</v>
      </c>
      <c r="M74">
        <v>0</v>
      </c>
      <c r="N74">
        <v>0</v>
      </c>
      <c r="O74">
        <v>0</v>
      </c>
      <c r="P74">
        <v>68315519</v>
      </c>
      <c r="Q74">
        <v>100</v>
      </c>
    </row>
    <row r="75" spans="2:17" x14ac:dyDescent="0.25">
      <c r="B75">
        <v>2002</v>
      </c>
      <c r="C75">
        <v>66</v>
      </c>
      <c r="D75" t="s">
        <v>273</v>
      </c>
      <c r="E75">
        <v>2</v>
      </c>
      <c r="F75">
        <v>2</v>
      </c>
      <c r="G75">
        <v>74972590</v>
      </c>
      <c r="H75">
        <v>74972590</v>
      </c>
      <c r="I75">
        <v>0</v>
      </c>
      <c r="J75">
        <v>0</v>
      </c>
      <c r="K75" s="36">
        <v>0</v>
      </c>
      <c r="L75">
        <v>0</v>
      </c>
      <c r="M75">
        <v>0</v>
      </c>
      <c r="N75">
        <v>0</v>
      </c>
      <c r="O75">
        <v>0</v>
      </c>
      <c r="P75">
        <v>74972590</v>
      </c>
      <c r="Q75">
        <v>100</v>
      </c>
    </row>
    <row r="76" spans="2:17" x14ac:dyDescent="0.25">
      <c r="B76">
        <v>2002</v>
      </c>
      <c r="C76">
        <v>67</v>
      </c>
      <c r="D76" t="s">
        <v>274</v>
      </c>
      <c r="E76">
        <v>1</v>
      </c>
      <c r="F76">
        <v>0</v>
      </c>
      <c r="G76">
        <v>20452490</v>
      </c>
      <c r="H76">
        <v>20452490</v>
      </c>
      <c r="I76">
        <v>0</v>
      </c>
      <c r="J76">
        <v>0</v>
      </c>
      <c r="K76" s="36">
        <v>0</v>
      </c>
      <c r="L76">
        <v>0</v>
      </c>
      <c r="M76">
        <v>0</v>
      </c>
      <c r="N76">
        <v>0</v>
      </c>
      <c r="O76">
        <v>0</v>
      </c>
      <c r="P76">
        <v>20452490</v>
      </c>
      <c r="Q76">
        <v>100</v>
      </c>
    </row>
    <row r="77" spans="2:17" x14ac:dyDescent="0.25">
      <c r="B77">
        <v>2002</v>
      </c>
      <c r="C77">
        <v>68</v>
      </c>
      <c r="D77" t="s">
        <v>275</v>
      </c>
      <c r="E77">
        <v>3</v>
      </c>
      <c r="F77">
        <v>10</v>
      </c>
      <c r="G77">
        <v>92834913</v>
      </c>
      <c r="H77">
        <v>92834913</v>
      </c>
      <c r="I77">
        <v>0</v>
      </c>
      <c r="J77">
        <v>0</v>
      </c>
      <c r="K77" s="36">
        <v>0</v>
      </c>
      <c r="L77">
        <v>0</v>
      </c>
      <c r="M77">
        <v>0</v>
      </c>
      <c r="N77">
        <v>0</v>
      </c>
      <c r="O77">
        <v>0</v>
      </c>
      <c r="P77">
        <v>92834913</v>
      </c>
      <c r="Q77">
        <v>100</v>
      </c>
    </row>
    <row r="78" spans="2:17" x14ac:dyDescent="0.25">
      <c r="B78">
        <v>2002</v>
      </c>
      <c r="C78">
        <v>69</v>
      </c>
      <c r="D78" t="s">
        <v>276</v>
      </c>
      <c r="E78">
        <v>0</v>
      </c>
      <c r="F78">
        <v>10</v>
      </c>
      <c r="G78">
        <v>33210543</v>
      </c>
      <c r="H78">
        <v>33210543</v>
      </c>
      <c r="I78">
        <v>0</v>
      </c>
      <c r="J78">
        <v>0</v>
      </c>
      <c r="K78" s="36">
        <v>0</v>
      </c>
      <c r="L78">
        <v>0</v>
      </c>
      <c r="M78">
        <v>0</v>
      </c>
      <c r="N78">
        <v>0</v>
      </c>
      <c r="O78">
        <v>0</v>
      </c>
      <c r="P78">
        <v>33210543</v>
      </c>
      <c r="Q78">
        <v>100</v>
      </c>
    </row>
    <row r="79" spans="2:17" x14ac:dyDescent="0.25">
      <c r="B79">
        <v>2002</v>
      </c>
      <c r="C79">
        <v>70</v>
      </c>
      <c r="D79" t="s">
        <v>277</v>
      </c>
      <c r="E79">
        <v>1</v>
      </c>
      <c r="F79">
        <v>3</v>
      </c>
      <c r="G79">
        <v>37112033</v>
      </c>
      <c r="H79">
        <v>37112033</v>
      </c>
      <c r="I79">
        <v>0</v>
      </c>
      <c r="J79">
        <v>0</v>
      </c>
      <c r="K79" s="36">
        <v>0</v>
      </c>
      <c r="L79">
        <v>0</v>
      </c>
      <c r="M79">
        <v>0</v>
      </c>
      <c r="N79">
        <v>0</v>
      </c>
      <c r="O79">
        <v>0</v>
      </c>
      <c r="P79">
        <v>37112033</v>
      </c>
      <c r="Q79">
        <v>100</v>
      </c>
    </row>
    <row r="80" spans="2:17" x14ac:dyDescent="0.25">
      <c r="B80">
        <v>2002</v>
      </c>
      <c r="C80">
        <v>71</v>
      </c>
      <c r="D80" t="s">
        <v>278</v>
      </c>
      <c r="E80">
        <v>1</v>
      </c>
      <c r="F80">
        <v>9</v>
      </c>
      <c r="G80">
        <v>13575303</v>
      </c>
      <c r="H80">
        <v>13575303</v>
      </c>
      <c r="I80">
        <v>0</v>
      </c>
      <c r="J80">
        <v>0</v>
      </c>
      <c r="K80" s="36">
        <v>0</v>
      </c>
      <c r="L80">
        <v>0</v>
      </c>
      <c r="M80">
        <v>0</v>
      </c>
      <c r="N80">
        <v>0</v>
      </c>
      <c r="O80">
        <v>0</v>
      </c>
      <c r="P80">
        <v>13575303</v>
      </c>
      <c r="Q80">
        <v>100</v>
      </c>
    </row>
    <row r="81" spans="2:17" x14ac:dyDescent="0.25">
      <c r="B81">
        <v>2002</v>
      </c>
      <c r="C81">
        <v>72</v>
      </c>
      <c r="D81" t="s">
        <v>279</v>
      </c>
      <c r="E81">
        <v>1</v>
      </c>
      <c r="F81">
        <v>10</v>
      </c>
      <c r="G81">
        <v>30908243</v>
      </c>
      <c r="H81">
        <v>30908243</v>
      </c>
      <c r="I81">
        <v>0</v>
      </c>
      <c r="J81">
        <v>0</v>
      </c>
      <c r="K81" s="36">
        <v>0</v>
      </c>
      <c r="L81">
        <v>0</v>
      </c>
      <c r="M81">
        <v>0</v>
      </c>
      <c r="N81">
        <v>0</v>
      </c>
      <c r="O81">
        <v>0</v>
      </c>
      <c r="P81">
        <v>30908243</v>
      </c>
      <c r="Q81">
        <v>100</v>
      </c>
    </row>
    <row r="82" spans="2:17" x14ac:dyDescent="0.25">
      <c r="B82">
        <v>2002</v>
      </c>
      <c r="C82">
        <v>73</v>
      </c>
      <c r="D82" t="s">
        <v>280</v>
      </c>
      <c r="E82">
        <v>4</v>
      </c>
      <c r="F82">
        <v>9</v>
      </c>
      <c r="G82">
        <v>42342147</v>
      </c>
      <c r="H82">
        <v>42342147</v>
      </c>
      <c r="I82">
        <v>0</v>
      </c>
      <c r="J82">
        <v>0</v>
      </c>
      <c r="K82" s="36">
        <v>0</v>
      </c>
      <c r="L82">
        <v>0</v>
      </c>
      <c r="M82">
        <v>0</v>
      </c>
      <c r="N82">
        <v>0</v>
      </c>
      <c r="O82">
        <v>0</v>
      </c>
      <c r="P82">
        <v>42342147</v>
      </c>
      <c r="Q82">
        <v>100</v>
      </c>
    </row>
    <row r="83" spans="2:17" x14ac:dyDescent="0.25">
      <c r="B83">
        <v>2002</v>
      </c>
      <c r="C83">
        <v>74</v>
      </c>
      <c r="D83" t="s">
        <v>281</v>
      </c>
      <c r="E83">
        <v>1</v>
      </c>
      <c r="F83">
        <v>7</v>
      </c>
      <c r="G83">
        <v>6348034</v>
      </c>
      <c r="H83">
        <v>6348034</v>
      </c>
      <c r="I83">
        <v>0</v>
      </c>
      <c r="J83">
        <v>0</v>
      </c>
      <c r="K83" s="36">
        <v>0</v>
      </c>
      <c r="L83">
        <v>0</v>
      </c>
      <c r="M83">
        <v>0</v>
      </c>
      <c r="N83">
        <v>0</v>
      </c>
      <c r="O83">
        <v>0</v>
      </c>
      <c r="P83">
        <v>6348034</v>
      </c>
      <c r="Q83">
        <v>100</v>
      </c>
    </row>
    <row r="84" spans="2:17" x14ac:dyDescent="0.25">
      <c r="B84">
        <v>2002</v>
      </c>
      <c r="C84">
        <v>75</v>
      </c>
      <c r="D84" t="s">
        <v>282</v>
      </c>
      <c r="E84">
        <v>0</v>
      </c>
      <c r="F84">
        <v>11</v>
      </c>
      <c r="G84">
        <v>11555074</v>
      </c>
      <c r="H84">
        <v>11555074</v>
      </c>
      <c r="I84">
        <v>0</v>
      </c>
      <c r="J84">
        <v>0</v>
      </c>
      <c r="K84" s="36">
        <v>0</v>
      </c>
      <c r="L84">
        <v>0</v>
      </c>
      <c r="M84">
        <v>0</v>
      </c>
      <c r="N84">
        <v>0</v>
      </c>
      <c r="O84">
        <v>0</v>
      </c>
      <c r="P84">
        <v>11555074</v>
      </c>
      <c r="Q84">
        <v>100</v>
      </c>
    </row>
    <row r="85" spans="2:17" x14ac:dyDescent="0.25">
      <c r="B85">
        <v>2002</v>
      </c>
      <c r="C85">
        <v>76</v>
      </c>
      <c r="D85" t="s">
        <v>283</v>
      </c>
      <c r="E85">
        <v>1</v>
      </c>
      <c r="F85">
        <v>4</v>
      </c>
      <c r="G85">
        <v>18766001</v>
      </c>
      <c r="H85">
        <v>18766001</v>
      </c>
      <c r="I85">
        <v>0</v>
      </c>
      <c r="J85">
        <v>0</v>
      </c>
      <c r="K85" s="36">
        <v>0</v>
      </c>
      <c r="L85">
        <v>0</v>
      </c>
      <c r="M85">
        <v>0</v>
      </c>
      <c r="N85">
        <v>0</v>
      </c>
      <c r="O85">
        <v>0</v>
      </c>
      <c r="P85">
        <v>18766001</v>
      </c>
      <c r="Q85">
        <v>100</v>
      </c>
    </row>
    <row r="86" spans="2:17" x14ac:dyDescent="0.25">
      <c r="B86">
        <v>2002</v>
      </c>
      <c r="C86">
        <v>77</v>
      </c>
      <c r="D86" t="s">
        <v>284</v>
      </c>
      <c r="E86">
        <v>1</v>
      </c>
      <c r="F86">
        <v>3</v>
      </c>
      <c r="G86">
        <v>14403624</v>
      </c>
      <c r="H86">
        <v>14403624</v>
      </c>
      <c r="I86">
        <v>0</v>
      </c>
      <c r="J86">
        <v>0</v>
      </c>
      <c r="K86" s="36">
        <v>0</v>
      </c>
      <c r="L86">
        <v>0</v>
      </c>
      <c r="M86">
        <v>0</v>
      </c>
      <c r="N86">
        <v>0</v>
      </c>
      <c r="O86">
        <v>0</v>
      </c>
      <c r="P86">
        <v>14403624</v>
      </c>
      <c r="Q86">
        <v>100</v>
      </c>
    </row>
    <row r="87" spans="2:17" x14ac:dyDescent="0.25">
      <c r="B87">
        <v>2002</v>
      </c>
      <c r="C87">
        <v>78</v>
      </c>
      <c r="D87" t="s">
        <v>285</v>
      </c>
      <c r="E87">
        <v>0</v>
      </c>
      <c r="F87">
        <v>9</v>
      </c>
      <c r="G87">
        <v>246644</v>
      </c>
      <c r="H87">
        <v>246644</v>
      </c>
      <c r="I87">
        <v>0</v>
      </c>
      <c r="J87">
        <v>0</v>
      </c>
      <c r="K87" s="36">
        <v>0</v>
      </c>
      <c r="L87">
        <v>0</v>
      </c>
      <c r="M87">
        <v>0</v>
      </c>
      <c r="N87">
        <v>0</v>
      </c>
      <c r="O87">
        <v>0</v>
      </c>
      <c r="P87">
        <v>246644</v>
      </c>
      <c r="Q87">
        <v>100</v>
      </c>
    </row>
    <row r="88" spans="2:17" x14ac:dyDescent="0.25">
      <c r="B88">
        <v>2002</v>
      </c>
      <c r="C88">
        <v>79</v>
      </c>
      <c r="D88" t="s">
        <v>286</v>
      </c>
      <c r="E88">
        <v>2</v>
      </c>
      <c r="F88">
        <v>3</v>
      </c>
      <c r="G88">
        <v>127387600</v>
      </c>
      <c r="H88">
        <v>127387600</v>
      </c>
      <c r="I88">
        <v>0</v>
      </c>
      <c r="J88">
        <v>0</v>
      </c>
      <c r="K88" s="36">
        <v>0</v>
      </c>
      <c r="L88">
        <v>0</v>
      </c>
      <c r="M88">
        <v>0</v>
      </c>
      <c r="N88">
        <v>0</v>
      </c>
      <c r="O88">
        <v>0</v>
      </c>
      <c r="P88">
        <v>127387600</v>
      </c>
      <c r="Q88">
        <v>100</v>
      </c>
    </row>
    <row r="89" spans="2:17" x14ac:dyDescent="0.25">
      <c r="B89">
        <v>2002</v>
      </c>
      <c r="C89">
        <v>80</v>
      </c>
      <c r="D89" t="s">
        <v>287</v>
      </c>
      <c r="E89">
        <v>2</v>
      </c>
      <c r="F89">
        <v>10</v>
      </c>
      <c r="G89">
        <v>29490000</v>
      </c>
      <c r="H89">
        <v>29490000</v>
      </c>
      <c r="I89">
        <v>0</v>
      </c>
      <c r="J89">
        <v>0</v>
      </c>
      <c r="K89" s="36">
        <v>0</v>
      </c>
      <c r="L89">
        <v>0</v>
      </c>
      <c r="M89">
        <v>0</v>
      </c>
      <c r="N89">
        <v>0</v>
      </c>
      <c r="O89">
        <v>0</v>
      </c>
      <c r="P89">
        <v>29490000</v>
      </c>
      <c r="Q89">
        <v>100</v>
      </c>
    </row>
    <row r="90" spans="2:17" x14ac:dyDescent="0.25">
      <c r="B90">
        <v>2002</v>
      </c>
      <c r="C90">
        <v>82</v>
      </c>
      <c r="D90" t="s">
        <v>288</v>
      </c>
      <c r="E90">
        <v>0</v>
      </c>
      <c r="F90">
        <v>7</v>
      </c>
      <c r="G90">
        <v>599998</v>
      </c>
      <c r="H90">
        <v>599998</v>
      </c>
      <c r="I90">
        <v>0</v>
      </c>
      <c r="J90">
        <v>0</v>
      </c>
      <c r="K90" s="36">
        <v>0</v>
      </c>
      <c r="L90">
        <v>0</v>
      </c>
      <c r="M90">
        <v>0</v>
      </c>
      <c r="N90">
        <v>0</v>
      </c>
      <c r="O90">
        <v>0</v>
      </c>
      <c r="P90">
        <v>599998</v>
      </c>
      <c r="Q90">
        <v>100</v>
      </c>
    </row>
    <row r="91" spans="2:17" x14ac:dyDescent="0.25">
      <c r="B91">
        <v>2002</v>
      </c>
      <c r="C91">
        <v>83</v>
      </c>
      <c r="D91" t="s">
        <v>289</v>
      </c>
      <c r="E91">
        <v>1</v>
      </c>
      <c r="F91">
        <v>5</v>
      </c>
      <c r="G91">
        <v>915294</v>
      </c>
      <c r="H91">
        <v>915294</v>
      </c>
      <c r="I91">
        <v>0</v>
      </c>
      <c r="J91">
        <v>0</v>
      </c>
      <c r="K91" s="36">
        <v>0</v>
      </c>
      <c r="L91">
        <v>0</v>
      </c>
      <c r="M91">
        <v>0</v>
      </c>
      <c r="N91">
        <v>0</v>
      </c>
      <c r="O91">
        <v>0</v>
      </c>
      <c r="P91">
        <v>915294</v>
      </c>
      <c r="Q91">
        <v>100</v>
      </c>
    </row>
    <row r="92" spans="2:17" x14ac:dyDescent="0.25">
      <c r="B92">
        <v>2002</v>
      </c>
      <c r="C92">
        <v>84</v>
      </c>
      <c r="D92" t="s">
        <v>290</v>
      </c>
      <c r="E92">
        <v>1</v>
      </c>
      <c r="F92">
        <v>5</v>
      </c>
      <c r="G92">
        <v>13509000</v>
      </c>
      <c r="H92">
        <v>13509000</v>
      </c>
      <c r="I92">
        <v>0</v>
      </c>
      <c r="J92">
        <v>0</v>
      </c>
      <c r="K92" s="36">
        <v>0</v>
      </c>
      <c r="L92">
        <v>0</v>
      </c>
      <c r="M92">
        <v>0</v>
      </c>
      <c r="N92">
        <v>0</v>
      </c>
      <c r="O92">
        <v>0</v>
      </c>
      <c r="P92">
        <v>13509000</v>
      </c>
      <c r="Q92">
        <v>100</v>
      </c>
    </row>
    <row r="93" spans="2:17" x14ac:dyDescent="0.25">
      <c r="B93">
        <v>2002</v>
      </c>
      <c r="C93">
        <v>87</v>
      </c>
      <c r="D93" t="s">
        <v>291</v>
      </c>
      <c r="E93">
        <v>2</v>
      </c>
      <c r="F93">
        <v>3</v>
      </c>
      <c r="G93">
        <v>49200030</v>
      </c>
      <c r="H93">
        <v>49200030</v>
      </c>
      <c r="I93">
        <v>0</v>
      </c>
      <c r="J93">
        <v>0</v>
      </c>
      <c r="K93" s="36">
        <v>0</v>
      </c>
      <c r="L93">
        <v>0</v>
      </c>
      <c r="M93">
        <v>0</v>
      </c>
      <c r="N93">
        <v>0</v>
      </c>
      <c r="O93">
        <v>0</v>
      </c>
      <c r="P93">
        <v>49200030</v>
      </c>
      <c r="Q93">
        <v>100</v>
      </c>
    </row>
    <row r="94" spans="2:17" x14ac:dyDescent="0.25">
      <c r="B94">
        <v>2002</v>
      </c>
      <c r="C94">
        <v>90</v>
      </c>
      <c r="D94" t="s">
        <v>292</v>
      </c>
      <c r="E94">
        <v>1</v>
      </c>
      <c r="F94">
        <v>2</v>
      </c>
      <c r="G94">
        <v>13440000</v>
      </c>
      <c r="H94">
        <v>13440000</v>
      </c>
      <c r="I94">
        <v>0</v>
      </c>
      <c r="J94">
        <v>0</v>
      </c>
      <c r="K94" s="36">
        <v>0</v>
      </c>
      <c r="L94">
        <v>0</v>
      </c>
      <c r="M94">
        <v>0</v>
      </c>
      <c r="N94">
        <v>0</v>
      </c>
      <c r="O94">
        <v>0</v>
      </c>
      <c r="P94">
        <v>13440000</v>
      </c>
      <c r="Q94">
        <v>100</v>
      </c>
    </row>
    <row r="95" spans="2:17" x14ac:dyDescent="0.25">
      <c r="B95">
        <v>2002</v>
      </c>
      <c r="C95">
        <v>91</v>
      </c>
      <c r="D95" t="s">
        <v>293</v>
      </c>
      <c r="E95">
        <v>1</v>
      </c>
      <c r="F95">
        <v>9</v>
      </c>
      <c r="G95">
        <v>11515539</v>
      </c>
      <c r="H95">
        <v>11515539</v>
      </c>
      <c r="I95">
        <v>0</v>
      </c>
      <c r="J95">
        <v>0</v>
      </c>
      <c r="K95" s="36">
        <v>0</v>
      </c>
      <c r="L95">
        <v>0</v>
      </c>
      <c r="M95">
        <v>0</v>
      </c>
      <c r="N95">
        <v>0</v>
      </c>
      <c r="O95">
        <v>0</v>
      </c>
      <c r="P95">
        <v>11515539</v>
      </c>
      <c r="Q95">
        <v>100</v>
      </c>
    </row>
    <row r="96" spans="2:17" x14ac:dyDescent="0.25">
      <c r="B96">
        <v>2002</v>
      </c>
      <c r="C96">
        <v>92</v>
      </c>
      <c r="D96" t="s">
        <v>294</v>
      </c>
      <c r="E96">
        <v>1</v>
      </c>
      <c r="F96">
        <v>3</v>
      </c>
      <c r="G96">
        <v>32350492</v>
      </c>
      <c r="H96">
        <v>32350492</v>
      </c>
      <c r="I96">
        <v>0</v>
      </c>
      <c r="J96">
        <v>0</v>
      </c>
      <c r="K96" s="36">
        <v>0</v>
      </c>
      <c r="L96">
        <v>0</v>
      </c>
      <c r="M96">
        <v>0</v>
      </c>
      <c r="N96">
        <v>0</v>
      </c>
      <c r="O96">
        <v>0</v>
      </c>
      <c r="P96">
        <v>32350492</v>
      </c>
      <c r="Q96">
        <v>100</v>
      </c>
    </row>
    <row r="97" spans="2:17" x14ac:dyDescent="0.25">
      <c r="B97">
        <v>2002</v>
      </c>
      <c r="C97">
        <v>93</v>
      </c>
      <c r="D97" t="s">
        <v>295</v>
      </c>
      <c r="E97">
        <v>1</v>
      </c>
      <c r="F97">
        <v>6</v>
      </c>
      <c r="G97">
        <v>17368877</v>
      </c>
      <c r="H97">
        <v>17368877</v>
      </c>
      <c r="I97">
        <v>0</v>
      </c>
      <c r="J97">
        <v>0</v>
      </c>
      <c r="K97" s="36">
        <v>0</v>
      </c>
      <c r="L97">
        <v>0</v>
      </c>
      <c r="M97">
        <v>0</v>
      </c>
      <c r="N97">
        <v>0</v>
      </c>
      <c r="O97">
        <v>0</v>
      </c>
      <c r="P97">
        <v>17368877</v>
      </c>
      <c r="Q97">
        <v>100</v>
      </c>
    </row>
    <row r="98" spans="2:17" x14ac:dyDescent="0.25">
      <c r="B98">
        <v>2002</v>
      </c>
      <c r="C98">
        <v>94</v>
      </c>
      <c r="D98" t="s">
        <v>296</v>
      </c>
      <c r="E98">
        <v>1</v>
      </c>
      <c r="F98">
        <v>3</v>
      </c>
      <c r="G98">
        <v>5790000</v>
      </c>
      <c r="H98">
        <v>5790000</v>
      </c>
      <c r="I98">
        <v>0</v>
      </c>
      <c r="J98">
        <v>0</v>
      </c>
      <c r="K98" s="36">
        <v>0</v>
      </c>
      <c r="L98">
        <v>0</v>
      </c>
      <c r="M98">
        <v>0</v>
      </c>
      <c r="N98">
        <v>0</v>
      </c>
      <c r="O98">
        <v>0</v>
      </c>
      <c r="P98">
        <v>5790000</v>
      </c>
      <c r="Q98">
        <v>100</v>
      </c>
    </row>
    <row r="99" spans="2:17" x14ac:dyDescent="0.25">
      <c r="B99">
        <v>2002</v>
      </c>
      <c r="C99">
        <v>95</v>
      </c>
      <c r="D99" t="s">
        <v>297</v>
      </c>
      <c r="E99">
        <v>1</v>
      </c>
      <c r="F99">
        <v>3</v>
      </c>
      <c r="G99">
        <v>7703890</v>
      </c>
      <c r="H99">
        <v>7703890</v>
      </c>
      <c r="I99">
        <v>0</v>
      </c>
      <c r="J99">
        <v>0</v>
      </c>
      <c r="K99" s="36">
        <v>0</v>
      </c>
      <c r="L99">
        <v>0</v>
      </c>
      <c r="M99">
        <v>0</v>
      </c>
      <c r="N99">
        <v>0</v>
      </c>
      <c r="O99">
        <v>0</v>
      </c>
      <c r="P99">
        <v>7703890</v>
      </c>
      <c r="Q99">
        <v>100</v>
      </c>
    </row>
    <row r="100" spans="2:17" x14ac:dyDescent="0.25">
      <c r="B100">
        <v>2002</v>
      </c>
      <c r="C100">
        <v>98</v>
      </c>
      <c r="D100" t="s">
        <v>298</v>
      </c>
      <c r="E100">
        <v>1</v>
      </c>
      <c r="F100">
        <v>1</v>
      </c>
      <c r="G100">
        <v>3479384</v>
      </c>
      <c r="H100">
        <v>3479384</v>
      </c>
      <c r="I100">
        <v>0</v>
      </c>
      <c r="J100">
        <v>0</v>
      </c>
      <c r="K100" s="36">
        <v>0</v>
      </c>
      <c r="L100">
        <v>0</v>
      </c>
      <c r="M100">
        <v>0</v>
      </c>
      <c r="N100">
        <v>0</v>
      </c>
      <c r="O100">
        <v>0</v>
      </c>
      <c r="P100">
        <v>3479384</v>
      </c>
      <c r="Q100">
        <v>100</v>
      </c>
    </row>
    <row r="101" spans="2:17" x14ac:dyDescent="0.25">
      <c r="B101">
        <v>2002</v>
      </c>
      <c r="C101">
        <v>99</v>
      </c>
      <c r="D101" t="s">
        <v>299</v>
      </c>
      <c r="E101">
        <v>1</v>
      </c>
      <c r="F101">
        <v>5</v>
      </c>
      <c r="G101">
        <v>44814983</v>
      </c>
      <c r="H101">
        <v>44814983</v>
      </c>
      <c r="I101">
        <v>0</v>
      </c>
      <c r="J101">
        <v>0</v>
      </c>
      <c r="K101" s="36">
        <v>0</v>
      </c>
      <c r="L101">
        <v>0</v>
      </c>
      <c r="M101">
        <v>0</v>
      </c>
      <c r="N101">
        <v>0</v>
      </c>
      <c r="O101">
        <v>0</v>
      </c>
      <c r="P101">
        <v>44814983</v>
      </c>
      <c r="Q101">
        <v>100</v>
      </c>
    </row>
    <row r="102" spans="2:17" x14ac:dyDescent="0.25">
      <c r="B102">
        <v>2002</v>
      </c>
      <c r="C102">
        <v>100</v>
      </c>
      <c r="D102" t="s">
        <v>300</v>
      </c>
      <c r="E102">
        <v>2</v>
      </c>
      <c r="F102">
        <v>9</v>
      </c>
      <c r="G102">
        <v>79619095</v>
      </c>
      <c r="H102">
        <v>79619095</v>
      </c>
      <c r="I102">
        <v>0</v>
      </c>
      <c r="J102">
        <v>0</v>
      </c>
      <c r="K102" s="36">
        <v>0</v>
      </c>
      <c r="L102">
        <v>0</v>
      </c>
      <c r="M102">
        <v>0</v>
      </c>
      <c r="N102">
        <v>0</v>
      </c>
      <c r="O102">
        <v>0</v>
      </c>
      <c r="P102">
        <v>79619095</v>
      </c>
      <c r="Q102">
        <v>100</v>
      </c>
    </row>
    <row r="103" spans="2:17" x14ac:dyDescent="0.25">
      <c r="B103">
        <v>2002</v>
      </c>
      <c r="C103">
        <v>101</v>
      </c>
      <c r="D103" t="s">
        <v>301</v>
      </c>
      <c r="E103">
        <v>4</v>
      </c>
      <c r="F103">
        <v>2</v>
      </c>
      <c r="G103">
        <v>27883665</v>
      </c>
      <c r="H103">
        <v>27883665</v>
      </c>
      <c r="I103">
        <v>0</v>
      </c>
      <c r="J103">
        <v>0</v>
      </c>
      <c r="K103" s="36">
        <v>0</v>
      </c>
      <c r="L103">
        <v>0</v>
      </c>
      <c r="M103">
        <v>0</v>
      </c>
      <c r="N103">
        <v>0</v>
      </c>
      <c r="O103">
        <v>0</v>
      </c>
      <c r="P103">
        <v>27883665</v>
      </c>
      <c r="Q103">
        <v>100</v>
      </c>
    </row>
    <row r="104" spans="2:17" x14ac:dyDescent="0.25">
      <c r="B104">
        <v>2002</v>
      </c>
      <c r="C104">
        <v>102</v>
      </c>
      <c r="D104" t="s">
        <v>302</v>
      </c>
      <c r="E104">
        <v>1</v>
      </c>
      <c r="F104">
        <v>5</v>
      </c>
      <c r="G104">
        <v>19289472</v>
      </c>
      <c r="H104">
        <v>19289472</v>
      </c>
      <c r="I104">
        <v>0</v>
      </c>
      <c r="J104">
        <v>0</v>
      </c>
      <c r="K104" s="36">
        <v>0</v>
      </c>
      <c r="L104">
        <v>0</v>
      </c>
      <c r="M104">
        <v>0</v>
      </c>
      <c r="N104">
        <v>0</v>
      </c>
      <c r="O104">
        <v>0</v>
      </c>
      <c r="P104">
        <v>19289472</v>
      </c>
      <c r="Q104">
        <v>100</v>
      </c>
    </row>
    <row r="105" spans="2:17" x14ac:dyDescent="0.25">
      <c r="B105">
        <v>2002</v>
      </c>
      <c r="C105">
        <v>103</v>
      </c>
      <c r="D105" t="s">
        <v>303</v>
      </c>
      <c r="E105">
        <v>0</v>
      </c>
      <c r="F105">
        <v>10</v>
      </c>
      <c r="G105">
        <v>6691152</v>
      </c>
      <c r="H105">
        <v>6691152</v>
      </c>
      <c r="I105">
        <v>0</v>
      </c>
      <c r="J105">
        <v>0</v>
      </c>
      <c r="K105" s="36">
        <v>0</v>
      </c>
      <c r="L105">
        <v>0</v>
      </c>
      <c r="M105">
        <v>0</v>
      </c>
      <c r="N105">
        <v>0</v>
      </c>
      <c r="O105">
        <v>0</v>
      </c>
      <c r="P105">
        <v>6691152</v>
      </c>
      <c r="Q105">
        <v>100</v>
      </c>
    </row>
    <row r="106" spans="2:17" x14ac:dyDescent="0.25">
      <c r="B106">
        <v>2002</v>
      </c>
      <c r="C106">
        <v>104</v>
      </c>
      <c r="D106" t="s">
        <v>304</v>
      </c>
      <c r="E106">
        <v>12</v>
      </c>
      <c r="F106">
        <v>11</v>
      </c>
      <c r="G106">
        <v>186283706</v>
      </c>
      <c r="H106">
        <v>180123706</v>
      </c>
      <c r="I106">
        <v>6160000</v>
      </c>
      <c r="J106">
        <v>0</v>
      </c>
      <c r="K106" s="36">
        <v>0</v>
      </c>
      <c r="L106">
        <v>0</v>
      </c>
      <c r="M106">
        <v>0</v>
      </c>
      <c r="N106">
        <v>0</v>
      </c>
      <c r="O106">
        <v>0</v>
      </c>
      <c r="P106">
        <v>186283706</v>
      </c>
      <c r="Q106">
        <v>100</v>
      </c>
    </row>
    <row r="107" spans="2:17" x14ac:dyDescent="0.25">
      <c r="B107">
        <v>2002</v>
      </c>
      <c r="C107">
        <v>105</v>
      </c>
      <c r="D107" t="s">
        <v>305</v>
      </c>
      <c r="E107">
        <v>1</v>
      </c>
      <c r="F107">
        <v>9</v>
      </c>
      <c r="G107">
        <v>101459593</v>
      </c>
      <c r="H107">
        <v>101459593</v>
      </c>
      <c r="I107">
        <v>0</v>
      </c>
      <c r="J107">
        <v>0</v>
      </c>
      <c r="K107" s="36">
        <v>0</v>
      </c>
      <c r="L107">
        <v>0</v>
      </c>
      <c r="M107">
        <v>0</v>
      </c>
      <c r="N107">
        <v>0</v>
      </c>
      <c r="O107">
        <v>0</v>
      </c>
      <c r="P107">
        <v>101459593</v>
      </c>
      <c r="Q107">
        <v>100</v>
      </c>
    </row>
    <row r="108" spans="2:17" x14ac:dyDescent="0.25">
      <c r="B108">
        <v>2003</v>
      </c>
      <c r="C108">
        <v>106</v>
      </c>
      <c r="D108" t="s">
        <v>306</v>
      </c>
      <c r="E108">
        <v>2</v>
      </c>
      <c r="F108">
        <v>6</v>
      </c>
      <c r="G108">
        <v>74496260</v>
      </c>
      <c r="H108">
        <v>74496260</v>
      </c>
      <c r="I108">
        <v>0</v>
      </c>
      <c r="J108">
        <v>0</v>
      </c>
      <c r="K108" s="36">
        <v>0</v>
      </c>
      <c r="L108">
        <v>0</v>
      </c>
      <c r="M108">
        <v>0</v>
      </c>
      <c r="N108">
        <v>0</v>
      </c>
      <c r="O108">
        <v>0</v>
      </c>
      <c r="P108">
        <v>74496260</v>
      </c>
      <c r="Q108">
        <v>100</v>
      </c>
    </row>
    <row r="109" spans="2:17" x14ac:dyDescent="0.25">
      <c r="B109">
        <v>2003</v>
      </c>
      <c r="C109">
        <v>107</v>
      </c>
      <c r="D109" t="s">
        <v>307</v>
      </c>
      <c r="E109">
        <v>2</v>
      </c>
      <c r="F109">
        <v>6</v>
      </c>
      <c r="G109">
        <v>60490727</v>
      </c>
      <c r="H109">
        <v>60490727</v>
      </c>
      <c r="I109">
        <v>0</v>
      </c>
      <c r="J109">
        <v>0</v>
      </c>
      <c r="K109" s="36">
        <v>0</v>
      </c>
      <c r="L109">
        <v>0</v>
      </c>
      <c r="M109">
        <v>0</v>
      </c>
      <c r="N109">
        <v>0</v>
      </c>
      <c r="O109">
        <v>0</v>
      </c>
      <c r="P109">
        <v>60490727</v>
      </c>
      <c r="Q109">
        <v>100</v>
      </c>
    </row>
    <row r="110" spans="2:17" x14ac:dyDescent="0.25">
      <c r="B110">
        <v>2003</v>
      </c>
      <c r="C110">
        <v>108</v>
      </c>
      <c r="D110" t="s">
        <v>308</v>
      </c>
      <c r="E110">
        <v>1</v>
      </c>
      <c r="F110">
        <v>9</v>
      </c>
      <c r="G110">
        <v>34261558</v>
      </c>
      <c r="H110">
        <v>34261558</v>
      </c>
      <c r="I110">
        <v>0</v>
      </c>
      <c r="J110">
        <v>0</v>
      </c>
      <c r="K110" s="36">
        <v>0</v>
      </c>
      <c r="L110">
        <v>0</v>
      </c>
      <c r="M110">
        <v>0</v>
      </c>
      <c r="N110">
        <v>0</v>
      </c>
      <c r="O110">
        <v>0</v>
      </c>
      <c r="P110">
        <v>34261558</v>
      </c>
      <c r="Q110">
        <v>100</v>
      </c>
    </row>
    <row r="111" spans="2:17" x14ac:dyDescent="0.25">
      <c r="B111">
        <v>2003</v>
      </c>
      <c r="C111">
        <v>110</v>
      </c>
      <c r="D111" t="s">
        <v>309</v>
      </c>
      <c r="E111">
        <v>2</v>
      </c>
      <c r="F111">
        <v>6</v>
      </c>
      <c r="G111">
        <v>5251122</v>
      </c>
      <c r="H111">
        <v>5251122</v>
      </c>
      <c r="I111">
        <v>0</v>
      </c>
      <c r="J111">
        <v>0</v>
      </c>
      <c r="K111" s="36">
        <v>0</v>
      </c>
      <c r="L111">
        <v>0</v>
      </c>
      <c r="M111">
        <v>0</v>
      </c>
      <c r="N111">
        <v>0</v>
      </c>
      <c r="O111">
        <v>0</v>
      </c>
      <c r="P111">
        <v>5251122</v>
      </c>
      <c r="Q111">
        <v>100</v>
      </c>
    </row>
    <row r="112" spans="2:17" x14ac:dyDescent="0.25">
      <c r="B112">
        <v>2003</v>
      </c>
      <c r="C112">
        <v>111</v>
      </c>
      <c r="D112" t="s">
        <v>310</v>
      </c>
      <c r="E112">
        <v>3</v>
      </c>
      <c r="F112">
        <v>4</v>
      </c>
      <c r="G112">
        <v>31473587</v>
      </c>
      <c r="H112">
        <v>31473587</v>
      </c>
      <c r="I112">
        <v>0</v>
      </c>
      <c r="J112">
        <v>0</v>
      </c>
      <c r="K112" s="36">
        <v>0</v>
      </c>
      <c r="L112">
        <v>0</v>
      </c>
      <c r="M112">
        <v>0</v>
      </c>
      <c r="N112">
        <v>0</v>
      </c>
      <c r="O112">
        <v>0</v>
      </c>
      <c r="P112">
        <v>31473587</v>
      </c>
      <c r="Q112">
        <v>100</v>
      </c>
    </row>
    <row r="113" spans="2:17" x14ac:dyDescent="0.25">
      <c r="B113">
        <v>2003</v>
      </c>
      <c r="C113">
        <v>112</v>
      </c>
      <c r="D113" t="s">
        <v>311</v>
      </c>
      <c r="E113">
        <v>5</v>
      </c>
      <c r="F113">
        <v>9</v>
      </c>
      <c r="G113">
        <v>13689765</v>
      </c>
      <c r="H113">
        <v>13689765</v>
      </c>
      <c r="I113">
        <v>0</v>
      </c>
      <c r="J113">
        <v>0</v>
      </c>
      <c r="K113" s="36">
        <v>0</v>
      </c>
      <c r="L113">
        <v>0</v>
      </c>
      <c r="M113">
        <v>0</v>
      </c>
      <c r="N113">
        <v>0</v>
      </c>
      <c r="O113">
        <v>0</v>
      </c>
      <c r="P113">
        <v>13689765</v>
      </c>
      <c r="Q113">
        <v>100</v>
      </c>
    </row>
    <row r="114" spans="2:17" x14ac:dyDescent="0.25">
      <c r="B114">
        <v>2003</v>
      </c>
      <c r="C114">
        <v>113</v>
      </c>
      <c r="D114" t="s">
        <v>312</v>
      </c>
      <c r="E114">
        <v>2</v>
      </c>
      <c r="F114">
        <v>8</v>
      </c>
      <c r="G114">
        <v>35848818</v>
      </c>
      <c r="H114">
        <v>35848818</v>
      </c>
      <c r="I114">
        <v>0</v>
      </c>
      <c r="J114">
        <v>0</v>
      </c>
      <c r="K114" s="36">
        <v>0</v>
      </c>
      <c r="L114">
        <v>0</v>
      </c>
      <c r="M114">
        <v>0</v>
      </c>
      <c r="N114">
        <v>0</v>
      </c>
      <c r="O114">
        <v>0</v>
      </c>
      <c r="P114">
        <v>35848818</v>
      </c>
      <c r="Q114">
        <v>100</v>
      </c>
    </row>
    <row r="115" spans="2:17" x14ac:dyDescent="0.25">
      <c r="B115">
        <v>2003</v>
      </c>
      <c r="C115">
        <v>114</v>
      </c>
      <c r="D115" t="s">
        <v>313</v>
      </c>
      <c r="E115">
        <v>2</v>
      </c>
      <c r="F115">
        <v>0</v>
      </c>
      <c r="G115">
        <v>30550000</v>
      </c>
      <c r="H115">
        <v>30550000</v>
      </c>
      <c r="I115">
        <v>0</v>
      </c>
      <c r="J115">
        <v>0</v>
      </c>
      <c r="K115" s="36">
        <v>0</v>
      </c>
      <c r="L115">
        <v>0</v>
      </c>
      <c r="M115">
        <v>0</v>
      </c>
      <c r="N115">
        <v>0</v>
      </c>
      <c r="O115">
        <v>0</v>
      </c>
      <c r="P115">
        <v>30550000</v>
      </c>
      <c r="Q115">
        <v>100</v>
      </c>
    </row>
    <row r="116" spans="2:17" x14ac:dyDescent="0.25">
      <c r="B116">
        <v>2003</v>
      </c>
      <c r="C116">
        <v>117</v>
      </c>
      <c r="D116" t="s">
        <v>314</v>
      </c>
      <c r="E116">
        <v>2</v>
      </c>
      <c r="F116">
        <v>3</v>
      </c>
      <c r="G116">
        <v>44200000</v>
      </c>
      <c r="H116">
        <v>44200000</v>
      </c>
      <c r="I116">
        <v>0</v>
      </c>
      <c r="J116">
        <v>0</v>
      </c>
      <c r="K116" s="36">
        <v>0</v>
      </c>
      <c r="L116">
        <v>0</v>
      </c>
      <c r="M116">
        <v>0</v>
      </c>
      <c r="N116">
        <v>0</v>
      </c>
      <c r="O116">
        <v>0</v>
      </c>
      <c r="P116">
        <v>44200000</v>
      </c>
      <c r="Q116">
        <v>100</v>
      </c>
    </row>
    <row r="117" spans="2:17" x14ac:dyDescent="0.25">
      <c r="B117">
        <v>2003</v>
      </c>
      <c r="C117">
        <v>118</v>
      </c>
      <c r="D117" t="s">
        <v>315</v>
      </c>
      <c r="E117">
        <v>1</v>
      </c>
      <c r="F117">
        <v>4</v>
      </c>
      <c r="G117">
        <v>20623935</v>
      </c>
      <c r="H117">
        <v>20623935</v>
      </c>
      <c r="I117">
        <v>0</v>
      </c>
      <c r="J117">
        <v>0</v>
      </c>
      <c r="K117" s="36">
        <v>0</v>
      </c>
      <c r="L117">
        <v>0</v>
      </c>
      <c r="M117">
        <v>0</v>
      </c>
      <c r="N117">
        <v>0</v>
      </c>
      <c r="O117">
        <v>0</v>
      </c>
      <c r="P117">
        <v>20623935</v>
      </c>
      <c r="Q117">
        <v>100</v>
      </c>
    </row>
    <row r="118" spans="2:17" x14ac:dyDescent="0.25">
      <c r="B118">
        <v>2003</v>
      </c>
      <c r="C118">
        <v>122</v>
      </c>
      <c r="D118" t="s">
        <v>316</v>
      </c>
      <c r="E118">
        <v>1</v>
      </c>
      <c r="F118">
        <v>1</v>
      </c>
      <c r="G118">
        <v>10804671</v>
      </c>
      <c r="H118">
        <v>10804671</v>
      </c>
      <c r="I118">
        <v>0</v>
      </c>
      <c r="J118">
        <v>0</v>
      </c>
      <c r="K118" s="36">
        <v>0</v>
      </c>
      <c r="L118">
        <v>0</v>
      </c>
      <c r="M118">
        <v>0</v>
      </c>
      <c r="N118">
        <v>0</v>
      </c>
      <c r="O118">
        <v>0</v>
      </c>
      <c r="P118">
        <v>10804671</v>
      </c>
      <c r="Q118">
        <v>100</v>
      </c>
    </row>
    <row r="119" spans="2:17" x14ac:dyDescent="0.25">
      <c r="B119">
        <v>2003</v>
      </c>
      <c r="C119">
        <v>123</v>
      </c>
      <c r="D119" t="s">
        <v>317</v>
      </c>
      <c r="E119">
        <v>1</v>
      </c>
      <c r="F119">
        <v>5</v>
      </c>
      <c r="G119">
        <v>5298178</v>
      </c>
      <c r="H119">
        <v>5298178</v>
      </c>
      <c r="I119">
        <v>0</v>
      </c>
      <c r="J119">
        <v>0</v>
      </c>
      <c r="K119" s="36">
        <v>0</v>
      </c>
      <c r="L119">
        <v>0</v>
      </c>
      <c r="M119">
        <v>0</v>
      </c>
      <c r="N119">
        <v>0</v>
      </c>
      <c r="O119">
        <v>0</v>
      </c>
      <c r="P119">
        <v>5298178</v>
      </c>
      <c r="Q119">
        <v>100</v>
      </c>
    </row>
    <row r="120" spans="2:17" x14ac:dyDescent="0.25">
      <c r="B120">
        <v>2003</v>
      </c>
      <c r="C120">
        <v>124</v>
      </c>
      <c r="D120" t="s">
        <v>318</v>
      </c>
      <c r="E120">
        <v>1</v>
      </c>
      <c r="F120">
        <v>2</v>
      </c>
      <c r="G120">
        <v>53802631</v>
      </c>
      <c r="H120">
        <v>53802631</v>
      </c>
      <c r="I120">
        <v>0</v>
      </c>
      <c r="J120">
        <v>0</v>
      </c>
      <c r="K120" s="36">
        <v>0</v>
      </c>
      <c r="L120">
        <v>0</v>
      </c>
      <c r="M120">
        <v>0</v>
      </c>
      <c r="N120">
        <v>0</v>
      </c>
      <c r="O120">
        <v>0</v>
      </c>
      <c r="P120">
        <v>53802631</v>
      </c>
      <c r="Q120">
        <v>100</v>
      </c>
    </row>
    <row r="121" spans="2:17" x14ac:dyDescent="0.25">
      <c r="B121">
        <v>2003</v>
      </c>
      <c r="C121">
        <v>126</v>
      </c>
      <c r="D121" t="s">
        <v>319</v>
      </c>
      <c r="E121">
        <v>2</v>
      </c>
      <c r="F121">
        <v>9</v>
      </c>
      <c r="G121">
        <v>84484652</v>
      </c>
      <c r="H121">
        <v>84484652</v>
      </c>
      <c r="I121">
        <v>0</v>
      </c>
      <c r="J121">
        <v>0</v>
      </c>
      <c r="K121" s="36">
        <v>0</v>
      </c>
      <c r="L121">
        <v>0</v>
      </c>
      <c r="M121">
        <v>0</v>
      </c>
      <c r="N121">
        <v>0</v>
      </c>
      <c r="O121">
        <v>0</v>
      </c>
      <c r="P121">
        <v>84484652</v>
      </c>
      <c r="Q121">
        <v>100</v>
      </c>
    </row>
    <row r="122" spans="2:17" x14ac:dyDescent="0.25">
      <c r="B122">
        <v>2003</v>
      </c>
      <c r="C122">
        <v>127</v>
      </c>
      <c r="D122" t="s">
        <v>320</v>
      </c>
      <c r="E122">
        <v>1</v>
      </c>
      <c r="F122">
        <v>6</v>
      </c>
      <c r="G122">
        <v>71256073</v>
      </c>
      <c r="H122">
        <v>71256073</v>
      </c>
      <c r="I122">
        <v>0</v>
      </c>
      <c r="J122">
        <v>0</v>
      </c>
      <c r="K122" s="36">
        <v>0</v>
      </c>
      <c r="L122">
        <v>0</v>
      </c>
      <c r="M122">
        <v>0</v>
      </c>
      <c r="N122">
        <v>0</v>
      </c>
      <c r="O122">
        <v>0</v>
      </c>
      <c r="P122">
        <v>71256073</v>
      </c>
      <c r="Q122">
        <v>100</v>
      </c>
    </row>
    <row r="123" spans="2:17" x14ac:dyDescent="0.25">
      <c r="B123">
        <v>2003</v>
      </c>
      <c r="C123">
        <v>128</v>
      </c>
      <c r="D123" t="s">
        <v>321</v>
      </c>
      <c r="E123">
        <v>2</v>
      </c>
      <c r="F123">
        <v>6</v>
      </c>
      <c r="G123">
        <v>66451196</v>
      </c>
      <c r="H123">
        <v>66451196</v>
      </c>
      <c r="I123">
        <v>0</v>
      </c>
      <c r="J123">
        <v>0</v>
      </c>
      <c r="K123" s="36">
        <v>0</v>
      </c>
      <c r="L123">
        <v>0</v>
      </c>
      <c r="M123">
        <v>0</v>
      </c>
      <c r="N123">
        <v>0</v>
      </c>
      <c r="O123">
        <v>0</v>
      </c>
      <c r="P123">
        <v>66451196</v>
      </c>
      <c r="Q123">
        <v>100</v>
      </c>
    </row>
    <row r="124" spans="2:17" x14ac:dyDescent="0.25">
      <c r="B124">
        <v>2003</v>
      </c>
      <c r="C124">
        <v>130</v>
      </c>
      <c r="D124" t="s">
        <v>322</v>
      </c>
      <c r="E124">
        <v>5</v>
      </c>
      <c r="F124">
        <v>11</v>
      </c>
      <c r="G124">
        <v>91744120</v>
      </c>
      <c r="H124">
        <v>91744120</v>
      </c>
      <c r="I124">
        <v>0</v>
      </c>
      <c r="J124">
        <v>0</v>
      </c>
      <c r="K124" s="36">
        <v>0</v>
      </c>
      <c r="L124">
        <v>0</v>
      </c>
      <c r="M124">
        <v>0</v>
      </c>
      <c r="N124">
        <v>0</v>
      </c>
      <c r="O124">
        <v>0</v>
      </c>
      <c r="P124">
        <v>91744120</v>
      </c>
      <c r="Q124">
        <v>100</v>
      </c>
    </row>
    <row r="125" spans="2:17" x14ac:dyDescent="0.25">
      <c r="B125">
        <v>2004</v>
      </c>
      <c r="C125">
        <v>132</v>
      </c>
      <c r="D125" t="s">
        <v>323</v>
      </c>
      <c r="E125">
        <v>1</v>
      </c>
      <c r="F125">
        <v>4</v>
      </c>
      <c r="G125">
        <v>109168000</v>
      </c>
      <c r="H125">
        <v>109168000</v>
      </c>
      <c r="I125">
        <v>0</v>
      </c>
      <c r="J125">
        <v>0</v>
      </c>
      <c r="K125" s="36">
        <v>0</v>
      </c>
      <c r="L125">
        <v>0</v>
      </c>
      <c r="M125">
        <v>0</v>
      </c>
      <c r="N125">
        <v>0</v>
      </c>
      <c r="O125">
        <v>0</v>
      </c>
      <c r="P125">
        <v>109168000</v>
      </c>
      <c r="Q125">
        <v>100</v>
      </c>
    </row>
    <row r="126" spans="2:17" x14ac:dyDescent="0.25">
      <c r="B126">
        <v>2004</v>
      </c>
      <c r="C126">
        <v>136</v>
      </c>
      <c r="D126" t="s">
        <v>324</v>
      </c>
      <c r="E126">
        <v>1</v>
      </c>
      <c r="F126">
        <v>1</v>
      </c>
      <c r="G126">
        <v>6801712</v>
      </c>
      <c r="H126">
        <v>6801712</v>
      </c>
      <c r="I126">
        <v>0</v>
      </c>
      <c r="J126">
        <v>0</v>
      </c>
      <c r="K126" s="36">
        <v>0</v>
      </c>
      <c r="L126">
        <v>0</v>
      </c>
      <c r="M126">
        <v>0</v>
      </c>
      <c r="N126">
        <v>0</v>
      </c>
      <c r="O126">
        <v>0</v>
      </c>
      <c r="P126">
        <v>6801712</v>
      </c>
      <c r="Q126">
        <v>100</v>
      </c>
    </row>
    <row r="127" spans="2:17" x14ac:dyDescent="0.25">
      <c r="B127">
        <v>2004</v>
      </c>
      <c r="C127">
        <v>138</v>
      </c>
      <c r="D127" t="s">
        <v>325</v>
      </c>
      <c r="E127">
        <v>1</v>
      </c>
      <c r="F127">
        <v>1</v>
      </c>
      <c r="G127">
        <v>8957650</v>
      </c>
      <c r="H127">
        <v>8957650</v>
      </c>
      <c r="I127">
        <v>0</v>
      </c>
      <c r="J127">
        <v>0</v>
      </c>
      <c r="K127" s="36">
        <v>0</v>
      </c>
      <c r="L127">
        <v>0</v>
      </c>
      <c r="M127">
        <v>0</v>
      </c>
      <c r="N127">
        <v>0</v>
      </c>
      <c r="O127">
        <v>0</v>
      </c>
      <c r="P127">
        <v>8957650</v>
      </c>
      <c r="Q127">
        <v>100</v>
      </c>
    </row>
    <row r="128" spans="2:17" x14ac:dyDescent="0.25">
      <c r="B128">
        <v>2004</v>
      </c>
      <c r="C128">
        <v>139</v>
      </c>
      <c r="D128" t="s">
        <v>326</v>
      </c>
      <c r="E128">
        <v>2</v>
      </c>
      <c r="F128">
        <v>5</v>
      </c>
      <c r="G128">
        <v>11971229</v>
      </c>
      <c r="H128">
        <v>11971229</v>
      </c>
      <c r="I128">
        <v>0</v>
      </c>
      <c r="J128">
        <v>0</v>
      </c>
      <c r="K128" s="36">
        <v>0</v>
      </c>
      <c r="L128">
        <v>0</v>
      </c>
      <c r="M128">
        <v>0</v>
      </c>
      <c r="N128">
        <v>0</v>
      </c>
      <c r="O128">
        <v>0</v>
      </c>
      <c r="P128">
        <v>11971229</v>
      </c>
      <c r="Q128">
        <v>100</v>
      </c>
    </row>
    <row r="129" spans="2:17" x14ac:dyDescent="0.25">
      <c r="B129">
        <v>2004</v>
      </c>
      <c r="C129">
        <v>140</v>
      </c>
      <c r="D129" t="s">
        <v>327</v>
      </c>
      <c r="E129">
        <v>0</v>
      </c>
      <c r="F129">
        <v>10</v>
      </c>
      <c r="G129">
        <v>13077089</v>
      </c>
      <c r="H129">
        <v>13077089</v>
      </c>
      <c r="I129">
        <v>0</v>
      </c>
      <c r="J129">
        <v>0</v>
      </c>
      <c r="K129" s="36">
        <v>0</v>
      </c>
      <c r="L129">
        <v>0</v>
      </c>
      <c r="M129">
        <v>0</v>
      </c>
      <c r="N129">
        <v>0</v>
      </c>
      <c r="O129">
        <v>0</v>
      </c>
      <c r="P129">
        <v>13077089</v>
      </c>
      <c r="Q129">
        <v>100</v>
      </c>
    </row>
    <row r="130" spans="2:17" x14ac:dyDescent="0.25">
      <c r="B130">
        <v>2004</v>
      </c>
      <c r="C130">
        <v>141</v>
      </c>
      <c r="D130" t="s">
        <v>328</v>
      </c>
      <c r="E130">
        <v>0</v>
      </c>
      <c r="F130">
        <v>11</v>
      </c>
      <c r="G130">
        <v>11624579</v>
      </c>
      <c r="H130">
        <v>11624579</v>
      </c>
      <c r="I130">
        <v>0</v>
      </c>
      <c r="J130">
        <v>0</v>
      </c>
      <c r="K130" s="36">
        <v>0</v>
      </c>
      <c r="L130">
        <v>0</v>
      </c>
      <c r="M130">
        <v>0</v>
      </c>
      <c r="N130">
        <v>0</v>
      </c>
      <c r="O130">
        <v>0</v>
      </c>
      <c r="P130">
        <v>11624579</v>
      </c>
      <c r="Q130">
        <v>100</v>
      </c>
    </row>
    <row r="131" spans="2:17" x14ac:dyDescent="0.25">
      <c r="B131">
        <v>2004</v>
      </c>
      <c r="C131">
        <v>142</v>
      </c>
      <c r="D131" t="s">
        <v>329</v>
      </c>
      <c r="E131">
        <v>1</v>
      </c>
      <c r="F131">
        <v>7</v>
      </c>
      <c r="G131">
        <v>41683737</v>
      </c>
      <c r="H131">
        <v>41683737</v>
      </c>
      <c r="I131">
        <v>0</v>
      </c>
      <c r="J131">
        <v>0</v>
      </c>
      <c r="K131" s="36">
        <v>0</v>
      </c>
      <c r="L131">
        <v>0</v>
      </c>
      <c r="M131">
        <v>0</v>
      </c>
      <c r="N131">
        <v>0</v>
      </c>
      <c r="O131">
        <v>0</v>
      </c>
      <c r="P131">
        <v>41683737</v>
      </c>
      <c r="Q131">
        <v>100</v>
      </c>
    </row>
    <row r="132" spans="2:17" x14ac:dyDescent="0.25">
      <c r="B132">
        <v>2004</v>
      </c>
      <c r="C132">
        <v>143</v>
      </c>
      <c r="D132" t="s">
        <v>330</v>
      </c>
      <c r="E132">
        <v>1</v>
      </c>
      <c r="F132">
        <v>5</v>
      </c>
      <c r="G132">
        <v>80538521</v>
      </c>
      <c r="H132">
        <v>80538521</v>
      </c>
      <c r="I132">
        <v>0</v>
      </c>
      <c r="J132">
        <v>0</v>
      </c>
      <c r="K132" s="36">
        <v>0</v>
      </c>
      <c r="L132">
        <v>0</v>
      </c>
      <c r="M132">
        <v>0</v>
      </c>
      <c r="N132">
        <v>0</v>
      </c>
      <c r="O132">
        <v>0</v>
      </c>
      <c r="P132">
        <v>80538521</v>
      </c>
      <c r="Q132">
        <v>100</v>
      </c>
    </row>
    <row r="133" spans="2:17" x14ac:dyDescent="0.25">
      <c r="B133">
        <v>2004</v>
      </c>
      <c r="C133">
        <v>144</v>
      </c>
      <c r="D133" t="s">
        <v>331</v>
      </c>
      <c r="E133">
        <v>1</v>
      </c>
      <c r="F133">
        <v>9</v>
      </c>
      <c r="G133">
        <v>55307885</v>
      </c>
      <c r="H133">
        <v>55307885</v>
      </c>
      <c r="I133">
        <v>0</v>
      </c>
      <c r="J133">
        <v>0</v>
      </c>
      <c r="K133" s="36">
        <v>0</v>
      </c>
      <c r="L133">
        <v>0</v>
      </c>
      <c r="M133">
        <v>0</v>
      </c>
      <c r="N133">
        <v>0</v>
      </c>
      <c r="O133">
        <v>0</v>
      </c>
      <c r="P133">
        <v>55307885</v>
      </c>
      <c r="Q133">
        <v>100</v>
      </c>
    </row>
    <row r="134" spans="2:17" x14ac:dyDescent="0.25">
      <c r="B134">
        <v>2005</v>
      </c>
      <c r="C134">
        <v>146</v>
      </c>
      <c r="D134" t="s">
        <v>332</v>
      </c>
      <c r="E134">
        <v>7</v>
      </c>
      <c r="F134">
        <v>3</v>
      </c>
      <c r="G134">
        <v>1250000000</v>
      </c>
      <c r="H134">
        <v>1250000000</v>
      </c>
      <c r="I134">
        <v>0</v>
      </c>
      <c r="J134">
        <v>0</v>
      </c>
      <c r="K134" s="36">
        <v>0</v>
      </c>
      <c r="L134">
        <v>0</v>
      </c>
      <c r="M134">
        <v>0</v>
      </c>
      <c r="N134">
        <v>0</v>
      </c>
      <c r="O134">
        <v>0</v>
      </c>
      <c r="P134">
        <v>1250000000</v>
      </c>
      <c r="Q134">
        <v>100</v>
      </c>
    </row>
    <row r="135" spans="2:17" x14ac:dyDescent="0.25">
      <c r="B135">
        <v>2005</v>
      </c>
      <c r="C135">
        <v>147</v>
      </c>
      <c r="D135" t="s">
        <v>333</v>
      </c>
      <c r="E135">
        <v>2</v>
      </c>
      <c r="F135">
        <v>9</v>
      </c>
      <c r="G135">
        <v>174300000</v>
      </c>
      <c r="H135">
        <v>174300000</v>
      </c>
      <c r="I135">
        <v>0</v>
      </c>
      <c r="J135">
        <v>0</v>
      </c>
      <c r="K135" s="36">
        <v>0</v>
      </c>
      <c r="L135">
        <v>0</v>
      </c>
      <c r="M135">
        <v>0</v>
      </c>
      <c r="N135">
        <v>0</v>
      </c>
      <c r="O135">
        <v>0</v>
      </c>
      <c r="P135">
        <v>174300000</v>
      </c>
      <c r="Q135">
        <v>100</v>
      </c>
    </row>
    <row r="136" spans="2:17" x14ac:dyDescent="0.25">
      <c r="B136">
        <v>2005</v>
      </c>
      <c r="C136">
        <v>148</v>
      </c>
      <c r="D136" t="s">
        <v>334</v>
      </c>
      <c r="E136">
        <v>1</v>
      </c>
      <c r="F136">
        <v>1</v>
      </c>
      <c r="G136">
        <v>27623242</v>
      </c>
      <c r="H136">
        <v>27623242</v>
      </c>
      <c r="I136">
        <v>0</v>
      </c>
      <c r="J136">
        <v>0</v>
      </c>
      <c r="K136" s="36">
        <v>0</v>
      </c>
      <c r="L136">
        <v>0</v>
      </c>
      <c r="M136">
        <v>0</v>
      </c>
      <c r="N136">
        <v>0</v>
      </c>
      <c r="O136">
        <v>0</v>
      </c>
      <c r="P136">
        <v>27623242</v>
      </c>
      <c r="Q136">
        <v>100</v>
      </c>
    </row>
    <row r="137" spans="2:17" x14ac:dyDescent="0.25">
      <c r="B137">
        <v>2005</v>
      </c>
      <c r="C137">
        <v>149</v>
      </c>
      <c r="D137" t="s">
        <v>335</v>
      </c>
      <c r="E137">
        <v>1</v>
      </c>
      <c r="F137">
        <v>0</v>
      </c>
      <c r="G137">
        <v>44772268</v>
      </c>
      <c r="H137">
        <v>44772268</v>
      </c>
      <c r="I137">
        <v>0</v>
      </c>
      <c r="J137">
        <v>0</v>
      </c>
      <c r="K137" s="36">
        <v>0</v>
      </c>
      <c r="L137">
        <v>0</v>
      </c>
      <c r="M137">
        <v>0</v>
      </c>
      <c r="N137">
        <v>0</v>
      </c>
      <c r="O137">
        <v>0</v>
      </c>
      <c r="P137">
        <v>44772268</v>
      </c>
      <c r="Q137">
        <v>100</v>
      </c>
    </row>
    <row r="138" spans="2:17" x14ac:dyDescent="0.25">
      <c r="B138">
        <v>2005</v>
      </c>
      <c r="C138">
        <v>150</v>
      </c>
      <c r="D138" t="s">
        <v>336</v>
      </c>
      <c r="E138">
        <v>1</v>
      </c>
      <c r="F138">
        <v>3</v>
      </c>
      <c r="G138">
        <v>47407338</v>
      </c>
      <c r="H138">
        <v>47407338</v>
      </c>
      <c r="I138">
        <v>0</v>
      </c>
      <c r="J138">
        <v>0</v>
      </c>
      <c r="K138" s="36">
        <v>0</v>
      </c>
      <c r="L138">
        <v>0</v>
      </c>
      <c r="M138">
        <v>0</v>
      </c>
      <c r="N138">
        <v>0</v>
      </c>
      <c r="O138">
        <v>0</v>
      </c>
      <c r="P138">
        <v>47407338</v>
      </c>
      <c r="Q138">
        <v>100</v>
      </c>
    </row>
    <row r="139" spans="2:17" x14ac:dyDescent="0.25">
      <c r="B139">
        <v>2005</v>
      </c>
      <c r="C139">
        <v>151</v>
      </c>
      <c r="D139" t="s">
        <v>337</v>
      </c>
      <c r="E139">
        <v>2</v>
      </c>
      <c r="F139">
        <v>11</v>
      </c>
      <c r="G139">
        <v>15505301</v>
      </c>
      <c r="H139">
        <v>15505301</v>
      </c>
      <c r="I139">
        <v>0</v>
      </c>
      <c r="J139">
        <v>0</v>
      </c>
      <c r="K139" s="36">
        <v>0</v>
      </c>
      <c r="L139">
        <v>0</v>
      </c>
      <c r="M139">
        <v>0</v>
      </c>
      <c r="N139">
        <v>0</v>
      </c>
      <c r="O139">
        <v>0</v>
      </c>
      <c r="P139">
        <v>15505301</v>
      </c>
      <c r="Q139">
        <v>100</v>
      </c>
    </row>
    <row r="140" spans="2:17" x14ac:dyDescent="0.25">
      <c r="B140">
        <v>2005</v>
      </c>
      <c r="C140">
        <v>152</v>
      </c>
      <c r="D140" t="s">
        <v>338</v>
      </c>
      <c r="E140">
        <v>3</v>
      </c>
      <c r="F140">
        <v>1</v>
      </c>
      <c r="G140">
        <v>60690950</v>
      </c>
      <c r="H140">
        <v>60690950</v>
      </c>
      <c r="I140">
        <v>0</v>
      </c>
      <c r="J140">
        <v>0</v>
      </c>
      <c r="K140" s="36">
        <v>0</v>
      </c>
      <c r="L140">
        <v>0</v>
      </c>
      <c r="M140">
        <v>0</v>
      </c>
      <c r="N140">
        <v>0</v>
      </c>
      <c r="O140">
        <v>0</v>
      </c>
      <c r="P140">
        <v>60690950</v>
      </c>
      <c r="Q140">
        <v>100</v>
      </c>
    </row>
    <row r="141" spans="2:17" x14ac:dyDescent="0.25">
      <c r="B141">
        <v>2005</v>
      </c>
      <c r="C141">
        <v>156</v>
      </c>
      <c r="D141" t="s">
        <v>339</v>
      </c>
      <c r="E141">
        <v>4</v>
      </c>
      <c r="F141">
        <v>0</v>
      </c>
      <c r="G141">
        <v>16899027</v>
      </c>
      <c r="H141">
        <v>16899027</v>
      </c>
      <c r="I141">
        <v>0</v>
      </c>
      <c r="J141">
        <v>0</v>
      </c>
      <c r="K141" s="36">
        <v>0</v>
      </c>
      <c r="L141">
        <v>0</v>
      </c>
      <c r="M141">
        <v>0</v>
      </c>
      <c r="N141">
        <v>0</v>
      </c>
      <c r="O141">
        <v>0</v>
      </c>
      <c r="P141">
        <v>16899027</v>
      </c>
      <c r="Q141">
        <v>100</v>
      </c>
    </row>
    <row r="142" spans="2:17" x14ac:dyDescent="0.25">
      <c r="B142">
        <v>2005</v>
      </c>
      <c r="C142">
        <v>157</v>
      </c>
      <c r="D142" t="s">
        <v>340</v>
      </c>
      <c r="E142">
        <v>2</v>
      </c>
      <c r="F142">
        <v>9</v>
      </c>
      <c r="G142">
        <v>152164329</v>
      </c>
      <c r="H142">
        <v>152164329</v>
      </c>
      <c r="I142">
        <v>0</v>
      </c>
      <c r="J142">
        <v>0</v>
      </c>
      <c r="K142" s="36">
        <v>0</v>
      </c>
      <c r="L142">
        <v>0</v>
      </c>
      <c r="M142">
        <v>0</v>
      </c>
      <c r="N142">
        <v>0</v>
      </c>
      <c r="O142">
        <v>0</v>
      </c>
      <c r="P142">
        <v>152164329</v>
      </c>
      <c r="Q142">
        <v>100</v>
      </c>
    </row>
    <row r="143" spans="2:17" x14ac:dyDescent="0.25">
      <c r="B143">
        <v>2005</v>
      </c>
      <c r="C143">
        <v>158</v>
      </c>
      <c r="D143" t="s">
        <v>341</v>
      </c>
      <c r="E143">
        <v>1</v>
      </c>
      <c r="F143">
        <v>4</v>
      </c>
      <c r="G143">
        <v>13185000</v>
      </c>
      <c r="H143">
        <v>13185000</v>
      </c>
      <c r="I143">
        <v>0</v>
      </c>
      <c r="J143">
        <v>0</v>
      </c>
      <c r="K143" s="36">
        <v>0</v>
      </c>
      <c r="L143">
        <v>0</v>
      </c>
      <c r="M143">
        <v>0</v>
      </c>
      <c r="N143">
        <v>0</v>
      </c>
      <c r="O143">
        <v>0</v>
      </c>
      <c r="P143">
        <v>13185000</v>
      </c>
      <c r="Q143">
        <v>100</v>
      </c>
    </row>
    <row r="144" spans="2:17" x14ac:dyDescent="0.25">
      <c r="B144">
        <v>2005</v>
      </c>
      <c r="C144">
        <v>159</v>
      </c>
      <c r="D144" t="s">
        <v>342</v>
      </c>
      <c r="E144">
        <v>1</v>
      </c>
      <c r="F144">
        <v>0</v>
      </c>
      <c r="G144">
        <v>4496251</v>
      </c>
      <c r="H144">
        <v>4496251</v>
      </c>
      <c r="I144">
        <v>0</v>
      </c>
      <c r="J144">
        <v>0</v>
      </c>
      <c r="K144" s="36">
        <v>0</v>
      </c>
      <c r="L144">
        <v>0</v>
      </c>
      <c r="M144">
        <v>0</v>
      </c>
      <c r="N144">
        <v>0</v>
      </c>
      <c r="O144">
        <v>0</v>
      </c>
      <c r="P144">
        <v>4496251</v>
      </c>
      <c r="Q144">
        <v>100</v>
      </c>
    </row>
    <row r="145" spans="2:17" x14ac:dyDescent="0.25">
      <c r="B145">
        <v>2005</v>
      </c>
      <c r="C145">
        <v>160</v>
      </c>
      <c r="D145" t="s">
        <v>343</v>
      </c>
      <c r="E145">
        <v>0</v>
      </c>
      <c r="F145">
        <v>7</v>
      </c>
      <c r="G145">
        <v>1085000</v>
      </c>
      <c r="H145">
        <v>1085000</v>
      </c>
      <c r="I145">
        <v>0</v>
      </c>
      <c r="J145">
        <v>0</v>
      </c>
      <c r="K145" s="36">
        <v>0</v>
      </c>
      <c r="L145">
        <v>0</v>
      </c>
      <c r="M145">
        <v>0</v>
      </c>
      <c r="N145">
        <v>0</v>
      </c>
      <c r="O145">
        <v>0</v>
      </c>
      <c r="P145">
        <v>1085000</v>
      </c>
      <c r="Q145">
        <v>100</v>
      </c>
    </row>
    <row r="146" spans="2:17" x14ac:dyDescent="0.25">
      <c r="B146">
        <v>2005</v>
      </c>
      <c r="C146">
        <v>161</v>
      </c>
      <c r="D146" t="s">
        <v>344</v>
      </c>
      <c r="E146">
        <v>1</v>
      </c>
      <c r="F146">
        <v>2</v>
      </c>
      <c r="G146">
        <v>4225000</v>
      </c>
      <c r="H146">
        <v>4225000</v>
      </c>
      <c r="I146">
        <v>0</v>
      </c>
      <c r="J146">
        <v>0</v>
      </c>
      <c r="K146" s="36">
        <v>0</v>
      </c>
      <c r="L146">
        <v>0</v>
      </c>
      <c r="M146">
        <v>0</v>
      </c>
      <c r="N146">
        <v>0</v>
      </c>
      <c r="O146">
        <v>0</v>
      </c>
      <c r="P146">
        <v>4225000</v>
      </c>
      <c r="Q146">
        <v>100</v>
      </c>
    </row>
    <row r="147" spans="2:17" x14ac:dyDescent="0.25">
      <c r="B147">
        <v>2005</v>
      </c>
      <c r="C147">
        <v>162</v>
      </c>
      <c r="D147" t="s">
        <v>345</v>
      </c>
      <c r="E147">
        <v>1</v>
      </c>
      <c r="F147">
        <v>10</v>
      </c>
      <c r="G147">
        <v>1895000</v>
      </c>
      <c r="H147">
        <v>1895000</v>
      </c>
      <c r="I147">
        <v>0</v>
      </c>
      <c r="J147">
        <v>0</v>
      </c>
      <c r="K147" s="36">
        <v>0</v>
      </c>
      <c r="L147">
        <v>0</v>
      </c>
      <c r="M147">
        <v>0</v>
      </c>
      <c r="N147">
        <v>0</v>
      </c>
      <c r="O147">
        <v>0</v>
      </c>
      <c r="P147">
        <v>1895000</v>
      </c>
      <c r="Q147">
        <v>100</v>
      </c>
    </row>
    <row r="148" spans="2:17" x14ac:dyDescent="0.25">
      <c r="B148">
        <v>2005</v>
      </c>
      <c r="C148">
        <v>163</v>
      </c>
      <c r="D148" t="s">
        <v>346</v>
      </c>
      <c r="E148">
        <v>1</v>
      </c>
      <c r="F148">
        <v>5</v>
      </c>
      <c r="G148">
        <v>15643084</v>
      </c>
      <c r="H148">
        <v>15643084</v>
      </c>
      <c r="I148">
        <v>0</v>
      </c>
      <c r="J148">
        <v>0</v>
      </c>
      <c r="K148" s="36">
        <v>0</v>
      </c>
      <c r="L148">
        <v>0</v>
      </c>
      <c r="M148">
        <v>0</v>
      </c>
      <c r="N148">
        <v>0</v>
      </c>
      <c r="O148">
        <v>0</v>
      </c>
      <c r="P148">
        <v>15643084</v>
      </c>
      <c r="Q148">
        <v>100</v>
      </c>
    </row>
    <row r="149" spans="2:17" x14ac:dyDescent="0.25">
      <c r="B149">
        <v>2005</v>
      </c>
      <c r="C149">
        <v>164</v>
      </c>
      <c r="D149" t="s">
        <v>347</v>
      </c>
      <c r="E149">
        <v>1</v>
      </c>
      <c r="F149">
        <v>4</v>
      </c>
      <c r="G149">
        <v>39040504</v>
      </c>
      <c r="H149">
        <v>39040504</v>
      </c>
      <c r="I149">
        <v>0</v>
      </c>
      <c r="J149">
        <v>0</v>
      </c>
      <c r="K149" s="36">
        <v>0</v>
      </c>
      <c r="L149">
        <v>0</v>
      </c>
      <c r="M149">
        <v>0</v>
      </c>
      <c r="N149">
        <v>0</v>
      </c>
      <c r="O149">
        <v>0</v>
      </c>
      <c r="P149">
        <v>39040504</v>
      </c>
      <c r="Q149">
        <v>100</v>
      </c>
    </row>
    <row r="150" spans="2:17" x14ac:dyDescent="0.25">
      <c r="B150">
        <v>2005</v>
      </c>
      <c r="C150">
        <v>165</v>
      </c>
      <c r="D150" t="s">
        <v>348</v>
      </c>
      <c r="E150">
        <v>1</v>
      </c>
      <c r="F150">
        <v>5</v>
      </c>
      <c r="G150">
        <v>5829346</v>
      </c>
      <c r="H150">
        <v>5829346</v>
      </c>
      <c r="I150">
        <v>0</v>
      </c>
      <c r="J150">
        <v>0</v>
      </c>
      <c r="K150" s="36">
        <v>0</v>
      </c>
      <c r="L150">
        <v>0</v>
      </c>
      <c r="M150">
        <v>0</v>
      </c>
      <c r="N150">
        <v>0</v>
      </c>
      <c r="O150">
        <v>0</v>
      </c>
      <c r="P150">
        <v>5829346</v>
      </c>
      <c r="Q150">
        <v>100</v>
      </c>
    </row>
    <row r="151" spans="2:17" x14ac:dyDescent="0.25">
      <c r="B151">
        <v>2005</v>
      </c>
      <c r="C151">
        <v>166</v>
      </c>
      <c r="D151" t="s">
        <v>349</v>
      </c>
      <c r="E151">
        <v>3</v>
      </c>
      <c r="F151">
        <v>3</v>
      </c>
      <c r="G151">
        <v>60664337</v>
      </c>
      <c r="H151">
        <v>60664337</v>
      </c>
      <c r="I151">
        <v>0</v>
      </c>
      <c r="J151">
        <v>0</v>
      </c>
      <c r="K151" s="36">
        <v>0</v>
      </c>
      <c r="L151">
        <v>0</v>
      </c>
      <c r="M151">
        <v>0</v>
      </c>
      <c r="N151">
        <v>0</v>
      </c>
      <c r="O151">
        <v>0</v>
      </c>
      <c r="P151">
        <v>60664337</v>
      </c>
      <c r="Q151">
        <v>100</v>
      </c>
    </row>
    <row r="152" spans="2:17" x14ac:dyDescent="0.25">
      <c r="B152">
        <v>2005</v>
      </c>
      <c r="C152">
        <v>167</v>
      </c>
      <c r="D152" t="s">
        <v>350</v>
      </c>
      <c r="E152">
        <v>2</v>
      </c>
      <c r="F152">
        <v>10</v>
      </c>
      <c r="G152">
        <v>144149995</v>
      </c>
      <c r="H152">
        <v>144149995</v>
      </c>
      <c r="I152">
        <v>0</v>
      </c>
      <c r="J152">
        <v>0</v>
      </c>
      <c r="K152" s="36">
        <v>0</v>
      </c>
      <c r="L152">
        <v>0</v>
      </c>
      <c r="M152">
        <v>0</v>
      </c>
      <c r="N152">
        <v>0</v>
      </c>
      <c r="O152">
        <v>0</v>
      </c>
      <c r="P152">
        <v>144149995</v>
      </c>
      <c r="Q152">
        <v>100</v>
      </c>
    </row>
    <row r="153" spans="2:17" x14ac:dyDescent="0.25">
      <c r="B153">
        <v>2005</v>
      </c>
      <c r="C153">
        <v>168</v>
      </c>
      <c r="D153" t="s">
        <v>351</v>
      </c>
      <c r="E153">
        <v>1</v>
      </c>
      <c r="F153">
        <v>4</v>
      </c>
      <c r="G153">
        <v>32762248</v>
      </c>
      <c r="H153">
        <v>32762248</v>
      </c>
      <c r="I153">
        <v>0</v>
      </c>
      <c r="J153">
        <v>0</v>
      </c>
      <c r="K153" s="36">
        <v>0</v>
      </c>
      <c r="L153">
        <v>0</v>
      </c>
      <c r="M153">
        <v>0</v>
      </c>
      <c r="N153">
        <v>0</v>
      </c>
      <c r="O153">
        <v>0</v>
      </c>
      <c r="P153">
        <v>32762248</v>
      </c>
      <c r="Q153">
        <v>100</v>
      </c>
    </row>
    <row r="154" spans="2:17" x14ac:dyDescent="0.25">
      <c r="B154">
        <v>2005</v>
      </c>
      <c r="C154">
        <v>170</v>
      </c>
      <c r="D154" t="s">
        <v>352</v>
      </c>
      <c r="E154">
        <v>1</v>
      </c>
      <c r="F154">
        <v>5</v>
      </c>
      <c r="G154">
        <v>79870301</v>
      </c>
      <c r="H154">
        <v>79870301</v>
      </c>
      <c r="I154">
        <v>0</v>
      </c>
      <c r="J154">
        <v>0</v>
      </c>
      <c r="K154" s="36">
        <v>0</v>
      </c>
      <c r="L154">
        <v>0</v>
      </c>
      <c r="M154">
        <v>0</v>
      </c>
      <c r="N154">
        <v>0</v>
      </c>
      <c r="O154">
        <v>0</v>
      </c>
      <c r="P154">
        <v>79870301</v>
      </c>
      <c r="Q154">
        <v>100</v>
      </c>
    </row>
    <row r="155" spans="2:17" x14ac:dyDescent="0.25">
      <c r="B155">
        <v>2006</v>
      </c>
      <c r="C155">
        <v>171</v>
      </c>
      <c r="D155" t="s">
        <v>115</v>
      </c>
      <c r="E155">
        <v>8</v>
      </c>
      <c r="F155">
        <v>11</v>
      </c>
      <c r="G155">
        <v>571001108</v>
      </c>
      <c r="H155">
        <v>492067711</v>
      </c>
      <c r="I155">
        <v>48533397</v>
      </c>
      <c r="J155">
        <v>28400000</v>
      </c>
      <c r="K155" s="36">
        <v>2000000</v>
      </c>
      <c r="L155">
        <v>0</v>
      </c>
      <c r="M155">
        <v>0</v>
      </c>
      <c r="N155">
        <v>0</v>
      </c>
      <c r="O155">
        <v>0</v>
      </c>
      <c r="P155">
        <v>571001108</v>
      </c>
      <c r="Q155">
        <v>100</v>
      </c>
    </row>
    <row r="156" spans="2:17" x14ac:dyDescent="0.25">
      <c r="B156">
        <v>2006</v>
      </c>
      <c r="C156">
        <v>176</v>
      </c>
      <c r="D156" t="s">
        <v>353</v>
      </c>
      <c r="E156">
        <v>1</v>
      </c>
      <c r="F156">
        <v>10</v>
      </c>
      <c r="G156">
        <v>35986091</v>
      </c>
      <c r="H156">
        <v>35986091</v>
      </c>
      <c r="I156">
        <v>0</v>
      </c>
      <c r="J156">
        <v>0</v>
      </c>
      <c r="K156" s="36">
        <v>0</v>
      </c>
      <c r="L156">
        <v>0</v>
      </c>
      <c r="M156">
        <v>0</v>
      </c>
      <c r="N156">
        <v>0</v>
      </c>
      <c r="O156">
        <v>0</v>
      </c>
      <c r="P156">
        <v>35986091</v>
      </c>
      <c r="Q156">
        <v>100</v>
      </c>
    </row>
    <row r="157" spans="2:17" x14ac:dyDescent="0.25">
      <c r="B157">
        <v>2006</v>
      </c>
      <c r="C157">
        <v>177</v>
      </c>
      <c r="D157" t="s">
        <v>354</v>
      </c>
      <c r="E157">
        <v>0</v>
      </c>
      <c r="F157">
        <v>11</v>
      </c>
      <c r="G157">
        <v>1235309</v>
      </c>
      <c r="H157">
        <v>1235309</v>
      </c>
      <c r="I157">
        <v>0</v>
      </c>
      <c r="J157">
        <v>0</v>
      </c>
      <c r="K157" s="36">
        <v>0</v>
      </c>
      <c r="L157">
        <v>0</v>
      </c>
      <c r="M157">
        <v>0</v>
      </c>
      <c r="N157">
        <v>0</v>
      </c>
      <c r="O157">
        <v>0</v>
      </c>
      <c r="P157">
        <v>1235309</v>
      </c>
      <c r="Q157">
        <v>100</v>
      </c>
    </row>
    <row r="158" spans="2:17" x14ac:dyDescent="0.25">
      <c r="B158">
        <v>2006</v>
      </c>
      <c r="C158">
        <v>181</v>
      </c>
      <c r="D158" t="s">
        <v>355</v>
      </c>
      <c r="E158">
        <v>4</v>
      </c>
      <c r="F158">
        <v>4</v>
      </c>
      <c r="G158">
        <v>644557506</v>
      </c>
      <c r="H158">
        <v>644557506</v>
      </c>
      <c r="I158">
        <v>0</v>
      </c>
      <c r="J158">
        <v>0</v>
      </c>
      <c r="K158" s="36">
        <v>0</v>
      </c>
      <c r="L158">
        <v>0</v>
      </c>
      <c r="M158">
        <v>0</v>
      </c>
      <c r="N158">
        <v>0</v>
      </c>
      <c r="O158">
        <v>0</v>
      </c>
      <c r="P158">
        <v>644557506</v>
      </c>
      <c r="Q158">
        <v>100</v>
      </c>
    </row>
    <row r="159" spans="2:17" x14ac:dyDescent="0.25">
      <c r="B159">
        <v>2006</v>
      </c>
      <c r="C159">
        <v>182</v>
      </c>
      <c r="D159" t="s">
        <v>356</v>
      </c>
      <c r="E159">
        <v>2</v>
      </c>
      <c r="F159">
        <v>3</v>
      </c>
      <c r="G159">
        <v>31950000</v>
      </c>
      <c r="H159">
        <v>31950000</v>
      </c>
      <c r="I159">
        <v>0</v>
      </c>
      <c r="J159">
        <v>0</v>
      </c>
      <c r="K159" s="36">
        <v>0</v>
      </c>
      <c r="L159">
        <v>0</v>
      </c>
      <c r="M159">
        <v>0</v>
      </c>
      <c r="N159">
        <v>0</v>
      </c>
      <c r="O159">
        <v>0</v>
      </c>
      <c r="P159">
        <v>31950000</v>
      </c>
      <c r="Q159">
        <v>100</v>
      </c>
    </row>
    <row r="160" spans="2:17" x14ac:dyDescent="0.25">
      <c r="B160">
        <v>2006</v>
      </c>
      <c r="C160">
        <v>183</v>
      </c>
      <c r="D160" t="s">
        <v>357</v>
      </c>
      <c r="E160">
        <v>1</v>
      </c>
      <c r="F160">
        <v>6</v>
      </c>
      <c r="G160">
        <v>5755000</v>
      </c>
      <c r="H160">
        <v>5755000</v>
      </c>
      <c r="I160">
        <v>0</v>
      </c>
      <c r="J160">
        <v>0</v>
      </c>
      <c r="K160" s="36">
        <v>0</v>
      </c>
      <c r="L160">
        <v>0</v>
      </c>
      <c r="M160">
        <v>0</v>
      </c>
      <c r="N160">
        <v>0</v>
      </c>
      <c r="O160">
        <v>0</v>
      </c>
      <c r="P160">
        <v>5755000</v>
      </c>
      <c r="Q160">
        <v>100</v>
      </c>
    </row>
    <row r="161" spans="2:17" x14ac:dyDescent="0.25">
      <c r="B161">
        <v>2006</v>
      </c>
      <c r="C161">
        <v>185</v>
      </c>
      <c r="D161" t="s">
        <v>358</v>
      </c>
      <c r="E161">
        <v>4</v>
      </c>
      <c r="F161">
        <v>2</v>
      </c>
      <c r="G161">
        <v>23200586</v>
      </c>
      <c r="H161">
        <v>23200586</v>
      </c>
      <c r="I161">
        <v>0</v>
      </c>
      <c r="J161">
        <v>0</v>
      </c>
      <c r="K161" s="36">
        <v>0</v>
      </c>
      <c r="L161">
        <v>0</v>
      </c>
      <c r="M161">
        <v>0</v>
      </c>
      <c r="N161">
        <v>0</v>
      </c>
      <c r="O161">
        <v>0</v>
      </c>
      <c r="P161">
        <v>23200586</v>
      </c>
      <c r="Q161">
        <v>100</v>
      </c>
    </row>
    <row r="162" spans="2:17" x14ac:dyDescent="0.25">
      <c r="B162">
        <v>2006</v>
      </c>
      <c r="C162">
        <v>188</v>
      </c>
      <c r="D162" t="s">
        <v>117</v>
      </c>
      <c r="E162">
        <v>11</v>
      </c>
      <c r="F162">
        <v>8</v>
      </c>
      <c r="G162">
        <v>281338128</v>
      </c>
      <c r="H162">
        <v>249021041</v>
      </c>
      <c r="I162">
        <v>10085920</v>
      </c>
      <c r="J162">
        <v>0</v>
      </c>
      <c r="K162" s="36">
        <v>22231167</v>
      </c>
      <c r="L162">
        <v>0</v>
      </c>
      <c r="M162">
        <v>0</v>
      </c>
      <c r="N162">
        <v>0</v>
      </c>
      <c r="O162">
        <v>0</v>
      </c>
      <c r="P162">
        <v>281338128</v>
      </c>
      <c r="Q162">
        <v>100</v>
      </c>
    </row>
    <row r="163" spans="2:17" x14ac:dyDescent="0.25">
      <c r="B163">
        <v>2006</v>
      </c>
      <c r="C163">
        <v>189</v>
      </c>
      <c r="D163" t="s">
        <v>359</v>
      </c>
      <c r="E163">
        <v>1</v>
      </c>
      <c r="F163">
        <v>7</v>
      </c>
      <c r="G163">
        <v>16044993</v>
      </c>
      <c r="H163">
        <v>16044993</v>
      </c>
      <c r="I163">
        <v>0</v>
      </c>
      <c r="J163">
        <v>0</v>
      </c>
      <c r="K163" s="36">
        <v>0</v>
      </c>
      <c r="L163">
        <v>0</v>
      </c>
      <c r="M163">
        <v>0</v>
      </c>
      <c r="N163">
        <v>0</v>
      </c>
      <c r="O163">
        <v>0</v>
      </c>
      <c r="P163">
        <v>16044993</v>
      </c>
      <c r="Q163">
        <v>100</v>
      </c>
    </row>
    <row r="164" spans="2:17" x14ac:dyDescent="0.25">
      <c r="B164">
        <v>2006</v>
      </c>
      <c r="C164">
        <v>190</v>
      </c>
      <c r="D164" t="s">
        <v>360</v>
      </c>
      <c r="E164">
        <v>7</v>
      </c>
      <c r="F164">
        <v>1</v>
      </c>
      <c r="G164">
        <v>49281744</v>
      </c>
      <c r="H164">
        <v>34378944</v>
      </c>
      <c r="I164">
        <v>14902800</v>
      </c>
      <c r="J164">
        <v>0</v>
      </c>
      <c r="K164" s="36">
        <v>0</v>
      </c>
      <c r="L164">
        <v>0</v>
      </c>
      <c r="M164">
        <v>0</v>
      </c>
      <c r="N164">
        <v>0</v>
      </c>
      <c r="O164">
        <v>0</v>
      </c>
      <c r="P164">
        <v>49281744</v>
      </c>
      <c r="Q164">
        <v>100</v>
      </c>
    </row>
    <row r="165" spans="2:17" x14ac:dyDescent="0.25">
      <c r="B165">
        <v>2006</v>
      </c>
      <c r="C165">
        <v>191</v>
      </c>
      <c r="D165" t="s">
        <v>361</v>
      </c>
      <c r="E165">
        <v>2</v>
      </c>
      <c r="F165">
        <v>5</v>
      </c>
      <c r="G165">
        <v>5473998</v>
      </c>
      <c r="H165">
        <v>5473998</v>
      </c>
      <c r="I165">
        <v>0</v>
      </c>
      <c r="J165">
        <v>0</v>
      </c>
      <c r="K165" s="36">
        <v>0</v>
      </c>
      <c r="L165">
        <v>0</v>
      </c>
      <c r="M165">
        <v>0</v>
      </c>
      <c r="N165">
        <v>0</v>
      </c>
      <c r="O165">
        <v>0</v>
      </c>
      <c r="P165">
        <v>5473998</v>
      </c>
      <c r="Q165">
        <v>100</v>
      </c>
    </row>
    <row r="166" spans="2:17" x14ac:dyDescent="0.25">
      <c r="B166">
        <v>2006</v>
      </c>
      <c r="C166">
        <v>192</v>
      </c>
      <c r="D166" t="s">
        <v>362</v>
      </c>
      <c r="E166">
        <v>6</v>
      </c>
      <c r="F166">
        <v>1</v>
      </c>
      <c r="G166">
        <v>38657277</v>
      </c>
      <c r="H166">
        <v>38657277</v>
      </c>
      <c r="I166">
        <v>0</v>
      </c>
      <c r="J166">
        <v>0</v>
      </c>
      <c r="K166" s="36">
        <v>0</v>
      </c>
      <c r="L166">
        <v>0</v>
      </c>
      <c r="M166">
        <v>0</v>
      </c>
      <c r="N166">
        <v>0</v>
      </c>
      <c r="O166">
        <v>0</v>
      </c>
      <c r="P166">
        <v>38657277</v>
      </c>
      <c r="Q166">
        <v>100</v>
      </c>
    </row>
    <row r="167" spans="2:17" x14ac:dyDescent="0.25">
      <c r="B167">
        <v>2006</v>
      </c>
      <c r="C167">
        <v>193</v>
      </c>
      <c r="D167" t="s">
        <v>363</v>
      </c>
      <c r="E167">
        <v>1</v>
      </c>
      <c r="F167">
        <v>1</v>
      </c>
      <c r="G167">
        <v>3806612</v>
      </c>
      <c r="H167">
        <v>3806612</v>
      </c>
      <c r="I167">
        <v>0</v>
      </c>
      <c r="J167">
        <v>0</v>
      </c>
      <c r="K167" s="36">
        <v>0</v>
      </c>
      <c r="L167">
        <v>0</v>
      </c>
      <c r="M167">
        <v>0</v>
      </c>
      <c r="N167">
        <v>0</v>
      </c>
      <c r="O167">
        <v>0</v>
      </c>
      <c r="P167">
        <v>3806612</v>
      </c>
      <c r="Q167">
        <v>100</v>
      </c>
    </row>
    <row r="168" spans="2:17" x14ac:dyDescent="0.25">
      <c r="B168">
        <v>2006</v>
      </c>
      <c r="C168">
        <v>194</v>
      </c>
      <c r="D168" t="s">
        <v>364</v>
      </c>
      <c r="E168">
        <v>3</v>
      </c>
      <c r="F168">
        <v>0</v>
      </c>
      <c r="G168">
        <v>39213885</v>
      </c>
      <c r="H168">
        <v>39213885</v>
      </c>
      <c r="I168">
        <v>0</v>
      </c>
      <c r="J168">
        <v>0</v>
      </c>
      <c r="K168" s="36">
        <v>0</v>
      </c>
      <c r="L168">
        <v>0</v>
      </c>
      <c r="M168">
        <v>0</v>
      </c>
      <c r="N168">
        <v>0</v>
      </c>
      <c r="O168">
        <v>0</v>
      </c>
      <c r="P168">
        <v>39213885</v>
      </c>
      <c r="Q168">
        <v>100</v>
      </c>
    </row>
    <row r="169" spans="2:17" x14ac:dyDescent="0.25">
      <c r="B169">
        <v>2006</v>
      </c>
      <c r="C169">
        <v>195</v>
      </c>
      <c r="D169" t="s">
        <v>365</v>
      </c>
      <c r="E169">
        <v>4</v>
      </c>
      <c r="F169">
        <v>6</v>
      </c>
      <c r="G169">
        <v>96751513</v>
      </c>
      <c r="H169">
        <v>96751513</v>
      </c>
      <c r="I169">
        <v>0</v>
      </c>
      <c r="J169">
        <v>0</v>
      </c>
      <c r="K169" s="36">
        <v>0</v>
      </c>
      <c r="L169">
        <v>0</v>
      </c>
      <c r="M169">
        <v>0</v>
      </c>
      <c r="N169">
        <v>0</v>
      </c>
      <c r="O169">
        <v>0</v>
      </c>
      <c r="P169">
        <v>96751513</v>
      </c>
      <c r="Q169">
        <v>100</v>
      </c>
    </row>
    <row r="170" spans="2:17" x14ac:dyDescent="0.25">
      <c r="B170">
        <v>2006</v>
      </c>
      <c r="C170">
        <v>197</v>
      </c>
      <c r="D170" t="s">
        <v>366</v>
      </c>
      <c r="E170">
        <v>1</v>
      </c>
      <c r="F170">
        <v>3</v>
      </c>
      <c r="G170">
        <v>15915494</v>
      </c>
      <c r="H170">
        <v>15915494</v>
      </c>
      <c r="I170">
        <v>0</v>
      </c>
      <c r="J170">
        <v>0</v>
      </c>
      <c r="K170" s="36">
        <v>0</v>
      </c>
      <c r="L170">
        <v>0</v>
      </c>
      <c r="M170">
        <v>0</v>
      </c>
      <c r="N170">
        <v>0</v>
      </c>
      <c r="O170">
        <v>0</v>
      </c>
      <c r="P170">
        <v>15915494</v>
      </c>
      <c r="Q170">
        <v>100</v>
      </c>
    </row>
    <row r="171" spans="2:17" x14ac:dyDescent="0.25">
      <c r="B171">
        <v>2006</v>
      </c>
      <c r="C171">
        <v>198</v>
      </c>
      <c r="D171" t="s">
        <v>367</v>
      </c>
      <c r="E171">
        <v>3</v>
      </c>
      <c r="F171">
        <v>0</v>
      </c>
      <c r="G171">
        <v>20077884</v>
      </c>
      <c r="H171">
        <v>20077884</v>
      </c>
      <c r="I171">
        <v>0</v>
      </c>
      <c r="J171">
        <v>0</v>
      </c>
      <c r="K171" s="36">
        <v>0</v>
      </c>
      <c r="L171">
        <v>0</v>
      </c>
      <c r="M171">
        <v>0</v>
      </c>
      <c r="N171">
        <v>0</v>
      </c>
      <c r="O171">
        <v>0</v>
      </c>
      <c r="P171">
        <v>20077884</v>
      </c>
      <c r="Q171">
        <v>100</v>
      </c>
    </row>
    <row r="172" spans="2:17" x14ac:dyDescent="0.25">
      <c r="B172">
        <v>2006</v>
      </c>
      <c r="C172">
        <v>199</v>
      </c>
      <c r="D172" t="s">
        <v>368</v>
      </c>
      <c r="E172">
        <v>2</v>
      </c>
      <c r="F172">
        <v>3</v>
      </c>
      <c r="G172">
        <v>15498101</v>
      </c>
      <c r="H172">
        <v>15498101</v>
      </c>
      <c r="I172">
        <v>0</v>
      </c>
      <c r="J172">
        <v>0</v>
      </c>
      <c r="K172" s="36">
        <v>0</v>
      </c>
      <c r="L172">
        <v>0</v>
      </c>
      <c r="M172">
        <v>0</v>
      </c>
      <c r="N172">
        <v>0</v>
      </c>
      <c r="O172">
        <v>0</v>
      </c>
      <c r="P172">
        <v>15498101</v>
      </c>
      <c r="Q172">
        <v>100</v>
      </c>
    </row>
    <row r="173" spans="2:17" x14ac:dyDescent="0.25">
      <c r="B173">
        <v>2006</v>
      </c>
      <c r="C173">
        <v>200</v>
      </c>
      <c r="D173" t="s">
        <v>369</v>
      </c>
      <c r="E173">
        <v>3</v>
      </c>
      <c r="F173">
        <v>6</v>
      </c>
      <c r="G173">
        <v>69792999</v>
      </c>
      <c r="H173">
        <v>69792999</v>
      </c>
      <c r="I173">
        <v>0</v>
      </c>
      <c r="J173">
        <v>0</v>
      </c>
      <c r="K173" s="36">
        <v>0</v>
      </c>
      <c r="L173">
        <v>0</v>
      </c>
      <c r="M173">
        <v>0</v>
      </c>
      <c r="N173">
        <v>0</v>
      </c>
      <c r="O173">
        <v>0</v>
      </c>
      <c r="P173">
        <v>69792999</v>
      </c>
      <c r="Q173">
        <v>100</v>
      </c>
    </row>
    <row r="174" spans="2:17" x14ac:dyDescent="0.25">
      <c r="B174">
        <v>2006</v>
      </c>
      <c r="C174">
        <v>201</v>
      </c>
      <c r="D174" t="s">
        <v>370</v>
      </c>
      <c r="E174">
        <v>5</v>
      </c>
      <c r="F174">
        <v>10</v>
      </c>
      <c r="G174">
        <v>88433911</v>
      </c>
      <c r="H174">
        <v>88433911</v>
      </c>
      <c r="I174">
        <v>0</v>
      </c>
      <c r="J174">
        <v>0</v>
      </c>
      <c r="K174" s="36">
        <v>0</v>
      </c>
      <c r="L174">
        <v>0</v>
      </c>
      <c r="M174">
        <v>0</v>
      </c>
      <c r="N174">
        <v>0</v>
      </c>
      <c r="O174">
        <v>0</v>
      </c>
      <c r="P174">
        <v>88433911</v>
      </c>
      <c r="Q174">
        <v>100</v>
      </c>
    </row>
    <row r="175" spans="2:17" x14ac:dyDescent="0.25">
      <c r="B175">
        <v>2006</v>
      </c>
      <c r="C175">
        <v>202</v>
      </c>
      <c r="D175" t="s">
        <v>371</v>
      </c>
      <c r="E175">
        <v>4</v>
      </c>
      <c r="F175">
        <v>1</v>
      </c>
      <c r="G175">
        <v>131067161</v>
      </c>
      <c r="H175">
        <v>131067161</v>
      </c>
      <c r="I175">
        <v>0</v>
      </c>
      <c r="J175">
        <v>0</v>
      </c>
      <c r="K175" s="36">
        <v>0</v>
      </c>
      <c r="L175">
        <v>0</v>
      </c>
      <c r="M175">
        <v>0</v>
      </c>
      <c r="N175">
        <v>0</v>
      </c>
      <c r="O175">
        <v>0</v>
      </c>
      <c r="P175">
        <v>131067161</v>
      </c>
      <c r="Q175">
        <v>100</v>
      </c>
    </row>
    <row r="176" spans="2:17" x14ac:dyDescent="0.25">
      <c r="B176">
        <v>2006</v>
      </c>
      <c r="C176">
        <v>203</v>
      </c>
      <c r="D176" t="s">
        <v>372</v>
      </c>
      <c r="E176">
        <v>2</v>
      </c>
      <c r="F176">
        <v>4</v>
      </c>
      <c r="G176">
        <v>36869918</v>
      </c>
      <c r="H176">
        <v>36869918</v>
      </c>
      <c r="I176">
        <v>0</v>
      </c>
      <c r="J176">
        <v>0</v>
      </c>
      <c r="K176" s="36">
        <v>0</v>
      </c>
      <c r="L176">
        <v>0</v>
      </c>
      <c r="M176">
        <v>0</v>
      </c>
      <c r="N176">
        <v>0</v>
      </c>
      <c r="O176">
        <v>0</v>
      </c>
      <c r="P176">
        <v>36869918</v>
      </c>
      <c r="Q176">
        <v>100</v>
      </c>
    </row>
    <row r="177" spans="2:17" x14ac:dyDescent="0.25">
      <c r="B177">
        <v>2006</v>
      </c>
      <c r="C177">
        <v>204</v>
      </c>
      <c r="D177" t="s">
        <v>373</v>
      </c>
      <c r="E177">
        <v>1</v>
      </c>
      <c r="F177">
        <v>7</v>
      </c>
      <c r="G177">
        <v>106478465</v>
      </c>
      <c r="H177">
        <v>106478465</v>
      </c>
      <c r="I177">
        <v>0</v>
      </c>
      <c r="J177">
        <v>0</v>
      </c>
      <c r="K177" s="36">
        <v>0</v>
      </c>
      <c r="L177">
        <v>0</v>
      </c>
      <c r="M177">
        <v>0</v>
      </c>
      <c r="N177">
        <v>0</v>
      </c>
      <c r="O177">
        <v>0</v>
      </c>
      <c r="P177">
        <v>106478465</v>
      </c>
      <c r="Q177">
        <v>100</v>
      </c>
    </row>
    <row r="178" spans="2:17" x14ac:dyDescent="0.25">
      <c r="B178">
        <v>2006</v>
      </c>
      <c r="C178">
        <v>205</v>
      </c>
      <c r="D178" t="s">
        <v>374</v>
      </c>
      <c r="E178">
        <v>2</v>
      </c>
      <c r="F178">
        <v>1</v>
      </c>
      <c r="G178">
        <v>116504036</v>
      </c>
      <c r="H178">
        <v>116504036</v>
      </c>
      <c r="I178">
        <v>0</v>
      </c>
      <c r="J178">
        <v>0</v>
      </c>
      <c r="K178" s="36">
        <v>0</v>
      </c>
      <c r="L178">
        <v>0</v>
      </c>
      <c r="M178">
        <v>0</v>
      </c>
      <c r="N178">
        <v>0</v>
      </c>
      <c r="O178">
        <v>0</v>
      </c>
      <c r="P178">
        <v>116504036</v>
      </c>
      <c r="Q178">
        <v>100</v>
      </c>
    </row>
    <row r="179" spans="2:17" x14ac:dyDescent="0.25">
      <c r="B179">
        <v>2007</v>
      </c>
      <c r="C179">
        <v>206</v>
      </c>
      <c r="D179" t="s">
        <v>375</v>
      </c>
      <c r="E179">
        <v>1</v>
      </c>
      <c r="F179">
        <v>2</v>
      </c>
      <c r="G179">
        <v>42137969</v>
      </c>
      <c r="H179">
        <v>42137969</v>
      </c>
      <c r="I179">
        <v>0</v>
      </c>
      <c r="J179">
        <v>0</v>
      </c>
      <c r="K179" s="36">
        <v>0</v>
      </c>
      <c r="L179">
        <v>0</v>
      </c>
      <c r="M179">
        <v>0</v>
      </c>
      <c r="N179">
        <v>0</v>
      </c>
      <c r="O179">
        <v>0</v>
      </c>
      <c r="P179">
        <v>42137969</v>
      </c>
      <c r="Q179">
        <v>100</v>
      </c>
    </row>
    <row r="180" spans="2:17" x14ac:dyDescent="0.25">
      <c r="B180">
        <v>2007</v>
      </c>
      <c r="C180">
        <v>207</v>
      </c>
      <c r="D180" t="s">
        <v>376</v>
      </c>
      <c r="E180">
        <v>2</v>
      </c>
      <c r="F180">
        <v>8</v>
      </c>
      <c r="G180">
        <v>47937254</v>
      </c>
      <c r="H180">
        <v>47937254</v>
      </c>
      <c r="I180">
        <v>0</v>
      </c>
      <c r="J180">
        <v>0</v>
      </c>
      <c r="K180" s="36">
        <v>0</v>
      </c>
      <c r="L180">
        <v>0</v>
      </c>
      <c r="M180">
        <v>0</v>
      </c>
      <c r="N180">
        <v>0</v>
      </c>
      <c r="O180">
        <v>0</v>
      </c>
      <c r="P180">
        <v>47937254</v>
      </c>
      <c r="Q180">
        <v>100</v>
      </c>
    </row>
    <row r="181" spans="2:17" x14ac:dyDescent="0.25">
      <c r="B181">
        <v>2007</v>
      </c>
      <c r="C181">
        <v>208</v>
      </c>
      <c r="D181" t="s">
        <v>377</v>
      </c>
      <c r="E181">
        <v>1</v>
      </c>
      <c r="F181">
        <v>1</v>
      </c>
      <c r="G181">
        <v>9390785</v>
      </c>
      <c r="H181">
        <v>9390785</v>
      </c>
      <c r="I181">
        <v>0</v>
      </c>
      <c r="J181">
        <v>0</v>
      </c>
      <c r="K181" s="36">
        <v>0</v>
      </c>
      <c r="L181">
        <v>0</v>
      </c>
      <c r="M181">
        <v>0</v>
      </c>
      <c r="N181">
        <v>0</v>
      </c>
      <c r="O181">
        <v>0</v>
      </c>
      <c r="P181">
        <v>9390785</v>
      </c>
      <c r="Q181">
        <v>100</v>
      </c>
    </row>
    <row r="182" spans="2:17" x14ac:dyDescent="0.25">
      <c r="B182">
        <v>2007</v>
      </c>
      <c r="C182">
        <v>209</v>
      </c>
      <c r="D182" t="s">
        <v>119</v>
      </c>
      <c r="E182">
        <v>12</v>
      </c>
      <c r="F182">
        <v>10</v>
      </c>
      <c r="G182">
        <v>132991000</v>
      </c>
      <c r="H182">
        <v>48470481</v>
      </c>
      <c r="I182">
        <v>0</v>
      </c>
      <c r="J182">
        <v>12000000</v>
      </c>
      <c r="K182" s="36">
        <v>566043</v>
      </c>
      <c r="L182">
        <v>0</v>
      </c>
      <c r="M182">
        <v>0</v>
      </c>
      <c r="N182">
        <v>0</v>
      </c>
      <c r="O182">
        <v>71954476</v>
      </c>
      <c r="P182">
        <v>61036524</v>
      </c>
      <c r="Q182">
        <v>45.895229000458599</v>
      </c>
    </row>
    <row r="183" spans="2:17" x14ac:dyDescent="0.25">
      <c r="B183">
        <v>2007</v>
      </c>
      <c r="C183">
        <v>210</v>
      </c>
      <c r="D183" t="s">
        <v>378</v>
      </c>
      <c r="E183">
        <v>2</v>
      </c>
      <c r="F183">
        <v>3</v>
      </c>
      <c r="G183">
        <v>138211483</v>
      </c>
      <c r="H183">
        <v>138211483</v>
      </c>
      <c r="I183">
        <v>0</v>
      </c>
      <c r="J183">
        <v>0</v>
      </c>
      <c r="K183" s="36">
        <v>0</v>
      </c>
      <c r="L183">
        <v>0</v>
      </c>
      <c r="M183">
        <v>0</v>
      </c>
      <c r="N183">
        <v>0</v>
      </c>
      <c r="O183">
        <v>0</v>
      </c>
      <c r="P183">
        <v>138211483</v>
      </c>
      <c r="Q183">
        <v>100</v>
      </c>
    </row>
    <row r="184" spans="2:17" x14ac:dyDescent="0.25">
      <c r="B184">
        <v>2007</v>
      </c>
      <c r="C184">
        <v>211</v>
      </c>
      <c r="D184" t="s">
        <v>379</v>
      </c>
      <c r="E184">
        <v>5</v>
      </c>
      <c r="F184">
        <v>2</v>
      </c>
      <c r="G184">
        <v>182381694</v>
      </c>
      <c r="H184">
        <v>182381694</v>
      </c>
      <c r="I184">
        <v>0</v>
      </c>
      <c r="J184">
        <v>0</v>
      </c>
      <c r="K184" s="36">
        <v>0</v>
      </c>
      <c r="L184">
        <v>0</v>
      </c>
      <c r="M184">
        <v>0</v>
      </c>
      <c r="N184">
        <v>0</v>
      </c>
      <c r="O184">
        <v>0</v>
      </c>
      <c r="P184">
        <v>182381694</v>
      </c>
      <c r="Q184">
        <v>100</v>
      </c>
    </row>
    <row r="185" spans="2:17" x14ac:dyDescent="0.25">
      <c r="B185">
        <v>2007</v>
      </c>
      <c r="C185">
        <v>212</v>
      </c>
      <c r="D185" t="s">
        <v>120</v>
      </c>
      <c r="E185">
        <v>6</v>
      </c>
      <c r="F185">
        <v>7</v>
      </c>
      <c r="G185">
        <v>34287000</v>
      </c>
      <c r="H185">
        <v>34287000</v>
      </c>
      <c r="I185">
        <v>0</v>
      </c>
      <c r="J185">
        <v>0</v>
      </c>
      <c r="K185" s="36">
        <v>0</v>
      </c>
      <c r="L185">
        <v>0</v>
      </c>
      <c r="M185">
        <v>0</v>
      </c>
      <c r="N185">
        <v>0</v>
      </c>
      <c r="O185">
        <v>0</v>
      </c>
      <c r="P185">
        <v>34287000</v>
      </c>
      <c r="Q185">
        <v>100</v>
      </c>
    </row>
    <row r="186" spans="2:17" x14ac:dyDescent="0.25">
      <c r="B186">
        <v>2007</v>
      </c>
      <c r="C186">
        <v>213</v>
      </c>
      <c r="D186" t="s">
        <v>380</v>
      </c>
      <c r="E186">
        <v>8</v>
      </c>
      <c r="F186">
        <v>2</v>
      </c>
      <c r="G186">
        <v>60745366</v>
      </c>
      <c r="H186">
        <v>45420428</v>
      </c>
      <c r="I186">
        <v>15324938</v>
      </c>
      <c r="J186">
        <v>0</v>
      </c>
      <c r="K186" s="36">
        <v>0</v>
      </c>
      <c r="L186">
        <v>0</v>
      </c>
      <c r="M186">
        <v>0</v>
      </c>
      <c r="N186">
        <v>0</v>
      </c>
      <c r="O186">
        <v>0</v>
      </c>
      <c r="P186">
        <v>60745366</v>
      </c>
      <c r="Q186">
        <v>100</v>
      </c>
    </row>
    <row r="187" spans="2:17" x14ac:dyDescent="0.25">
      <c r="B187">
        <v>2007</v>
      </c>
      <c r="C187">
        <v>214</v>
      </c>
      <c r="D187" t="s">
        <v>121</v>
      </c>
      <c r="E187">
        <v>13</v>
      </c>
      <c r="F187">
        <v>11</v>
      </c>
      <c r="G187">
        <v>241071000</v>
      </c>
      <c r="H187">
        <v>96106728</v>
      </c>
      <c r="I187">
        <v>14542210</v>
      </c>
      <c r="J187">
        <v>0</v>
      </c>
      <c r="K187" s="36">
        <v>0</v>
      </c>
      <c r="L187">
        <v>31255430</v>
      </c>
      <c r="M187">
        <v>0</v>
      </c>
      <c r="N187">
        <v>99166617</v>
      </c>
      <c r="O187">
        <v>15</v>
      </c>
      <c r="P187">
        <v>110648938</v>
      </c>
      <c r="Q187">
        <v>45.898900323970899</v>
      </c>
    </row>
    <row r="188" spans="2:17" x14ac:dyDescent="0.25">
      <c r="B188">
        <v>2007</v>
      </c>
      <c r="C188">
        <v>215</v>
      </c>
      <c r="D188" t="s">
        <v>381</v>
      </c>
      <c r="E188">
        <v>8</v>
      </c>
      <c r="F188">
        <v>9</v>
      </c>
      <c r="G188">
        <v>62110155</v>
      </c>
      <c r="H188">
        <v>60274140</v>
      </c>
      <c r="I188">
        <v>1836015</v>
      </c>
      <c r="J188">
        <v>0</v>
      </c>
      <c r="K188" s="36">
        <v>0</v>
      </c>
      <c r="L188">
        <v>0</v>
      </c>
      <c r="M188">
        <v>0</v>
      </c>
      <c r="N188">
        <v>0</v>
      </c>
      <c r="O188">
        <v>0</v>
      </c>
      <c r="P188">
        <v>62110155</v>
      </c>
      <c r="Q188">
        <v>100</v>
      </c>
    </row>
    <row r="189" spans="2:17" x14ac:dyDescent="0.25">
      <c r="B189">
        <v>2007</v>
      </c>
      <c r="C189">
        <v>216</v>
      </c>
      <c r="D189" t="s">
        <v>382</v>
      </c>
      <c r="E189">
        <v>6</v>
      </c>
      <c r="F189">
        <v>5</v>
      </c>
      <c r="G189">
        <v>150559874</v>
      </c>
      <c r="H189">
        <v>150559874</v>
      </c>
      <c r="I189">
        <v>0</v>
      </c>
      <c r="J189">
        <v>0</v>
      </c>
      <c r="K189" s="36">
        <v>0</v>
      </c>
      <c r="L189">
        <v>0</v>
      </c>
      <c r="M189">
        <v>0</v>
      </c>
      <c r="N189">
        <v>0</v>
      </c>
      <c r="O189">
        <v>0</v>
      </c>
      <c r="P189">
        <v>150559874</v>
      </c>
      <c r="Q189">
        <v>100</v>
      </c>
    </row>
    <row r="190" spans="2:17" x14ac:dyDescent="0.25">
      <c r="B190">
        <v>2007</v>
      </c>
      <c r="C190">
        <v>217</v>
      </c>
      <c r="D190" t="s">
        <v>383</v>
      </c>
      <c r="E190">
        <v>2</v>
      </c>
      <c r="F190">
        <v>11</v>
      </c>
      <c r="G190">
        <v>158644719</v>
      </c>
      <c r="H190">
        <v>158644719</v>
      </c>
      <c r="I190">
        <v>0</v>
      </c>
      <c r="J190">
        <v>0</v>
      </c>
      <c r="K190" s="36">
        <v>0</v>
      </c>
      <c r="L190">
        <v>0</v>
      </c>
      <c r="M190">
        <v>0</v>
      </c>
      <c r="N190">
        <v>0</v>
      </c>
      <c r="O190">
        <v>0</v>
      </c>
      <c r="P190">
        <v>158644719</v>
      </c>
      <c r="Q190">
        <v>100</v>
      </c>
    </row>
    <row r="191" spans="2:17" x14ac:dyDescent="0.25">
      <c r="B191">
        <v>2007</v>
      </c>
      <c r="C191">
        <v>218</v>
      </c>
      <c r="D191" t="s">
        <v>384</v>
      </c>
      <c r="E191">
        <v>2</v>
      </c>
      <c r="F191">
        <v>2</v>
      </c>
      <c r="G191">
        <v>39167129</v>
      </c>
      <c r="H191">
        <v>39167129</v>
      </c>
      <c r="I191">
        <v>0</v>
      </c>
      <c r="J191">
        <v>0</v>
      </c>
      <c r="K191" s="36">
        <v>0</v>
      </c>
      <c r="L191">
        <v>0</v>
      </c>
      <c r="M191">
        <v>0</v>
      </c>
      <c r="N191">
        <v>0</v>
      </c>
      <c r="O191">
        <v>0</v>
      </c>
      <c r="P191">
        <v>39167129</v>
      </c>
      <c r="Q191">
        <v>100</v>
      </c>
    </row>
    <row r="192" spans="2:17" x14ac:dyDescent="0.25">
      <c r="B192">
        <v>2007</v>
      </c>
      <c r="C192">
        <v>219</v>
      </c>
      <c r="D192" t="s">
        <v>385</v>
      </c>
      <c r="E192">
        <v>1</v>
      </c>
      <c r="F192">
        <v>9</v>
      </c>
      <c r="G192">
        <v>42541849</v>
      </c>
      <c r="H192">
        <v>42541849</v>
      </c>
      <c r="I192">
        <v>0</v>
      </c>
      <c r="J192">
        <v>0</v>
      </c>
      <c r="K192" s="36">
        <v>0</v>
      </c>
      <c r="L192">
        <v>0</v>
      </c>
      <c r="M192">
        <v>0</v>
      </c>
      <c r="N192">
        <v>0</v>
      </c>
      <c r="O192">
        <v>0</v>
      </c>
      <c r="P192">
        <v>42541849</v>
      </c>
      <c r="Q192">
        <v>100</v>
      </c>
    </row>
    <row r="193" spans="2:17" x14ac:dyDescent="0.25">
      <c r="B193">
        <v>2007</v>
      </c>
      <c r="C193">
        <v>222</v>
      </c>
      <c r="D193" t="s">
        <v>386</v>
      </c>
      <c r="E193">
        <v>6</v>
      </c>
      <c r="F193">
        <v>10</v>
      </c>
      <c r="G193">
        <v>1049267967</v>
      </c>
      <c r="H193">
        <v>1049267967</v>
      </c>
      <c r="I193">
        <v>0</v>
      </c>
      <c r="J193">
        <v>0</v>
      </c>
      <c r="K193" s="36">
        <v>0</v>
      </c>
      <c r="L193">
        <v>0</v>
      </c>
      <c r="M193">
        <v>0</v>
      </c>
      <c r="N193">
        <v>0</v>
      </c>
      <c r="O193">
        <v>0</v>
      </c>
      <c r="P193">
        <v>1049267967</v>
      </c>
      <c r="Q193">
        <v>100</v>
      </c>
    </row>
    <row r="194" spans="2:17" x14ac:dyDescent="0.25">
      <c r="B194">
        <v>2007</v>
      </c>
      <c r="C194">
        <v>223</v>
      </c>
      <c r="D194" t="s">
        <v>387</v>
      </c>
      <c r="E194">
        <v>1</v>
      </c>
      <c r="F194">
        <v>4</v>
      </c>
      <c r="G194">
        <v>4330957</v>
      </c>
      <c r="H194">
        <v>4330957</v>
      </c>
      <c r="I194">
        <v>0</v>
      </c>
      <c r="J194">
        <v>0</v>
      </c>
      <c r="K194" s="36">
        <v>0</v>
      </c>
      <c r="L194">
        <v>0</v>
      </c>
      <c r="M194">
        <v>0</v>
      </c>
      <c r="N194">
        <v>0</v>
      </c>
      <c r="O194">
        <v>0</v>
      </c>
      <c r="P194">
        <v>4330957</v>
      </c>
      <c r="Q194">
        <v>100</v>
      </c>
    </row>
    <row r="195" spans="2:17" x14ac:dyDescent="0.25">
      <c r="B195">
        <v>2007</v>
      </c>
      <c r="C195">
        <v>225</v>
      </c>
      <c r="D195" t="s">
        <v>388</v>
      </c>
      <c r="E195">
        <v>0</v>
      </c>
      <c r="F195">
        <v>9</v>
      </c>
      <c r="G195">
        <v>1238961</v>
      </c>
      <c r="H195">
        <v>1238961</v>
      </c>
      <c r="I195">
        <v>0</v>
      </c>
      <c r="J195">
        <v>0</v>
      </c>
      <c r="K195" s="36">
        <v>0</v>
      </c>
      <c r="L195">
        <v>0</v>
      </c>
      <c r="M195">
        <v>0</v>
      </c>
      <c r="N195">
        <v>0</v>
      </c>
      <c r="O195">
        <v>0</v>
      </c>
      <c r="P195">
        <v>1238961</v>
      </c>
      <c r="Q195">
        <v>100</v>
      </c>
    </row>
    <row r="196" spans="2:17" x14ac:dyDescent="0.25">
      <c r="B196">
        <v>2007</v>
      </c>
      <c r="C196">
        <v>226</v>
      </c>
      <c r="D196" t="s">
        <v>389</v>
      </c>
      <c r="E196">
        <v>6</v>
      </c>
      <c r="F196">
        <v>9</v>
      </c>
      <c r="G196">
        <v>25290000</v>
      </c>
      <c r="H196">
        <v>25290000</v>
      </c>
      <c r="I196">
        <v>0</v>
      </c>
      <c r="J196">
        <v>0</v>
      </c>
      <c r="K196" s="36">
        <v>0</v>
      </c>
      <c r="L196">
        <v>0</v>
      </c>
      <c r="M196">
        <v>0</v>
      </c>
      <c r="N196">
        <v>0</v>
      </c>
      <c r="O196">
        <v>0</v>
      </c>
      <c r="P196">
        <v>25290000</v>
      </c>
      <c r="Q196">
        <v>100</v>
      </c>
    </row>
    <row r="197" spans="2:17" x14ac:dyDescent="0.25">
      <c r="B197">
        <v>2007</v>
      </c>
      <c r="C197">
        <v>227</v>
      </c>
      <c r="D197" t="s">
        <v>390</v>
      </c>
      <c r="E197">
        <v>3</v>
      </c>
      <c r="F197">
        <v>10</v>
      </c>
      <c r="G197">
        <v>106060594</v>
      </c>
      <c r="H197">
        <v>106060594</v>
      </c>
      <c r="I197">
        <v>0</v>
      </c>
      <c r="J197">
        <v>0</v>
      </c>
      <c r="K197" s="36">
        <v>0</v>
      </c>
      <c r="L197">
        <v>0</v>
      </c>
      <c r="M197">
        <v>0</v>
      </c>
      <c r="N197">
        <v>0</v>
      </c>
      <c r="O197">
        <v>0</v>
      </c>
      <c r="P197">
        <v>106060594</v>
      </c>
      <c r="Q197">
        <v>100</v>
      </c>
    </row>
    <row r="198" spans="2:17" x14ac:dyDescent="0.25">
      <c r="B198">
        <v>2007</v>
      </c>
      <c r="C198">
        <v>228</v>
      </c>
      <c r="D198" t="s">
        <v>391</v>
      </c>
      <c r="E198">
        <v>1</v>
      </c>
      <c r="F198">
        <v>2</v>
      </c>
      <c r="G198">
        <v>19504711</v>
      </c>
      <c r="H198">
        <v>19504711</v>
      </c>
      <c r="I198">
        <v>0</v>
      </c>
      <c r="J198">
        <v>0</v>
      </c>
      <c r="K198" s="36">
        <v>0</v>
      </c>
      <c r="L198">
        <v>0</v>
      </c>
      <c r="M198">
        <v>0</v>
      </c>
      <c r="N198">
        <v>0</v>
      </c>
      <c r="O198">
        <v>0</v>
      </c>
      <c r="P198">
        <v>19504711</v>
      </c>
      <c r="Q198">
        <v>100</v>
      </c>
    </row>
    <row r="199" spans="2:17" x14ac:dyDescent="0.25">
      <c r="B199">
        <v>2007</v>
      </c>
      <c r="C199">
        <v>229</v>
      </c>
      <c r="D199" t="s">
        <v>392</v>
      </c>
      <c r="E199">
        <v>1</v>
      </c>
      <c r="F199">
        <v>7</v>
      </c>
      <c r="G199">
        <v>103865831</v>
      </c>
      <c r="H199">
        <v>103865831</v>
      </c>
      <c r="I199">
        <v>0</v>
      </c>
      <c r="J199">
        <v>0</v>
      </c>
      <c r="K199" s="36">
        <v>0</v>
      </c>
      <c r="L199">
        <v>0</v>
      </c>
      <c r="M199">
        <v>0</v>
      </c>
      <c r="N199">
        <v>0</v>
      </c>
      <c r="O199">
        <v>0</v>
      </c>
      <c r="P199">
        <v>103865831</v>
      </c>
      <c r="Q199">
        <v>100</v>
      </c>
    </row>
    <row r="200" spans="2:17" x14ac:dyDescent="0.25">
      <c r="B200">
        <v>2008</v>
      </c>
      <c r="C200">
        <v>231</v>
      </c>
      <c r="D200" t="s">
        <v>393</v>
      </c>
      <c r="E200">
        <v>1</v>
      </c>
      <c r="F200">
        <v>5</v>
      </c>
      <c r="G200">
        <v>6418982</v>
      </c>
      <c r="H200">
        <v>6418982</v>
      </c>
      <c r="I200">
        <v>0</v>
      </c>
      <c r="J200">
        <v>0</v>
      </c>
      <c r="K200" s="36">
        <v>0</v>
      </c>
      <c r="L200">
        <v>0</v>
      </c>
      <c r="M200">
        <v>0</v>
      </c>
      <c r="N200">
        <v>0</v>
      </c>
      <c r="O200">
        <v>0</v>
      </c>
      <c r="P200">
        <v>6418982</v>
      </c>
      <c r="Q200">
        <v>100</v>
      </c>
    </row>
    <row r="201" spans="2:17" x14ac:dyDescent="0.25">
      <c r="B201">
        <v>2008</v>
      </c>
      <c r="C201">
        <v>233</v>
      </c>
      <c r="D201" t="s">
        <v>394</v>
      </c>
      <c r="E201">
        <v>1</v>
      </c>
      <c r="F201">
        <v>0</v>
      </c>
      <c r="G201">
        <v>8576472</v>
      </c>
      <c r="H201">
        <v>8576472</v>
      </c>
      <c r="I201">
        <v>0</v>
      </c>
      <c r="J201">
        <v>0</v>
      </c>
      <c r="K201" s="36">
        <v>0</v>
      </c>
      <c r="L201">
        <v>0</v>
      </c>
      <c r="M201">
        <v>0</v>
      </c>
      <c r="N201">
        <v>0</v>
      </c>
      <c r="O201">
        <v>0</v>
      </c>
      <c r="P201">
        <v>8576472</v>
      </c>
      <c r="Q201">
        <v>100</v>
      </c>
    </row>
    <row r="202" spans="2:17" x14ac:dyDescent="0.25">
      <c r="B202">
        <v>2008</v>
      </c>
      <c r="C202">
        <v>234</v>
      </c>
      <c r="D202" t="s">
        <v>395</v>
      </c>
      <c r="E202">
        <v>1</v>
      </c>
      <c r="F202">
        <v>10</v>
      </c>
      <c r="G202">
        <v>35805649</v>
      </c>
      <c r="H202">
        <v>30201769</v>
      </c>
      <c r="I202">
        <v>5603880</v>
      </c>
      <c r="J202">
        <v>0</v>
      </c>
      <c r="K202" s="36">
        <v>0</v>
      </c>
      <c r="L202">
        <v>0</v>
      </c>
      <c r="M202">
        <v>0</v>
      </c>
      <c r="N202">
        <v>0</v>
      </c>
      <c r="O202">
        <v>0</v>
      </c>
      <c r="P202">
        <v>35805649</v>
      </c>
      <c r="Q202">
        <v>100</v>
      </c>
    </row>
    <row r="203" spans="2:17" x14ac:dyDescent="0.25">
      <c r="B203">
        <v>2008</v>
      </c>
      <c r="C203">
        <v>235</v>
      </c>
      <c r="D203" t="s">
        <v>396</v>
      </c>
      <c r="E203">
        <v>2</v>
      </c>
      <c r="F203">
        <v>6</v>
      </c>
      <c r="G203">
        <v>97859907</v>
      </c>
      <c r="H203">
        <v>97859907</v>
      </c>
      <c r="I203">
        <v>0</v>
      </c>
      <c r="J203">
        <v>0</v>
      </c>
      <c r="K203" s="36">
        <v>0</v>
      </c>
      <c r="L203">
        <v>0</v>
      </c>
      <c r="M203">
        <v>0</v>
      </c>
      <c r="N203">
        <v>0</v>
      </c>
      <c r="O203">
        <v>0</v>
      </c>
      <c r="P203">
        <v>97859907</v>
      </c>
      <c r="Q203">
        <v>100</v>
      </c>
    </row>
    <row r="204" spans="2:17" x14ac:dyDescent="0.25">
      <c r="B204">
        <v>2008</v>
      </c>
      <c r="C204">
        <v>236</v>
      </c>
      <c r="D204" t="s">
        <v>397</v>
      </c>
      <c r="E204">
        <v>2</v>
      </c>
      <c r="F204">
        <v>4</v>
      </c>
      <c r="G204">
        <v>91899469</v>
      </c>
      <c r="H204">
        <v>91899469</v>
      </c>
      <c r="I204">
        <v>0</v>
      </c>
      <c r="J204">
        <v>0</v>
      </c>
      <c r="K204" s="36">
        <v>0</v>
      </c>
      <c r="L204">
        <v>0</v>
      </c>
      <c r="M204">
        <v>0</v>
      </c>
      <c r="N204">
        <v>0</v>
      </c>
      <c r="O204">
        <v>0</v>
      </c>
      <c r="P204">
        <v>91899469</v>
      </c>
      <c r="Q204">
        <v>100</v>
      </c>
    </row>
    <row r="205" spans="2:17" x14ac:dyDescent="0.25">
      <c r="B205">
        <v>2008</v>
      </c>
      <c r="C205">
        <v>237</v>
      </c>
      <c r="D205" t="s">
        <v>398</v>
      </c>
      <c r="E205">
        <v>1</v>
      </c>
      <c r="F205">
        <v>1</v>
      </c>
      <c r="G205">
        <v>11531781</v>
      </c>
      <c r="H205">
        <v>11531781</v>
      </c>
      <c r="I205">
        <v>0</v>
      </c>
      <c r="J205">
        <v>0</v>
      </c>
      <c r="K205" s="36">
        <v>0</v>
      </c>
      <c r="L205">
        <v>0</v>
      </c>
      <c r="M205">
        <v>0</v>
      </c>
      <c r="N205">
        <v>0</v>
      </c>
      <c r="O205">
        <v>0</v>
      </c>
      <c r="P205">
        <v>11531781</v>
      </c>
      <c r="Q205">
        <v>100</v>
      </c>
    </row>
    <row r="206" spans="2:17" x14ac:dyDescent="0.25">
      <c r="B206">
        <v>2008</v>
      </c>
      <c r="C206">
        <v>242</v>
      </c>
      <c r="D206" t="s">
        <v>122</v>
      </c>
      <c r="E206">
        <v>14</v>
      </c>
      <c r="F206">
        <v>1</v>
      </c>
      <c r="G206">
        <v>44911000</v>
      </c>
      <c r="H206">
        <v>14416617</v>
      </c>
      <c r="I206">
        <v>0</v>
      </c>
      <c r="J206">
        <v>9839310</v>
      </c>
      <c r="K206" s="36">
        <v>0</v>
      </c>
      <c r="L206">
        <v>0</v>
      </c>
      <c r="M206">
        <v>0</v>
      </c>
      <c r="N206">
        <v>0</v>
      </c>
      <c r="O206">
        <v>20655073</v>
      </c>
      <c r="P206">
        <v>24255927</v>
      </c>
      <c r="Q206">
        <v>54.008877557836598</v>
      </c>
    </row>
    <row r="207" spans="2:17" x14ac:dyDescent="0.25">
      <c r="B207">
        <v>2008</v>
      </c>
      <c r="C207">
        <v>243</v>
      </c>
      <c r="D207" t="s">
        <v>399</v>
      </c>
      <c r="E207">
        <v>6</v>
      </c>
      <c r="F207">
        <v>1</v>
      </c>
      <c r="G207">
        <v>85103259</v>
      </c>
      <c r="H207">
        <v>85103259</v>
      </c>
      <c r="I207">
        <v>0</v>
      </c>
      <c r="J207">
        <v>0</v>
      </c>
      <c r="K207" s="36">
        <v>0</v>
      </c>
      <c r="L207">
        <v>0</v>
      </c>
      <c r="M207">
        <v>0</v>
      </c>
      <c r="N207">
        <v>0</v>
      </c>
      <c r="O207">
        <v>0</v>
      </c>
      <c r="P207">
        <v>85103259</v>
      </c>
      <c r="Q207">
        <v>100</v>
      </c>
    </row>
    <row r="208" spans="2:17" x14ac:dyDescent="0.25">
      <c r="B208">
        <v>2008</v>
      </c>
      <c r="C208">
        <v>244</v>
      </c>
      <c r="D208" t="s">
        <v>400</v>
      </c>
      <c r="E208">
        <v>6</v>
      </c>
      <c r="F208">
        <v>10</v>
      </c>
      <c r="G208">
        <v>68352678</v>
      </c>
      <c r="H208">
        <v>68352678</v>
      </c>
      <c r="I208">
        <v>0</v>
      </c>
      <c r="J208">
        <v>0</v>
      </c>
      <c r="K208" s="36">
        <v>0</v>
      </c>
      <c r="L208">
        <v>0</v>
      </c>
      <c r="M208">
        <v>0</v>
      </c>
      <c r="N208">
        <v>0</v>
      </c>
      <c r="O208">
        <v>0</v>
      </c>
      <c r="P208">
        <v>68352678</v>
      </c>
      <c r="Q208">
        <v>100</v>
      </c>
    </row>
    <row r="209" spans="2:17" x14ac:dyDescent="0.25">
      <c r="B209">
        <v>2008</v>
      </c>
      <c r="C209">
        <v>245</v>
      </c>
      <c r="D209" t="s">
        <v>123</v>
      </c>
      <c r="E209">
        <v>14</v>
      </c>
      <c r="F209">
        <v>3</v>
      </c>
      <c r="G209">
        <v>93380354</v>
      </c>
      <c r="H209">
        <v>31311636</v>
      </c>
      <c r="I209">
        <v>8732002</v>
      </c>
      <c r="J209">
        <v>0</v>
      </c>
      <c r="K209" s="36">
        <v>28683138</v>
      </c>
      <c r="L209">
        <v>0</v>
      </c>
      <c r="M209">
        <v>0</v>
      </c>
      <c r="N209">
        <v>0</v>
      </c>
      <c r="O209">
        <v>24653578</v>
      </c>
      <c r="P209">
        <v>68726776</v>
      </c>
      <c r="Q209">
        <v>73.598752902564399</v>
      </c>
    </row>
    <row r="210" spans="2:17" x14ac:dyDescent="0.25">
      <c r="B210">
        <v>2009</v>
      </c>
      <c r="C210">
        <v>247</v>
      </c>
      <c r="D210" t="s">
        <v>401</v>
      </c>
      <c r="E210">
        <v>2</v>
      </c>
      <c r="F210">
        <v>4</v>
      </c>
      <c r="G210">
        <v>18945286</v>
      </c>
      <c r="H210">
        <v>18945286</v>
      </c>
      <c r="I210">
        <v>0</v>
      </c>
      <c r="J210">
        <v>0</v>
      </c>
      <c r="K210" s="36">
        <v>0</v>
      </c>
      <c r="L210">
        <v>0</v>
      </c>
      <c r="M210">
        <v>0</v>
      </c>
      <c r="N210">
        <v>0</v>
      </c>
      <c r="O210">
        <v>0</v>
      </c>
      <c r="P210">
        <v>18945286</v>
      </c>
      <c r="Q210">
        <v>100</v>
      </c>
    </row>
    <row r="211" spans="2:17" x14ac:dyDescent="0.25">
      <c r="B211">
        <v>2009</v>
      </c>
      <c r="C211">
        <v>248</v>
      </c>
      <c r="D211" t="s">
        <v>402</v>
      </c>
      <c r="E211">
        <v>2</v>
      </c>
      <c r="F211">
        <v>3</v>
      </c>
      <c r="G211">
        <v>62117057</v>
      </c>
      <c r="H211">
        <v>62117057</v>
      </c>
      <c r="I211">
        <v>0</v>
      </c>
      <c r="J211">
        <v>0</v>
      </c>
      <c r="K211" s="36">
        <v>0</v>
      </c>
      <c r="L211">
        <v>0</v>
      </c>
      <c r="M211">
        <v>0</v>
      </c>
      <c r="N211">
        <v>0</v>
      </c>
      <c r="O211">
        <v>0</v>
      </c>
      <c r="P211">
        <v>62117057</v>
      </c>
      <c r="Q211">
        <v>100</v>
      </c>
    </row>
    <row r="212" spans="2:17" x14ac:dyDescent="0.25">
      <c r="B212">
        <v>2009</v>
      </c>
      <c r="C212">
        <v>249</v>
      </c>
      <c r="D212" t="s">
        <v>124</v>
      </c>
      <c r="E212">
        <v>7</v>
      </c>
      <c r="F212">
        <v>1</v>
      </c>
      <c r="G212">
        <v>57389159</v>
      </c>
      <c r="H212">
        <v>54944927</v>
      </c>
      <c r="I212">
        <v>0</v>
      </c>
      <c r="J212">
        <v>500000</v>
      </c>
      <c r="K212" s="36">
        <v>1944232</v>
      </c>
      <c r="L212">
        <v>0</v>
      </c>
      <c r="M212">
        <v>0</v>
      </c>
      <c r="N212">
        <v>0</v>
      </c>
      <c r="O212">
        <v>0</v>
      </c>
      <c r="P212">
        <v>57389159</v>
      </c>
      <c r="Q212">
        <v>100</v>
      </c>
    </row>
    <row r="213" spans="2:17" x14ac:dyDescent="0.25">
      <c r="B213">
        <v>2009</v>
      </c>
      <c r="C213">
        <v>250</v>
      </c>
      <c r="D213" t="s">
        <v>403</v>
      </c>
      <c r="E213">
        <v>1</v>
      </c>
      <c r="F213">
        <v>8</v>
      </c>
      <c r="G213">
        <v>44811449</v>
      </c>
      <c r="H213">
        <v>44811449</v>
      </c>
      <c r="I213">
        <v>0</v>
      </c>
      <c r="J213">
        <v>0</v>
      </c>
      <c r="K213" s="36">
        <v>0</v>
      </c>
      <c r="L213">
        <v>0</v>
      </c>
      <c r="M213">
        <v>0</v>
      </c>
      <c r="N213">
        <v>0</v>
      </c>
      <c r="O213">
        <v>0</v>
      </c>
      <c r="P213">
        <v>44811449</v>
      </c>
      <c r="Q213">
        <v>100</v>
      </c>
    </row>
    <row r="214" spans="2:17" x14ac:dyDescent="0.25">
      <c r="B214">
        <v>2009</v>
      </c>
      <c r="C214">
        <v>251</v>
      </c>
      <c r="D214" t="s">
        <v>404</v>
      </c>
      <c r="E214">
        <v>4</v>
      </c>
      <c r="F214">
        <v>4</v>
      </c>
      <c r="G214">
        <v>25655886</v>
      </c>
      <c r="H214">
        <v>25655886</v>
      </c>
      <c r="I214">
        <v>0</v>
      </c>
      <c r="J214">
        <v>0</v>
      </c>
      <c r="K214" s="36">
        <v>0</v>
      </c>
      <c r="L214">
        <v>0</v>
      </c>
      <c r="M214">
        <v>0</v>
      </c>
      <c r="N214">
        <v>0</v>
      </c>
      <c r="O214">
        <v>0</v>
      </c>
      <c r="P214">
        <v>25655886</v>
      </c>
      <c r="Q214">
        <v>100</v>
      </c>
    </row>
    <row r="215" spans="2:17" x14ac:dyDescent="0.25">
      <c r="B215">
        <v>2009</v>
      </c>
      <c r="C215">
        <v>252</v>
      </c>
      <c r="D215" t="s">
        <v>405</v>
      </c>
      <c r="E215">
        <v>1</v>
      </c>
      <c r="F215">
        <v>0</v>
      </c>
      <c r="G215">
        <v>7917615</v>
      </c>
      <c r="H215">
        <v>7917615</v>
      </c>
      <c r="I215">
        <v>0</v>
      </c>
      <c r="J215">
        <v>0</v>
      </c>
      <c r="K215" s="36">
        <v>0</v>
      </c>
      <c r="L215">
        <v>0</v>
      </c>
      <c r="M215">
        <v>0</v>
      </c>
      <c r="N215">
        <v>0</v>
      </c>
      <c r="O215">
        <v>0</v>
      </c>
      <c r="P215">
        <v>7917615</v>
      </c>
      <c r="Q215">
        <v>100</v>
      </c>
    </row>
    <row r="216" spans="2:17" x14ac:dyDescent="0.25">
      <c r="B216">
        <v>2009</v>
      </c>
      <c r="C216">
        <v>253</v>
      </c>
      <c r="D216" t="s">
        <v>406</v>
      </c>
      <c r="E216">
        <v>6</v>
      </c>
      <c r="F216">
        <v>4</v>
      </c>
      <c r="G216">
        <v>32992432</v>
      </c>
      <c r="H216">
        <v>25294836</v>
      </c>
      <c r="I216">
        <v>4639587</v>
      </c>
      <c r="J216">
        <v>3058009</v>
      </c>
      <c r="K216" s="36">
        <v>0</v>
      </c>
      <c r="L216">
        <v>0</v>
      </c>
      <c r="M216">
        <v>0</v>
      </c>
      <c r="N216">
        <v>0</v>
      </c>
      <c r="O216">
        <v>0</v>
      </c>
      <c r="P216">
        <v>32992432</v>
      </c>
      <c r="Q216">
        <v>100</v>
      </c>
    </row>
    <row r="217" spans="2:17" x14ac:dyDescent="0.25">
      <c r="B217">
        <v>2009</v>
      </c>
      <c r="C217">
        <v>257</v>
      </c>
      <c r="D217" t="s">
        <v>125</v>
      </c>
      <c r="E217">
        <v>1</v>
      </c>
      <c r="F217">
        <v>9</v>
      </c>
      <c r="G217">
        <v>44970000</v>
      </c>
      <c r="H217">
        <v>0</v>
      </c>
      <c r="I217">
        <v>0</v>
      </c>
      <c r="J217">
        <v>0</v>
      </c>
      <c r="K217" s="36">
        <v>0</v>
      </c>
      <c r="L217">
        <v>10386560</v>
      </c>
      <c r="M217">
        <v>31493954</v>
      </c>
      <c r="N217">
        <v>3089486</v>
      </c>
      <c r="O217">
        <v>0</v>
      </c>
      <c r="P217">
        <v>0</v>
      </c>
      <c r="Q217">
        <v>0</v>
      </c>
    </row>
    <row r="218" spans="2:17" x14ac:dyDescent="0.25">
      <c r="B218">
        <v>2009</v>
      </c>
      <c r="C218">
        <v>258</v>
      </c>
      <c r="D218" t="s">
        <v>126</v>
      </c>
      <c r="E218">
        <v>6</v>
      </c>
      <c r="F218">
        <v>1</v>
      </c>
      <c r="G218">
        <v>430656000</v>
      </c>
      <c r="H218">
        <v>242028672</v>
      </c>
      <c r="I218">
        <v>94744320</v>
      </c>
      <c r="J218">
        <v>93883007</v>
      </c>
      <c r="K218" s="36">
        <v>1</v>
      </c>
      <c r="L218">
        <v>0</v>
      </c>
      <c r="M218">
        <v>0</v>
      </c>
      <c r="N218">
        <v>0</v>
      </c>
      <c r="O218">
        <v>0</v>
      </c>
      <c r="P218">
        <v>430656000</v>
      </c>
      <c r="Q218">
        <v>100</v>
      </c>
    </row>
    <row r="219" spans="2:17" x14ac:dyDescent="0.25">
      <c r="B219">
        <v>2010</v>
      </c>
      <c r="C219">
        <v>259</v>
      </c>
      <c r="D219" t="s">
        <v>127</v>
      </c>
      <c r="E219">
        <v>12</v>
      </c>
      <c r="F219">
        <v>11</v>
      </c>
      <c r="G219">
        <v>86100000</v>
      </c>
      <c r="H219">
        <v>19262193</v>
      </c>
      <c r="I219">
        <v>9490424</v>
      </c>
      <c r="J219">
        <v>4685015</v>
      </c>
      <c r="K219" s="36">
        <v>0</v>
      </c>
      <c r="L219">
        <v>0</v>
      </c>
      <c r="M219">
        <v>0</v>
      </c>
      <c r="N219">
        <v>52662338</v>
      </c>
      <c r="O219">
        <v>30</v>
      </c>
      <c r="P219">
        <v>33437632</v>
      </c>
      <c r="Q219">
        <v>38.835809523809502</v>
      </c>
    </row>
    <row r="220" spans="2:17" x14ac:dyDescent="0.25">
      <c r="B220">
        <v>2010</v>
      </c>
      <c r="C220">
        <v>260</v>
      </c>
      <c r="D220" t="s">
        <v>407</v>
      </c>
      <c r="E220">
        <v>5</v>
      </c>
      <c r="F220">
        <v>1</v>
      </c>
      <c r="G220">
        <v>10492551</v>
      </c>
      <c r="H220">
        <v>627000</v>
      </c>
      <c r="I220">
        <v>9865551</v>
      </c>
      <c r="J220">
        <v>0</v>
      </c>
      <c r="K220" s="36">
        <v>0</v>
      </c>
      <c r="L220">
        <v>0</v>
      </c>
      <c r="M220">
        <v>0</v>
      </c>
      <c r="N220">
        <v>0</v>
      </c>
      <c r="O220">
        <v>0</v>
      </c>
      <c r="P220">
        <v>10492551</v>
      </c>
      <c r="Q220">
        <v>100</v>
      </c>
    </row>
    <row r="221" spans="2:17" x14ac:dyDescent="0.25">
      <c r="B221">
        <v>2010</v>
      </c>
      <c r="C221">
        <v>261</v>
      </c>
      <c r="D221" t="s">
        <v>128</v>
      </c>
      <c r="E221">
        <v>8</v>
      </c>
      <c r="F221">
        <v>6</v>
      </c>
      <c r="G221">
        <v>505260088</v>
      </c>
      <c r="H221">
        <v>433598641</v>
      </c>
      <c r="I221">
        <v>46567870</v>
      </c>
      <c r="J221">
        <v>23093577</v>
      </c>
      <c r="K221" s="36">
        <v>2000000</v>
      </c>
      <c r="L221">
        <v>0</v>
      </c>
      <c r="M221">
        <v>0</v>
      </c>
      <c r="N221">
        <v>0</v>
      </c>
      <c r="O221">
        <v>0</v>
      </c>
      <c r="P221">
        <v>505260088</v>
      </c>
      <c r="Q221">
        <v>100</v>
      </c>
    </row>
    <row r="222" spans="2:17" x14ac:dyDescent="0.25">
      <c r="B222">
        <v>2011</v>
      </c>
      <c r="C222">
        <v>262</v>
      </c>
      <c r="D222" t="s">
        <v>408</v>
      </c>
      <c r="E222">
        <v>2</v>
      </c>
      <c r="F222">
        <v>3</v>
      </c>
      <c r="G222">
        <v>37633513</v>
      </c>
      <c r="H222">
        <v>37633513</v>
      </c>
      <c r="I222">
        <v>0</v>
      </c>
      <c r="J222">
        <v>0</v>
      </c>
      <c r="K222" s="36">
        <v>0</v>
      </c>
      <c r="L222">
        <v>0</v>
      </c>
      <c r="M222">
        <v>0</v>
      </c>
      <c r="N222">
        <v>0</v>
      </c>
      <c r="O222">
        <v>0</v>
      </c>
      <c r="P222">
        <v>37633513</v>
      </c>
      <c r="Q222">
        <v>100</v>
      </c>
    </row>
    <row r="223" spans="2:17" x14ac:dyDescent="0.25">
      <c r="B223">
        <v>2011</v>
      </c>
      <c r="C223">
        <v>264</v>
      </c>
      <c r="D223" t="s">
        <v>129</v>
      </c>
      <c r="E223">
        <v>7</v>
      </c>
      <c r="F223">
        <v>8</v>
      </c>
      <c r="G223">
        <v>736101155</v>
      </c>
      <c r="H223">
        <v>730170314</v>
      </c>
      <c r="I223">
        <v>3330841</v>
      </c>
      <c r="J223">
        <v>1600000</v>
      </c>
      <c r="K223" s="36">
        <v>1000000</v>
      </c>
      <c r="L223">
        <v>0</v>
      </c>
      <c r="M223">
        <v>0</v>
      </c>
      <c r="N223">
        <v>0</v>
      </c>
      <c r="O223">
        <v>0</v>
      </c>
      <c r="P223">
        <v>736101155</v>
      </c>
      <c r="Q223">
        <v>100</v>
      </c>
    </row>
    <row r="224" spans="2:17" x14ac:dyDescent="0.25">
      <c r="B224">
        <v>2011</v>
      </c>
      <c r="C224">
        <v>266</v>
      </c>
      <c r="D224" t="s">
        <v>130</v>
      </c>
      <c r="E224">
        <v>1</v>
      </c>
      <c r="F224">
        <v>6</v>
      </c>
      <c r="G224">
        <v>177776000</v>
      </c>
      <c r="H224">
        <v>0</v>
      </c>
      <c r="I224">
        <v>85281308</v>
      </c>
      <c r="J224">
        <v>39125926</v>
      </c>
      <c r="K224" s="36">
        <v>53368766</v>
      </c>
      <c r="L224">
        <v>0</v>
      </c>
      <c r="M224">
        <v>0</v>
      </c>
      <c r="N224">
        <v>0</v>
      </c>
      <c r="O224">
        <v>0</v>
      </c>
      <c r="P224">
        <v>177776000</v>
      </c>
      <c r="Q224">
        <v>100</v>
      </c>
    </row>
    <row r="225" spans="2:17" x14ac:dyDescent="0.25">
      <c r="B225">
        <v>2011</v>
      </c>
      <c r="C225">
        <v>267</v>
      </c>
      <c r="D225" t="s">
        <v>409</v>
      </c>
      <c r="E225">
        <v>1</v>
      </c>
      <c r="F225">
        <v>3</v>
      </c>
      <c r="G225">
        <v>23849403</v>
      </c>
      <c r="H225">
        <v>23849403</v>
      </c>
      <c r="I225">
        <v>0</v>
      </c>
      <c r="J225">
        <v>0</v>
      </c>
      <c r="K225" s="36">
        <v>0</v>
      </c>
      <c r="L225">
        <v>0</v>
      </c>
      <c r="M225">
        <v>0</v>
      </c>
      <c r="N225">
        <v>0</v>
      </c>
      <c r="O225">
        <v>0</v>
      </c>
      <c r="P225">
        <v>23849403</v>
      </c>
      <c r="Q225">
        <v>100</v>
      </c>
    </row>
    <row r="226" spans="2:17" x14ac:dyDescent="0.25">
      <c r="B226">
        <v>2011</v>
      </c>
      <c r="C226">
        <v>268</v>
      </c>
      <c r="D226" t="s">
        <v>132</v>
      </c>
      <c r="E226">
        <v>5</v>
      </c>
      <c r="F226">
        <v>9</v>
      </c>
      <c r="G226">
        <v>20634240</v>
      </c>
      <c r="H226">
        <v>14498576</v>
      </c>
      <c r="I226">
        <v>1376089</v>
      </c>
      <c r="J226">
        <v>1444171</v>
      </c>
      <c r="K226" s="36">
        <v>3315404</v>
      </c>
      <c r="L226">
        <v>0</v>
      </c>
      <c r="M226">
        <v>0</v>
      </c>
      <c r="N226">
        <v>0</v>
      </c>
      <c r="O226">
        <v>0</v>
      </c>
      <c r="P226">
        <v>20634240</v>
      </c>
      <c r="Q226">
        <v>100</v>
      </c>
    </row>
    <row r="227" spans="2:17" x14ac:dyDescent="0.25">
      <c r="B227">
        <v>2011</v>
      </c>
      <c r="C227">
        <v>269</v>
      </c>
      <c r="D227" t="s">
        <v>410</v>
      </c>
      <c r="E227">
        <v>1</v>
      </c>
      <c r="F227">
        <v>0</v>
      </c>
      <c r="G227">
        <v>2882918</v>
      </c>
      <c r="H227">
        <v>2882918</v>
      </c>
      <c r="I227">
        <v>0</v>
      </c>
      <c r="J227">
        <v>0</v>
      </c>
      <c r="K227" s="36">
        <v>0</v>
      </c>
      <c r="L227">
        <v>0</v>
      </c>
      <c r="M227">
        <v>0</v>
      </c>
      <c r="N227">
        <v>0</v>
      </c>
      <c r="O227">
        <v>0</v>
      </c>
      <c r="P227">
        <v>2882918</v>
      </c>
      <c r="Q227">
        <v>100</v>
      </c>
    </row>
    <row r="228" spans="2:17" x14ac:dyDescent="0.25">
      <c r="B228">
        <v>2011</v>
      </c>
      <c r="C228">
        <v>273</v>
      </c>
      <c r="D228" t="s">
        <v>134</v>
      </c>
      <c r="E228">
        <v>11</v>
      </c>
      <c r="F228">
        <v>5</v>
      </c>
      <c r="G228">
        <v>103200000</v>
      </c>
      <c r="H228">
        <v>18959390</v>
      </c>
      <c r="I228">
        <v>10645076</v>
      </c>
      <c r="J228">
        <v>3457751</v>
      </c>
      <c r="K228" s="36">
        <v>12535103</v>
      </c>
      <c r="L228">
        <v>0</v>
      </c>
      <c r="M228">
        <v>0</v>
      </c>
      <c r="N228">
        <v>0</v>
      </c>
      <c r="O228">
        <v>57602680</v>
      </c>
      <c r="P228">
        <v>45597320</v>
      </c>
      <c r="Q228">
        <v>44.183449612403102</v>
      </c>
    </row>
    <row r="229" spans="2:17" x14ac:dyDescent="0.25">
      <c r="B229">
        <v>2011</v>
      </c>
      <c r="C229">
        <v>274</v>
      </c>
      <c r="D229" t="s">
        <v>135</v>
      </c>
      <c r="E229">
        <v>12</v>
      </c>
      <c r="F229">
        <v>1</v>
      </c>
      <c r="G229">
        <v>290500000</v>
      </c>
      <c r="H229">
        <v>78658963</v>
      </c>
      <c r="I229">
        <v>0</v>
      </c>
      <c r="J229">
        <v>187000000</v>
      </c>
      <c r="K229" s="36">
        <v>774796</v>
      </c>
      <c r="L229">
        <v>0</v>
      </c>
      <c r="M229">
        <v>0</v>
      </c>
      <c r="N229">
        <v>0</v>
      </c>
      <c r="O229">
        <v>24066241</v>
      </c>
      <c r="P229">
        <v>266433759</v>
      </c>
      <c r="Q229">
        <v>91.715579690189301</v>
      </c>
    </row>
    <row r="230" spans="2:17" x14ac:dyDescent="0.25">
      <c r="B230">
        <v>2011</v>
      </c>
      <c r="C230">
        <v>275</v>
      </c>
      <c r="D230" t="s">
        <v>411</v>
      </c>
      <c r="E230">
        <v>2</v>
      </c>
      <c r="F230">
        <v>6</v>
      </c>
      <c r="G230">
        <v>69800000</v>
      </c>
      <c r="H230">
        <v>69800000</v>
      </c>
      <c r="I230">
        <v>0</v>
      </c>
      <c r="J230">
        <v>0</v>
      </c>
      <c r="K230" s="36">
        <v>0</v>
      </c>
      <c r="L230">
        <v>0</v>
      </c>
      <c r="M230">
        <v>0</v>
      </c>
      <c r="N230">
        <v>0</v>
      </c>
      <c r="O230">
        <v>0</v>
      </c>
      <c r="P230">
        <v>69800000</v>
      </c>
      <c r="Q230">
        <v>100</v>
      </c>
    </row>
    <row r="231" spans="2:17" x14ac:dyDescent="0.25">
      <c r="B231">
        <v>2012</v>
      </c>
      <c r="C231">
        <v>278</v>
      </c>
      <c r="D231" t="s">
        <v>137</v>
      </c>
      <c r="E231">
        <v>4</v>
      </c>
      <c r="F231">
        <v>3</v>
      </c>
      <c r="G231">
        <v>242488000</v>
      </c>
      <c r="H231">
        <v>86857600</v>
      </c>
      <c r="I231">
        <v>93221300</v>
      </c>
      <c r="J231">
        <v>59218100</v>
      </c>
      <c r="K231" s="36">
        <v>3191000</v>
      </c>
      <c r="L231">
        <v>0</v>
      </c>
      <c r="M231">
        <v>0</v>
      </c>
      <c r="N231">
        <v>0</v>
      </c>
      <c r="O231">
        <v>0</v>
      </c>
      <c r="P231">
        <v>242488000</v>
      </c>
      <c r="Q231">
        <v>100</v>
      </c>
    </row>
    <row r="232" spans="2:17" x14ac:dyDescent="0.25">
      <c r="B232">
        <v>2012</v>
      </c>
      <c r="C232">
        <v>280</v>
      </c>
      <c r="D232" t="s">
        <v>138</v>
      </c>
      <c r="E232">
        <v>8</v>
      </c>
      <c r="F232">
        <v>3</v>
      </c>
      <c r="G232">
        <v>101600000</v>
      </c>
      <c r="H232">
        <v>12228725</v>
      </c>
      <c r="I232">
        <v>0</v>
      </c>
      <c r="J232">
        <v>7217081</v>
      </c>
      <c r="K232" s="36">
        <v>29101613</v>
      </c>
      <c r="L232">
        <v>5804487</v>
      </c>
      <c r="M232">
        <v>0</v>
      </c>
      <c r="N232">
        <v>47248094</v>
      </c>
      <c r="O232">
        <v>0</v>
      </c>
      <c r="P232">
        <v>48547419</v>
      </c>
      <c r="Q232">
        <v>47.7828927165354</v>
      </c>
    </row>
    <row r="233" spans="2:17" x14ac:dyDescent="0.25">
      <c r="B233">
        <v>2012</v>
      </c>
      <c r="C233">
        <v>281</v>
      </c>
      <c r="D233" t="s">
        <v>139</v>
      </c>
      <c r="E233">
        <v>2</v>
      </c>
      <c r="F233">
        <v>9</v>
      </c>
      <c r="G233">
        <v>94048543</v>
      </c>
      <c r="H233">
        <v>10800000</v>
      </c>
      <c r="I233">
        <v>28199383</v>
      </c>
      <c r="J233">
        <v>6914654</v>
      </c>
      <c r="K233" s="36">
        <v>48134506</v>
      </c>
      <c r="L233">
        <v>0</v>
      </c>
      <c r="M233">
        <v>0</v>
      </c>
      <c r="N233">
        <v>0</v>
      </c>
      <c r="O233">
        <v>0</v>
      </c>
      <c r="P233">
        <v>94048543</v>
      </c>
      <c r="Q233">
        <v>100</v>
      </c>
    </row>
    <row r="234" spans="2:17" x14ac:dyDescent="0.25">
      <c r="B234">
        <v>2012</v>
      </c>
      <c r="C234">
        <v>282</v>
      </c>
      <c r="D234" t="s">
        <v>141</v>
      </c>
      <c r="E234">
        <v>7</v>
      </c>
      <c r="F234">
        <v>11</v>
      </c>
      <c r="G234">
        <v>60000000</v>
      </c>
      <c r="H234">
        <v>0</v>
      </c>
      <c r="I234">
        <v>0</v>
      </c>
      <c r="J234">
        <v>11738054</v>
      </c>
      <c r="K234" s="36">
        <v>28573525</v>
      </c>
      <c r="L234">
        <v>0</v>
      </c>
      <c r="M234">
        <v>0</v>
      </c>
      <c r="N234">
        <v>0</v>
      </c>
      <c r="O234">
        <v>19688421</v>
      </c>
      <c r="P234">
        <v>40311579</v>
      </c>
      <c r="Q234">
        <v>67.185964999999996</v>
      </c>
    </row>
    <row r="235" spans="2:17" x14ac:dyDescent="0.25">
      <c r="B235">
        <v>2012</v>
      </c>
      <c r="C235">
        <v>283</v>
      </c>
      <c r="D235" t="s">
        <v>142</v>
      </c>
      <c r="E235">
        <v>3</v>
      </c>
      <c r="F235">
        <v>5</v>
      </c>
      <c r="G235">
        <v>24886707</v>
      </c>
      <c r="H235">
        <v>9487538</v>
      </c>
      <c r="I235">
        <v>4857551</v>
      </c>
      <c r="J235">
        <v>7541618</v>
      </c>
      <c r="K235" s="36">
        <v>3000000</v>
      </c>
      <c r="L235">
        <v>0</v>
      </c>
      <c r="M235">
        <v>0</v>
      </c>
      <c r="N235">
        <v>0</v>
      </c>
      <c r="O235">
        <v>0</v>
      </c>
      <c r="P235">
        <v>24886707</v>
      </c>
      <c r="Q235">
        <v>100</v>
      </c>
    </row>
    <row r="236" spans="2:17" x14ac:dyDescent="0.25">
      <c r="B236">
        <v>2012</v>
      </c>
      <c r="C236">
        <v>284</v>
      </c>
      <c r="D236" t="s">
        <v>144</v>
      </c>
      <c r="E236">
        <v>7</v>
      </c>
      <c r="F236">
        <v>2</v>
      </c>
      <c r="G236">
        <v>129914910</v>
      </c>
      <c r="H236">
        <v>40792000</v>
      </c>
      <c r="I236">
        <v>2198000</v>
      </c>
      <c r="J236">
        <v>0</v>
      </c>
      <c r="K236" s="36">
        <v>0</v>
      </c>
      <c r="L236">
        <v>86924910</v>
      </c>
      <c r="M236">
        <v>0</v>
      </c>
      <c r="N236">
        <v>0</v>
      </c>
      <c r="O236">
        <v>0</v>
      </c>
      <c r="P236">
        <v>42990000</v>
      </c>
      <c r="Q236">
        <v>33.090890029481599</v>
      </c>
    </row>
    <row r="237" spans="2:17" x14ac:dyDescent="0.25">
      <c r="B237">
        <v>2012</v>
      </c>
      <c r="C237">
        <v>286</v>
      </c>
      <c r="D237" t="s">
        <v>412</v>
      </c>
      <c r="E237">
        <v>2</v>
      </c>
      <c r="F237">
        <v>4</v>
      </c>
      <c r="G237">
        <v>106901376</v>
      </c>
      <c r="H237">
        <v>106901376</v>
      </c>
      <c r="I237">
        <v>0</v>
      </c>
      <c r="J237">
        <v>0</v>
      </c>
      <c r="K237" s="36">
        <v>0</v>
      </c>
      <c r="L237">
        <v>0</v>
      </c>
      <c r="M237">
        <v>0</v>
      </c>
      <c r="N237">
        <v>0</v>
      </c>
      <c r="O237">
        <v>0</v>
      </c>
      <c r="P237">
        <v>106901376</v>
      </c>
      <c r="Q237">
        <v>100</v>
      </c>
    </row>
    <row r="238" spans="2:17" x14ac:dyDescent="0.25">
      <c r="B238">
        <v>2012</v>
      </c>
      <c r="C238">
        <v>288</v>
      </c>
      <c r="D238" t="s">
        <v>145</v>
      </c>
      <c r="E238">
        <v>12</v>
      </c>
      <c r="F238">
        <v>0</v>
      </c>
      <c r="G238">
        <v>46400000</v>
      </c>
      <c r="H238">
        <v>10698881</v>
      </c>
      <c r="I238">
        <v>0</v>
      </c>
      <c r="J238">
        <v>7130687</v>
      </c>
      <c r="K238" s="36">
        <v>5997072</v>
      </c>
      <c r="L238">
        <v>0</v>
      </c>
      <c r="M238">
        <v>0</v>
      </c>
      <c r="N238">
        <v>0</v>
      </c>
      <c r="O238">
        <v>22573360</v>
      </c>
      <c r="P238">
        <v>23826640</v>
      </c>
      <c r="Q238">
        <v>51.350517241379301</v>
      </c>
    </row>
    <row r="239" spans="2:17" x14ac:dyDescent="0.25">
      <c r="B239">
        <v>2012</v>
      </c>
      <c r="C239">
        <v>289</v>
      </c>
      <c r="D239" t="s">
        <v>146</v>
      </c>
      <c r="E239">
        <v>8</v>
      </c>
      <c r="F239">
        <v>4</v>
      </c>
      <c r="G239">
        <v>445420681</v>
      </c>
      <c r="H239">
        <v>77419259</v>
      </c>
      <c r="I239">
        <v>9693749</v>
      </c>
      <c r="J239">
        <v>0</v>
      </c>
      <c r="K239" s="36">
        <v>0</v>
      </c>
      <c r="L239">
        <v>63026320</v>
      </c>
      <c r="M239">
        <v>132573839</v>
      </c>
      <c r="N239">
        <v>156868983</v>
      </c>
      <c r="O239">
        <v>5838531</v>
      </c>
      <c r="P239">
        <v>87113008</v>
      </c>
      <c r="Q239">
        <v>19.5574681903914</v>
      </c>
    </row>
    <row r="240" spans="2:17" x14ac:dyDescent="0.25">
      <c r="B240">
        <v>2012</v>
      </c>
      <c r="C240">
        <v>290</v>
      </c>
      <c r="D240" t="s">
        <v>148</v>
      </c>
      <c r="E240">
        <v>3</v>
      </c>
      <c r="F240">
        <v>2</v>
      </c>
      <c r="G240">
        <v>2394000</v>
      </c>
      <c r="H240">
        <v>0</v>
      </c>
      <c r="I240">
        <v>0</v>
      </c>
      <c r="J240">
        <v>0</v>
      </c>
      <c r="K240" s="36">
        <v>0</v>
      </c>
      <c r="L240">
        <v>0</v>
      </c>
      <c r="M240">
        <v>692819</v>
      </c>
      <c r="N240">
        <v>1701181</v>
      </c>
      <c r="O240">
        <v>0</v>
      </c>
      <c r="P240">
        <v>0</v>
      </c>
      <c r="Q240">
        <v>0</v>
      </c>
    </row>
    <row r="241" spans="2:17" x14ac:dyDescent="0.25">
      <c r="B241">
        <v>2012</v>
      </c>
      <c r="C241">
        <v>292</v>
      </c>
      <c r="D241" t="s">
        <v>413</v>
      </c>
      <c r="E241">
        <v>2</v>
      </c>
      <c r="F241">
        <v>1</v>
      </c>
      <c r="G241">
        <v>61324046</v>
      </c>
      <c r="H241">
        <v>58871084</v>
      </c>
      <c r="I241">
        <v>2452962</v>
      </c>
      <c r="J241">
        <v>0</v>
      </c>
      <c r="K241" s="36">
        <v>0</v>
      </c>
      <c r="L241">
        <v>0</v>
      </c>
      <c r="M241">
        <v>0</v>
      </c>
      <c r="N241">
        <v>0</v>
      </c>
      <c r="O241">
        <v>0</v>
      </c>
      <c r="P241">
        <v>61324046</v>
      </c>
      <c r="Q241">
        <v>100</v>
      </c>
    </row>
    <row r="242" spans="2:17" x14ac:dyDescent="0.25">
      <c r="B242">
        <v>2012</v>
      </c>
      <c r="C242">
        <v>293</v>
      </c>
      <c r="D242" t="s">
        <v>414</v>
      </c>
      <c r="E242">
        <v>1</v>
      </c>
      <c r="F242">
        <v>11</v>
      </c>
      <c r="G242">
        <v>70155712</v>
      </c>
      <c r="H242">
        <v>70155712</v>
      </c>
      <c r="I242">
        <v>0</v>
      </c>
      <c r="J242">
        <v>0</v>
      </c>
      <c r="K242" s="36">
        <v>0</v>
      </c>
      <c r="L242">
        <v>0</v>
      </c>
      <c r="M242">
        <v>0</v>
      </c>
      <c r="N242">
        <v>0</v>
      </c>
      <c r="O242">
        <v>0</v>
      </c>
      <c r="P242">
        <v>70155712</v>
      </c>
      <c r="Q242">
        <v>100</v>
      </c>
    </row>
    <row r="243" spans="2:17" x14ac:dyDescent="0.25">
      <c r="B243">
        <v>2012</v>
      </c>
      <c r="C243">
        <v>294</v>
      </c>
      <c r="D243" t="s">
        <v>415</v>
      </c>
      <c r="E243">
        <v>2</v>
      </c>
      <c r="F243">
        <v>4</v>
      </c>
      <c r="G243">
        <v>52268872</v>
      </c>
      <c r="H243">
        <v>52268872</v>
      </c>
      <c r="I243">
        <v>0</v>
      </c>
      <c r="J243">
        <v>0</v>
      </c>
      <c r="K243" s="36">
        <v>0</v>
      </c>
      <c r="L243">
        <v>0</v>
      </c>
      <c r="M243">
        <v>0</v>
      </c>
      <c r="N243">
        <v>0</v>
      </c>
      <c r="O243">
        <v>0</v>
      </c>
      <c r="P243">
        <v>52268872</v>
      </c>
      <c r="Q243">
        <v>100</v>
      </c>
    </row>
    <row r="244" spans="2:17" x14ac:dyDescent="0.25">
      <c r="B244">
        <v>2012</v>
      </c>
      <c r="C244">
        <v>295</v>
      </c>
      <c r="D244" t="s">
        <v>416</v>
      </c>
      <c r="E244">
        <v>1</v>
      </c>
      <c r="F244">
        <v>10</v>
      </c>
      <c r="G244">
        <v>20058349</v>
      </c>
      <c r="H244">
        <v>20058349</v>
      </c>
      <c r="I244">
        <v>0</v>
      </c>
      <c r="J244">
        <v>0</v>
      </c>
      <c r="K244" s="36">
        <v>0</v>
      </c>
      <c r="L244">
        <v>0</v>
      </c>
      <c r="M244">
        <v>0</v>
      </c>
      <c r="N244">
        <v>0</v>
      </c>
      <c r="O244">
        <v>0</v>
      </c>
      <c r="P244">
        <v>20058349</v>
      </c>
      <c r="Q244">
        <v>100</v>
      </c>
    </row>
    <row r="245" spans="2:17" x14ac:dyDescent="0.25">
      <c r="B245">
        <v>2013</v>
      </c>
      <c r="C245">
        <v>296</v>
      </c>
      <c r="D245" t="s">
        <v>149</v>
      </c>
      <c r="E245">
        <v>3</v>
      </c>
      <c r="F245">
        <v>9</v>
      </c>
      <c r="G245">
        <v>738274000</v>
      </c>
      <c r="H245">
        <v>574600172</v>
      </c>
      <c r="I245">
        <v>74673828</v>
      </c>
      <c r="J245">
        <v>60500000</v>
      </c>
      <c r="K245" s="36">
        <v>28500000</v>
      </c>
      <c r="L245">
        <v>0</v>
      </c>
      <c r="M245">
        <v>0</v>
      </c>
      <c r="N245">
        <v>0</v>
      </c>
      <c r="O245">
        <v>0</v>
      </c>
      <c r="P245">
        <v>738274000</v>
      </c>
      <c r="Q245">
        <v>100</v>
      </c>
    </row>
    <row r="246" spans="2:17" x14ac:dyDescent="0.25">
      <c r="B246">
        <v>2013</v>
      </c>
      <c r="C246">
        <v>297</v>
      </c>
      <c r="D246" t="s">
        <v>151</v>
      </c>
      <c r="E246">
        <v>3</v>
      </c>
      <c r="F246">
        <v>2</v>
      </c>
      <c r="G246">
        <v>143869295</v>
      </c>
      <c r="H246">
        <v>101878590</v>
      </c>
      <c r="I246">
        <v>40543107</v>
      </c>
      <c r="J246">
        <v>1447598</v>
      </c>
      <c r="K246" s="36">
        <v>0</v>
      </c>
      <c r="L246">
        <v>0</v>
      </c>
      <c r="M246">
        <v>0</v>
      </c>
      <c r="N246">
        <v>0</v>
      </c>
      <c r="O246">
        <v>0</v>
      </c>
      <c r="P246">
        <v>143869295</v>
      </c>
      <c r="Q246">
        <v>100</v>
      </c>
    </row>
    <row r="247" spans="2:17" x14ac:dyDescent="0.25">
      <c r="B247">
        <v>2013</v>
      </c>
      <c r="C247">
        <v>298</v>
      </c>
      <c r="D247" t="s">
        <v>152</v>
      </c>
      <c r="E247">
        <v>4</v>
      </c>
      <c r="F247">
        <v>2</v>
      </c>
      <c r="G247">
        <v>698754510</v>
      </c>
      <c r="H247">
        <v>377991626</v>
      </c>
      <c r="I247">
        <v>48241977</v>
      </c>
      <c r="J247">
        <v>58267783</v>
      </c>
      <c r="K247" s="36">
        <v>214253124</v>
      </c>
      <c r="L247">
        <v>0</v>
      </c>
      <c r="M247">
        <v>0</v>
      </c>
      <c r="N247">
        <v>0</v>
      </c>
      <c r="O247">
        <v>0</v>
      </c>
      <c r="P247">
        <v>698754510</v>
      </c>
      <c r="Q247">
        <v>100</v>
      </c>
    </row>
    <row r="248" spans="2:17" x14ac:dyDescent="0.25">
      <c r="B248">
        <v>2013</v>
      </c>
      <c r="C248">
        <v>300</v>
      </c>
      <c r="D248" t="s">
        <v>153</v>
      </c>
      <c r="E248">
        <v>1</v>
      </c>
      <c r="F248">
        <v>5</v>
      </c>
      <c r="G248">
        <v>63809290</v>
      </c>
      <c r="H248">
        <v>0</v>
      </c>
      <c r="I248">
        <v>22501713</v>
      </c>
      <c r="J248">
        <v>22779272</v>
      </c>
      <c r="K248" s="36">
        <v>18528305</v>
      </c>
      <c r="L248">
        <v>0</v>
      </c>
      <c r="M248">
        <v>0</v>
      </c>
      <c r="N248">
        <v>0</v>
      </c>
      <c r="O248">
        <v>0</v>
      </c>
      <c r="P248">
        <v>63809290</v>
      </c>
      <c r="Q248">
        <v>100</v>
      </c>
    </row>
    <row r="249" spans="2:17" x14ac:dyDescent="0.25">
      <c r="B249">
        <v>2013</v>
      </c>
      <c r="C249">
        <v>304</v>
      </c>
      <c r="D249" t="s">
        <v>154</v>
      </c>
      <c r="E249">
        <v>4</v>
      </c>
      <c r="F249">
        <v>10</v>
      </c>
      <c r="G249">
        <v>249200000</v>
      </c>
      <c r="H249">
        <v>72922220</v>
      </c>
      <c r="I249">
        <v>25746437</v>
      </c>
      <c r="J249">
        <v>20000000</v>
      </c>
      <c r="K249" s="36">
        <v>130531343</v>
      </c>
      <c r="L249">
        <v>0</v>
      </c>
      <c r="M249">
        <v>0</v>
      </c>
      <c r="N249">
        <v>0</v>
      </c>
      <c r="O249">
        <v>0</v>
      </c>
      <c r="P249">
        <v>249200000</v>
      </c>
      <c r="Q249">
        <v>100</v>
      </c>
    </row>
    <row r="250" spans="2:17" x14ac:dyDescent="0.25">
      <c r="B250">
        <v>2013</v>
      </c>
      <c r="C250">
        <v>305</v>
      </c>
      <c r="D250" t="s">
        <v>417</v>
      </c>
      <c r="E250">
        <v>1</v>
      </c>
      <c r="F250">
        <v>10</v>
      </c>
      <c r="G250">
        <v>8067234</v>
      </c>
      <c r="H250">
        <v>8067234</v>
      </c>
      <c r="I250">
        <v>0</v>
      </c>
      <c r="J250">
        <v>0</v>
      </c>
      <c r="K250" s="36">
        <v>0</v>
      </c>
      <c r="L250">
        <v>0</v>
      </c>
      <c r="M250">
        <v>0</v>
      </c>
      <c r="N250">
        <v>0</v>
      </c>
      <c r="O250">
        <v>0</v>
      </c>
      <c r="P250">
        <v>8067234</v>
      </c>
      <c r="Q250">
        <v>100</v>
      </c>
    </row>
    <row r="251" spans="2:17" x14ac:dyDescent="0.25">
      <c r="B251">
        <v>2013</v>
      </c>
      <c r="C251">
        <v>306</v>
      </c>
      <c r="D251" t="s">
        <v>418</v>
      </c>
      <c r="E251">
        <v>2</v>
      </c>
      <c r="F251">
        <v>6</v>
      </c>
      <c r="G251">
        <v>70786939</v>
      </c>
      <c r="H251">
        <v>70786939</v>
      </c>
      <c r="I251">
        <v>0</v>
      </c>
      <c r="J251">
        <v>0</v>
      </c>
      <c r="K251" s="36">
        <v>0</v>
      </c>
      <c r="L251">
        <v>0</v>
      </c>
      <c r="M251">
        <v>0</v>
      </c>
      <c r="N251">
        <v>0</v>
      </c>
      <c r="O251">
        <v>0</v>
      </c>
      <c r="P251">
        <v>70786939</v>
      </c>
      <c r="Q251">
        <v>100</v>
      </c>
    </row>
    <row r="252" spans="2:17" x14ac:dyDescent="0.25">
      <c r="B252">
        <v>2013</v>
      </c>
      <c r="C252">
        <v>307</v>
      </c>
      <c r="D252" t="s">
        <v>156</v>
      </c>
      <c r="E252">
        <v>2</v>
      </c>
      <c r="F252">
        <v>10</v>
      </c>
      <c r="G252">
        <v>86600000</v>
      </c>
      <c r="H252">
        <v>79667772</v>
      </c>
      <c r="I252">
        <v>6932228</v>
      </c>
      <c r="J252">
        <v>0</v>
      </c>
      <c r="K252" s="36">
        <v>0</v>
      </c>
      <c r="L252">
        <v>0</v>
      </c>
      <c r="M252">
        <v>0</v>
      </c>
      <c r="N252">
        <v>0</v>
      </c>
      <c r="O252">
        <v>0</v>
      </c>
      <c r="P252">
        <v>86600000</v>
      </c>
      <c r="Q252">
        <v>100</v>
      </c>
    </row>
    <row r="253" spans="2:17" x14ac:dyDescent="0.25">
      <c r="B253">
        <v>2013</v>
      </c>
      <c r="C253">
        <v>308</v>
      </c>
      <c r="D253" t="s">
        <v>419</v>
      </c>
      <c r="E253">
        <v>2</v>
      </c>
      <c r="F253">
        <v>9</v>
      </c>
      <c r="G253">
        <v>51852491</v>
      </c>
      <c r="H253">
        <v>45215373</v>
      </c>
      <c r="I253">
        <v>6637118</v>
      </c>
      <c r="J253">
        <v>0</v>
      </c>
      <c r="K253" s="36">
        <v>0</v>
      </c>
      <c r="L253">
        <v>0</v>
      </c>
      <c r="M253">
        <v>0</v>
      </c>
      <c r="N253">
        <v>0</v>
      </c>
      <c r="O253">
        <v>0</v>
      </c>
      <c r="P253">
        <v>51852491</v>
      </c>
      <c r="Q253">
        <v>100</v>
      </c>
    </row>
    <row r="254" spans="2:17" x14ac:dyDescent="0.25">
      <c r="B254">
        <v>2013</v>
      </c>
      <c r="C254">
        <v>309</v>
      </c>
      <c r="D254" t="s">
        <v>157</v>
      </c>
      <c r="E254">
        <v>8</v>
      </c>
      <c r="F254">
        <v>10</v>
      </c>
      <c r="G254">
        <v>96030000</v>
      </c>
      <c r="H254">
        <v>0</v>
      </c>
      <c r="I254">
        <v>0</v>
      </c>
      <c r="J254">
        <v>18940611</v>
      </c>
      <c r="K254" s="36">
        <v>29212639</v>
      </c>
      <c r="L254">
        <v>0</v>
      </c>
      <c r="M254">
        <v>0</v>
      </c>
      <c r="N254">
        <v>47860697</v>
      </c>
      <c r="O254">
        <v>16053</v>
      </c>
      <c r="P254">
        <v>48153250</v>
      </c>
      <c r="Q254">
        <v>50.143965427470498</v>
      </c>
    </row>
    <row r="255" spans="2:17" x14ac:dyDescent="0.25">
      <c r="B255">
        <v>2013</v>
      </c>
      <c r="C255">
        <v>310</v>
      </c>
      <c r="D255" t="s">
        <v>158</v>
      </c>
      <c r="E255">
        <v>10</v>
      </c>
      <c r="F255">
        <v>0</v>
      </c>
      <c r="G255">
        <v>117024000</v>
      </c>
      <c r="H255">
        <v>0</v>
      </c>
      <c r="I255">
        <v>10502250</v>
      </c>
      <c r="J255">
        <v>4692595</v>
      </c>
      <c r="K255" s="36">
        <v>23646038</v>
      </c>
      <c r="L255">
        <v>3115058</v>
      </c>
      <c r="M255">
        <v>9881419</v>
      </c>
      <c r="N255">
        <v>65186617</v>
      </c>
      <c r="O255">
        <v>23</v>
      </c>
      <c r="P255">
        <v>38840883</v>
      </c>
      <c r="Q255">
        <v>33.190527584085302</v>
      </c>
    </row>
    <row r="256" spans="2:17" x14ac:dyDescent="0.25">
      <c r="B256">
        <v>2013</v>
      </c>
      <c r="C256">
        <v>311</v>
      </c>
      <c r="D256" t="s">
        <v>159</v>
      </c>
      <c r="E256">
        <v>3</v>
      </c>
      <c r="F256">
        <v>11</v>
      </c>
      <c r="G256">
        <v>353455851</v>
      </c>
      <c r="H256">
        <v>279233499</v>
      </c>
      <c r="I256">
        <v>34733576</v>
      </c>
      <c r="J256">
        <v>9078468</v>
      </c>
      <c r="K256" s="36">
        <v>30410308</v>
      </c>
      <c r="L256">
        <v>0</v>
      </c>
      <c r="M256">
        <v>0</v>
      </c>
      <c r="N256">
        <v>0</v>
      </c>
      <c r="O256">
        <v>0</v>
      </c>
      <c r="P256">
        <v>353455851</v>
      </c>
      <c r="Q256">
        <v>100</v>
      </c>
    </row>
    <row r="257" spans="2:17" x14ac:dyDescent="0.25">
      <c r="B257">
        <v>2013</v>
      </c>
      <c r="C257">
        <v>312</v>
      </c>
      <c r="D257" t="s">
        <v>161</v>
      </c>
      <c r="E257">
        <v>3</v>
      </c>
      <c r="F257">
        <v>11</v>
      </c>
      <c r="G257">
        <v>26493000</v>
      </c>
      <c r="H257">
        <v>1</v>
      </c>
      <c r="I257">
        <v>6617341</v>
      </c>
      <c r="J257">
        <v>13234683</v>
      </c>
      <c r="K257" s="36">
        <v>6640975</v>
      </c>
      <c r="L257">
        <v>0</v>
      </c>
      <c r="M257">
        <v>0</v>
      </c>
      <c r="N257">
        <v>0</v>
      </c>
      <c r="O257">
        <v>0</v>
      </c>
      <c r="P257">
        <v>26493000</v>
      </c>
      <c r="Q257">
        <v>100</v>
      </c>
    </row>
    <row r="258" spans="2:17" x14ac:dyDescent="0.25">
      <c r="B258">
        <v>2014</v>
      </c>
      <c r="C258">
        <v>313</v>
      </c>
      <c r="D258" t="s">
        <v>162</v>
      </c>
      <c r="E258">
        <v>3</v>
      </c>
      <c r="F258">
        <v>3</v>
      </c>
      <c r="G258">
        <v>725268000</v>
      </c>
      <c r="H258">
        <v>300081405</v>
      </c>
      <c r="I258">
        <v>178649078</v>
      </c>
      <c r="J258">
        <v>130537517</v>
      </c>
      <c r="K258" s="36">
        <v>116000000</v>
      </c>
      <c r="L258">
        <v>0</v>
      </c>
      <c r="M258">
        <v>0</v>
      </c>
      <c r="N258">
        <v>0</v>
      </c>
      <c r="O258">
        <v>0</v>
      </c>
      <c r="P258">
        <v>725268000</v>
      </c>
      <c r="Q258">
        <v>100</v>
      </c>
    </row>
    <row r="259" spans="2:17" x14ac:dyDescent="0.25">
      <c r="B259">
        <v>2014</v>
      </c>
      <c r="C259">
        <v>314</v>
      </c>
      <c r="D259" t="s">
        <v>163</v>
      </c>
      <c r="E259">
        <v>2</v>
      </c>
      <c r="F259">
        <v>3</v>
      </c>
      <c r="G259">
        <v>142140961</v>
      </c>
      <c r="H259">
        <v>77610805</v>
      </c>
      <c r="I259">
        <v>58804360</v>
      </c>
      <c r="J259">
        <v>5725796</v>
      </c>
      <c r="K259" s="36">
        <v>0</v>
      </c>
      <c r="L259">
        <v>0</v>
      </c>
      <c r="M259">
        <v>0</v>
      </c>
      <c r="N259">
        <v>0</v>
      </c>
      <c r="O259">
        <v>0</v>
      </c>
      <c r="P259">
        <v>142140961</v>
      </c>
      <c r="Q259">
        <v>100</v>
      </c>
    </row>
    <row r="260" spans="2:17" x14ac:dyDescent="0.25">
      <c r="B260">
        <v>2014</v>
      </c>
      <c r="C260">
        <v>316</v>
      </c>
      <c r="D260" t="s">
        <v>420</v>
      </c>
      <c r="E260">
        <v>1</v>
      </c>
      <c r="F260">
        <v>11</v>
      </c>
      <c r="G260">
        <v>17864171</v>
      </c>
      <c r="H260">
        <v>17310382</v>
      </c>
      <c r="I260">
        <v>553789</v>
      </c>
      <c r="J260">
        <v>0</v>
      </c>
      <c r="K260" s="36">
        <v>0</v>
      </c>
      <c r="L260">
        <v>0</v>
      </c>
      <c r="M260">
        <v>0</v>
      </c>
      <c r="N260">
        <v>0</v>
      </c>
      <c r="O260">
        <v>0</v>
      </c>
      <c r="P260">
        <v>17864171</v>
      </c>
      <c r="Q260">
        <v>100</v>
      </c>
    </row>
    <row r="261" spans="2:17" x14ac:dyDescent="0.25">
      <c r="B261">
        <v>2014</v>
      </c>
      <c r="C261">
        <v>317</v>
      </c>
      <c r="D261" t="s">
        <v>421</v>
      </c>
      <c r="E261">
        <v>2</v>
      </c>
      <c r="F261">
        <v>3</v>
      </c>
      <c r="G261">
        <v>67127105</v>
      </c>
      <c r="H261">
        <v>63837877</v>
      </c>
      <c r="I261">
        <v>3289228</v>
      </c>
      <c r="J261">
        <v>0</v>
      </c>
      <c r="K261" s="36">
        <v>0</v>
      </c>
      <c r="L261">
        <v>0</v>
      </c>
      <c r="M261">
        <v>0</v>
      </c>
      <c r="N261">
        <v>0</v>
      </c>
      <c r="O261">
        <v>0</v>
      </c>
      <c r="P261">
        <v>67127105</v>
      </c>
      <c r="Q261">
        <v>100</v>
      </c>
    </row>
    <row r="262" spans="2:17" x14ac:dyDescent="0.25">
      <c r="B262">
        <v>2014</v>
      </c>
      <c r="C262">
        <v>318</v>
      </c>
      <c r="D262" t="s">
        <v>422</v>
      </c>
      <c r="E262">
        <v>1</v>
      </c>
      <c r="F262">
        <v>6</v>
      </c>
      <c r="G262">
        <v>15045340</v>
      </c>
      <c r="H262">
        <v>15045340</v>
      </c>
      <c r="I262">
        <v>0</v>
      </c>
      <c r="J262">
        <v>0</v>
      </c>
      <c r="K262" s="36">
        <v>0</v>
      </c>
      <c r="L262">
        <v>0</v>
      </c>
      <c r="M262">
        <v>0</v>
      </c>
      <c r="N262">
        <v>0</v>
      </c>
      <c r="O262">
        <v>0</v>
      </c>
      <c r="P262">
        <v>15045340</v>
      </c>
      <c r="Q262">
        <v>100</v>
      </c>
    </row>
    <row r="263" spans="2:17" x14ac:dyDescent="0.25">
      <c r="B263">
        <v>2014</v>
      </c>
      <c r="C263">
        <v>319</v>
      </c>
      <c r="D263" t="s">
        <v>423</v>
      </c>
      <c r="E263">
        <v>1</v>
      </c>
      <c r="F263">
        <v>7</v>
      </c>
      <c r="G263">
        <v>45053230</v>
      </c>
      <c r="H263">
        <v>43701634</v>
      </c>
      <c r="I263">
        <v>1351596</v>
      </c>
      <c r="J263">
        <v>0</v>
      </c>
      <c r="K263" s="36">
        <v>0</v>
      </c>
      <c r="L263">
        <v>0</v>
      </c>
      <c r="M263">
        <v>0</v>
      </c>
      <c r="N263">
        <v>0</v>
      </c>
      <c r="O263">
        <v>0</v>
      </c>
      <c r="P263">
        <v>45053230</v>
      </c>
      <c r="Q263">
        <v>100</v>
      </c>
    </row>
    <row r="264" spans="2:17" x14ac:dyDescent="0.25">
      <c r="B264">
        <v>2014</v>
      </c>
      <c r="C264">
        <v>320</v>
      </c>
      <c r="D264" t="s">
        <v>424</v>
      </c>
      <c r="E264">
        <v>1</v>
      </c>
      <c r="F264">
        <v>11</v>
      </c>
      <c r="G264">
        <v>60561223</v>
      </c>
      <c r="H264">
        <v>22950443</v>
      </c>
      <c r="I264">
        <v>37610780</v>
      </c>
      <c r="J264">
        <v>0</v>
      </c>
      <c r="K264" s="36">
        <v>0</v>
      </c>
      <c r="L264">
        <v>0</v>
      </c>
      <c r="M264">
        <v>0</v>
      </c>
      <c r="N264">
        <v>0</v>
      </c>
      <c r="O264">
        <v>0</v>
      </c>
      <c r="P264">
        <v>60561223</v>
      </c>
      <c r="Q264">
        <v>100</v>
      </c>
    </row>
    <row r="265" spans="2:17" x14ac:dyDescent="0.25">
      <c r="B265">
        <v>2014</v>
      </c>
      <c r="C265">
        <v>321</v>
      </c>
      <c r="D265" t="s">
        <v>165</v>
      </c>
      <c r="E265">
        <v>9</v>
      </c>
      <c r="F265">
        <v>5</v>
      </c>
      <c r="G265">
        <v>58734000</v>
      </c>
      <c r="H265">
        <v>4893608</v>
      </c>
      <c r="I265">
        <v>0</v>
      </c>
      <c r="J265">
        <v>29000000</v>
      </c>
      <c r="K265" s="36">
        <v>39647</v>
      </c>
      <c r="L265">
        <v>0</v>
      </c>
      <c r="M265">
        <v>0</v>
      </c>
      <c r="N265">
        <v>8910688</v>
      </c>
      <c r="O265">
        <v>15890057</v>
      </c>
      <c r="P265">
        <v>33933255</v>
      </c>
      <c r="Q265">
        <v>57.774466237613602</v>
      </c>
    </row>
    <row r="266" spans="2:17" x14ac:dyDescent="0.25">
      <c r="B266">
        <v>2014</v>
      </c>
      <c r="C266">
        <v>322</v>
      </c>
      <c r="D266" t="s">
        <v>166</v>
      </c>
      <c r="E266">
        <v>8</v>
      </c>
      <c r="F266">
        <v>2</v>
      </c>
      <c r="G266">
        <v>563168000</v>
      </c>
      <c r="H266">
        <v>137121388</v>
      </c>
      <c r="I266">
        <v>203019875</v>
      </c>
      <c r="J266">
        <v>102527137</v>
      </c>
      <c r="K266" s="36">
        <v>0</v>
      </c>
      <c r="L266">
        <v>0</v>
      </c>
      <c r="M266">
        <v>0</v>
      </c>
      <c r="N266">
        <v>120497512</v>
      </c>
      <c r="O266">
        <v>2088</v>
      </c>
      <c r="P266">
        <v>442668400</v>
      </c>
      <c r="Q266">
        <v>78.603258707881096</v>
      </c>
    </row>
    <row r="267" spans="2:17" x14ac:dyDescent="0.25">
      <c r="B267">
        <v>2015</v>
      </c>
      <c r="C267">
        <v>323</v>
      </c>
      <c r="D267" t="s">
        <v>167</v>
      </c>
      <c r="E267">
        <v>2</v>
      </c>
      <c r="F267">
        <v>5</v>
      </c>
      <c r="G267">
        <v>863916000</v>
      </c>
      <c r="H267">
        <v>0</v>
      </c>
      <c r="I267">
        <v>0</v>
      </c>
      <c r="J267">
        <v>0</v>
      </c>
      <c r="K267" s="36">
        <v>229092225</v>
      </c>
      <c r="L267">
        <v>238618957</v>
      </c>
      <c r="M267">
        <v>270287214</v>
      </c>
      <c r="N267">
        <v>125917604</v>
      </c>
      <c r="O267">
        <v>0</v>
      </c>
      <c r="P267">
        <v>229092225</v>
      </c>
      <c r="Q267">
        <v>26.517881946855901</v>
      </c>
    </row>
    <row r="268" spans="2:17" x14ac:dyDescent="0.25">
      <c r="B268">
        <v>2015</v>
      </c>
      <c r="C268">
        <v>324</v>
      </c>
      <c r="D268" t="s">
        <v>168</v>
      </c>
      <c r="E268">
        <v>1</v>
      </c>
      <c r="F268">
        <v>6</v>
      </c>
      <c r="G268">
        <v>24818000</v>
      </c>
      <c r="H268">
        <v>0</v>
      </c>
      <c r="I268">
        <v>0</v>
      </c>
      <c r="J268">
        <v>0</v>
      </c>
      <c r="K268" s="36">
        <v>0</v>
      </c>
      <c r="L268">
        <v>9774268</v>
      </c>
      <c r="M268">
        <v>15043732</v>
      </c>
      <c r="N268">
        <v>0</v>
      </c>
      <c r="O268">
        <v>0</v>
      </c>
      <c r="P268">
        <v>0</v>
      </c>
      <c r="Q268">
        <v>0</v>
      </c>
    </row>
    <row r="269" spans="2:17" x14ac:dyDescent="0.25">
      <c r="B269">
        <v>2015</v>
      </c>
      <c r="C269">
        <v>325</v>
      </c>
      <c r="D269" t="s">
        <v>169</v>
      </c>
      <c r="E269">
        <v>3</v>
      </c>
      <c r="F269">
        <v>1</v>
      </c>
      <c r="G269">
        <v>1006032000</v>
      </c>
      <c r="H269">
        <v>0</v>
      </c>
      <c r="I269">
        <v>0</v>
      </c>
      <c r="J269">
        <v>0</v>
      </c>
      <c r="K269" s="36">
        <v>300364116</v>
      </c>
      <c r="L269">
        <v>142372373</v>
      </c>
      <c r="M269">
        <v>50095221</v>
      </c>
      <c r="N269">
        <v>513200290</v>
      </c>
      <c r="O269">
        <v>0</v>
      </c>
      <c r="P269">
        <v>300364116</v>
      </c>
      <c r="Q269">
        <v>29.8563182880862</v>
      </c>
    </row>
    <row r="270" spans="2:17" x14ac:dyDescent="0.25">
      <c r="B270">
        <v>2015</v>
      </c>
      <c r="C270">
        <v>326</v>
      </c>
      <c r="D270" t="s">
        <v>170</v>
      </c>
      <c r="E270">
        <v>2</v>
      </c>
      <c r="F270">
        <v>0</v>
      </c>
      <c r="G270">
        <v>159590000</v>
      </c>
      <c r="H270">
        <v>0</v>
      </c>
      <c r="I270">
        <v>0</v>
      </c>
      <c r="J270">
        <v>0</v>
      </c>
      <c r="K270" s="36">
        <v>42322997</v>
      </c>
      <c r="L270">
        <v>88611386</v>
      </c>
      <c r="M270">
        <v>28655617</v>
      </c>
      <c r="N270">
        <v>0</v>
      </c>
      <c r="O270">
        <v>0</v>
      </c>
      <c r="P270">
        <v>42322997</v>
      </c>
      <c r="Q270">
        <v>26.519830189861501</v>
      </c>
    </row>
    <row r="271" spans="2:17" x14ac:dyDescent="0.25">
      <c r="B271">
        <v>2015</v>
      </c>
      <c r="C271">
        <v>327</v>
      </c>
      <c r="D271" t="s">
        <v>171</v>
      </c>
      <c r="E271">
        <v>3</v>
      </c>
      <c r="F271">
        <v>3</v>
      </c>
      <c r="G271">
        <v>63058000</v>
      </c>
      <c r="H271">
        <v>14700000</v>
      </c>
      <c r="I271">
        <v>39285684</v>
      </c>
      <c r="J271">
        <v>7072316</v>
      </c>
      <c r="K271" s="36">
        <v>2000000</v>
      </c>
      <c r="L271">
        <v>0</v>
      </c>
      <c r="M271">
        <v>0</v>
      </c>
      <c r="N271">
        <v>0</v>
      </c>
      <c r="O271">
        <v>0</v>
      </c>
      <c r="P271">
        <v>63058000</v>
      </c>
      <c r="Q271">
        <v>100</v>
      </c>
    </row>
    <row r="272" spans="2:17" x14ac:dyDescent="0.25">
      <c r="B272">
        <v>2015</v>
      </c>
      <c r="C272">
        <v>328</v>
      </c>
      <c r="D272" t="s">
        <v>425</v>
      </c>
      <c r="E272">
        <v>1</v>
      </c>
      <c r="F272">
        <v>4</v>
      </c>
      <c r="G272">
        <v>4532420</v>
      </c>
      <c r="H272">
        <v>701361</v>
      </c>
      <c r="I272">
        <v>2043543</v>
      </c>
      <c r="J272">
        <v>1787516</v>
      </c>
      <c r="K272" s="36">
        <v>0</v>
      </c>
      <c r="L272">
        <v>0</v>
      </c>
      <c r="M272">
        <v>0</v>
      </c>
      <c r="N272">
        <v>0</v>
      </c>
      <c r="O272">
        <v>0</v>
      </c>
      <c r="P272">
        <v>4532420</v>
      </c>
      <c r="Q272">
        <v>100</v>
      </c>
    </row>
    <row r="273" spans="2:17" x14ac:dyDescent="0.25">
      <c r="B273">
        <v>2015</v>
      </c>
      <c r="C273">
        <v>329</v>
      </c>
      <c r="D273" t="s">
        <v>172</v>
      </c>
      <c r="E273">
        <v>3</v>
      </c>
      <c r="F273">
        <v>5</v>
      </c>
      <c r="G273">
        <v>65113648</v>
      </c>
      <c r="H273">
        <v>0</v>
      </c>
      <c r="I273">
        <v>0</v>
      </c>
      <c r="J273">
        <v>0</v>
      </c>
      <c r="K273" s="36">
        <v>0</v>
      </c>
      <c r="L273">
        <v>0</v>
      </c>
      <c r="M273">
        <v>6811157</v>
      </c>
      <c r="N273">
        <v>58256965</v>
      </c>
      <c r="O273">
        <v>45526</v>
      </c>
      <c r="P273">
        <v>0</v>
      </c>
      <c r="Q273">
        <v>0</v>
      </c>
    </row>
    <row r="274" spans="2:17" x14ac:dyDescent="0.25">
      <c r="B274">
        <v>2015</v>
      </c>
      <c r="C274">
        <v>330</v>
      </c>
      <c r="D274" t="s">
        <v>173</v>
      </c>
      <c r="E274">
        <v>3</v>
      </c>
      <c r="F274">
        <v>3</v>
      </c>
      <c r="G274">
        <v>586243674</v>
      </c>
      <c r="H274">
        <v>0</v>
      </c>
      <c r="I274">
        <v>0</v>
      </c>
      <c r="J274">
        <v>0</v>
      </c>
      <c r="K274" s="36">
        <v>63900899</v>
      </c>
      <c r="L274">
        <v>70890969</v>
      </c>
      <c r="M274">
        <v>163422000</v>
      </c>
      <c r="N274">
        <v>288029806</v>
      </c>
      <c r="O274">
        <v>0</v>
      </c>
      <c r="P274">
        <v>63900899</v>
      </c>
      <c r="Q274">
        <v>10.900057746294699</v>
      </c>
    </row>
    <row r="275" spans="2:17" x14ac:dyDescent="0.25">
      <c r="B275">
        <v>2015</v>
      </c>
      <c r="C275">
        <v>331</v>
      </c>
      <c r="D275" t="s">
        <v>174</v>
      </c>
      <c r="E275">
        <v>1</v>
      </c>
      <c r="F275">
        <v>8</v>
      </c>
      <c r="G275">
        <v>26920000</v>
      </c>
      <c r="H275">
        <v>0</v>
      </c>
      <c r="I275">
        <v>0</v>
      </c>
      <c r="J275">
        <v>0</v>
      </c>
      <c r="K275" s="36">
        <v>0</v>
      </c>
      <c r="L275">
        <v>24216000</v>
      </c>
      <c r="M275">
        <v>2704000</v>
      </c>
      <c r="N275">
        <v>0</v>
      </c>
      <c r="O275">
        <v>0</v>
      </c>
      <c r="P275">
        <v>0</v>
      </c>
      <c r="Q275">
        <v>0</v>
      </c>
    </row>
    <row r="276" spans="2:17" x14ac:dyDescent="0.25">
      <c r="B276">
        <v>2015</v>
      </c>
      <c r="C276">
        <v>332</v>
      </c>
      <c r="D276" t="s">
        <v>175</v>
      </c>
      <c r="E276">
        <v>3</v>
      </c>
      <c r="F276">
        <v>4</v>
      </c>
      <c r="G276">
        <v>1078570000</v>
      </c>
      <c r="H276">
        <v>0</v>
      </c>
      <c r="I276">
        <v>0</v>
      </c>
      <c r="J276">
        <v>0</v>
      </c>
      <c r="K276" s="36">
        <v>0</v>
      </c>
      <c r="L276">
        <v>456302073</v>
      </c>
      <c r="M276">
        <v>433947183</v>
      </c>
      <c r="N276">
        <v>188320743</v>
      </c>
      <c r="O276">
        <v>1</v>
      </c>
      <c r="P276">
        <v>0</v>
      </c>
      <c r="Q276">
        <v>0</v>
      </c>
    </row>
    <row r="277" spans="2:17" x14ac:dyDescent="0.25">
      <c r="B277">
        <v>2015</v>
      </c>
      <c r="C277">
        <v>334</v>
      </c>
      <c r="D277" t="s">
        <v>176</v>
      </c>
      <c r="E277">
        <v>1</v>
      </c>
      <c r="F277">
        <v>9</v>
      </c>
      <c r="G277">
        <v>5114000</v>
      </c>
      <c r="H277">
        <v>0</v>
      </c>
      <c r="I277">
        <v>0</v>
      </c>
      <c r="J277">
        <v>0</v>
      </c>
      <c r="K277" s="36">
        <v>364174</v>
      </c>
      <c r="L277">
        <v>4410714</v>
      </c>
      <c r="M277">
        <v>339112</v>
      </c>
      <c r="N277">
        <v>0</v>
      </c>
      <c r="O277">
        <v>0</v>
      </c>
      <c r="P277">
        <v>364174</v>
      </c>
      <c r="Q277">
        <v>7.1211184982401203</v>
      </c>
    </row>
    <row r="278" spans="2:17" x14ac:dyDescent="0.25">
      <c r="B278">
        <v>2015</v>
      </c>
      <c r="C278">
        <v>336</v>
      </c>
      <c r="D278" t="s">
        <v>177</v>
      </c>
      <c r="E278">
        <v>2</v>
      </c>
      <c r="F278">
        <v>3</v>
      </c>
      <c r="G278">
        <v>128592000</v>
      </c>
      <c r="H278">
        <v>60920479</v>
      </c>
      <c r="I278">
        <v>36178042</v>
      </c>
      <c r="J278">
        <v>26117162</v>
      </c>
      <c r="K278" s="36">
        <v>5376317</v>
      </c>
      <c r="L278">
        <v>0</v>
      </c>
      <c r="M278">
        <v>0</v>
      </c>
      <c r="N278">
        <v>0</v>
      </c>
      <c r="O278">
        <v>0</v>
      </c>
      <c r="P278">
        <v>128592000</v>
      </c>
      <c r="Q278">
        <v>100</v>
      </c>
    </row>
    <row r="279" spans="2:17" x14ac:dyDescent="0.25">
      <c r="B279">
        <v>2015</v>
      </c>
      <c r="C279">
        <v>337</v>
      </c>
      <c r="D279" t="s">
        <v>178</v>
      </c>
      <c r="E279">
        <v>1</v>
      </c>
      <c r="F279">
        <v>6</v>
      </c>
      <c r="G279">
        <v>145348000</v>
      </c>
      <c r="H279">
        <v>0</v>
      </c>
      <c r="I279">
        <v>92249665</v>
      </c>
      <c r="J279">
        <v>50000000</v>
      </c>
      <c r="K279" s="36">
        <v>3098335</v>
      </c>
      <c r="L279">
        <v>0</v>
      </c>
      <c r="M279">
        <v>0</v>
      </c>
      <c r="N279">
        <v>0</v>
      </c>
      <c r="O279">
        <v>0</v>
      </c>
      <c r="P279">
        <v>145348000</v>
      </c>
      <c r="Q279">
        <v>100</v>
      </c>
    </row>
    <row r="280" spans="2:17" x14ac:dyDescent="0.25">
      <c r="B280">
        <v>2015</v>
      </c>
      <c r="C280">
        <v>338</v>
      </c>
      <c r="D280" t="s">
        <v>179</v>
      </c>
      <c r="E280">
        <v>9</v>
      </c>
      <c r="F280">
        <v>5</v>
      </c>
      <c r="G280">
        <v>166590000</v>
      </c>
      <c r="H280">
        <v>0</v>
      </c>
      <c r="I280">
        <v>0</v>
      </c>
      <c r="J280">
        <v>13779805</v>
      </c>
      <c r="K280" s="36">
        <v>17688972</v>
      </c>
      <c r="L280">
        <v>39903342</v>
      </c>
      <c r="M280">
        <v>0</v>
      </c>
      <c r="N280">
        <v>95217861</v>
      </c>
      <c r="O280">
        <v>20</v>
      </c>
      <c r="P280">
        <v>31468777</v>
      </c>
      <c r="Q280">
        <v>18.8899555795666</v>
      </c>
    </row>
    <row r="281" spans="2:17" x14ac:dyDescent="0.25">
      <c r="B281">
        <v>2015</v>
      </c>
      <c r="C281">
        <v>339</v>
      </c>
      <c r="D281" t="s">
        <v>180</v>
      </c>
      <c r="E281">
        <v>5</v>
      </c>
      <c r="F281">
        <v>11</v>
      </c>
      <c r="G281">
        <v>844864000</v>
      </c>
      <c r="H281">
        <v>6583720</v>
      </c>
      <c r="I281">
        <v>93079455</v>
      </c>
      <c r="J281">
        <v>508000000</v>
      </c>
      <c r="K281" s="36">
        <v>109878</v>
      </c>
      <c r="L281">
        <v>0</v>
      </c>
      <c r="M281">
        <v>237090947</v>
      </c>
      <c r="N281">
        <v>0</v>
      </c>
      <c r="O281">
        <v>0</v>
      </c>
      <c r="P281">
        <v>607773053</v>
      </c>
      <c r="Q281">
        <v>71.937383176463896</v>
      </c>
    </row>
    <row r="282" spans="2:17" x14ac:dyDescent="0.25">
      <c r="B282">
        <v>2016</v>
      </c>
      <c r="C282">
        <v>340</v>
      </c>
      <c r="D282" t="s">
        <v>181</v>
      </c>
      <c r="E282">
        <v>2</v>
      </c>
      <c r="F282">
        <v>7</v>
      </c>
      <c r="G282">
        <v>246776000</v>
      </c>
      <c r="H282">
        <v>0</v>
      </c>
      <c r="I282">
        <v>0</v>
      </c>
      <c r="J282">
        <v>0</v>
      </c>
      <c r="K282" s="36">
        <v>8894829</v>
      </c>
      <c r="L282">
        <v>40589803</v>
      </c>
      <c r="M282">
        <v>58139535</v>
      </c>
      <c r="N282">
        <v>139151833</v>
      </c>
      <c r="O282">
        <v>0</v>
      </c>
      <c r="P282">
        <v>8894829</v>
      </c>
      <c r="Q282">
        <v>3.6044141245501899</v>
      </c>
    </row>
    <row r="283" spans="2:17" x14ac:dyDescent="0.25">
      <c r="B283">
        <v>2016</v>
      </c>
      <c r="C283">
        <v>341</v>
      </c>
      <c r="D283" t="s">
        <v>182</v>
      </c>
      <c r="E283">
        <v>1</v>
      </c>
      <c r="F283">
        <v>7</v>
      </c>
      <c r="G283">
        <v>12826000</v>
      </c>
      <c r="H283">
        <v>0</v>
      </c>
      <c r="I283">
        <v>0</v>
      </c>
      <c r="J283">
        <v>0</v>
      </c>
      <c r="K283" s="36">
        <v>285420</v>
      </c>
      <c r="L283">
        <v>6500579</v>
      </c>
      <c r="M283">
        <v>6040001</v>
      </c>
      <c r="N283">
        <v>0</v>
      </c>
      <c r="O283">
        <v>0</v>
      </c>
      <c r="P283">
        <v>285420</v>
      </c>
      <c r="Q283">
        <v>2.2253235615156699</v>
      </c>
    </row>
    <row r="284" spans="2:17" x14ac:dyDescent="0.25">
      <c r="B284">
        <v>2016</v>
      </c>
      <c r="C284">
        <v>342</v>
      </c>
      <c r="D284" t="s">
        <v>183</v>
      </c>
      <c r="E284">
        <v>4</v>
      </c>
      <c r="F284">
        <v>2</v>
      </c>
      <c r="G284">
        <v>895882000</v>
      </c>
      <c r="H284">
        <v>0</v>
      </c>
      <c r="I284">
        <v>0</v>
      </c>
      <c r="J284">
        <v>1</v>
      </c>
      <c r="K284" s="36">
        <v>206125703</v>
      </c>
      <c r="L284">
        <v>270820087</v>
      </c>
      <c r="M284">
        <v>311279209</v>
      </c>
      <c r="N284">
        <v>107657000</v>
      </c>
      <c r="O284">
        <v>0</v>
      </c>
      <c r="P284">
        <v>206125704</v>
      </c>
      <c r="Q284">
        <v>23.008130981535501</v>
      </c>
    </row>
    <row r="285" spans="2:17" x14ac:dyDescent="0.25">
      <c r="B285">
        <v>2016</v>
      </c>
      <c r="C285">
        <v>343</v>
      </c>
      <c r="D285" t="s">
        <v>184</v>
      </c>
      <c r="E285">
        <v>1</v>
      </c>
      <c r="F285">
        <v>0</v>
      </c>
      <c r="G285">
        <v>48806000</v>
      </c>
      <c r="H285">
        <v>0</v>
      </c>
      <c r="I285">
        <v>0</v>
      </c>
      <c r="J285">
        <v>0</v>
      </c>
      <c r="K285" s="36">
        <v>5616673</v>
      </c>
      <c r="L285">
        <v>11115076</v>
      </c>
      <c r="M285">
        <v>32074251</v>
      </c>
      <c r="N285">
        <v>0</v>
      </c>
      <c r="O285">
        <v>0</v>
      </c>
      <c r="P285">
        <v>5616673</v>
      </c>
      <c r="Q285">
        <v>11.5081608818587</v>
      </c>
    </row>
    <row r="286" spans="2:17" x14ac:dyDescent="0.25">
      <c r="B286">
        <v>2016</v>
      </c>
      <c r="C286">
        <v>344</v>
      </c>
      <c r="D286" t="s">
        <v>185</v>
      </c>
      <c r="E286">
        <v>2</v>
      </c>
      <c r="F286">
        <v>9</v>
      </c>
      <c r="G286">
        <v>677600000</v>
      </c>
      <c r="H286">
        <v>0</v>
      </c>
      <c r="I286">
        <v>0</v>
      </c>
      <c r="J286">
        <v>0</v>
      </c>
      <c r="K286" s="36">
        <v>245467217</v>
      </c>
      <c r="L286">
        <v>80311421</v>
      </c>
      <c r="M286">
        <v>155504060</v>
      </c>
      <c r="N286">
        <v>196317302</v>
      </c>
      <c r="O286">
        <v>0</v>
      </c>
      <c r="P286">
        <v>245467217</v>
      </c>
      <c r="Q286">
        <v>36.225976534828803</v>
      </c>
    </row>
    <row r="287" spans="2:17" x14ac:dyDescent="0.25">
      <c r="B287">
        <v>2016</v>
      </c>
      <c r="C287">
        <v>345</v>
      </c>
      <c r="D287" t="s">
        <v>186</v>
      </c>
      <c r="E287">
        <v>1</v>
      </c>
      <c r="F287">
        <v>0</v>
      </c>
      <c r="G287">
        <v>133416000</v>
      </c>
      <c r="H287">
        <v>0</v>
      </c>
      <c r="I287">
        <v>0</v>
      </c>
      <c r="J287">
        <v>0</v>
      </c>
      <c r="K287" s="36">
        <v>0</v>
      </c>
      <c r="L287">
        <v>0</v>
      </c>
      <c r="M287">
        <v>58700043</v>
      </c>
      <c r="N287">
        <v>74715957</v>
      </c>
      <c r="O287">
        <v>0</v>
      </c>
      <c r="P287">
        <v>0</v>
      </c>
      <c r="Q287">
        <v>0</v>
      </c>
    </row>
    <row r="288" spans="2:17" x14ac:dyDescent="0.25">
      <c r="B288">
        <v>2016</v>
      </c>
      <c r="C288">
        <v>346</v>
      </c>
      <c r="D288" t="s">
        <v>187</v>
      </c>
      <c r="E288">
        <v>3</v>
      </c>
      <c r="F288">
        <v>2</v>
      </c>
      <c r="G288">
        <v>672182000</v>
      </c>
      <c r="H288">
        <v>0</v>
      </c>
      <c r="I288">
        <v>0</v>
      </c>
      <c r="J288">
        <v>0</v>
      </c>
      <c r="K288" s="36">
        <v>86877607</v>
      </c>
      <c r="L288">
        <v>430826650</v>
      </c>
      <c r="M288">
        <v>148170765</v>
      </c>
      <c r="N288">
        <v>6306970</v>
      </c>
      <c r="O288">
        <v>8</v>
      </c>
      <c r="P288">
        <v>86877607</v>
      </c>
      <c r="Q288">
        <v>12.9247148837665</v>
      </c>
    </row>
    <row r="289" spans="2:17" x14ac:dyDescent="0.25">
      <c r="B289">
        <v>2016</v>
      </c>
      <c r="C289">
        <v>347</v>
      </c>
      <c r="D289" t="s">
        <v>188</v>
      </c>
      <c r="E289">
        <v>3</v>
      </c>
      <c r="F289">
        <v>0</v>
      </c>
      <c r="G289">
        <v>661198000</v>
      </c>
      <c r="H289">
        <v>0</v>
      </c>
      <c r="I289">
        <v>0</v>
      </c>
      <c r="J289">
        <v>0</v>
      </c>
      <c r="K289" s="36">
        <v>7574326</v>
      </c>
      <c r="L289">
        <v>259291304</v>
      </c>
      <c r="M289">
        <v>300000000</v>
      </c>
      <c r="N289">
        <v>94332369</v>
      </c>
      <c r="O289">
        <v>1</v>
      </c>
      <c r="P289">
        <v>7574326</v>
      </c>
      <c r="Q289">
        <v>1.14554581229828</v>
      </c>
    </row>
    <row r="290" spans="2:17" x14ac:dyDescent="0.25">
      <c r="B290">
        <v>2016</v>
      </c>
      <c r="C290">
        <v>348</v>
      </c>
      <c r="D290" t="s">
        <v>189</v>
      </c>
      <c r="E290">
        <v>1</v>
      </c>
      <c r="F290">
        <v>3</v>
      </c>
      <c r="G290">
        <v>11056000</v>
      </c>
      <c r="H290">
        <v>0</v>
      </c>
      <c r="I290">
        <v>0</v>
      </c>
      <c r="J290">
        <v>7647436</v>
      </c>
      <c r="K290" s="36">
        <v>3408564</v>
      </c>
      <c r="L290">
        <v>0</v>
      </c>
      <c r="M290">
        <v>0</v>
      </c>
      <c r="N290">
        <v>0</v>
      </c>
      <c r="O290">
        <v>0</v>
      </c>
      <c r="P290">
        <v>11056000</v>
      </c>
      <c r="Q290">
        <v>100</v>
      </c>
    </row>
    <row r="291" spans="2:17" x14ac:dyDescent="0.25">
      <c r="B291">
        <v>2016</v>
      </c>
      <c r="C291">
        <v>349</v>
      </c>
      <c r="D291" t="s">
        <v>190</v>
      </c>
      <c r="E291">
        <v>8</v>
      </c>
      <c r="F291">
        <v>1</v>
      </c>
      <c r="G291">
        <v>83002000</v>
      </c>
      <c r="H291">
        <v>0</v>
      </c>
      <c r="I291">
        <v>0</v>
      </c>
      <c r="J291">
        <v>5972995</v>
      </c>
      <c r="K291" s="36">
        <v>23583261</v>
      </c>
      <c r="L291">
        <v>25215815</v>
      </c>
      <c r="M291">
        <v>19218101</v>
      </c>
      <c r="N291">
        <v>0</v>
      </c>
      <c r="O291">
        <v>9011828</v>
      </c>
      <c r="P291">
        <v>29556256</v>
      </c>
      <c r="Q291">
        <v>35.609088937615901</v>
      </c>
    </row>
    <row r="292" spans="2:17" x14ac:dyDescent="0.25">
      <c r="B292">
        <v>2016</v>
      </c>
      <c r="C292">
        <v>350</v>
      </c>
      <c r="D292" t="s">
        <v>191</v>
      </c>
      <c r="E292">
        <v>8</v>
      </c>
      <c r="F292">
        <v>0</v>
      </c>
      <c r="G292">
        <v>131222000</v>
      </c>
      <c r="H292">
        <v>0</v>
      </c>
      <c r="I292">
        <v>0</v>
      </c>
      <c r="J292">
        <v>75999998</v>
      </c>
      <c r="K292" s="36">
        <v>450836</v>
      </c>
      <c r="L292">
        <v>0</v>
      </c>
      <c r="M292">
        <v>0</v>
      </c>
      <c r="N292">
        <v>54771146</v>
      </c>
      <c r="O292">
        <v>20</v>
      </c>
      <c r="P292">
        <v>76450834</v>
      </c>
      <c r="Q292">
        <v>58.260683421987103</v>
      </c>
    </row>
    <row r="293" spans="2:17" x14ac:dyDescent="0.25">
      <c r="B293">
        <v>1997</v>
      </c>
      <c r="C293">
        <v>1</v>
      </c>
      <c r="D293" t="s">
        <v>426</v>
      </c>
      <c r="E293">
        <v>2</v>
      </c>
      <c r="F293">
        <v>0</v>
      </c>
      <c r="G293">
        <v>360520000</v>
      </c>
      <c r="H293">
        <v>360520000</v>
      </c>
      <c r="I293">
        <v>0</v>
      </c>
      <c r="J293">
        <v>0</v>
      </c>
      <c r="K293" s="36">
        <v>0</v>
      </c>
      <c r="L293">
        <v>0</v>
      </c>
      <c r="M293">
        <v>0</v>
      </c>
      <c r="N293">
        <v>0</v>
      </c>
      <c r="O293">
        <v>0</v>
      </c>
      <c r="P293">
        <v>360520000</v>
      </c>
      <c r="Q293">
        <v>100</v>
      </c>
    </row>
    <row r="294" spans="2:17" x14ac:dyDescent="0.25">
      <c r="B294">
        <v>1998</v>
      </c>
      <c r="C294">
        <v>2</v>
      </c>
      <c r="D294" t="s">
        <v>427</v>
      </c>
      <c r="E294">
        <v>1</v>
      </c>
      <c r="F294">
        <v>8</v>
      </c>
      <c r="G294">
        <v>257840000</v>
      </c>
      <c r="H294">
        <v>257840000</v>
      </c>
      <c r="I294">
        <v>0</v>
      </c>
      <c r="J294">
        <v>0</v>
      </c>
      <c r="K294" s="36">
        <v>0</v>
      </c>
      <c r="L294">
        <v>0</v>
      </c>
      <c r="M294">
        <v>0</v>
      </c>
      <c r="N294">
        <v>0</v>
      </c>
      <c r="O294">
        <v>0</v>
      </c>
      <c r="P294">
        <v>257840000</v>
      </c>
      <c r="Q294">
        <v>100</v>
      </c>
    </row>
    <row r="295" spans="2:17" x14ac:dyDescent="0.25">
      <c r="B295">
        <v>1998</v>
      </c>
      <c r="C295">
        <v>3</v>
      </c>
      <c r="D295" t="s">
        <v>428</v>
      </c>
      <c r="E295">
        <v>2</v>
      </c>
      <c r="F295">
        <v>1</v>
      </c>
      <c r="G295">
        <v>367190000</v>
      </c>
      <c r="H295">
        <v>367190000</v>
      </c>
      <c r="I295">
        <v>0</v>
      </c>
      <c r="J295">
        <v>0</v>
      </c>
      <c r="K295" s="36">
        <v>0</v>
      </c>
      <c r="L295">
        <v>0</v>
      </c>
      <c r="M295">
        <v>0</v>
      </c>
      <c r="N295">
        <v>0</v>
      </c>
      <c r="O295">
        <v>0</v>
      </c>
      <c r="P295">
        <v>367190000</v>
      </c>
      <c r="Q295">
        <v>100</v>
      </c>
    </row>
    <row r="296" spans="2:17" x14ac:dyDescent="0.25">
      <c r="B296">
        <v>1998</v>
      </c>
      <c r="C296">
        <v>4</v>
      </c>
      <c r="D296" t="s">
        <v>429</v>
      </c>
      <c r="E296">
        <v>2</v>
      </c>
      <c r="F296">
        <v>8</v>
      </c>
      <c r="G296">
        <v>149720109</v>
      </c>
      <c r="H296">
        <v>149720109</v>
      </c>
      <c r="I296">
        <v>0</v>
      </c>
      <c r="J296">
        <v>0</v>
      </c>
      <c r="K296" s="36">
        <v>0</v>
      </c>
      <c r="L296">
        <v>0</v>
      </c>
      <c r="M296">
        <v>0</v>
      </c>
      <c r="N296">
        <v>0</v>
      </c>
      <c r="O296">
        <v>0</v>
      </c>
      <c r="P296">
        <v>149720109</v>
      </c>
      <c r="Q296">
        <v>100</v>
      </c>
    </row>
    <row r="297" spans="2:17" x14ac:dyDescent="0.25">
      <c r="B297">
        <v>1998</v>
      </c>
      <c r="C297">
        <v>5</v>
      </c>
      <c r="D297" t="s">
        <v>430</v>
      </c>
      <c r="E297">
        <v>2</v>
      </c>
      <c r="F297">
        <v>0</v>
      </c>
      <c r="G297">
        <v>175191982</v>
      </c>
      <c r="H297">
        <v>175191982</v>
      </c>
      <c r="I297">
        <v>0</v>
      </c>
      <c r="J297">
        <v>0</v>
      </c>
      <c r="K297" s="36">
        <v>0</v>
      </c>
      <c r="L297">
        <v>0</v>
      </c>
      <c r="M297">
        <v>0</v>
      </c>
      <c r="N297">
        <v>0</v>
      </c>
      <c r="O297">
        <v>0</v>
      </c>
      <c r="P297">
        <v>175191982</v>
      </c>
      <c r="Q297">
        <v>100</v>
      </c>
    </row>
    <row r="298" spans="2:17" x14ac:dyDescent="0.25">
      <c r="B298">
        <v>1998</v>
      </c>
      <c r="C298">
        <v>6</v>
      </c>
      <c r="D298" t="s">
        <v>431</v>
      </c>
      <c r="E298">
        <v>2</v>
      </c>
      <c r="F298">
        <v>2</v>
      </c>
      <c r="G298">
        <v>204225000</v>
      </c>
      <c r="H298">
        <v>204225000</v>
      </c>
      <c r="I298">
        <v>0</v>
      </c>
      <c r="J298">
        <v>0</v>
      </c>
      <c r="K298" s="36">
        <v>0</v>
      </c>
      <c r="L298">
        <v>0</v>
      </c>
      <c r="M298">
        <v>0</v>
      </c>
      <c r="N298">
        <v>0</v>
      </c>
      <c r="O298">
        <v>0</v>
      </c>
      <c r="P298">
        <v>204225000</v>
      </c>
      <c r="Q298">
        <v>100</v>
      </c>
    </row>
    <row r="299" spans="2:17" x14ac:dyDescent="0.25">
      <c r="B299">
        <v>1998</v>
      </c>
      <c r="C299">
        <v>7</v>
      </c>
      <c r="D299" t="s">
        <v>432</v>
      </c>
      <c r="E299">
        <v>1</v>
      </c>
      <c r="F299">
        <v>11</v>
      </c>
      <c r="G299">
        <v>258760000</v>
      </c>
      <c r="H299">
        <v>258760000</v>
      </c>
      <c r="I299">
        <v>0</v>
      </c>
      <c r="J299">
        <v>0</v>
      </c>
      <c r="K299" s="36">
        <v>0</v>
      </c>
      <c r="L299">
        <v>0</v>
      </c>
      <c r="M299">
        <v>0</v>
      </c>
      <c r="N299">
        <v>0</v>
      </c>
      <c r="O299">
        <v>0</v>
      </c>
      <c r="P299">
        <v>258760000</v>
      </c>
      <c r="Q299">
        <v>100</v>
      </c>
    </row>
    <row r="300" spans="2:17" x14ac:dyDescent="0.25">
      <c r="B300">
        <v>1998</v>
      </c>
      <c r="C300">
        <v>8</v>
      </c>
      <c r="D300" t="s">
        <v>433</v>
      </c>
      <c r="E300">
        <v>2</v>
      </c>
      <c r="F300">
        <v>5</v>
      </c>
      <c r="G300">
        <v>161520000</v>
      </c>
      <c r="H300">
        <v>161520000</v>
      </c>
      <c r="I300">
        <v>0</v>
      </c>
      <c r="J300">
        <v>0</v>
      </c>
      <c r="K300" s="36">
        <v>0</v>
      </c>
      <c r="L300">
        <v>0</v>
      </c>
      <c r="M300">
        <v>0</v>
      </c>
      <c r="N300">
        <v>0</v>
      </c>
      <c r="O300">
        <v>0</v>
      </c>
      <c r="P300">
        <v>161520000</v>
      </c>
      <c r="Q300">
        <v>100</v>
      </c>
    </row>
    <row r="301" spans="2:17" x14ac:dyDescent="0.25">
      <c r="B301">
        <v>1998</v>
      </c>
      <c r="C301">
        <v>9</v>
      </c>
      <c r="D301" t="s">
        <v>434</v>
      </c>
      <c r="E301">
        <v>2</v>
      </c>
      <c r="F301">
        <v>6</v>
      </c>
      <c r="G301">
        <v>237950000</v>
      </c>
      <c r="H301">
        <v>237950000</v>
      </c>
      <c r="I301">
        <v>0</v>
      </c>
      <c r="J301">
        <v>0</v>
      </c>
      <c r="K301" s="36">
        <v>0</v>
      </c>
      <c r="L301">
        <v>0</v>
      </c>
      <c r="M301">
        <v>0</v>
      </c>
      <c r="N301">
        <v>0</v>
      </c>
      <c r="O301">
        <v>0</v>
      </c>
      <c r="P301">
        <v>237950000</v>
      </c>
      <c r="Q301">
        <v>100</v>
      </c>
    </row>
    <row r="302" spans="2:17" x14ac:dyDescent="0.25">
      <c r="B302">
        <v>1998</v>
      </c>
      <c r="C302">
        <v>10</v>
      </c>
      <c r="D302" t="s">
        <v>435</v>
      </c>
      <c r="E302">
        <v>2</v>
      </c>
      <c r="F302">
        <v>2</v>
      </c>
      <c r="G302">
        <v>355150000</v>
      </c>
      <c r="H302">
        <v>355150000</v>
      </c>
      <c r="I302">
        <v>0</v>
      </c>
      <c r="J302">
        <v>0</v>
      </c>
      <c r="K302" s="36">
        <v>0</v>
      </c>
      <c r="L302">
        <v>0</v>
      </c>
      <c r="M302">
        <v>0</v>
      </c>
      <c r="N302">
        <v>0</v>
      </c>
      <c r="O302">
        <v>0</v>
      </c>
      <c r="P302">
        <v>355150000</v>
      </c>
      <c r="Q302">
        <v>100</v>
      </c>
    </row>
    <row r="303" spans="2:17" x14ac:dyDescent="0.25">
      <c r="B303">
        <v>1998</v>
      </c>
      <c r="C303">
        <v>11</v>
      </c>
      <c r="D303" t="s">
        <v>436</v>
      </c>
      <c r="E303">
        <v>2</v>
      </c>
      <c r="F303">
        <v>2</v>
      </c>
      <c r="G303">
        <v>171060000</v>
      </c>
      <c r="H303">
        <v>171060000</v>
      </c>
      <c r="I303">
        <v>0</v>
      </c>
      <c r="J303">
        <v>0</v>
      </c>
      <c r="K303" s="36">
        <v>0</v>
      </c>
      <c r="L303">
        <v>0</v>
      </c>
      <c r="M303">
        <v>0</v>
      </c>
      <c r="N303">
        <v>0</v>
      </c>
      <c r="O303">
        <v>0</v>
      </c>
      <c r="P303">
        <v>171060000</v>
      </c>
      <c r="Q303">
        <v>100</v>
      </c>
    </row>
    <row r="304" spans="2:17" x14ac:dyDescent="0.25">
      <c r="B304">
        <v>1998</v>
      </c>
      <c r="C304">
        <v>12</v>
      </c>
      <c r="D304" t="s">
        <v>437</v>
      </c>
      <c r="E304">
        <v>1</v>
      </c>
      <c r="F304">
        <v>8</v>
      </c>
      <c r="G304">
        <v>303750000</v>
      </c>
      <c r="H304">
        <v>303750000</v>
      </c>
      <c r="I304">
        <v>0</v>
      </c>
      <c r="J304">
        <v>0</v>
      </c>
      <c r="K304" s="36">
        <v>0</v>
      </c>
      <c r="L304">
        <v>0</v>
      </c>
      <c r="M304">
        <v>0</v>
      </c>
      <c r="N304">
        <v>0</v>
      </c>
      <c r="O304">
        <v>0</v>
      </c>
      <c r="P304">
        <v>303750000</v>
      </c>
      <c r="Q304">
        <v>100</v>
      </c>
    </row>
    <row r="305" spans="2:17" x14ac:dyDescent="0.25">
      <c r="B305">
        <v>1998</v>
      </c>
      <c r="C305">
        <v>13</v>
      </c>
      <c r="D305" t="s">
        <v>438</v>
      </c>
      <c r="E305">
        <v>1</v>
      </c>
      <c r="F305">
        <v>9</v>
      </c>
      <c r="G305">
        <v>303053000</v>
      </c>
      <c r="H305">
        <v>303053000</v>
      </c>
      <c r="I305">
        <v>0</v>
      </c>
      <c r="J305">
        <v>0</v>
      </c>
      <c r="K305" s="36">
        <v>0</v>
      </c>
      <c r="L305">
        <v>0</v>
      </c>
      <c r="M305">
        <v>0</v>
      </c>
      <c r="N305">
        <v>0</v>
      </c>
      <c r="O305">
        <v>0</v>
      </c>
      <c r="P305">
        <v>303053000</v>
      </c>
      <c r="Q305">
        <v>100</v>
      </c>
    </row>
    <row r="306" spans="2:17" x14ac:dyDescent="0.25">
      <c r="B306">
        <v>1999</v>
      </c>
      <c r="C306">
        <v>15</v>
      </c>
      <c r="D306" t="s">
        <v>439</v>
      </c>
      <c r="E306">
        <v>2</v>
      </c>
      <c r="F306">
        <v>4</v>
      </c>
      <c r="G306">
        <v>539442876</v>
      </c>
      <c r="H306">
        <v>539442876</v>
      </c>
      <c r="I306">
        <v>0</v>
      </c>
      <c r="J306">
        <v>0</v>
      </c>
      <c r="K306" s="36">
        <v>0</v>
      </c>
      <c r="L306">
        <v>0</v>
      </c>
      <c r="M306">
        <v>0</v>
      </c>
      <c r="N306">
        <v>0</v>
      </c>
      <c r="O306">
        <v>0</v>
      </c>
      <c r="P306">
        <v>539442876</v>
      </c>
      <c r="Q306">
        <v>100</v>
      </c>
    </row>
    <row r="307" spans="2:17" x14ac:dyDescent="0.25">
      <c r="B307">
        <v>1999</v>
      </c>
      <c r="C307">
        <v>16</v>
      </c>
      <c r="D307" t="s">
        <v>440</v>
      </c>
      <c r="E307">
        <v>1</v>
      </c>
      <c r="F307">
        <v>11</v>
      </c>
      <c r="G307">
        <v>169932184</v>
      </c>
      <c r="H307">
        <v>169932184</v>
      </c>
      <c r="I307">
        <v>0</v>
      </c>
      <c r="J307">
        <v>0</v>
      </c>
      <c r="K307" s="36">
        <v>0</v>
      </c>
      <c r="L307">
        <v>0</v>
      </c>
      <c r="M307">
        <v>0</v>
      </c>
      <c r="N307">
        <v>0</v>
      </c>
      <c r="O307">
        <v>0</v>
      </c>
      <c r="P307">
        <v>169932184</v>
      </c>
      <c r="Q307">
        <v>100</v>
      </c>
    </row>
    <row r="308" spans="2:17" x14ac:dyDescent="0.25">
      <c r="B308">
        <v>1999</v>
      </c>
      <c r="C308">
        <v>17</v>
      </c>
      <c r="D308" t="s">
        <v>441</v>
      </c>
      <c r="E308">
        <v>2</v>
      </c>
      <c r="F308">
        <v>1</v>
      </c>
      <c r="G308">
        <v>339354764</v>
      </c>
      <c r="H308">
        <v>339354764</v>
      </c>
      <c r="I308">
        <v>0</v>
      </c>
      <c r="J308">
        <v>0</v>
      </c>
      <c r="K308" s="36">
        <v>0</v>
      </c>
      <c r="L308">
        <v>0</v>
      </c>
      <c r="M308">
        <v>0</v>
      </c>
      <c r="N308">
        <v>0</v>
      </c>
      <c r="O308">
        <v>0</v>
      </c>
      <c r="P308">
        <v>339354764</v>
      </c>
      <c r="Q308">
        <v>100</v>
      </c>
    </row>
    <row r="309" spans="2:17" x14ac:dyDescent="0.25">
      <c r="B309">
        <v>1999</v>
      </c>
      <c r="C309">
        <v>18</v>
      </c>
      <c r="D309" t="s">
        <v>442</v>
      </c>
      <c r="E309">
        <v>2</v>
      </c>
      <c r="F309">
        <v>0</v>
      </c>
      <c r="G309">
        <v>266905683</v>
      </c>
      <c r="H309">
        <v>266905683</v>
      </c>
      <c r="I309">
        <v>0</v>
      </c>
      <c r="J309">
        <v>0</v>
      </c>
      <c r="K309" s="36">
        <v>0</v>
      </c>
      <c r="L309">
        <v>0</v>
      </c>
      <c r="M309">
        <v>0</v>
      </c>
      <c r="N309">
        <v>0</v>
      </c>
      <c r="O309">
        <v>0</v>
      </c>
      <c r="P309">
        <v>266905683</v>
      </c>
      <c r="Q309">
        <v>100</v>
      </c>
    </row>
    <row r="310" spans="2:17" x14ac:dyDescent="0.25">
      <c r="B310">
        <v>1999</v>
      </c>
      <c r="C310">
        <v>19</v>
      </c>
      <c r="D310" t="s">
        <v>443</v>
      </c>
      <c r="E310">
        <v>2</v>
      </c>
      <c r="F310">
        <v>2</v>
      </c>
      <c r="G310">
        <v>580407805</v>
      </c>
      <c r="H310">
        <v>580407805</v>
      </c>
      <c r="I310">
        <v>0</v>
      </c>
      <c r="J310">
        <v>0</v>
      </c>
      <c r="K310" s="36">
        <v>0</v>
      </c>
      <c r="L310">
        <v>0</v>
      </c>
      <c r="M310">
        <v>0</v>
      </c>
      <c r="N310">
        <v>0</v>
      </c>
      <c r="O310">
        <v>0</v>
      </c>
      <c r="P310">
        <v>580407805</v>
      </c>
      <c r="Q310">
        <v>100</v>
      </c>
    </row>
    <row r="311" spans="2:17" x14ac:dyDescent="0.25">
      <c r="B311">
        <v>2000</v>
      </c>
      <c r="C311">
        <v>20</v>
      </c>
      <c r="D311" t="s">
        <v>444</v>
      </c>
      <c r="E311">
        <v>2</v>
      </c>
      <c r="F311">
        <v>5</v>
      </c>
      <c r="G311">
        <v>571543395</v>
      </c>
      <c r="H311">
        <v>571543395</v>
      </c>
      <c r="I311">
        <v>0</v>
      </c>
      <c r="J311">
        <v>0</v>
      </c>
      <c r="K311" s="36">
        <v>0</v>
      </c>
      <c r="L311">
        <v>0</v>
      </c>
      <c r="M311">
        <v>0</v>
      </c>
      <c r="N311">
        <v>0</v>
      </c>
      <c r="O311">
        <v>0</v>
      </c>
      <c r="P311">
        <v>571543395</v>
      </c>
      <c r="Q311">
        <v>100</v>
      </c>
    </row>
    <row r="312" spans="2:17" x14ac:dyDescent="0.25">
      <c r="B312">
        <v>2000</v>
      </c>
      <c r="C312">
        <v>21</v>
      </c>
      <c r="D312" t="s">
        <v>445</v>
      </c>
      <c r="E312">
        <v>2</v>
      </c>
      <c r="F312">
        <v>5</v>
      </c>
      <c r="G312">
        <v>483038400</v>
      </c>
      <c r="H312">
        <v>483038400</v>
      </c>
      <c r="I312">
        <v>0</v>
      </c>
      <c r="J312">
        <v>0</v>
      </c>
      <c r="K312" s="36">
        <v>0</v>
      </c>
      <c r="L312">
        <v>0</v>
      </c>
      <c r="M312">
        <v>0</v>
      </c>
      <c r="N312">
        <v>0</v>
      </c>
      <c r="O312">
        <v>0</v>
      </c>
      <c r="P312">
        <v>483038400</v>
      </c>
      <c r="Q312">
        <v>100</v>
      </c>
    </row>
    <row r="313" spans="2:17" x14ac:dyDescent="0.25">
      <c r="B313">
        <v>2001</v>
      </c>
      <c r="C313">
        <v>24</v>
      </c>
      <c r="D313" t="s">
        <v>446</v>
      </c>
      <c r="E313">
        <v>2</v>
      </c>
      <c r="F313">
        <v>6</v>
      </c>
      <c r="G313">
        <v>267357985</v>
      </c>
      <c r="H313">
        <v>267357985</v>
      </c>
      <c r="I313">
        <v>0</v>
      </c>
      <c r="J313">
        <v>0</v>
      </c>
      <c r="K313" s="36">
        <v>0</v>
      </c>
      <c r="L313">
        <v>0</v>
      </c>
      <c r="M313">
        <v>0</v>
      </c>
      <c r="N313">
        <v>0</v>
      </c>
      <c r="O313">
        <v>0</v>
      </c>
      <c r="P313">
        <v>267357985</v>
      </c>
      <c r="Q313">
        <v>100</v>
      </c>
    </row>
    <row r="314" spans="2:17" x14ac:dyDescent="0.25">
      <c r="B314">
        <v>2001</v>
      </c>
      <c r="C314">
        <v>25</v>
      </c>
      <c r="D314" t="s">
        <v>447</v>
      </c>
      <c r="E314">
        <v>2</v>
      </c>
      <c r="F314">
        <v>2</v>
      </c>
      <c r="G314">
        <v>294955447</v>
      </c>
      <c r="H314">
        <v>294955447</v>
      </c>
      <c r="I314">
        <v>0</v>
      </c>
      <c r="J314">
        <v>0</v>
      </c>
      <c r="K314" s="36">
        <v>0</v>
      </c>
      <c r="L314">
        <v>0</v>
      </c>
      <c r="M314">
        <v>0</v>
      </c>
      <c r="N314">
        <v>0</v>
      </c>
      <c r="O314">
        <v>0</v>
      </c>
      <c r="P314">
        <v>294955447</v>
      </c>
      <c r="Q314">
        <v>100</v>
      </c>
    </row>
    <row r="315" spans="2:17" x14ac:dyDescent="0.25">
      <c r="B315">
        <v>2002</v>
      </c>
      <c r="C315">
        <v>26</v>
      </c>
      <c r="D315" t="s">
        <v>448</v>
      </c>
      <c r="E315">
        <v>2</v>
      </c>
      <c r="F315">
        <v>1</v>
      </c>
      <c r="G315">
        <v>265739607</v>
      </c>
      <c r="H315">
        <v>265739607</v>
      </c>
      <c r="I315">
        <v>0</v>
      </c>
      <c r="J315">
        <v>0</v>
      </c>
      <c r="K315" s="36">
        <v>0</v>
      </c>
      <c r="L315">
        <v>0</v>
      </c>
      <c r="M315">
        <v>0</v>
      </c>
      <c r="N315">
        <v>0</v>
      </c>
      <c r="O315">
        <v>0</v>
      </c>
      <c r="P315">
        <v>265739607</v>
      </c>
      <c r="Q315">
        <v>100</v>
      </c>
    </row>
    <row r="316" spans="2:17" x14ac:dyDescent="0.25">
      <c r="B316">
        <v>2005</v>
      </c>
      <c r="C316">
        <v>28</v>
      </c>
      <c r="D316" t="s">
        <v>449</v>
      </c>
      <c r="E316">
        <v>2</v>
      </c>
      <c r="F316">
        <v>6</v>
      </c>
      <c r="G316">
        <v>470434399</v>
      </c>
      <c r="H316">
        <v>470434399</v>
      </c>
      <c r="I316">
        <v>0</v>
      </c>
      <c r="J316">
        <v>0</v>
      </c>
      <c r="K316" s="36">
        <v>0</v>
      </c>
      <c r="L316">
        <v>0</v>
      </c>
      <c r="M316">
        <v>0</v>
      </c>
      <c r="N316">
        <v>0</v>
      </c>
      <c r="O316">
        <v>0</v>
      </c>
      <c r="P316">
        <v>470434399</v>
      </c>
      <c r="Q316">
        <v>100</v>
      </c>
    </row>
    <row r="317" spans="2:17" x14ac:dyDescent="0.25">
      <c r="B317">
        <v>2005</v>
      </c>
      <c r="C317">
        <v>29</v>
      </c>
      <c r="D317" t="s">
        <v>450</v>
      </c>
      <c r="E317">
        <v>2</v>
      </c>
      <c r="F317">
        <v>9</v>
      </c>
      <c r="G317">
        <v>481586000</v>
      </c>
      <c r="H317">
        <v>481586000</v>
      </c>
      <c r="I317">
        <v>0</v>
      </c>
      <c r="J317">
        <v>0</v>
      </c>
      <c r="K317" s="36">
        <v>0</v>
      </c>
      <c r="L317">
        <v>0</v>
      </c>
      <c r="M317">
        <v>0</v>
      </c>
      <c r="N317">
        <v>0</v>
      </c>
      <c r="O317">
        <v>0</v>
      </c>
      <c r="P317">
        <v>481586000</v>
      </c>
      <c r="Q317">
        <v>100</v>
      </c>
    </row>
    <row r="318" spans="2:17" x14ac:dyDescent="0.25">
      <c r="B318">
        <v>2006</v>
      </c>
      <c r="C318">
        <v>31</v>
      </c>
      <c r="D318" t="s">
        <v>451</v>
      </c>
      <c r="E318">
        <v>2</v>
      </c>
      <c r="F318">
        <v>5</v>
      </c>
      <c r="G318">
        <v>160113305</v>
      </c>
      <c r="H318">
        <v>160113305</v>
      </c>
      <c r="I318">
        <v>0</v>
      </c>
      <c r="J318">
        <v>0</v>
      </c>
      <c r="K318" s="36">
        <v>0</v>
      </c>
      <c r="L318">
        <v>0</v>
      </c>
      <c r="M318">
        <v>0</v>
      </c>
      <c r="N318">
        <v>0</v>
      </c>
      <c r="O318">
        <v>0</v>
      </c>
      <c r="P318">
        <v>160113305</v>
      </c>
      <c r="Q318">
        <v>100</v>
      </c>
    </row>
    <row r="319" spans="2:17" x14ac:dyDescent="0.25">
      <c r="B319">
        <v>2007</v>
      </c>
      <c r="C319">
        <v>33</v>
      </c>
      <c r="D319" t="s">
        <v>452</v>
      </c>
      <c r="E319">
        <v>2</v>
      </c>
      <c r="F319">
        <v>3</v>
      </c>
      <c r="G319">
        <v>161658605</v>
      </c>
      <c r="H319">
        <v>161658605</v>
      </c>
      <c r="I319">
        <v>0</v>
      </c>
      <c r="J319">
        <v>0</v>
      </c>
      <c r="K319" s="36">
        <v>0</v>
      </c>
      <c r="L319">
        <v>0</v>
      </c>
      <c r="M319">
        <v>0</v>
      </c>
      <c r="N319">
        <v>0</v>
      </c>
      <c r="O319">
        <v>0</v>
      </c>
      <c r="P319">
        <v>161658605</v>
      </c>
      <c r="Q319">
        <v>100</v>
      </c>
    </row>
    <row r="320" spans="2:17" x14ac:dyDescent="0.25">
      <c r="B320">
        <v>2008</v>
      </c>
      <c r="C320">
        <v>34</v>
      </c>
      <c r="D320" t="s">
        <v>453</v>
      </c>
      <c r="E320">
        <v>1</v>
      </c>
      <c r="F320">
        <v>6</v>
      </c>
      <c r="G320">
        <v>503300977</v>
      </c>
      <c r="H320">
        <v>503300977</v>
      </c>
      <c r="I320">
        <v>0</v>
      </c>
      <c r="J320">
        <v>0</v>
      </c>
      <c r="K320" s="36">
        <v>0</v>
      </c>
      <c r="L320">
        <v>0</v>
      </c>
      <c r="M320">
        <v>0</v>
      </c>
      <c r="N320">
        <v>0</v>
      </c>
      <c r="O320">
        <v>0</v>
      </c>
      <c r="P320">
        <v>503300977</v>
      </c>
      <c r="Q320">
        <v>100</v>
      </c>
    </row>
    <row r="321" spans="2:17" x14ac:dyDescent="0.25">
      <c r="B321">
        <v>2008</v>
      </c>
      <c r="C321">
        <v>36</v>
      </c>
      <c r="D321" t="s">
        <v>192</v>
      </c>
      <c r="E321">
        <v>2</v>
      </c>
      <c r="F321">
        <v>9</v>
      </c>
      <c r="G321">
        <v>263627563</v>
      </c>
      <c r="H321">
        <v>257159570</v>
      </c>
      <c r="I321">
        <v>6467993</v>
      </c>
      <c r="J321">
        <v>0</v>
      </c>
      <c r="K321" s="36">
        <v>0</v>
      </c>
      <c r="L321">
        <v>0</v>
      </c>
      <c r="M321">
        <v>0</v>
      </c>
      <c r="N321">
        <v>0</v>
      </c>
      <c r="O321">
        <v>0</v>
      </c>
      <c r="P321">
        <v>263627563</v>
      </c>
      <c r="Q321">
        <v>100</v>
      </c>
    </row>
    <row r="322" spans="2:17" x14ac:dyDescent="0.25">
      <c r="B322">
        <v>2011</v>
      </c>
      <c r="C322">
        <v>38</v>
      </c>
      <c r="D322" t="s">
        <v>193</v>
      </c>
      <c r="E322">
        <v>4</v>
      </c>
      <c r="F322">
        <v>6</v>
      </c>
      <c r="G322">
        <v>1028828518</v>
      </c>
      <c r="H322">
        <v>606432256</v>
      </c>
      <c r="I322">
        <v>125970926</v>
      </c>
      <c r="J322">
        <v>252223037</v>
      </c>
      <c r="K322" s="36">
        <v>44202299</v>
      </c>
      <c r="L322">
        <v>0</v>
      </c>
      <c r="M322">
        <v>0</v>
      </c>
      <c r="N322">
        <v>0</v>
      </c>
      <c r="O322">
        <v>0</v>
      </c>
      <c r="P322">
        <v>1028828518</v>
      </c>
      <c r="Q322">
        <v>100</v>
      </c>
    </row>
    <row r="323" spans="2:17" x14ac:dyDescent="0.25">
      <c r="B323">
        <v>2011</v>
      </c>
      <c r="C323">
        <v>40</v>
      </c>
      <c r="D323" t="s">
        <v>194</v>
      </c>
      <c r="E323">
        <v>4</v>
      </c>
      <c r="F323">
        <v>9</v>
      </c>
      <c r="G323">
        <v>562854830</v>
      </c>
      <c r="H323">
        <v>273923995</v>
      </c>
      <c r="I323">
        <v>288930835</v>
      </c>
      <c r="J323">
        <v>0</v>
      </c>
      <c r="K323" s="36">
        <v>0</v>
      </c>
      <c r="L323">
        <v>0</v>
      </c>
      <c r="M323">
        <v>0</v>
      </c>
      <c r="N323">
        <v>0</v>
      </c>
      <c r="O323">
        <v>0</v>
      </c>
      <c r="P323">
        <v>562854830</v>
      </c>
      <c r="Q323">
        <v>100</v>
      </c>
    </row>
    <row r="324" spans="2:17" x14ac:dyDescent="0.25">
      <c r="B324">
        <v>2012</v>
      </c>
      <c r="C324">
        <v>42</v>
      </c>
      <c r="D324" t="s">
        <v>195</v>
      </c>
      <c r="E324">
        <v>2</v>
      </c>
      <c r="F324">
        <v>7</v>
      </c>
      <c r="G324">
        <v>655616393</v>
      </c>
      <c r="H324">
        <v>375979840</v>
      </c>
      <c r="I324">
        <v>208054947</v>
      </c>
      <c r="J324">
        <v>71247112</v>
      </c>
      <c r="K324" s="36">
        <v>334494</v>
      </c>
      <c r="L324">
        <v>0</v>
      </c>
      <c r="M324">
        <v>0</v>
      </c>
      <c r="N324">
        <v>0</v>
      </c>
      <c r="O324">
        <v>0</v>
      </c>
      <c r="P324">
        <v>655616393</v>
      </c>
      <c r="Q324">
        <v>100</v>
      </c>
    </row>
    <row r="325" spans="2:17" x14ac:dyDescent="0.25">
      <c r="B325">
        <v>2012</v>
      </c>
      <c r="C325">
        <v>43</v>
      </c>
      <c r="D325" t="s">
        <v>196</v>
      </c>
      <c r="E325">
        <v>3</v>
      </c>
      <c r="F325">
        <v>2</v>
      </c>
      <c r="G325">
        <v>1472944655</v>
      </c>
      <c r="H325">
        <v>590650807</v>
      </c>
      <c r="I325">
        <v>761003699</v>
      </c>
      <c r="J325">
        <v>117835572</v>
      </c>
      <c r="K325" s="36">
        <v>3454577</v>
      </c>
      <c r="L325">
        <v>0</v>
      </c>
      <c r="M325">
        <v>0</v>
      </c>
      <c r="N325">
        <v>0</v>
      </c>
      <c r="O325">
        <v>0</v>
      </c>
      <c r="P325">
        <v>1472944655</v>
      </c>
      <c r="Q325">
        <v>100</v>
      </c>
    </row>
    <row r="326" spans="2:17" x14ac:dyDescent="0.25">
      <c r="B326">
        <v>2013</v>
      </c>
      <c r="C326">
        <v>45</v>
      </c>
      <c r="D326" t="s">
        <v>197</v>
      </c>
      <c r="E326">
        <v>2</v>
      </c>
      <c r="F326">
        <v>6</v>
      </c>
      <c r="G326">
        <v>630873504</v>
      </c>
      <c r="H326">
        <v>0</v>
      </c>
      <c r="I326">
        <v>55106923</v>
      </c>
      <c r="J326">
        <v>213305028</v>
      </c>
      <c r="K326" s="36">
        <v>97468027</v>
      </c>
      <c r="L326">
        <v>264993526</v>
      </c>
      <c r="M326">
        <v>0</v>
      </c>
      <c r="N326">
        <v>0</v>
      </c>
      <c r="O326">
        <v>0</v>
      </c>
      <c r="P326">
        <v>365879978</v>
      </c>
      <c r="Q326">
        <v>57.995775013559602</v>
      </c>
    </row>
    <row r="327" spans="2:17" x14ac:dyDescent="0.25">
      <c r="B327">
        <v>2013</v>
      </c>
      <c r="C327">
        <v>303</v>
      </c>
      <c r="D327" t="s">
        <v>198</v>
      </c>
      <c r="E327">
        <v>3</v>
      </c>
      <c r="F327">
        <v>3</v>
      </c>
      <c r="G327">
        <v>1630348469</v>
      </c>
      <c r="H327">
        <v>0</v>
      </c>
      <c r="I327">
        <v>0</v>
      </c>
      <c r="J327">
        <v>38148790</v>
      </c>
      <c r="K327" s="36">
        <v>210022418</v>
      </c>
      <c r="L327">
        <v>433886663</v>
      </c>
      <c r="M327">
        <v>745216592</v>
      </c>
      <c r="N327">
        <v>203074006</v>
      </c>
      <c r="O327">
        <v>0</v>
      </c>
      <c r="P327">
        <v>248171208</v>
      </c>
      <c r="Q327">
        <v>15.221973260245299</v>
      </c>
    </row>
    <row r="328" spans="2:17" x14ac:dyDescent="0.25">
      <c r="B328">
        <v>2015</v>
      </c>
      <c r="C328">
        <v>49</v>
      </c>
      <c r="D328" t="s">
        <v>199</v>
      </c>
      <c r="E328">
        <v>1</v>
      </c>
      <c r="F328">
        <v>7</v>
      </c>
      <c r="G328">
        <v>1064202849</v>
      </c>
      <c r="H328">
        <v>0</v>
      </c>
      <c r="I328">
        <v>0</v>
      </c>
      <c r="J328">
        <v>0</v>
      </c>
      <c r="K328" s="36">
        <v>141538979</v>
      </c>
      <c r="L328">
        <v>787510108</v>
      </c>
      <c r="M328">
        <v>135153762</v>
      </c>
      <c r="N328">
        <v>0</v>
      </c>
      <c r="O328">
        <v>0</v>
      </c>
      <c r="P328">
        <v>141538979</v>
      </c>
      <c r="Q328">
        <v>13.3000000077992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17</vt:i4>
      </vt:variant>
    </vt:vector>
  </HeadingPairs>
  <TitlesOfParts>
    <vt:vector size="26" baseType="lpstr">
      <vt:lpstr>Avan Fís-Fin</vt:lpstr>
      <vt:lpstr>Flujo Neto Inv Dir Oper</vt:lpstr>
      <vt:lpstr>Flujo Neto Inv Cond Oper</vt:lpstr>
      <vt:lpstr>Comp Dir Oper</vt:lpstr>
      <vt:lpstr>Comp Dir y Con Cost Tot</vt:lpstr>
      <vt:lpstr>Valor Pres Inv Fin Dir</vt:lpstr>
      <vt:lpstr>Valor Pres Inv Fin Cond</vt:lpstr>
      <vt:lpstr>Físico Program</vt:lpstr>
      <vt:lpstr>Estimado</vt:lpstr>
      <vt:lpstr>'Avan Fís-Fin'!Acum_2014_Condicionada</vt:lpstr>
      <vt:lpstr>'Avan Fís-Fin'!Área_de_impresión</vt:lpstr>
      <vt:lpstr>'Comp Dir Oper'!Área_de_impresión</vt:lpstr>
      <vt:lpstr>'Comp Dir y Con Cost Tot'!Área_de_impresión</vt:lpstr>
      <vt:lpstr>'Flujo Neto Inv Cond Oper'!Área_de_impresión</vt:lpstr>
      <vt:lpstr>'Flujo Neto Inv Dir Oper'!Área_de_impresión</vt:lpstr>
      <vt:lpstr>'Valor Pres Inv Fin Cond'!Área_de_impresión</vt:lpstr>
      <vt:lpstr>'Valor Pres Inv Fin Dir'!Área_de_impresión</vt:lpstr>
      <vt:lpstr>'Avan Fís-Fin'!Hasta_2015_Condicionada</vt:lpstr>
      <vt:lpstr>'Avan Fís-Fin'!Realizada_Condicionada_2015</vt:lpstr>
      <vt:lpstr>'Avan Fís-Fin'!Títulos_a_imprimir</vt:lpstr>
      <vt:lpstr>'Comp Dir Oper'!Títulos_a_imprimir</vt:lpstr>
      <vt:lpstr>'Comp Dir y Con Cost Tot'!Títulos_a_imprimir</vt:lpstr>
      <vt:lpstr>'Flujo Neto Inv Cond Oper'!Títulos_a_imprimir</vt:lpstr>
      <vt:lpstr>'Flujo Neto Inv Dir Oper'!Títulos_a_imprimir</vt:lpstr>
      <vt:lpstr>'Valor Pres Inv Fin Cond'!Títulos_a_imprimir</vt:lpstr>
      <vt:lpstr>'Valor Pres Inv Fin Dir'!Títulos_a_imprimir</vt:lpstr>
    </vt:vector>
  </TitlesOfParts>
  <Company>CFE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88819</dc:creator>
  <cp:lastModifiedBy>Sirenia Antolin Alvarez</cp:lastModifiedBy>
  <cp:lastPrinted>2019-10-29T01:03:46Z</cp:lastPrinted>
  <dcterms:created xsi:type="dcterms:W3CDTF">2019-01-30T21:00:56Z</dcterms:created>
  <dcterms:modified xsi:type="dcterms:W3CDTF">2019-10-29T01:05:09Z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