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Mis Documentos\Informes\Informe de Finanzas Anexos\2018\iv\Excel\"/>
    </mc:Choice>
  </mc:AlternateContent>
  <bookViews>
    <workbookView xWindow="0" yWindow="0" windowWidth="28800" windowHeight="11835"/>
  </bookViews>
  <sheets>
    <sheet name="Anexo 10" sheetId="5" r:id="rId1"/>
    <sheet name="Anexo 11" sheetId="6" r:id="rId2"/>
    <sheet name="Anexo 12" sheetId="1" r:id="rId3"/>
    <sheet name="Anexo 13" sheetId="7" r:id="rId4"/>
    <sheet name="Anexo 14" sheetId="3" r:id="rId5"/>
    <sheet name="Anexo 15" sheetId="4" r:id="rId6"/>
    <sheet name="Anexo 16 " sheetId="8" r:id="rId7"/>
    <sheet name="Anexo 17" sheetId="2" r:id="rId8"/>
    <sheet name="Anexo 18" sheetId="9" r:id="rId9"/>
    <sheet name="Anexo 19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a" localSheetId="1">#N/A</definedName>
    <definedName name="\a">#N/A</definedName>
    <definedName name="\b" localSheetId="1">#N/A</definedName>
    <definedName name="\b">#N/A</definedName>
    <definedName name="\c" localSheetId="0">#REF!</definedName>
    <definedName name="\c" localSheetId="1">#REF!</definedName>
    <definedName name="\c" localSheetId="3">#REF!</definedName>
    <definedName name="\c" localSheetId="4">#REF!</definedName>
    <definedName name="\c" localSheetId="6">#REF!</definedName>
    <definedName name="\c" localSheetId="8">#REF!</definedName>
    <definedName name="\c" localSheetId="9">#REF!</definedName>
    <definedName name="\c">#REF!</definedName>
    <definedName name="\p" localSheetId="1">#N/A</definedName>
    <definedName name="\p">#N/A</definedName>
    <definedName name="\s">#N/A</definedName>
    <definedName name="\z" localSheetId="0">#REF!</definedName>
    <definedName name="\z" localSheetId="1">#REF!</definedName>
    <definedName name="\z" localSheetId="3">#REF!</definedName>
    <definedName name="\z" localSheetId="4">#REF!</definedName>
    <definedName name="\z" localSheetId="6">#REF!</definedName>
    <definedName name="\z" localSheetId="8">#REF!</definedName>
    <definedName name="\z" localSheetId="9">#REF!</definedName>
    <definedName name="\z">#REF!</definedName>
    <definedName name="_________ABR1" localSheetId="0">[1]!ABR&amp;[1]!MAY&amp;[1]!JUN&amp;[1]!JUL&amp;[1]!AGO&amp;[1]!SEP</definedName>
    <definedName name="_________ABR1" localSheetId="1">[2]!ABR&amp;[2]!MAY&amp;[2]!JUN&amp;[2]!JUL&amp;[2]!AGO&amp;[2]!SEP</definedName>
    <definedName name="_________ABR1" localSheetId="3">[3]!ABR&amp;[3]!MAY&amp;[3]!JUN&amp;[3]!JUL&amp;[3]!AGO&amp;[3]!SEP</definedName>
    <definedName name="_________ABR1" localSheetId="4">[1]!ABR&amp;[1]!MAY&amp;[1]!JUN&amp;[1]!JUL&amp;[1]!AGO&amp;[1]!SEP</definedName>
    <definedName name="_________ABR1" localSheetId="6">[2]!ABR&amp;[2]!MAY&amp;[2]!JUN&amp;[2]!JUL&amp;[2]!AGO&amp;[2]!SEP</definedName>
    <definedName name="_________ABR1" localSheetId="8">[4]!ABR&amp;[4]!MAY&amp;[4]!JUN&amp;[4]!JUL&amp;[4]!AGO&amp;[4]!SEP</definedName>
    <definedName name="_________ABR1" localSheetId="9">[4]!ABR&amp;[4]!MAY&amp;[4]!JUN&amp;[4]!JUL&amp;[4]!AGO&amp;[4]!SEP</definedName>
    <definedName name="_________ABR1">[1]!ABR&amp;[1]!MAY&amp;[1]!JUN&amp;[1]!JUL&amp;[1]!AGO&amp;[1]!SEP</definedName>
    <definedName name="_________AGO1" localSheetId="0">[1]!AGO&amp;[1]!SEP&amp;[1]!OCT&amp;[1]!NOV&amp;[1]!DIC</definedName>
    <definedName name="_________AGO1" localSheetId="1">[2]!AGO&amp;[2]!SEP&amp;[2]!OCT&amp;[2]!NOV&amp;[2]!DIC</definedName>
    <definedName name="_________AGO1" localSheetId="3">[3]!AGO&amp;[3]!SEP&amp;[3]!OCT&amp;[3]!NOV&amp;[3]!DIC</definedName>
    <definedName name="_________AGO1" localSheetId="4">[1]!AGO&amp;[1]!SEP&amp;[1]!OCT&amp;[1]!NOV&amp;[1]!DIC</definedName>
    <definedName name="_________AGO1" localSheetId="6">[2]!AGO&amp;[2]!SEP&amp;[2]!OCT&amp;[2]!NOV&amp;[2]!DIC</definedName>
    <definedName name="_________AGO1" localSheetId="8">[4]!AGO&amp;[4]!SEP&amp;[4]!OCT&amp;[4]!NOV&amp;[4]!DIC</definedName>
    <definedName name="_________AGO1" localSheetId="9">[4]!AGO&amp;[4]!SEP&amp;[4]!OCT&amp;[4]!NOV&amp;[4]!DIC</definedName>
    <definedName name="_________AGO1">[1]!AGO&amp;[1]!SEP&amp;[1]!OCT&amp;[1]!NOV&amp;[1]!DIC</definedName>
    <definedName name="_________FEB1" localSheetId="0">[1]!FEB&amp;[1]!MAR&amp;[1]!ABR&amp;[1]!MAY&amp;[1]!JUN&amp;[1]!JUL</definedName>
    <definedName name="_________FEB1" localSheetId="1">[2]!FEB&amp;[2]!MAR&amp;[2]!ABR&amp;[2]!MAY&amp;[2]!JUN&amp;[2]!JUL</definedName>
    <definedName name="_________FEB1" localSheetId="3">[3]!FEB&amp;[3]!MAR&amp;[3]!ABR&amp;[3]!MAY&amp;[3]!JUN&amp;[3]!JUL</definedName>
    <definedName name="_________FEB1" localSheetId="4">[1]!FEB&amp;[1]!MAR&amp;[1]!ABR&amp;[1]!MAY&amp;[1]!JUN&amp;[1]!JUL</definedName>
    <definedName name="_________FEB1" localSheetId="6">[2]!FEB&amp;[2]!MAR&amp;[2]!ABR&amp;[2]!MAY&amp;[2]!JUN&amp;[2]!JUL</definedName>
    <definedName name="_________FEB1" localSheetId="8">[4]!FEB&amp;[4]!MAR&amp;[4]!ABR&amp;[4]!MAY&amp;[4]!JUN&amp;[4]!JUL</definedName>
    <definedName name="_________FEB1" localSheetId="9">[4]!FEB&amp;[4]!MAR&amp;[4]!ABR&amp;[4]!MAY&amp;[4]!JUN&amp;[4]!JUL</definedName>
    <definedName name="_________FEB1">[1]!FEB&amp;[1]!MAR&amp;[1]!ABR&amp;[1]!MAY&amp;[1]!JUN&amp;[1]!JUL</definedName>
    <definedName name="_________JUL1" localSheetId="0">[1]!JUL&amp;[1]!AGO&amp;[1]!SEP&amp;[1]!OCT&amp;[1]!NOV</definedName>
    <definedName name="_________JUL1" localSheetId="1">[2]!JUL&amp;[2]!AGO&amp;[2]!SEP&amp;[2]!OCT&amp;[2]!NOV</definedName>
    <definedName name="_________JUL1" localSheetId="3">[3]!JUL&amp;[3]!AGO&amp;[3]!SEP&amp;[3]!OCT&amp;[3]!NOV</definedName>
    <definedName name="_________JUL1" localSheetId="4">[1]!JUL&amp;[1]!AGO&amp;[1]!SEP&amp;[1]!OCT&amp;[1]!NOV</definedName>
    <definedName name="_________JUL1" localSheetId="6">[2]!JUL&amp;[2]!AGO&amp;[2]!SEP&amp;[2]!OCT&amp;[2]!NOV</definedName>
    <definedName name="_________JUL1" localSheetId="8">[4]!JUL&amp;[4]!AGO&amp;[4]!SEP&amp;[4]!OCT&amp;[4]!NOV</definedName>
    <definedName name="_________JUL1" localSheetId="9">[4]!JUL&amp;[4]!AGO&amp;[4]!SEP&amp;[4]!OCT&amp;[4]!NOV</definedName>
    <definedName name="_________JUL1">[1]!JUL&amp;[1]!AGO&amp;[1]!SEP&amp;[1]!OCT&amp;[1]!NOV</definedName>
    <definedName name="_________JUN1" localSheetId="0">[1]!JUN&amp;[1]!JUL&amp;[1]!AGO&amp;[1]!SEP&amp;[1]!OCT</definedName>
    <definedName name="_________JUN1" localSheetId="1">[2]!JUN&amp;[2]!JUL&amp;[2]!AGO&amp;[2]!SEP&amp;[2]!OCT</definedName>
    <definedName name="_________JUN1" localSheetId="3">[3]!JUN&amp;[3]!JUL&amp;[3]!AGO&amp;[3]!SEP&amp;[3]!OCT</definedName>
    <definedName name="_________JUN1" localSheetId="4">[1]!JUN&amp;[1]!JUL&amp;[1]!AGO&amp;[1]!SEP&amp;[1]!OCT</definedName>
    <definedName name="_________JUN1" localSheetId="6">[2]!JUN&amp;[2]!JUL&amp;[2]!AGO&amp;[2]!SEP&amp;[2]!OCT</definedName>
    <definedName name="_________JUN1" localSheetId="8">[4]!JUN&amp;[4]!JUL&amp;[4]!AGO&amp;[4]!SEP&amp;[4]!OCT</definedName>
    <definedName name="_________JUN1" localSheetId="9">[4]!JUN&amp;[4]!JUL&amp;[4]!AGO&amp;[4]!SEP&amp;[4]!OCT</definedName>
    <definedName name="_________JUN1">[1]!JUN&amp;[1]!JUL&amp;[1]!AGO&amp;[1]!SEP&amp;[1]!OCT</definedName>
    <definedName name="_________MAR1" localSheetId="0">[1]!MAR&amp;[1]!ABR&amp;[1]!MAY&amp;[1]!JUN&amp;[1]!JUL&amp;[1]!AGO</definedName>
    <definedName name="_________MAR1" localSheetId="1">[2]!MAR&amp;[2]!ABR&amp;[2]!MAY&amp;[2]!JUN&amp;[2]!JUL&amp;[2]!AGO</definedName>
    <definedName name="_________MAR1" localSheetId="3">[3]!MAR&amp;[3]!ABR&amp;[3]!MAY&amp;[3]!JUN&amp;[3]!JUL&amp;[3]!AGO</definedName>
    <definedName name="_________MAR1" localSheetId="4">[1]!MAR&amp;[1]!ABR&amp;[1]!MAY&amp;[1]!JUN&amp;[1]!JUL&amp;[1]!AGO</definedName>
    <definedName name="_________MAR1" localSheetId="6">[2]!MAR&amp;[2]!ABR&amp;[2]!MAY&amp;[2]!JUN&amp;[2]!JUL&amp;[2]!AGO</definedName>
    <definedName name="_________MAR1" localSheetId="8">[4]!MAR&amp;[4]!ABR&amp;[4]!MAY&amp;[4]!JUN&amp;[4]!JUL&amp;[4]!AGO</definedName>
    <definedName name="_________MAR1" localSheetId="9">[4]!MAR&amp;[4]!ABR&amp;[4]!MAY&amp;[4]!JUN&amp;[4]!JUL&amp;[4]!AGO</definedName>
    <definedName name="_________MAR1">[1]!MAR&amp;[1]!ABR&amp;[1]!MAY&amp;[1]!JUN&amp;[1]!JUL&amp;[1]!AGO</definedName>
    <definedName name="_________MAY1" localSheetId="0">[1]!MAY&amp;[1]!JUN&amp;[1]!JUL&amp;[1]!AGO&amp;[1]!SEP</definedName>
    <definedName name="_________MAY1" localSheetId="1">[2]!MAY&amp;[2]!JUN&amp;[2]!JUL&amp;[2]!AGO&amp;[2]!SEP</definedName>
    <definedName name="_________MAY1" localSheetId="3">[3]!MAY&amp;[3]!JUN&amp;[3]!JUL&amp;[3]!AGO&amp;[3]!SEP</definedName>
    <definedName name="_________MAY1" localSheetId="4">[1]!MAY&amp;[1]!JUN&amp;[1]!JUL&amp;[1]!AGO&amp;[1]!SEP</definedName>
    <definedName name="_________MAY1" localSheetId="6">[2]!MAY&amp;[2]!JUN&amp;[2]!JUL&amp;[2]!AGO&amp;[2]!SEP</definedName>
    <definedName name="_________MAY1" localSheetId="8">[4]!MAY&amp;[4]!JUN&amp;[4]!JUL&amp;[4]!AGO&amp;[4]!SEP</definedName>
    <definedName name="_________MAY1" localSheetId="9">[4]!MAY&amp;[4]!JUN&amp;[4]!JUL&amp;[4]!AGO&amp;[4]!SEP</definedName>
    <definedName name="_________MAY1">[1]!MAY&amp;[1]!JUN&amp;[1]!JUL&amp;[1]!AGO&amp;[1]!SEP</definedName>
    <definedName name="_________NOV1" localSheetId="0">[1]!NOV&amp;[1]!DIC</definedName>
    <definedName name="_________NOV1" localSheetId="1">[2]!NOV&amp;[2]!DIC</definedName>
    <definedName name="_________NOV1" localSheetId="3">[3]!NOV&amp;[3]!DIC</definedName>
    <definedName name="_________NOV1" localSheetId="4">[1]!NOV&amp;[1]!DIC</definedName>
    <definedName name="_________NOV1" localSheetId="6">[2]!NOV&amp;[2]!DIC</definedName>
    <definedName name="_________NOV1" localSheetId="8">[4]!NOV&amp;[4]!DIC</definedName>
    <definedName name="_________NOV1" localSheetId="9">[4]!NOV&amp;[4]!DIC</definedName>
    <definedName name="_________NOV1">[1]!NOV&amp;[1]!DIC</definedName>
    <definedName name="_________OCT1" localSheetId="0">[1]!OCT&amp;[1]!NOV&amp;[1]!DIC</definedName>
    <definedName name="_________OCT1" localSheetId="1">[2]!OCT&amp;[2]!NOV&amp;[2]!DIC</definedName>
    <definedName name="_________OCT1" localSheetId="3">[3]!OCT&amp;[3]!NOV&amp;[3]!DIC</definedName>
    <definedName name="_________OCT1" localSheetId="4">[1]!OCT&amp;[1]!NOV&amp;[1]!DIC</definedName>
    <definedName name="_________OCT1" localSheetId="6">[2]!OCT&amp;[2]!NOV&amp;[2]!DIC</definedName>
    <definedName name="_________OCT1" localSheetId="8">[4]!OCT&amp;[4]!NOV&amp;[4]!DIC</definedName>
    <definedName name="_________OCT1" localSheetId="9">[4]!OCT&amp;[4]!NOV&amp;[4]!DIC</definedName>
    <definedName name="_________OCT1">[1]!OCT&amp;[1]!NOV&amp;[1]!DIC</definedName>
    <definedName name="_________SEP1" localSheetId="0">[1]!SEP&amp;[1]!OCT&amp;[1]!NOV&amp;[1]!DIC</definedName>
    <definedName name="_________SEP1" localSheetId="1">[2]!SEP&amp;[2]!OCT&amp;[2]!NOV&amp;[2]!DIC</definedName>
    <definedName name="_________SEP1" localSheetId="3">[3]!SEP&amp;[3]!OCT&amp;[3]!NOV&amp;[3]!DIC</definedName>
    <definedName name="_________SEP1" localSheetId="4">[1]!SEP&amp;[1]!OCT&amp;[1]!NOV&amp;[1]!DIC</definedName>
    <definedName name="_________SEP1" localSheetId="6">[2]!SEP&amp;[2]!OCT&amp;[2]!NOV&amp;[2]!DIC</definedName>
    <definedName name="_________SEP1" localSheetId="8">[4]!SEP&amp;[4]!OCT&amp;[4]!NOV&amp;[4]!DIC</definedName>
    <definedName name="_________SEP1" localSheetId="9">[4]!SEP&amp;[4]!OCT&amp;[4]!NOV&amp;[4]!DIC</definedName>
    <definedName name="_________SEP1">[1]!SEP&amp;[1]!OCT&amp;[1]!NOV&amp;[1]!DIC</definedName>
    <definedName name="________cad179" localSheetId="0">'[5]Mod Eco Controlados 99'!#REF!</definedName>
    <definedName name="________cad179" localSheetId="1">'[5]Mod Eco Controlados 99'!#REF!</definedName>
    <definedName name="________cad179" localSheetId="3">'[5]Mod Eco Controlados 99'!#REF!</definedName>
    <definedName name="________cad179" localSheetId="4">'[5]Mod Eco Controlados 99'!#REF!</definedName>
    <definedName name="________cad179" localSheetId="6">'[5]Mod Eco Controlados 99'!#REF!</definedName>
    <definedName name="________cad179" localSheetId="8">'[5]Mod Eco Controlados 99'!#REF!</definedName>
    <definedName name="________cad179" localSheetId="9">'[5]Mod Eco Controlados 99'!#REF!</definedName>
    <definedName name="________cad179">'[5]Mod Eco Controlados 99'!#REF!</definedName>
    <definedName name="________def1">'[6]Premisas IMSS'!$M$12</definedName>
    <definedName name="________def2">'[6]Premisas IMSS'!$M$13</definedName>
    <definedName name="________def3">'[6]Premisas IMSS'!$M$14</definedName>
    <definedName name="________def4">'[6]Premisas IMSS'!$M$15</definedName>
    <definedName name="________def5">'[6]Premisas IMSS'!$M$16</definedName>
    <definedName name="________def6">'[6]Premisas IMSS'!$M$17</definedName>
    <definedName name="________FEB1" localSheetId="0">[1]!FEB&amp;[1]!MAR&amp;[1]!ABR&amp;[1]!MAY&amp;[1]!JUN&amp;[1]!JUL</definedName>
    <definedName name="________FEB1" localSheetId="1">[2]!FEB&amp;[2]!MAR&amp;[2]!ABR&amp;[2]!MAY&amp;[2]!JUN&amp;[2]!JUL</definedName>
    <definedName name="________FEB1" localSheetId="3">[3]!FEB&amp;[3]!MAR&amp;[3]!ABR&amp;[3]!MAY&amp;[3]!JUN&amp;[3]!JUL</definedName>
    <definedName name="________FEB1" localSheetId="4">[1]!FEB&amp;[1]!MAR&amp;[1]!ABR&amp;[1]!MAY&amp;[1]!JUN&amp;[1]!JUL</definedName>
    <definedName name="________FEB1" localSheetId="6">[2]!FEB&amp;[2]!MAR&amp;[2]!ABR&amp;[2]!MAY&amp;[2]!JUN&amp;[2]!JUL</definedName>
    <definedName name="________FEB1" localSheetId="8">[4]!FEB&amp;[4]!MAR&amp;[4]!ABR&amp;[4]!MAY&amp;[4]!JUN&amp;[4]!JUL</definedName>
    <definedName name="________FEB1" localSheetId="9">[4]!FEB&amp;[4]!MAR&amp;[4]!ABR&amp;[4]!MAY&amp;[4]!JUN&amp;[4]!JUL</definedName>
    <definedName name="________FEB1">[1]!FEB&amp;[1]!MAR&amp;[1]!ABR&amp;[1]!MAY&amp;[1]!JUN&amp;[1]!JUL</definedName>
    <definedName name="________JUL1" localSheetId="0">[1]!JUL&amp;[1]!AGO&amp;[1]!SEP&amp;[1]!OCT&amp;[1]!NOV</definedName>
    <definedName name="________JUL1" localSheetId="1">[2]!JUL&amp;[2]!AGO&amp;[2]!SEP&amp;[2]!OCT&amp;[2]!NOV</definedName>
    <definedName name="________JUL1" localSheetId="3">[3]!JUL&amp;[3]!AGO&amp;[3]!SEP&amp;[3]!OCT&amp;[3]!NOV</definedName>
    <definedName name="________JUL1" localSheetId="4">[1]!JUL&amp;[1]!AGO&amp;[1]!SEP&amp;[1]!OCT&amp;[1]!NOV</definedName>
    <definedName name="________JUL1" localSheetId="6">[2]!JUL&amp;[2]!AGO&amp;[2]!SEP&amp;[2]!OCT&amp;[2]!NOV</definedName>
    <definedName name="________JUL1" localSheetId="8">[4]!JUL&amp;[4]!AGO&amp;[4]!SEP&amp;[4]!OCT&amp;[4]!NOV</definedName>
    <definedName name="________JUL1" localSheetId="9">[4]!JUL&amp;[4]!AGO&amp;[4]!SEP&amp;[4]!OCT&amp;[4]!NOV</definedName>
    <definedName name="________JUL1">[1]!JUL&amp;[1]!AGO&amp;[1]!SEP&amp;[1]!OCT&amp;[1]!NOV</definedName>
    <definedName name="________JUN1" localSheetId="0">[1]!JUN&amp;[1]!JUL&amp;[1]!AGO&amp;[1]!SEP&amp;[1]!OCT</definedName>
    <definedName name="________JUN1" localSheetId="1">[2]!JUN&amp;[2]!JUL&amp;[2]!AGO&amp;[2]!SEP&amp;[2]!OCT</definedName>
    <definedName name="________JUN1" localSheetId="3">[3]!JUN&amp;[3]!JUL&amp;[3]!AGO&amp;[3]!SEP&amp;[3]!OCT</definedName>
    <definedName name="________JUN1" localSheetId="4">[1]!JUN&amp;[1]!JUL&amp;[1]!AGO&amp;[1]!SEP&amp;[1]!OCT</definedName>
    <definedName name="________JUN1" localSheetId="6">[2]!JUN&amp;[2]!JUL&amp;[2]!AGO&amp;[2]!SEP&amp;[2]!OCT</definedName>
    <definedName name="________JUN1" localSheetId="8">[4]!JUN&amp;[4]!JUL&amp;[4]!AGO&amp;[4]!SEP&amp;[4]!OCT</definedName>
    <definedName name="________JUN1" localSheetId="9">[4]!JUN&amp;[4]!JUL&amp;[4]!AGO&amp;[4]!SEP&amp;[4]!OCT</definedName>
    <definedName name="________JUN1">[1]!JUN&amp;[1]!JUL&amp;[1]!AGO&amp;[1]!SEP&amp;[1]!OCT</definedName>
    <definedName name="________OCT1" localSheetId="0">[1]!OCT&amp;[1]!NOV&amp;[1]!DIC</definedName>
    <definedName name="________OCT1" localSheetId="1">[2]!OCT&amp;[2]!NOV&amp;[2]!DIC</definedName>
    <definedName name="________OCT1" localSheetId="3">[3]!OCT&amp;[3]!NOV&amp;[3]!DIC</definedName>
    <definedName name="________OCT1" localSheetId="4">[1]!OCT&amp;[1]!NOV&amp;[1]!DIC</definedName>
    <definedName name="________OCT1" localSheetId="6">[2]!OCT&amp;[2]!NOV&amp;[2]!DIC</definedName>
    <definedName name="________OCT1" localSheetId="8">[4]!OCT&amp;[4]!NOV&amp;[4]!DIC</definedName>
    <definedName name="________OCT1" localSheetId="9">[4]!OCT&amp;[4]!NOV&amp;[4]!DIC</definedName>
    <definedName name="________OCT1">[1]!OCT&amp;[1]!NOV&amp;[1]!DIC</definedName>
    <definedName name="________SEP1" localSheetId="0">[1]!SEP&amp;[1]!OCT&amp;[1]!NOV&amp;[1]!DIC</definedName>
    <definedName name="________SEP1" localSheetId="1">[2]!SEP&amp;[2]!OCT&amp;[2]!NOV&amp;[2]!DIC</definedName>
    <definedName name="________SEP1" localSheetId="3">[3]!SEP&amp;[3]!OCT&amp;[3]!NOV&amp;[3]!DIC</definedName>
    <definedName name="________SEP1" localSheetId="4">[1]!SEP&amp;[1]!OCT&amp;[1]!NOV&amp;[1]!DIC</definedName>
    <definedName name="________SEP1" localSheetId="6">[2]!SEP&amp;[2]!OCT&amp;[2]!NOV&amp;[2]!DIC</definedName>
    <definedName name="________SEP1" localSheetId="8">[4]!SEP&amp;[4]!OCT&amp;[4]!NOV&amp;[4]!DIC</definedName>
    <definedName name="________SEP1" localSheetId="9">[4]!SEP&amp;[4]!OCT&amp;[4]!NOV&amp;[4]!DIC</definedName>
    <definedName name="________SEP1">[1]!SEP&amp;[1]!OCT&amp;[1]!NOV&amp;[1]!DIC</definedName>
    <definedName name="________smg97">'[6]Premisa macro'!$E$4</definedName>
    <definedName name="_______ABR1" localSheetId="0">[1]!ABR&amp;[1]!MAY&amp;[1]!JUN&amp;[1]!JUL&amp;[1]!AGO&amp;[1]!SEP</definedName>
    <definedName name="_______ABR1" localSheetId="1">[2]!ABR&amp;[2]!MAY&amp;[2]!JUN&amp;[2]!JUL&amp;[2]!AGO&amp;[2]!SEP</definedName>
    <definedName name="_______ABR1" localSheetId="3">[3]!ABR&amp;[3]!MAY&amp;[3]!JUN&amp;[3]!JUL&amp;[3]!AGO&amp;[3]!SEP</definedName>
    <definedName name="_______ABR1" localSheetId="4">[1]!ABR&amp;[1]!MAY&amp;[1]!JUN&amp;[1]!JUL&amp;[1]!AGO&amp;[1]!SEP</definedName>
    <definedName name="_______ABR1" localSheetId="6">[2]!ABR&amp;[2]!MAY&amp;[2]!JUN&amp;[2]!JUL&amp;[2]!AGO&amp;[2]!SEP</definedName>
    <definedName name="_______ABR1" localSheetId="8">[4]!ABR&amp;[4]!MAY&amp;[4]!JUN&amp;[4]!JUL&amp;[4]!AGO&amp;[4]!SEP</definedName>
    <definedName name="_______ABR1" localSheetId="9">[4]!ABR&amp;[4]!MAY&amp;[4]!JUN&amp;[4]!JUL&amp;[4]!AGO&amp;[4]!SEP</definedName>
    <definedName name="_______ABR1">[1]!ABR&amp;[1]!MAY&amp;[1]!JUN&amp;[1]!JUL&amp;[1]!AGO&amp;[1]!SEP</definedName>
    <definedName name="_______ABR2" localSheetId="6">[7]edofza4!$C$22</definedName>
    <definedName name="_______ABR2">[8]edofza4!$C$22</definedName>
    <definedName name="_______AGO1" localSheetId="0">[1]!AGO&amp;[1]!SEP&amp;[1]!OCT&amp;[1]!NOV&amp;[1]!DIC</definedName>
    <definedName name="_______AGO1" localSheetId="1">[2]!AGO&amp;[2]!SEP&amp;[2]!OCT&amp;[2]!NOV&amp;[2]!DIC</definedName>
    <definedName name="_______AGO1" localSheetId="3">[3]!AGO&amp;[3]!SEP&amp;[3]!OCT&amp;[3]!NOV&amp;[3]!DIC</definedName>
    <definedName name="_______AGO1" localSheetId="4">[1]!AGO&amp;[1]!SEP&amp;[1]!OCT&amp;[1]!NOV&amp;[1]!DIC</definedName>
    <definedName name="_______AGO1" localSheetId="6">[2]!AGO&amp;[2]!SEP&amp;[2]!OCT&amp;[2]!NOV&amp;[2]!DIC</definedName>
    <definedName name="_______AGO1" localSheetId="8">[4]!AGO&amp;[4]!SEP&amp;[4]!OCT&amp;[4]!NOV&amp;[4]!DIC</definedName>
    <definedName name="_______AGO1" localSheetId="9">[4]!AGO&amp;[4]!SEP&amp;[4]!OCT&amp;[4]!NOV&amp;[4]!DIC</definedName>
    <definedName name="_______AGO1">[1]!AGO&amp;[1]!SEP&amp;[1]!OCT&amp;[1]!NOV&amp;[1]!DIC</definedName>
    <definedName name="_______AGO2" localSheetId="6">[7]edofza8!$C$22</definedName>
    <definedName name="_______AGO2">[8]edofza8!$C$22</definedName>
    <definedName name="_______CFD02" localSheetId="0">#REF!</definedName>
    <definedName name="_______CFD02" localSheetId="1">#REF!</definedName>
    <definedName name="_______CFD02" localSheetId="3">#REF!</definedName>
    <definedName name="_______CFD02" localSheetId="4">#REF!</definedName>
    <definedName name="_______CFD02" localSheetId="6">#REF!</definedName>
    <definedName name="_______CFD02" localSheetId="8">#REF!</definedName>
    <definedName name="_______CFD02" localSheetId="9">#REF!</definedName>
    <definedName name="_______CFD02">#REF!</definedName>
    <definedName name="_______def1">'[9]Premisas IMSS'!$M$12</definedName>
    <definedName name="_______def2">'[9]Premisas IMSS'!$M$13</definedName>
    <definedName name="_______def3">'[9]Premisas IMSS'!$M$14</definedName>
    <definedName name="_______def4">'[9]Premisas IMSS'!$M$15</definedName>
    <definedName name="_______def5">'[9]Premisas IMSS'!$M$16</definedName>
    <definedName name="_______def6">'[9]Premisas IMSS'!$M$17</definedName>
    <definedName name="_______DIC2" localSheetId="6">[7]edofza12!$C$22</definedName>
    <definedName name="_______DIC2">[8]edofza12!$C$22</definedName>
    <definedName name="_______ENE2" localSheetId="6">[7]edofza1!$C$22</definedName>
    <definedName name="_______ENE2">[8]edofza1!$C$22</definedName>
    <definedName name="_______FEB1" localSheetId="0">[1]!FEB&amp;[1]!MAR&amp;[1]!ABR&amp;[1]!MAY&amp;[1]!JUN&amp;[1]!JUL</definedName>
    <definedName name="_______FEB1" localSheetId="1">[2]!FEB&amp;[2]!MAR&amp;[2]!ABR&amp;[2]!MAY&amp;[2]!JUN&amp;[2]!JUL</definedName>
    <definedName name="_______FEB1" localSheetId="3">[3]!FEB&amp;[3]!MAR&amp;[3]!ABR&amp;[3]!MAY&amp;[3]!JUN&amp;[3]!JUL</definedName>
    <definedName name="_______FEB1" localSheetId="4">[1]!FEB&amp;[1]!MAR&amp;[1]!ABR&amp;[1]!MAY&amp;[1]!JUN&amp;[1]!JUL</definedName>
    <definedName name="_______FEB1" localSheetId="6">[2]!FEB&amp;[2]!MAR&amp;[2]!ABR&amp;[2]!MAY&amp;[2]!JUN&amp;[2]!JUL</definedName>
    <definedName name="_______FEB1" localSheetId="8">[4]!FEB&amp;[4]!MAR&amp;[4]!ABR&amp;[4]!MAY&amp;[4]!JUN&amp;[4]!JUL</definedName>
    <definedName name="_______FEB1" localSheetId="9">[4]!FEB&amp;[4]!MAR&amp;[4]!ABR&amp;[4]!MAY&amp;[4]!JUN&amp;[4]!JUL</definedName>
    <definedName name="_______FEB1">[1]!FEB&amp;[1]!MAR&amp;[1]!ABR&amp;[1]!MAY&amp;[1]!JUN&amp;[1]!JUL</definedName>
    <definedName name="_______FEB2" localSheetId="6">[7]edofza2!$C$22</definedName>
    <definedName name="_______FEB2">[8]edofza2!$C$22</definedName>
    <definedName name="_______JUL1" localSheetId="0">[1]!JUL&amp;[1]!AGO&amp;[1]!SEP&amp;[1]!OCT&amp;[1]!NOV</definedName>
    <definedName name="_______JUL1" localSheetId="1">[2]!JUL&amp;[2]!AGO&amp;[2]!SEP&amp;[2]!OCT&amp;[2]!NOV</definedName>
    <definedName name="_______JUL1" localSheetId="3">[3]!JUL&amp;[3]!AGO&amp;[3]!SEP&amp;[3]!OCT&amp;[3]!NOV</definedName>
    <definedName name="_______JUL1" localSheetId="4">[1]!JUL&amp;[1]!AGO&amp;[1]!SEP&amp;[1]!OCT&amp;[1]!NOV</definedName>
    <definedName name="_______JUL1" localSheetId="6">[2]!JUL&amp;[2]!AGO&amp;[2]!SEP&amp;[2]!OCT&amp;[2]!NOV</definedName>
    <definedName name="_______JUL1" localSheetId="8">[4]!JUL&amp;[4]!AGO&amp;[4]!SEP&amp;[4]!OCT&amp;[4]!NOV</definedName>
    <definedName name="_______JUL1" localSheetId="9">[4]!JUL&amp;[4]!AGO&amp;[4]!SEP&amp;[4]!OCT&amp;[4]!NOV</definedName>
    <definedName name="_______JUL1">[1]!JUL&amp;[1]!AGO&amp;[1]!SEP&amp;[1]!OCT&amp;[1]!NOV</definedName>
    <definedName name="_______JUL2" localSheetId="6">[7]edofza7!$C$22</definedName>
    <definedName name="_______JUL2">[8]edofza7!$C$22</definedName>
    <definedName name="_______JUN1" localSheetId="0">[1]!JUN&amp;[1]!JUL&amp;[1]!AGO&amp;[1]!SEP&amp;[1]!OCT</definedName>
    <definedName name="_______JUN1" localSheetId="1">[2]!JUN&amp;[2]!JUL&amp;[2]!AGO&amp;[2]!SEP&amp;[2]!OCT</definedName>
    <definedName name="_______JUN1" localSheetId="3">[3]!JUN&amp;[3]!JUL&amp;[3]!AGO&amp;[3]!SEP&amp;[3]!OCT</definedName>
    <definedName name="_______JUN1" localSheetId="4">[1]!JUN&amp;[1]!JUL&amp;[1]!AGO&amp;[1]!SEP&amp;[1]!OCT</definedName>
    <definedName name="_______JUN1" localSheetId="6">[2]!JUN&amp;[2]!JUL&amp;[2]!AGO&amp;[2]!SEP&amp;[2]!OCT</definedName>
    <definedName name="_______JUN1" localSheetId="8">[4]!JUN&amp;[4]!JUL&amp;[4]!AGO&amp;[4]!SEP&amp;[4]!OCT</definedName>
    <definedName name="_______JUN1" localSheetId="9">[4]!JUN&amp;[4]!JUL&amp;[4]!AGO&amp;[4]!SEP&amp;[4]!OCT</definedName>
    <definedName name="_______JUN1">[1]!JUN&amp;[1]!JUL&amp;[1]!AGO&amp;[1]!SEP&amp;[1]!OCT</definedName>
    <definedName name="_______JUN2" localSheetId="6">[7]edofza6!$C$22</definedName>
    <definedName name="_______JUN2">[8]edofza6!$C$22</definedName>
    <definedName name="_______MAR1" localSheetId="0">[1]!MAR&amp;[1]!ABR&amp;[1]!MAY&amp;[1]!JUN&amp;[1]!JUL&amp;[1]!AGO</definedName>
    <definedName name="_______MAR1" localSheetId="1">[2]!MAR&amp;[2]!ABR&amp;[2]!MAY&amp;[2]!JUN&amp;[2]!JUL&amp;[2]!AGO</definedName>
    <definedName name="_______MAR1" localSheetId="3">[3]!MAR&amp;[3]!ABR&amp;[3]!MAY&amp;[3]!JUN&amp;[3]!JUL&amp;[3]!AGO</definedName>
    <definedName name="_______MAR1" localSheetId="4">[1]!MAR&amp;[1]!ABR&amp;[1]!MAY&amp;[1]!JUN&amp;[1]!JUL&amp;[1]!AGO</definedName>
    <definedName name="_______MAR1" localSheetId="6">[2]!MAR&amp;[2]!ABR&amp;[2]!MAY&amp;[2]!JUN&amp;[2]!JUL&amp;[2]!AGO</definedName>
    <definedName name="_______MAR1" localSheetId="8">[4]!MAR&amp;[4]!ABR&amp;[4]!MAY&amp;[4]!JUN&amp;[4]!JUL&amp;[4]!AGO</definedName>
    <definedName name="_______MAR1" localSheetId="9">[4]!MAR&amp;[4]!ABR&amp;[4]!MAY&amp;[4]!JUN&amp;[4]!JUL&amp;[4]!AGO</definedName>
    <definedName name="_______MAR1">[1]!MAR&amp;[1]!ABR&amp;[1]!MAY&amp;[1]!JUN&amp;[1]!JUL&amp;[1]!AGO</definedName>
    <definedName name="_______MAR2" localSheetId="6">[7]edofza3!$C$22</definedName>
    <definedName name="_______MAR2">[8]edofza3!$C$22</definedName>
    <definedName name="_______MAY1" localSheetId="0">[1]!MAY&amp;[1]!JUN&amp;[1]!JUL&amp;[1]!AGO&amp;[1]!SEP</definedName>
    <definedName name="_______MAY1" localSheetId="1">[2]!MAY&amp;[2]!JUN&amp;[2]!JUL&amp;[2]!AGO&amp;[2]!SEP</definedName>
    <definedName name="_______MAY1" localSheetId="3">[3]!MAY&amp;[3]!JUN&amp;[3]!JUL&amp;[3]!AGO&amp;[3]!SEP</definedName>
    <definedName name="_______MAY1" localSheetId="4">[1]!MAY&amp;[1]!JUN&amp;[1]!JUL&amp;[1]!AGO&amp;[1]!SEP</definedName>
    <definedName name="_______MAY1" localSheetId="6">[2]!MAY&amp;[2]!JUN&amp;[2]!JUL&amp;[2]!AGO&amp;[2]!SEP</definedName>
    <definedName name="_______MAY1" localSheetId="8">[4]!MAY&amp;[4]!JUN&amp;[4]!JUL&amp;[4]!AGO&amp;[4]!SEP</definedName>
    <definedName name="_______MAY1" localSheetId="9">[4]!MAY&amp;[4]!JUN&amp;[4]!JUL&amp;[4]!AGO&amp;[4]!SEP</definedName>
    <definedName name="_______MAY1">[1]!MAY&amp;[1]!JUN&amp;[1]!JUL&amp;[1]!AGO&amp;[1]!SEP</definedName>
    <definedName name="_______MAY2" localSheetId="6">[7]edofza5!$C$22</definedName>
    <definedName name="_______MAY2">[8]edofza5!$C$22</definedName>
    <definedName name="_______NOV1" localSheetId="0">[1]!NOV&amp;[1]!DIC</definedName>
    <definedName name="_______NOV1" localSheetId="1">[2]!NOV&amp;[2]!DIC</definedName>
    <definedName name="_______NOV1" localSheetId="3">[3]!NOV&amp;[3]!DIC</definedName>
    <definedName name="_______NOV1" localSheetId="4">[1]!NOV&amp;[1]!DIC</definedName>
    <definedName name="_______NOV1" localSheetId="6">[2]!NOV&amp;[2]!DIC</definedName>
    <definedName name="_______NOV1" localSheetId="8">[4]!NOV&amp;[4]!DIC</definedName>
    <definedName name="_______NOV1" localSheetId="9">[4]!NOV&amp;[4]!DIC</definedName>
    <definedName name="_______NOV1">[1]!NOV&amp;[1]!DIC</definedName>
    <definedName name="_______NOV2" localSheetId="6">[7]edofza11!$C$43</definedName>
    <definedName name="_______NOV2">[8]edofza11!$C$43</definedName>
    <definedName name="_______OCT1" localSheetId="0">[1]!OCT&amp;[1]!NOV&amp;[1]!DIC</definedName>
    <definedName name="_______OCT1" localSheetId="1">[2]!OCT&amp;[2]!NOV&amp;[2]!DIC</definedName>
    <definedName name="_______OCT1" localSheetId="3">[3]!OCT&amp;[3]!NOV&amp;[3]!DIC</definedName>
    <definedName name="_______OCT1" localSheetId="4">[1]!OCT&amp;[1]!NOV&amp;[1]!DIC</definedName>
    <definedName name="_______OCT1" localSheetId="6">[2]!OCT&amp;[2]!NOV&amp;[2]!DIC</definedName>
    <definedName name="_______OCT1" localSheetId="8">[4]!OCT&amp;[4]!NOV&amp;[4]!DIC</definedName>
    <definedName name="_______OCT1" localSheetId="9">[4]!OCT&amp;[4]!NOV&amp;[4]!DIC</definedName>
    <definedName name="_______OCT1">[1]!OCT&amp;[1]!NOV&amp;[1]!DIC</definedName>
    <definedName name="_______OCT2" localSheetId="6">[7]edofza10!$C$22</definedName>
    <definedName name="_______OCT2">[8]edofza10!$C$22</definedName>
    <definedName name="_______PIB08" localSheetId="0">#REF!</definedName>
    <definedName name="_______PIB08" localSheetId="1">#REF!</definedName>
    <definedName name="_______PIB08" localSheetId="3">#REF!</definedName>
    <definedName name="_______PIB08" localSheetId="4">#REF!</definedName>
    <definedName name="_______PIB08" localSheetId="6">#REF!</definedName>
    <definedName name="_______PIB08" localSheetId="8">#REF!</definedName>
    <definedName name="_______PIB08" localSheetId="9">#REF!</definedName>
    <definedName name="_______PIB08">#REF!</definedName>
    <definedName name="_______SEP1" localSheetId="0">[1]!SEP&amp;[1]!OCT&amp;[1]!NOV&amp;[1]!DIC</definedName>
    <definedName name="_______SEP1" localSheetId="1">[2]!SEP&amp;[2]!OCT&amp;[2]!NOV&amp;[2]!DIC</definedName>
    <definedName name="_______SEP1" localSheetId="3">[3]!SEP&amp;[3]!OCT&amp;[3]!NOV&amp;[3]!DIC</definedName>
    <definedName name="_______SEP1" localSheetId="4">[1]!SEP&amp;[1]!OCT&amp;[1]!NOV&amp;[1]!DIC</definedName>
    <definedName name="_______SEP1" localSheetId="6">[2]!SEP&amp;[2]!OCT&amp;[2]!NOV&amp;[2]!DIC</definedName>
    <definedName name="_______SEP1" localSheetId="8">[4]!SEP&amp;[4]!OCT&amp;[4]!NOV&amp;[4]!DIC</definedName>
    <definedName name="_______SEP1" localSheetId="9">[4]!SEP&amp;[4]!OCT&amp;[4]!NOV&amp;[4]!DIC</definedName>
    <definedName name="_______SEP1">[1]!SEP&amp;[1]!OCT&amp;[1]!NOV&amp;[1]!DIC</definedName>
    <definedName name="_______SEP2" localSheetId="6">[7]edofza9!$C$22</definedName>
    <definedName name="_______SEP2">[8]edofza9!$C$22</definedName>
    <definedName name="_______smg97">'[9]Premisa macro'!$E$4</definedName>
    <definedName name="_______syt03" localSheetId="0">#REF!</definedName>
    <definedName name="_______syt03" localSheetId="1">#REF!</definedName>
    <definedName name="_______syt03" localSheetId="3">#REF!</definedName>
    <definedName name="_______syt03" localSheetId="4">#REF!</definedName>
    <definedName name="_______syt03" localSheetId="6">#REF!</definedName>
    <definedName name="_______syt03" localSheetId="8">#REF!</definedName>
    <definedName name="_______syt03" localSheetId="9">#REF!</definedName>
    <definedName name="_______syt03">#REF!</definedName>
    <definedName name="_______TDC2001">'[10]Tipos de Cambio'!$C$4</definedName>
    <definedName name="______ABR1" localSheetId="0">[1]!ABR&amp;[1]!MAY&amp;[1]!JUN&amp;[1]!JUL&amp;[1]!AGO&amp;[1]!SEP</definedName>
    <definedName name="______ABR1" localSheetId="1">[2]!ABR&amp;[2]!MAY&amp;[2]!JUN&amp;[2]!JUL&amp;[2]!AGO&amp;[2]!SEP</definedName>
    <definedName name="______ABR1" localSheetId="3">[3]!ABR&amp;[3]!MAY&amp;[3]!JUN&amp;[3]!JUL&amp;[3]!AGO&amp;[3]!SEP</definedName>
    <definedName name="______ABR1" localSheetId="4">[1]!ABR&amp;[1]!MAY&amp;[1]!JUN&amp;[1]!JUL&amp;[1]!AGO&amp;[1]!SEP</definedName>
    <definedName name="______ABR1" localSheetId="6">[2]!ABR&amp;[2]!MAY&amp;[2]!JUN&amp;[2]!JUL&amp;[2]!AGO&amp;[2]!SEP</definedName>
    <definedName name="______ABR1" localSheetId="8">[4]!ABR&amp;[4]!MAY&amp;[4]!JUN&amp;[4]!JUL&amp;[4]!AGO&amp;[4]!SEP</definedName>
    <definedName name="______ABR1" localSheetId="9">[4]!ABR&amp;[4]!MAY&amp;[4]!JUN&amp;[4]!JUL&amp;[4]!AGO&amp;[4]!SEP</definedName>
    <definedName name="______ABR1">[1]!ABR&amp;[1]!MAY&amp;[1]!JUN&amp;[1]!JUL&amp;[1]!AGO&amp;[1]!SEP</definedName>
    <definedName name="______ABR2" localSheetId="6">[7]edofza4!$C$22</definedName>
    <definedName name="______ABR2">[8]edofza4!$C$22</definedName>
    <definedName name="______AGO1" localSheetId="0">[1]!AGO&amp;[1]!SEP&amp;[1]!OCT&amp;[1]!NOV&amp;[1]!DIC</definedName>
    <definedName name="______AGO1" localSheetId="1">[2]!AGO&amp;[2]!SEP&amp;[2]!OCT&amp;[2]!NOV&amp;[2]!DIC</definedName>
    <definedName name="______AGO1" localSheetId="3">[3]!AGO&amp;[3]!SEP&amp;[3]!OCT&amp;[3]!NOV&amp;[3]!DIC</definedName>
    <definedName name="______AGO1" localSheetId="4">[1]!AGO&amp;[1]!SEP&amp;[1]!OCT&amp;[1]!NOV&amp;[1]!DIC</definedName>
    <definedName name="______AGO1" localSheetId="6">[2]!AGO&amp;[2]!SEP&amp;[2]!OCT&amp;[2]!NOV&amp;[2]!DIC</definedName>
    <definedName name="______AGO1" localSheetId="8">[4]!AGO&amp;[4]!SEP&amp;[4]!OCT&amp;[4]!NOV&amp;[4]!DIC</definedName>
    <definedName name="______AGO1" localSheetId="9">[4]!AGO&amp;[4]!SEP&amp;[4]!OCT&amp;[4]!NOV&amp;[4]!DIC</definedName>
    <definedName name="______AGO1">[1]!AGO&amp;[1]!SEP&amp;[1]!OCT&amp;[1]!NOV&amp;[1]!DIC</definedName>
    <definedName name="______AGO2" localSheetId="6">[7]edofza8!$C$22</definedName>
    <definedName name="______AGO2">[8]edofza8!$C$22</definedName>
    <definedName name="______def1">'[9]Premisas IMSS'!$M$12</definedName>
    <definedName name="______def2">'[9]Premisas IMSS'!$M$13</definedName>
    <definedName name="______def3">'[9]Premisas IMSS'!$M$14</definedName>
    <definedName name="______def4">'[9]Premisas IMSS'!$M$15</definedName>
    <definedName name="______def5">'[9]Premisas IMSS'!$M$16</definedName>
    <definedName name="______def6">'[9]Premisas IMSS'!$M$17</definedName>
    <definedName name="______DIC2" localSheetId="6">[7]edofza12!$C$22</definedName>
    <definedName name="______DIC2">[8]edofza12!$C$22</definedName>
    <definedName name="______ENE2" localSheetId="6">[7]edofza1!$C$22</definedName>
    <definedName name="______ENE2">[8]edofza1!$C$22</definedName>
    <definedName name="______FEB1" localSheetId="0">[1]!FEB&amp;[1]!MAR&amp;[1]!ABR&amp;[1]!MAY&amp;[1]!JUN&amp;[1]!JUL</definedName>
    <definedName name="______FEB1" localSheetId="1">[2]!FEB&amp;[2]!MAR&amp;[2]!ABR&amp;[2]!MAY&amp;[2]!JUN&amp;[2]!JUL</definedName>
    <definedName name="______FEB1" localSheetId="3">[3]!FEB&amp;[3]!MAR&amp;[3]!ABR&amp;[3]!MAY&amp;[3]!JUN&amp;[3]!JUL</definedName>
    <definedName name="______FEB1" localSheetId="4">[1]!FEB&amp;[1]!MAR&amp;[1]!ABR&amp;[1]!MAY&amp;[1]!JUN&amp;[1]!JUL</definedName>
    <definedName name="______FEB1" localSheetId="6">[2]!FEB&amp;[2]!MAR&amp;[2]!ABR&amp;[2]!MAY&amp;[2]!JUN&amp;[2]!JUL</definedName>
    <definedName name="______FEB1" localSheetId="8">[4]!FEB&amp;[4]!MAR&amp;[4]!ABR&amp;[4]!MAY&amp;[4]!JUN&amp;[4]!JUL</definedName>
    <definedName name="______FEB1" localSheetId="9">[4]!FEB&amp;[4]!MAR&amp;[4]!ABR&amp;[4]!MAY&amp;[4]!JUN&amp;[4]!JUL</definedName>
    <definedName name="______FEB1">[1]!FEB&amp;[1]!MAR&amp;[1]!ABR&amp;[1]!MAY&amp;[1]!JUN&amp;[1]!JUL</definedName>
    <definedName name="______FEB2" localSheetId="6">[7]edofza2!$C$22</definedName>
    <definedName name="______FEB2">[8]edofza2!$C$22</definedName>
    <definedName name="______JUL1" localSheetId="0">[1]!JUL&amp;[1]!AGO&amp;[1]!SEP&amp;[1]!OCT&amp;[1]!NOV</definedName>
    <definedName name="______JUL1" localSheetId="1">[2]!JUL&amp;[2]!AGO&amp;[2]!SEP&amp;[2]!OCT&amp;[2]!NOV</definedName>
    <definedName name="______JUL1" localSheetId="3">[3]!JUL&amp;[3]!AGO&amp;[3]!SEP&amp;[3]!OCT&amp;[3]!NOV</definedName>
    <definedName name="______JUL1" localSheetId="4">[1]!JUL&amp;[1]!AGO&amp;[1]!SEP&amp;[1]!OCT&amp;[1]!NOV</definedName>
    <definedName name="______JUL1" localSheetId="6">[2]!JUL&amp;[2]!AGO&amp;[2]!SEP&amp;[2]!OCT&amp;[2]!NOV</definedName>
    <definedName name="______JUL1" localSheetId="8">[4]!JUL&amp;[4]!AGO&amp;[4]!SEP&amp;[4]!OCT&amp;[4]!NOV</definedName>
    <definedName name="______JUL1" localSheetId="9">[4]!JUL&amp;[4]!AGO&amp;[4]!SEP&amp;[4]!OCT&amp;[4]!NOV</definedName>
    <definedName name="______JUL1">[1]!JUL&amp;[1]!AGO&amp;[1]!SEP&amp;[1]!OCT&amp;[1]!NOV</definedName>
    <definedName name="______JUL2" localSheetId="6">[7]edofza7!$C$22</definedName>
    <definedName name="______JUL2">[8]edofza7!$C$22</definedName>
    <definedName name="______JUN1" localSheetId="0">[1]!JUN&amp;[1]!JUL&amp;[1]!AGO&amp;[1]!SEP&amp;[1]!OCT</definedName>
    <definedName name="______JUN1" localSheetId="1">[2]!JUN&amp;[2]!JUL&amp;[2]!AGO&amp;[2]!SEP&amp;[2]!OCT</definedName>
    <definedName name="______JUN1" localSheetId="3">[3]!JUN&amp;[3]!JUL&amp;[3]!AGO&amp;[3]!SEP&amp;[3]!OCT</definedName>
    <definedName name="______JUN1" localSheetId="4">[1]!JUN&amp;[1]!JUL&amp;[1]!AGO&amp;[1]!SEP&amp;[1]!OCT</definedName>
    <definedName name="______JUN1" localSheetId="6">[2]!JUN&amp;[2]!JUL&amp;[2]!AGO&amp;[2]!SEP&amp;[2]!OCT</definedName>
    <definedName name="______JUN1" localSheetId="8">[4]!JUN&amp;[4]!JUL&amp;[4]!AGO&amp;[4]!SEP&amp;[4]!OCT</definedName>
    <definedName name="______JUN1" localSheetId="9">[4]!JUN&amp;[4]!JUL&amp;[4]!AGO&amp;[4]!SEP&amp;[4]!OCT</definedName>
    <definedName name="______JUN1">[1]!JUN&amp;[1]!JUL&amp;[1]!AGO&amp;[1]!SEP&amp;[1]!OCT</definedName>
    <definedName name="______JUN2" localSheetId="6">[7]edofza6!$C$22</definedName>
    <definedName name="______JUN2">[8]edofza6!$C$22</definedName>
    <definedName name="______MAR1" localSheetId="0">[1]!MAR&amp;[1]!ABR&amp;[1]!MAY&amp;[1]!JUN&amp;[1]!JUL&amp;[1]!AGO</definedName>
    <definedName name="______MAR1" localSheetId="1">[2]!MAR&amp;[2]!ABR&amp;[2]!MAY&amp;[2]!JUN&amp;[2]!JUL&amp;[2]!AGO</definedName>
    <definedName name="______MAR1" localSheetId="3">[3]!MAR&amp;[3]!ABR&amp;[3]!MAY&amp;[3]!JUN&amp;[3]!JUL&amp;[3]!AGO</definedName>
    <definedName name="______MAR1" localSheetId="4">[1]!MAR&amp;[1]!ABR&amp;[1]!MAY&amp;[1]!JUN&amp;[1]!JUL&amp;[1]!AGO</definedName>
    <definedName name="______MAR1" localSheetId="6">[2]!MAR&amp;[2]!ABR&amp;[2]!MAY&amp;[2]!JUN&amp;[2]!JUL&amp;[2]!AGO</definedName>
    <definedName name="______MAR1" localSheetId="8">[4]!MAR&amp;[4]!ABR&amp;[4]!MAY&amp;[4]!JUN&amp;[4]!JUL&amp;[4]!AGO</definedName>
    <definedName name="______MAR1" localSheetId="9">[4]!MAR&amp;[4]!ABR&amp;[4]!MAY&amp;[4]!JUN&amp;[4]!JUL&amp;[4]!AGO</definedName>
    <definedName name="______MAR1">[1]!MAR&amp;[1]!ABR&amp;[1]!MAY&amp;[1]!JUN&amp;[1]!JUL&amp;[1]!AGO</definedName>
    <definedName name="______MAR2" localSheetId="6">[7]edofza3!$C$22</definedName>
    <definedName name="______MAR2">[8]edofza3!$C$22</definedName>
    <definedName name="______MAY1" localSheetId="0">[1]!MAY&amp;[1]!JUN&amp;[1]!JUL&amp;[1]!AGO&amp;[1]!SEP</definedName>
    <definedName name="______MAY1" localSheetId="1">[2]!MAY&amp;[2]!JUN&amp;[2]!JUL&amp;[2]!AGO&amp;[2]!SEP</definedName>
    <definedName name="______MAY1" localSheetId="3">[3]!MAY&amp;[3]!JUN&amp;[3]!JUL&amp;[3]!AGO&amp;[3]!SEP</definedName>
    <definedName name="______MAY1" localSheetId="4">[1]!MAY&amp;[1]!JUN&amp;[1]!JUL&amp;[1]!AGO&amp;[1]!SEP</definedName>
    <definedName name="______MAY1" localSheetId="6">[2]!MAY&amp;[2]!JUN&amp;[2]!JUL&amp;[2]!AGO&amp;[2]!SEP</definedName>
    <definedName name="______MAY1" localSheetId="8">[4]!MAY&amp;[4]!JUN&amp;[4]!JUL&amp;[4]!AGO&amp;[4]!SEP</definedName>
    <definedName name="______MAY1" localSheetId="9">[4]!MAY&amp;[4]!JUN&amp;[4]!JUL&amp;[4]!AGO&amp;[4]!SEP</definedName>
    <definedName name="______MAY1">[1]!MAY&amp;[1]!JUN&amp;[1]!JUL&amp;[1]!AGO&amp;[1]!SEP</definedName>
    <definedName name="______MAY2" localSheetId="6">[7]edofza5!$C$22</definedName>
    <definedName name="______MAY2">[8]edofza5!$C$22</definedName>
    <definedName name="______NOV1" localSheetId="0">[1]!NOV&amp;[1]!DIC</definedName>
    <definedName name="______NOV1" localSheetId="1">[2]!NOV&amp;[2]!DIC</definedName>
    <definedName name="______NOV1" localSheetId="3">[3]!NOV&amp;[3]!DIC</definedName>
    <definedName name="______NOV1" localSheetId="4">[1]!NOV&amp;[1]!DIC</definedName>
    <definedName name="______NOV1" localSheetId="6">[2]!NOV&amp;[2]!DIC</definedName>
    <definedName name="______NOV1" localSheetId="8">[4]!NOV&amp;[4]!DIC</definedName>
    <definedName name="______NOV1" localSheetId="9">[4]!NOV&amp;[4]!DIC</definedName>
    <definedName name="______NOV1">[1]!NOV&amp;[1]!DIC</definedName>
    <definedName name="______NOV2" localSheetId="6">[7]edofza11!$C$43</definedName>
    <definedName name="______NOV2">[8]edofza11!$C$43</definedName>
    <definedName name="______OCT1" localSheetId="0">[1]!OCT&amp;[1]!NOV&amp;[1]!DIC</definedName>
    <definedName name="______OCT1" localSheetId="1">[2]!OCT&amp;[2]!NOV&amp;[2]!DIC</definedName>
    <definedName name="______OCT1" localSheetId="3">[3]!OCT&amp;[3]!NOV&amp;[3]!DIC</definedName>
    <definedName name="______OCT1" localSheetId="4">[1]!OCT&amp;[1]!NOV&amp;[1]!DIC</definedName>
    <definedName name="______OCT1" localSheetId="6">[2]!OCT&amp;[2]!NOV&amp;[2]!DIC</definedName>
    <definedName name="______OCT1" localSheetId="8">[4]!OCT&amp;[4]!NOV&amp;[4]!DIC</definedName>
    <definedName name="______OCT1" localSheetId="9">[4]!OCT&amp;[4]!NOV&amp;[4]!DIC</definedName>
    <definedName name="______OCT1">[1]!OCT&amp;[1]!NOV&amp;[1]!DIC</definedName>
    <definedName name="______OCT2" localSheetId="6">[7]edofza10!$C$22</definedName>
    <definedName name="______OCT2">[8]edofza10!$C$22</definedName>
    <definedName name="______SEP1" localSheetId="0">[1]!SEP&amp;[1]!OCT&amp;[1]!NOV&amp;[1]!DIC</definedName>
    <definedName name="______SEP1" localSheetId="1">[2]!SEP&amp;[2]!OCT&amp;[2]!NOV&amp;[2]!DIC</definedName>
    <definedName name="______SEP1" localSheetId="3">[3]!SEP&amp;[3]!OCT&amp;[3]!NOV&amp;[3]!DIC</definedName>
    <definedName name="______SEP1" localSheetId="4">[1]!SEP&amp;[1]!OCT&amp;[1]!NOV&amp;[1]!DIC</definedName>
    <definedName name="______SEP1" localSheetId="6">[2]!SEP&amp;[2]!OCT&amp;[2]!NOV&amp;[2]!DIC</definedName>
    <definedName name="______SEP1" localSheetId="8">[4]!SEP&amp;[4]!OCT&amp;[4]!NOV&amp;[4]!DIC</definedName>
    <definedName name="______SEP1" localSheetId="9">[4]!SEP&amp;[4]!OCT&amp;[4]!NOV&amp;[4]!DIC</definedName>
    <definedName name="______SEP1">[1]!SEP&amp;[1]!OCT&amp;[1]!NOV&amp;[1]!DIC</definedName>
    <definedName name="______SEP2" localSheetId="6">[7]edofza9!$C$22</definedName>
    <definedName name="______SEP2">[8]edofza9!$C$22</definedName>
    <definedName name="______smg97">'[9]Premisa macro'!$E$4</definedName>
    <definedName name="______TDC2001">'[10]Tipos de Cambio'!$C$4</definedName>
    <definedName name="_____ABR1" localSheetId="0">[1]!ABR&amp;[1]!MAY&amp;[1]!JUN&amp;[1]!JUL&amp;[1]!AGO&amp;[1]!SEP</definedName>
    <definedName name="_____ABR1" localSheetId="1">[2]!ABR&amp;[2]!MAY&amp;[2]!JUN&amp;[2]!JUL&amp;[2]!AGO&amp;[2]!SEP</definedName>
    <definedName name="_____ABR1" localSheetId="3">[3]!ABR&amp;[3]!MAY&amp;[3]!JUN&amp;[3]!JUL&amp;[3]!AGO&amp;[3]!SEP</definedName>
    <definedName name="_____ABR1" localSheetId="4">[1]!ABR&amp;[1]!MAY&amp;[1]!JUN&amp;[1]!JUL&amp;[1]!AGO&amp;[1]!SEP</definedName>
    <definedName name="_____ABR1" localSheetId="6">[2]!ABR&amp;[2]!MAY&amp;[2]!JUN&amp;[2]!JUL&amp;[2]!AGO&amp;[2]!SEP</definedName>
    <definedName name="_____ABR1" localSheetId="8">[4]!ABR&amp;[4]!MAY&amp;[4]!JUN&amp;[4]!JUL&amp;[4]!AGO&amp;[4]!SEP</definedName>
    <definedName name="_____ABR1" localSheetId="9">[4]!ABR&amp;[4]!MAY&amp;[4]!JUN&amp;[4]!JUL&amp;[4]!AGO&amp;[4]!SEP</definedName>
    <definedName name="_____ABR1">[1]!ABR&amp;[1]!MAY&amp;[1]!JUN&amp;[1]!JUL&amp;[1]!AGO&amp;[1]!SEP</definedName>
    <definedName name="_____ABR2" localSheetId="6">[7]edofza4!$C$22</definedName>
    <definedName name="_____ABR2">[8]edofza4!$C$22</definedName>
    <definedName name="_____AGO1" localSheetId="0">[1]!AGO&amp;[1]!SEP&amp;[1]!OCT&amp;[1]!NOV&amp;[1]!DIC</definedName>
    <definedName name="_____AGO1" localSheetId="1">[2]!AGO&amp;[2]!SEP&amp;[2]!OCT&amp;[2]!NOV&amp;[2]!DIC</definedName>
    <definedName name="_____AGO1" localSheetId="3">[3]!AGO&amp;[3]!SEP&amp;[3]!OCT&amp;[3]!NOV&amp;[3]!DIC</definedName>
    <definedName name="_____AGO1" localSheetId="4">[1]!AGO&amp;[1]!SEP&amp;[1]!OCT&amp;[1]!NOV&amp;[1]!DIC</definedName>
    <definedName name="_____AGO1" localSheetId="6">[2]!AGO&amp;[2]!SEP&amp;[2]!OCT&amp;[2]!NOV&amp;[2]!DIC</definedName>
    <definedName name="_____AGO1" localSheetId="8">[4]!AGO&amp;[4]!SEP&amp;[4]!OCT&amp;[4]!NOV&amp;[4]!DIC</definedName>
    <definedName name="_____AGO1" localSheetId="9">[4]!AGO&amp;[4]!SEP&amp;[4]!OCT&amp;[4]!NOV&amp;[4]!DIC</definedName>
    <definedName name="_____AGO1">[1]!AGO&amp;[1]!SEP&amp;[1]!OCT&amp;[1]!NOV&amp;[1]!DIC</definedName>
    <definedName name="_____AGO2" localSheetId="6">[7]edofza8!$C$22</definedName>
    <definedName name="_____AGO2">[8]edofza8!$C$22</definedName>
    <definedName name="_____def1">'[9]Premisas IMSS'!$M$12</definedName>
    <definedName name="_____def2">'[9]Premisas IMSS'!$M$13</definedName>
    <definedName name="_____def3">'[9]Premisas IMSS'!$M$14</definedName>
    <definedName name="_____def4">'[9]Premisas IMSS'!$M$15</definedName>
    <definedName name="_____def5">'[9]Premisas IMSS'!$M$16</definedName>
    <definedName name="_____def6">'[9]Premisas IMSS'!$M$17</definedName>
    <definedName name="_____DIC2" localSheetId="6">[7]edofza12!$C$22</definedName>
    <definedName name="_____DIC2">[8]edofza12!$C$22</definedName>
    <definedName name="_____ENE2" localSheetId="6">[7]edofza1!$C$22</definedName>
    <definedName name="_____ENE2">[8]edofza1!$C$22</definedName>
    <definedName name="_____FEB1" localSheetId="0">[1]!FEB&amp;[1]!MAR&amp;[1]!ABR&amp;[1]!MAY&amp;[1]!JUN&amp;[1]!JUL</definedName>
    <definedName name="_____FEB1" localSheetId="1">[2]!FEB&amp;[2]!MAR&amp;[2]!ABR&amp;[2]!MAY&amp;[2]!JUN&amp;[2]!JUL</definedName>
    <definedName name="_____FEB1" localSheetId="3">[3]!FEB&amp;[3]!MAR&amp;[3]!ABR&amp;[3]!MAY&amp;[3]!JUN&amp;[3]!JUL</definedName>
    <definedName name="_____FEB1" localSheetId="4">[1]!FEB&amp;[1]!MAR&amp;[1]!ABR&amp;[1]!MAY&amp;[1]!JUN&amp;[1]!JUL</definedName>
    <definedName name="_____FEB1" localSheetId="6">[2]!FEB&amp;[2]!MAR&amp;[2]!ABR&amp;[2]!MAY&amp;[2]!JUN&amp;[2]!JUL</definedName>
    <definedName name="_____FEB1" localSheetId="8">[4]!FEB&amp;[4]!MAR&amp;[4]!ABR&amp;[4]!MAY&amp;[4]!JUN&amp;[4]!JUL</definedName>
    <definedName name="_____FEB1" localSheetId="9">[4]!FEB&amp;[4]!MAR&amp;[4]!ABR&amp;[4]!MAY&amp;[4]!JUN&amp;[4]!JUL</definedName>
    <definedName name="_____FEB1">[1]!FEB&amp;[1]!MAR&amp;[1]!ABR&amp;[1]!MAY&amp;[1]!JUN&amp;[1]!JUL</definedName>
    <definedName name="_____FEB2" localSheetId="6">[7]edofza2!$C$22</definedName>
    <definedName name="_____FEB2">[8]edofza2!$C$22</definedName>
    <definedName name="_____JUL1" localSheetId="0">[1]!JUL&amp;[1]!AGO&amp;[1]!SEP&amp;[1]!OCT&amp;[1]!NOV</definedName>
    <definedName name="_____JUL1" localSheetId="1">[2]!JUL&amp;[2]!AGO&amp;[2]!SEP&amp;[2]!OCT&amp;[2]!NOV</definedName>
    <definedName name="_____JUL1" localSheetId="3">[3]!JUL&amp;[3]!AGO&amp;[3]!SEP&amp;[3]!OCT&amp;[3]!NOV</definedName>
    <definedName name="_____JUL1" localSheetId="4">[1]!JUL&amp;[1]!AGO&amp;[1]!SEP&amp;[1]!OCT&amp;[1]!NOV</definedName>
    <definedName name="_____JUL1" localSheetId="6">[2]!JUL&amp;[2]!AGO&amp;[2]!SEP&amp;[2]!OCT&amp;[2]!NOV</definedName>
    <definedName name="_____JUL1" localSheetId="8">[4]!JUL&amp;[4]!AGO&amp;[4]!SEP&amp;[4]!OCT&amp;[4]!NOV</definedName>
    <definedName name="_____JUL1" localSheetId="9">[4]!JUL&amp;[4]!AGO&amp;[4]!SEP&amp;[4]!OCT&amp;[4]!NOV</definedName>
    <definedName name="_____JUL1">[1]!JUL&amp;[1]!AGO&amp;[1]!SEP&amp;[1]!OCT&amp;[1]!NOV</definedName>
    <definedName name="_____JUL2" localSheetId="6">[7]edofza7!$C$22</definedName>
    <definedName name="_____JUL2">[8]edofza7!$C$22</definedName>
    <definedName name="_____JUN1" localSheetId="0">[1]!JUN&amp;[1]!JUL&amp;[1]!AGO&amp;[1]!SEP&amp;[1]!OCT</definedName>
    <definedName name="_____JUN1" localSheetId="1">[2]!JUN&amp;[2]!JUL&amp;[2]!AGO&amp;[2]!SEP&amp;[2]!OCT</definedName>
    <definedName name="_____JUN1" localSheetId="3">[3]!JUN&amp;[3]!JUL&amp;[3]!AGO&amp;[3]!SEP&amp;[3]!OCT</definedName>
    <definedName name="_____JUN1" localSheetId="4">[1]!JUN&amp;[1]!JUL&amp;[1]!AGO&amp;[1]!SEP&amp;[1]!OCT</definedName>
    <definedName name="_____JUN1" localSheetId="6">[2]!JUN&amp;[2]!JUL&amp;[2]!AGO&amp;[2]!SEP&amp;[2]!OCT</definedName>
    <definedName name="_____JUN1" localSheetId="8">[4]!JUN&amp;[4]!JUL&amp;[4]!AGO&amp;[4]!SEP&amp;[4]!OCT</definedName>
    <definedName name="_____JUN1" localSheetId="9">[4]!JUN&amp;[4]!JUL&amp;[4]!AGO&amp;[4]!SEP&amp;[4]!OCT</definedName>
    <definedName name="_____JUN1">[1]!JUN&amp;[1]!JUL&amp;[1]!AGO&amp;[1]!SEP&amp;[1]!OCT</definedName>
    <definedName name="_____JUN2" localSheetId="6">[7]edofza6!$C$22</definedName>
    <definedName name="_____JUN2">[8]edofza6!$C$22</definedName>
    <definedName name="_____MAR1" localSheetId="0">[1]!MAR&amp;[1]!ABR&amp;[1]!MAY&amp;[1]!JUN&amp;[1]!JUL&amp;[1]!AGO</definedName>
    <definedName name="_____MAR1" localSheetId="1">[2]!MAR&amp;[2]!ABR&amp;[2]!MAY&amp;[2]!JUN&amp;[2]!JUL&amp;[2]!AGO</definedName>
    <definedName name="_____MAR1" localSheetId="3">[3]!MAR&amp;[3]!ABR&amp;[3]!MAY&amp;[3]!JUN&amp;[3]!JUL&amp;[3]!AGO</definedName>
    <definedName name="_____MAR1" localSheetId="4">[1]!MAR&amp;[1]!ABR&amp;[1]!MAY&amp;[1]!JUN&amp;[1]!JUL&amp;[1]!AGO</definedName>
    <definedName name="_____MAR1" localSheetId="6">[2]!MAR&amp;[2]!ABR&amp;[2]!MAY&amp;[2]!JUN&amp;[2]!JUL&amp;[2]!AGO</definedName>
    <definedName name="_____MAR1" localSheetId="8">[4]!MAR&amp;[4]!ABR&amp;[4]!MAY&amp;[4]!JUN&amp;[4]!JUL&amp;[4]!AGO</definedName>
    <definedName name="_____MAR1" localSheetId="9">[4]!MAR&amp;[4]!ABR&amp;[4]!MAY&amp;[4]!JUN&amp;[4]!JUL&amp;[4]!AGO</definedName>
    <definedName name="_____MAR1">[1]!MAR&amp;[1]!ABR&amp;[1]!MAY&amp;[1]!JUN&amp;[1]!JUL&amp;[1]!AGO</definedName>
    <definedName name="_____MAR2" localSheetId="6">[7]edofza3!$C$22</definedName>
    <definedName name="_____MAR2">[8]edofza3!$C$22</definedName>
    <definedName name="_____MAY1" localSheetId="0">[1]!MAY&amp;[1]!JUN&amp;[1]!JUL&amp;[1]!AGO&amp;[1]!SEP</definedName>
    <definedName name="_____MAY1" localSheetId="1">[2]!MAY&amp;[2]!JUN&amp;[2]!JUL&amp;[2]!AGO&amp;[2]!SEP</definedName>
    <definedName name="_____MAY1" localSheetId="3">[3]!MAY&amp;[3]!JUN&amp;[3]!JUL&amp;[3]!AGO&amp;[3]!SEP</definedName>
    <definedName name="_____MAY1" localSheetId="4">[1]!MAY&amp;[1]!JUN&amp;[1]!JUL&amp;[1]!AGO&amp;[1]!SEP</definedName>
    <definedName name="_____MAY1" localSheetId="6">[2]!MAY&amp;[2]!JUN&amp;[2]!JUL&amp;[2]!AGO&amp;[2]!SEP</definedName>
    <definedName name="_____MAY1" localSheetId="8">[4]!MAY&amp;[4]!JUN&amp;[4]!JUL&amp;[4]!AGO&amp;[4]!SEP</definedName>
    <definedName name="_____MAY1" localSheetId="9">[4]!MAY&amp;[4]!JUN&amp;[4]!JUL&amp;[4]!AGO&amp;[4]!SEP</definedName>
    <definedName name="_____MAY1">[1]!MAY&amp;[1]!JUN&amp;[1]!JUL&amp;[1]!AGO&amp;[1]!SEP</definedName>
    <definedName name="_____MAY2" localSheetId="6">[7]edofza5!$C$22</definedName>
    <definedName name="_____MAY2">[8]edofza5!$C$22</definedName>
    <definedName name="_____NOV1" localSheetId="0">[1]!NOV&amp;[1]!DIC</definedName>
    <definedName name="_____NOV1" localSheetId="1">[2]!NOV&amp;[2]!DIC</definedName>
    <definedName name="_____NOV1" localSheetId="3">[3]!NOV&amp;[3]!DIC</definedName>
    <definedName name="_____NOV1" localSheetId="4">[1]!NOV&amp;[1]!DIC</definedName>
    <definedName name="_____NOV1" localSheetId="6">[2]!NOV&amp;[2]!DIC</definedName>
    <definedName name="_____NOV1" localSheetId="8">[4]!NOV&amp;[4]!DIC</definedName>
    <definedName name="_____NOV1" localSheetId="9">[4]!NOV&amp;[4]!DIC</definedName>
    <definedName name="_____NOV1">[1]!NOV&amp;[1]!DIC</definedName>
    <definedName name="_____NOV2" localSheetId="6">[7]edofza11!$C$43</definedName>
    <definedName name="_____NOV2">[8]edofza11!$C$43</definedName>
    <definedName name="_____OCT1" localSheetId="0">[1]!OCT&amp;[1]!NOV&amp;[1]!DIC</definedName>
    <definedName name="_____OCT1" localSheetId="1">[2]!OCT&amp;[2]!NOV&amp;[2]!DIC</definedName>
    <definedName name="_____OCT1" localSheetId="3">[3]!OCT&amp;[3]!NOV&amp;[3]!DIC</definedName>
    <definedName name="_____OCT1" localSheetId="4">[1]!OCT&amp;[1]!NOV&amp;[1]!DIC</definedName>
    <definedName name="_____OCT1" localSheetId="6">[2]!OCT&amp;[2]!NOV&amp;[2]!DIC</definedName>
    <definedName name="_____OCT1" localSheetId="8">[4]!OCT&amp;[4]!NOV&amp;[4]!DIC</definedName>
    <definedName name="_____OCT1" localSheetId="9">[4]!OCT&amp;[4]!NOV&amp;[4]!DIC</definedName>
    <definedName name="_____OCT1">[1]!OCT&amp;[1]!NOV&amp;[1]!DIC</definedName>
    <definedName name="_____OCT2" localSheetId="6">[7]edofza10!$C$22</definedName>
    <definedName name="_____OCT2">[8]edofza10!$C$22</definedName>
    <definedName name="_____SEP1" localSheetId="0">[1]!SEP&amp;[1]!OCT&amp;[1]!NOV&amp;[1]!DIC</definedName>
    <definedName name="_____SEP1" localSheetId="1">[2]!SEP&amp;[2]!OCT&amp;[2]!NOV&amp;[2]!DIC</definedName>
    <definedName name="_____SEP1" localSheetId="3">[3]!SEP&amp;[3]!OCT&amp;[3]!NOV&amp;[3]!DIC</definedName>
    <definedName name="_____SEP1" localSheetId="4">[1]!SEP&amp;[1]!OCT&amp;[1]!NOV&amp;[1]!DIC</definedName>
    <definedName name="_____SEP1" localSheetId="6">[2]!SEP&amp;[2]!OCT&amp;[2]!NOV&amp;[2]!DIC</definedName>
    <definedName name="_____SEP1" localSheetId="8">[4]!SEP&amp;[4]!OCT&amp;[4]!NOV&amp;[4]!DIC</definedName>
    <definedName name="_____SEP1" localSheetId="9">[4]!SEP&amp;[4]!OCT&amp;[4]!NOV&amp;[4]!DIC</definedName>
    <definedName name="_____SEP1">[1]!SEP&amp;[1]!OCT&amp;[1]!NOV&amp;[1]!DIC</definedName>
    <definedName name="_____SEP2" localSheetId="6">[7]edofza9!$C$22</definedName>
    <definedName name="_____SEP2">[8]edofza9!$C$22</definedName>
    <definedName name="_____smg97">'[9]Premisa macro'!$E$4</definedName>
    <definedName name="_____TDC2001">'[10]Tipos de Cambio'!$C$4</definedName>
    <definedName name="____ABR1" localSheetId="0">[1]!ABR&amp;[1]!MAY&amp;[1]!JUN&amp;[1]!JUL&amp;[1]!AGO&amp;[1]!SEP</definedName>
    <definedName name="____ABR1" localSheetId="1">[2]!ABR&amp;[2]!MAY&amp;[2]!JUN&amp;[2]!JUL&amp;[2]!AGO&amp;[2]!SEP</definedName>
    <definedName name="____ABR1" localSheetId="3">[3]!ABR&amp;[3]!MAY&amp;[3]!JUN&amp;[3]!JUL&amp;[3]!AGO&amp;[3]!SEP</definedName>
    <definedName name="____ABR1" localSheetId="4">[1]!ABR&amp;[1]!MAY&amp;[1]!JUN&amp;[1]!JUL&amp;[1]!AGO&amp;[1]!SEP</definedName>
    <definedName name="____ABR1" localSheetId="6">[2]!ABR&amp;[2]!MAY&amp;[2]!JUN&amp;[2]!JUL&amp;[2]!AGO&amp;[2]!SEP</definedName>
    <definedName name="____ABR1" localSheetId="8">[4]!ABR&amp;[4]!MAY&amp;[4]!JUN&amp;[4]!JUL&amp;[4]!AGO&amp;[4]!SEP</definedName>
    <definedName name="____ABR1" localSheetId="9">[4]!ABR&amp;[4]!MAY&amp;[4]!JUN&amp;[4]!JUL&amp;[4]!AGO&amp;[4]!SEP</definedName>
    <definedName name="____ABR1">[1]!ABR&amp;[1]!MAY&amp;[1]!JUN&amp;[1]!JUL&amp;[1]!AGO&amp;[1]!SEP</definedName>
    <definedName name="____ABR2" localSheetId="6">[7]edofza4!$C$22</definedName>
    <definedName name="____ABR2">[8]edofza4!$C$22</definedName>
    <definedName name="____AGO1" localSheetId="0">[1]!AGO&amp;[1]!SEP&amp;[1]!OCT&amp;[1]!NOV&amp;[1]!DIC</definedName>
    <definedName name="____AGO1" localSheetId="1">[2]!AGO&amp;[2]!SEP&amp;[2]!OCT&amp;[2]!NOV&amp;[2]!DIC</definedName>
    <definedName name="____AGO1" localSheetId="3">[3]!AGO&amp;[3]!SEP&amp;[3]!OCT&amp;[3]!NOV&amp;[3]!DIC</definedName>
    <definedName name="____AGO1" localSheetId="4">[1]!AGO&amp;[1]!SEP&amp;[1]!OCT&amp;[1]!NOV&amp;[1]!DIC</definedName>
    <definedName name="____AGO1" localSheetId="6">[2]!AGO&amp;[2]!SEP&amp;[2]!OCT&amp;[2]!NOV&amp;[2]!DIC</definedName>
    <definedName name="____AGO1" localSheetId="8">[4]!AGO&amp;[4]!SEP&amp;[4]!OCT&amp;[4]!NOV&amp;[4]!DIC</definedName>
    <definedName name="____AGO1" localSheetId="9">[4]!AGO&amp;[4]!SEP&amp;[4]!OCT&amp;[4]!NOV&amp;[4]!DIC</definedName>
    <definedName name="____AGO1">[1]!AGO&amp;[1]!SEP&amp;[1]!OCT&amp;[1]!NOV&amp;[1]!DIC</definedName>
    <definedName name="____AGO2" localSheetId="6">[7]edofza8!$C$22</definedName>
    <definedName name="____AGO2">[8]edofza8!$C$22</definedName>
    <definedName name="____ASA96" localSheetId="1">#REF!</definedName>
    <definedName name="____ASA96" localSheetId="4">#REF!</definedName>
    <definedName name="____ASA96" localSheetId="5">#REF!</definedName>
    <definedName name="____ASA96" localSheetId="6">#REF!</definedName>
    <definedName name="____ASA96" localSheetId="8">#REF!</definedName>
    <definedName name="____ASA96" localSheetId="9">#REF!</definedName>
    <definedName name="____ASA96">#REF!</definedName>
    <definedName name="____cad179" localSheetId="1">'[5]Mod Eco Controlados 99'!#REF!</definedName>
    <definedName name="____cad179" localSheetId="4">'[5]Mod Eco Controlados 99'!#REF!</definedName>
    <definedName name="____cad179" localSheetId="5">'[5]Mod Eco Controlados 99'!#REF!</definedName>
    <definedName name="____cad179" localSheetId="6">'[5]Mod Eco Controlados 99'!#REF!</definedName>
    <definedName name="____cad179" localSheetId="8">'[5]Mod Eco Controlados 99'!#REF!</definedName>
    <definedName name="____cad179" localSheetId="9">'[5]Mod Eco Controlados 99'!#REF!</definedName>
    <definedName name="____cad179">'[5]Mod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localSheetId="4" hidden="1">{"Bruto",#N/A,FALSE,"CONV3T.XLS";"Neto",#N/A,FALSE,"CONV3T.XLS";"UnoB",#N/A,FALSE,"CONV3T.XLS";"Bruto",#N/A,FALSE,"CONV4T.XLS";"Neto",#N/A,FALSE,"CONV4T.XLS";"UnoB",#N/A,FALSE,"CONV4T.XLS"}</definedName>
    <definedName name="____CAN2" localSheetId="5" hidden="1">{"Bruto",#N/A,FALSE,"CONV3T.XLS";"Neto",#N/A,FALSE,"CONV3T.XLS";"UnoB",#N/A,FALSE,"CONV3T.XLS";"Bruto",#N/A,FALSE,"CONV4T.XLS";"Neto",#N/A,FALSE,"CONV4T.XLS";"UnoB",#N/A,FALSE,"CONV4T.XLS"}</definedName>
    <definedName name="____CAN2" localSheetId="6" hidden="1">{"Bruto",#N/A,FALSE,"CONV3T.XLS";"Neto",#N/A,FALSE,"CONV3T.XLS";"UnoB",#N/A,FALSE,"CONV3T.XLS";"Bruto",#N/A,FALSE,"CONV4T.XLS";"Neto",#N/A,FALSE,"CONV4T.XLS";"UnoB",#N/A,FALSE,"CONV4T.XLS"}</definedName>
    <definedName name="____CAN2" localSheetId="8" hidden="1">{"Bruto",#N/A,FALSE,"CONV3T.XLS";"Neto",#N/A,FALSE,"CONV3T.XLS";"UnoB",#N/A,FALSE,"CONV3T.XLS";"Bruto",#N/A,FALSE,"CONV4T.XLS";"Neto",#N/A,FALSE,"CONV4T.XLS";"UnoB",#N/A,FALSE,"CONV4T.XLS"}</definedName>
    <definedName name="____CAN2" localSheetId="9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localSheetId="4" hidden="1">{"Bruto",#N/A,FALSE,"CONV3T.XLS";"Neto",#N/A,FALSE,"CONV3T.XLS";"UnoB",#N/A,FALSE,"CONV3T.XLS";"Bruto",#N/A,FALSE,"CONV4T.XLS";"Neto",#N/A,FALSE,"CONV4T.XLS";"UnoB",#N/A,FALSE,"CONV4T.XLS"}</definedName>
    <definedName name="____CAN4" localSheetId="5" hidden="1">{"Bruto",#N/A,FALSE,"CONV3T.XLS";"Neto",#N/A,FALSE,"CONV3T.XLS";"UnoB",#N/A,FALSE,"CONV3T.XLS";"Bruto",#N/A,FALSE,"CONV4T.XLS";"Neto",#N/A,FALSE,"CONV4T.XLS";"UnoB",#N/A,FALSE,"CONV4T.XLS"}</definedName>
    <definedName name="____CAN4" localSheetId="6" hidden="1">{"Bruto",#N/A,FALSE,"CONV3T.XLS";"Neto",#N/A,FALSE,"CONV3T.XLS";"UnoB",#N/A,FALSE,"CONV3T.XLS";"Bruto",#N/A,FALSE,"CONV4T.XLS";"Neto",#N/A,FALSE,"CONV4T.XLS";"UnoB",#N/A,FALSE,"CONV4T.XLS"}</definedName>
    <definedName name="____CAN4" localSheetId="8" hidden="1">{"Bruto",#N/A,FALSE,"CONV3T.XLS";"Neto",#N/A,FALSE,"CONV3T.XLS";"UnoB",#N/A,FALSE,"CONV3T.XLS";"Bruto",#N/A,FALSE,"CONV4T.XLS";"Neto",#N/A,FALSE,"CONV4T.XLS";"UnoB",#N/A,FALSE,"CONV4T.XLS"}</definedName>
    <definedName name="____CAN4" localSheetId="9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4">#REF!</definedName>
    <definedName name="____CFD02" localSheetId="5">#REF!</definedName>
    <definedName name="____CFD02" localSheetId="6">#REF!</definedName>
    <definedName name="____CFD02" localSheetId="8">#REF!</definedName>
    <definedName name="____CFD02" localSheetId="9">#REF!</definedName>
    <definedName name="____CFD02">#REF!</definedName>
    <definedName name="____CFE96" localSheetId="1">#REF!</definedName>
    <definedName name="____CFE96" localSheetId="4">#REF!</definedName>
    <definedName name="____CFE96" localSheetId="5">#REF!</definedName>
    <definedName name="____CFE96" localSheetId="6">#REF!</definedName>
    <definedName name="____CFE96" localSheetId="8">#REF!</definedName>
    <definedName name="____CFE96" localSheetId="9">#REF!</definedName>
    <definedName name="____CFE96">#REF!</definedName>
    <definedName name="____CON96" localSheetId="1">#REF!</definedName>
    <definedName name="____CON96" localSheetId="4">#REF!</definedName>
    <definedName name="____CON96" localSheetId="5">#REF!</definedName>
    <definedName name="____CON96" localSheetId="6">#REF!</definedName>
    <definedName name="____CON96" localSheetId="8">#REF!</definedName>
    <definedName name="____CON96" localSheetId="9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localSheetId="4" hidden="1">{"Bruto",#N/A,FALSE,"CONV3T.XLS";"Neto",#N/A,FALSE,"CONV3T.XLS";"UnoB",#N/A,FALSE,"CONV3T.XLS";"Bruto",#N/A,FALSE,"CONV4T.XLS";"Neto",#N/A,FALSE,"CONV4T.XLS";"UnoB",#N/A,FALSE,"CONV4T.XLS"}</definedName>
    <definedName name="____COR4" localSheetId="5" hidden="1">{"Bruto",#N/A,FALSE,"CONV3T.XLS";"Neto",#N/A,FALSE,"CONV3T.XLS";"UnoB",#N/A,FALSE,"CONV3T.XLS";"Bruto",#N/A,FALSE,"CONV4T.XLS";"Neto",#N/A,FALSE,"CONV4T.XLS";"UnoB",#N/A,FALSE,"CONV4T.XLS"}</definedName>
    <definedName name="____COR4" localSheetId="6" hidden="1">{"Bruto",#N/A,FALSE,"CONV3T.XLS";"Neto",#N/A,FALSE,"CONV3T.XLS";"UnoB",#N/A,FALSE,"CONV3T.XLS";"Bruto",#N/A,FALSE,"CONV4T.XLS";"Neto",#N/A,FALSE,"CONV4T.XLS";"UnoB",#N/A,FALSE,"CONV4T.XLS"}</definedName>
    <definedName name="____COR4" localSheetId="8" hidden="1">{"Bruto",#N/A,FALSE,"CONV3T.XLS";"Neto",#N/A,FALSE,"CONV3T.XLS";"UnoB",#N/A,FALSE,"CONV3T.XLS";"Bruto",#N/A,FALSE,"CONV4T.XLS";"Neto",#N/A,FALSE,"CONV4T.XLS";"UnoB",#N/A,FALSE,"CONV4T.XLS"}</definedName>
    <definedName name="____COR4" localSheetId="9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localSheetId="4" hidden="1">{"Bruto",#N/A,FALSE,"CONV3T.XLS";"Neto",#N/A,FALSE,"CONV3T.XLS";"UnoB",#N/A,FALSE,"CONV3T.XLS";"Bruto",#N/A,FALSE,"CONV4T.XLS";"Neto",#N/A,FALSE,"CONV4T.XLS";"UnoB",#N/A,FALSE,"CONV4T.XLS"}</definedName>
    <definedName name="____COS4" localSheetId="5" hidden="1">{"Bruto",#N/A,FALSE,"CONV3T.XLS";"Neto",#N/A,FALSE,"CONV3T.XLS";"UnoB",#N/A,FALSE,"CONV3T.XLS";"Bruto",#N/A,FALSE,"CONV4T.XLS";"Neto",#N/A,FALSE,"CONV4T.XLS";"UnoB",#N/A,FALSE,"CONV4T.XLS"}</definedName>
    <definedName name="____COS4" localSheetId="6" hidden="1">{"Bruto",#N/A,FALSE,"CONV3T.XLS";"Neto",#N/A,FALSE,"CONV3T.XLS";"UnoB",#N/A,FALSE,"CONV3T.XLS";"Bruto",#N/A,FALSE,"CONV4T.XLS";"Neto",#N/A,FALSE,"CONV4T.XLS";"UnoB",#N/A,FALSE,"CONV4T.XLS"}</definedName>
    <definedName name="____COS4" localSheetId="8" hidden="1">{"Bruto",#N/A,FALSE,"CONV3T.XLS";"Neto",#N/A,FALSE,"CONV3T.XLS";"UnoB",#N/A,FALSE,"CONV3T.XLS";"Bruto",#N/A,FALSE,"CONV4T.XLS";"Neto",#N/A,FALSE,"CONV4T.XLS";"UnoB",#N/A,FALSE,"CONV4T.XLS"}</definedName>
    <definedName name="____COS4" localSheetId="9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'[9]Premisas IMSS'!$M$12</definedName>
    <definedName name="____def2">'[9]Premisas IMSS'!$M$13</definedName>
    <definedName name="____def3">'[9]Premisas IMSS'!$M$14</definedName>
    <definedName name="____def4">'[9]Premisas IMSS'!$M$15</definedName>
    <definedName name="____def5">'[9]Premisas IMSS'!$M$16</definedName>
    <definedName name="____def6">'[9]Premisas IMSS'!$M$17</definedName>
    <definedName name="____DIC2" localSheetId="6">[7]edofza12!$C$22</definedName>
    <definedName name="____DIC2">[8]edofza12!$C$22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localSheetId="4" hidden="1">{"Bruto",#N/A,FALSE,"CONV3T.XLS";"Neto",#N/A,FALSE,"CONV3T.XLS";"UnoB",#N/A,FALSE,"CONV3T.XLS";"Bruto",#N/A,FALSE,"CONV4T.XLS";"Neto",#N/A,FALSE,"CONV4T.XLS";"UnoB",#N/A,FALSE,"CONV4T.XLS"}</definedName>
    <definedName name="____ee1" localSheetId="5" hidden="1">{"Bruto",#N/A,FALSE,"CONV3T.XLS";"Neto",#N/A,FALSE,"CONV3T.XLS";"UnoB",#N/A,FALSE,"CONV3T.XLS";"Bruto",#N/A,FALSE,"CONV4T.XLS";"Neto",#N/A,FALSE,"CONV4T.XLS";"UnoB",#N/A,FALSE,"CONV4T.XLS"}</definedName>
    <definedName name="____ee1" localSheetId="6" hidden="1">{"Bruto",#N/A,FALSE,"CONV3T.XLS";"Neto",#N/A,FALSE,"CONV3T.XLS";"UnoB",#N/A,FALSE,"CONV3T.XLS";"Bruto",#N/A,FALSE,"CONV4T.XLS";"Neto",#N/A,FALSE,"CONV4T.XLS";"UnoB",#N/A,FALSE,"CONV4T.XLS"}</definedName>
    <definedName name="____ee1" localSheetId="8" hidden="1">{"Bruto",#N/A,FALSE,"CONV3T.XLS";"Neto",#N/A,FALSE,"CONV3T.XLS";"UnoB",#N/A,FALSE,"CONV3T.XLS";"Bruto",#N/A,FALSE,"CONV4T.XLS";"Neto",#N/A,FALSE,"CONV4T.XLS";"UnoB",#N/A,FALSE,"CONV4T.XLS"}</definedName>
    <definedName name="____ee1" localSheetId="9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 localSheetId="6">[7]edofza1!$C$22</definedName>
    <definedName name="____ENE2">[8]edofza1!$C$22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localSheetId="4" hidden="1">{"Bruto",#N/A,FALSE,"CONV3T.XLS";"Neto",#N/A,FALSE,"CONV3T.XLS";"UnoB",#N/A,FALSE,"CONV3T.XLS";"Bruto",#N/A,FALSE,"CONV4T.XLS";"Neto",#N/A,FALSE,"CONV4T.XLS";"UnoB",#N/A,FALSE,"CONV4T.XLS"}</definedName>
    <definedName name="____esc2" localSheetId="5" hidden="1">{"Bruto",#N/A,FALSE,"CONV3T.XLS";"Neto",#N/A,FALSE,"CONV3T.XLS";"UnoB",#N/A,FALSE,"CONV3T.XLS";"Bruto",#N/A,FALSE,"CONV4T.XLS";"Neto",#N/A,FALSE,"CONV4T.XLS";"UnoB",#N/A,FALSE,"CONV4T.XLS"}</definedName>
    <definedName name="____esc2" localSheetId="6" hidden="1">{"Bruto",#N/A,FALSE,"CONV3T.XLS";"Neto",#N/A,FALSE,"CONV3T.XLS";"UnoB",#N/A,FALSE,"CONV3T.XLS";"Bruto",#N/A,FALSE,"CONV4T.XLS";"Neto",#N/A,FALSE,"CONV4T.XLS";"UnoB",#N/A,FALSE,"CONV4T.XLS"}</definedName>
    <definedName name="____esc2" localSheetId="8" hidden="1">{"Bruto",#N/A,FALSE,"CONV3T.XLS";"Neto",#N/A,FALSE,"CONV3T.XLS";"UnoB",#N/A,FALSE,"CONV3T.XLS";"Bruto",#N/A,FALSE,"CONV4T.XLS";"Neto",#N/A,FALSE,"CONV4T.XLS";"UnoB",#N/A,FALSE,"CONV4T.XLS"}</definedName>
    <definedName name="____esc2" localSheetId="9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localSheetId="4" hidden="1">{"Bruto",#N/A,FALSE,"CONV3T.XLS";"Neto",#N/A,FALSE,"CONV3T.XLS";"UnoB",#N/A,FALSE,"CONV3T.XLS";"Bruto",#N/A,FALSE,"CONV4T.XLS";"Neto",#N/A,FALSE,"CONV4T.XLS";"UnoB",#N/A,FALSE,"CONV4T.XLS"}</definedName>
    <definedName name="____ESC4" localSheetId="5" hidden="1">{"Bruto",#N/A,FALSE,"CONV3T.XLS";"Neto",#N/A,FALSE,"CONV3T.XLS";"UnoB",#N/A,FALSE,"CONV3T.XLS";"Bruto",#N/A,FALSE,"CONV4T.XLS";"Neto",#N/A,FALSE,"CONV4T.XLS";"UnoB",#N/A,FALSE,"CONV4T.XLS"}</definedName>
    <definedName name="____ESC4" localSheetId="6" hidden="1">{"Bruto",#N/A,FALSE,"CONV3T.XLS";"Neto",#N/A,FALSE,"CONV3T.XLS";"UnoB",#N/A,FALSE,"CONV3T.XLS";"Bruto",#N/A,FALSE,"CONV4T.XLS";"Neto",#N/A,FALSE,"CONV4T.XLS";"UnoB",#N/A,FALSE,"CONV4T.XLS"}</definedName>
    <definedName name="____ESC4" localSheetId="8" hidden="1">{"Bruto",#N/A,FALSE,"CONV3T.XLS";"Neto",#N/A,FALSE,"CONV3T.XLS";"UnoB",#N/A,FALSE,"CONV3T.XLS";"Bruto",#N/A,FALSE,"CONV4T.XLS";"Neto",#N/A,FALSE,"CONV4T.XLS";"UnoB",#N/A,FALSE,"CONV4T.XLS"}</definedName>
    <definedName name="____ESC4" localSheetId="9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0">[1]!FEB&amp;[1]!MAR&amp;[1]!ABR&amp;[1]!MAY&amp;[1]!JUN&amp;[1]!JUL</definedName>
    <definedName name="____FEB1" localSheetId="1">[2]!FEB&amp;[2]!MAR&amp;[2]!ABR&amp;[2]!MAY&amp;[2]!JUN&amp;[2]!JUL</definedName>
    <definedName name="____FEB1" localSheetId="3">[3]!FEB&amp;[3]!MAR&amp;[3]!ABR&amp;[3]!MAY&amp;[3]!JUN&amp;[3]!JUL</definedName>
    <definedName name="____FEB1" localSheetId="4">[1]!FEB&amp;[1]!MAR&amp;[1]!ABR&amp;[1]!MAY&amp;[1]!JUN&amp;[1]!JUL</definedName>
    <definedName name="____FEB1" localSheetId="6">[2]!FEB&amp;[2]!MAR&amp;[2]!ABR&amp;[2]!MAY&amp;[2]!JUN&amp;[2]!JUL</definedName>
    <definedName name="____FEB1" localSheetId="8">[4]!FEB&amp;[4]!MAR&amp;[4]!ABR&amp;[4]!MAY&amp;[4]!JUN&amp;[4]!JUL</definedName>
    <definedName name="____FEB1" localSheetId="9">[4]!FEB&amp;[4]!MAR&amp;[4]!ABR&amp;[4]!MAY&amp;[4]!JUN&amp;[4]!JUL</definedName>
    <definedName name="____FEB1">[1]!FEB&amp;[1]!MAR&amp;[1]!ABR&amp;[1]!MAY&amp;[1]!JUN&amp;[1]!JUL</definedName>
    <definedName name="____FEB2" localSheetId="6">[7]edofza2!$C$22</definedName>
    <definedName name="____FEB2">[8]edofza2!$C$22</definedName>
    <definedName name="____JUL1" localSheetId="0">[1]!JUL&amp;[1]!AGO&amp;[1]!SEP&amp;[1]!OCT&amp;[1]!NOV</definedName>
    <definedName name="____JUL1" localSheetId="1">[2]!JUL&amp;[2]!AGO&amp;[2]!SEP&amp;[2]!OCT&amp;[2]!NOV</definedName>
    <definedName name="____JUL1" localSheetId="3">[3]!JUL&amp;[3]!AGO&amp;[3]!SEP&amp;[3]!OCT&amp;[3]!NOV</definedName>
    <definedName name="____JUL1" localSheetId="4">[1]!JUL&amp;[1]!AGO&amp;[1]!SEP&amp;[1]!OCT&amp;[1]!NOV</definedName>
    <definedName name="____JUL1" localSheetId="6">[2]!JUL&amp;[2]!AGO&amp;[2]!SEP&amp;[2]!OCT&amp;[2]!NOV</definedName>
    <definedName name="____JUL1" localSheetId="8">[4]!JUL&amp;[4]!AGO&amp;[4]!SEP&amp;[4]!OCT&amp;[4]!NOV</definedName>
    <definedName name="____JUL1" localSheetId="9">[4]!JUL&amp;[4]!AGO&amp;[4]!SEP&amp;[4]!OCT&amp;[4]!NOV</definedName>
    <definedName name="____JUL1">[1]!JUL&amp;[1]!AGO&amp;[1]!SEP&amp;[1]!OCT&amp;[1]!NOV</definedName>
    <definedName name="____JUL2" localSheetId="6">[7]edofza7!$C$22</definedName>
    <definedName name="____JUL2">[8]edofza7!$C$22</definedName>
    <definedName name="____JUN1" localSheetId="0">[1]!JUN&amp;[1]!JUL&amp;[1]!AGO&amp;[1]!SEP&amp;[1]!OCT</definedName>
    <definedName name="____JUN1" localSheetId="1">[2]!JUN&amp;[2]!JUL&amp;[2]!AGO&amp;[2]!SEP&amp;[2]!OCT</definedName>
    <definedName name="____JUN1" localSheetId="3">[3]!JUN&amp;[3]!JUL&amp;[3]!AGO&amp;[3]!SEP&amp;[3]!OCT</definedName>
    <definedName name="____JUN1" localSheetId="4">[1]!JUN&amp;[1]!JUL&amp;[1]!AGO&amp;[1]!SEP&amp;[1]!OCT</definedName>
    <definedName name="____JUN1" localSheetId="6">[2]!JUN&amp;[2]!JUL&amp;[2]!AGO&amp;[2]!SEP&amp;[2]!OCT</definedName>
    <definedName name="____JUN1" localSheetId="8">[4]!JUN&amp;[4]!JUL&amp;[4]!AGO&amp;[4]!SEP&amp;[4]!OCT</definedName>
    <definedName name="____JUN1" localSheetId="9">[4]!JUN&amp;[4]!JUL&amp;[4]!AGO&amp;[4]!SEP&amp;[4]!OCT</definedName>
    <definedName name="____JUN1">[1]!JUN&amp;[1]!JUL&amp;[1]!AGO&amp;[1]!SEP&amp;[1]!OCT</definedName>
    <definedName name="____JUN2" localSheetId="6">[7]edofza6!$C$22</definedName>
    <definedName name="____JUN2">[8]edofza6!$C$22</definedName>
    <definedName name="____MAR1" localSheetId="0">[1]!MAR&amp;[1]!ABR&amp;[1]!MAY&amp;[1]!JUN&amp;[1]!JUL&amp;[1]!AGO</definedName>
    <definedName name="____MAR1" localSheetId="1">[2]!MAR&amp;[2]!ABR&amp;[2]!MAY&amp;[2]!JUN&amp;[2]!JUL&amp;[2]!AGO</definedName>
    <definedName name="____MAR1" localSheetId="3">[3]!MAR&amp;[3]!ABR&amp;[3]!MAY&amp;[3]!JUN&amp;[3]!JUL&amp;[3]!AGO</definedName>
    <definedName name="____MAR1" localSheetId="4">[1]!MAR&amp;[1]!ABR&amp;[1]!MAY&amp;[1]!JUN&amp;[1]!JUL&amp;[1]!AGO</definedName>
    <definedName name="____MAR1" localSheetId="6">[2]!MAR&amp;[2]!ABR&amp;[2]!MAY&amp;[2]!JUN&amp;[2]!JUL&amp;[2]!AGO</definedName>
    <definedName name="____MAR1" localSheetId="8">[4]!MAR&amp;[4]!ABR&amp;[4]!MAY&amp;[4]!JUN&amp;[4]!JUL&amp;[4]!AGO</definedName>
    <definedName name="____MAR1" localSheetId="9">[4]!MAR&amp;[4]!ABR&amp;[4]!MAY&amp;[4]!JUN&amp;[4]!JUL&amp;[4]!AGO</definedName>
    <definedName name="____MAR1">[1]!MAR&amp;[1]!ABR&amp;[1]!MAY&amp;[1]!JUN&amp;[1]!JUL&amp;[1]!AGO</definedName>
    <definedName name="____MAR2" localSheetId="6">[7]edofza3!$C$22</definedName>
    <definedName name="____MAR2">[8]edofza3!$C$22</definedName>
    <definedName name="____MAY1" localSheetId="0">[1]!MAY&amp;[1]!JUN&amp;[1]!JUL&amp;[1]!AGO&amp;[1]!SEP</definedName>
    <definedName name="____MAY1" localSheetId="1">[2]!MAY&amp;[2]!JUN&amp;[2]!JUL&amp;[2]!AGO&amp;[2]!SEP</definedName>
    <definedName name="____MAY1" localSheetId="3">[3]!MAY&amp;[3]!JUN&amp;[3]!JUL&amp;[3]!AGO&amp;[3]!SEP</definedName>
    <definedName name="____MAY1" localSheetId="4">[1]!MAY&amp;[1]!JUN&amp;[1]!JUL&amp;[1]!AGO&amp;[1]!SEP</definedName>
    <definedName name="____MAY1" localSheetId="6">[2]!MAY&amp;[2]!JUN&amp;[2]!JUL&amp;[2]!AGO&amp;[2]!SEP</definedName>
    <definedName name="____MAY1" localSheetId="8">[4]!MAY&amp;[4]!JUN&amp;[4]!JUL&amp;[4]!AGO&amp;[4]!SEP</definedName>
    <definedName name="____MAY1" localSheetId="9">[4]!MAY&amp;[4]!JUN&amp;[4]!JUL&amp;[4]!AGO&amp;[4]!SEP</definedName>
    <definedName name="____MAY1">[1]!MAY&amp;[1]!JUN&amp;[1]!JUL&amp;[1]!AGO&amp;[1]!SEP</definedName>
    <definedName name="____MAY2" localSheetId="6">[7]edofza5!$C$22</definedName>
    <definedName name="____MAY2">[8]edofza5!$C$22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localSheetId="4" hidden="1">{"Bruto",#N/A,FALSE,"CONV3T.XLS";"Neto",#N/A,FALSE,"CONV3T.XLS";"UnoB",#N/A,FALSE,"CONV3T.XLS";"Bruto",#N/A,FALSE,"CONV4T.XLS";"Neto",#N/A,FALSE,"CONV4T.XLS";"UnoB",#N/A,FALSE,"CONV4T.XLS"}</definedName>
    <definedName name="____mor2" localSheetId="5" hidden="1">{"Bruto",#N/A,FALSE,"CONV3T.XLS";"Neto",#N/A,FALSE,"CONV3T.XLS";"UnoB",#N/A,FALSE,"CONV3T.XLS";"Bruto",#N/A,FALSE,"CONV4T.XLS";"Neto",#N/A,FALSE,"CONV4T.XLS";"UnoB",#N/A,FALSE,"CONV4T.XLS"}</definedName>
    <definedName name="____mor2" localSheetId="6" hidden="1">{"Bruto",#N/A,FALSE,"CONV3T.XLS";"Neto",#N/A,FALSE,"CONV3T.XLS";"UnoB",#N/A,FALSE,"CONV3T.XLS";"Bruto",#N/A,FALSE,"CONV4T.XLS";"Neto",#N/A,FALSE,"CONV4T.XLS";"UnoB",#N/A,FALSE,"CONV4T.XLS"}</definedName>
    <definedName name="____mor2" localSheetId="8" hidden="1">{"Bruto",#N/A,FALSE,"CONV3T.XLS";"Neto",#N/A,FALSE,"CONV3T.XLS";"UnoB",#N/A,FALSE,"CONV3T.XLS";"Bruto",#N/A,FALSE,"CONV4T.XLS";"Neto",#N/A,FALSE,"CONV4T.XLS";"UnoB",#N/A,FALSE,"CONV4T.XLS"}</definedName>
    <definedName name="____mor2" localSheetId="9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localSheetId="4" hidden="1">{"Bruto",#N/A,FALSE,"CONV3T.XLS";"Neto",#N/A,FALSE,"CONV3T.XLS";"UnoB",#N/A,FALSE,"CONV3T.XLS";"Bruto",#N/A,FALSE,"CONV4T.XLS";"Neto",#N/A,FALSE,"CONV4T.XLS";"UnoB",#N/A,FALSE,"CONV4T.XLS"}</definedName>
    <definedName name="____MOR4" localSheetId="5" hidden="1">{"Bruto",#N/A,FALSE,"CONV3T.XLS";"Neto",#N/A,FALSE,"CONV3T.XLS";"UnoB",#N/A,FALSE,"CONV3T.XLS";"Bruto",#N/A,FALSE,"CONV4T.XLS";"Neto",#N/A,FALSE,"CONV4T.XLS";"UnoB",#N/A,FALSE,"CONV4T.XLS"}</definedName>
    <definedName name="____MOR4" localSheetId="6" hidden="1">{"Bruto",#N/A,FALSE,"CONV3T.XLS";"Neto",#N/A,FALSE,"CONV3T.XLS";"UnoB",#N/A,FALSE,"CONV3T.XLS";"Bruto",#N/A,FALSE,"CONV4T.XLS";"Neto",#N/A,FALSE,"CONV4T.XLS";"UnoB",#N/A,FALSE,"CONV4T.XLS"}</definedName>
    <definedName name="____MOR4" localSheetId="8" hidden="1">{"Bruto",#N/A,FALSE,"CONV3T.XLS";"Neto",#N/A,FALSE,"CONV3T.XLS";"UnoB",#N/A,FALSE,"CONV3T.XLS";"Bruto",#N/A,FALSE,"CONV4T.XLS";"Neto",#N/A,FALSE,"CONV4T.XLS";"UnoB",#N/A,FALSE,"CONV4T.XLS"}</definedName>
    <definedName name="____MOR4" localSheetId="9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0">[1]!NOV&amp;[1]!DIC</definedName>
    <definedName name="____NOV1" localSheetId="1">[2]!NOV&amp;[2]!DIC</definedName>
    <definedName name="____NOV1" localSheetId="3">[3]!NOV&amp;[3]!DIC</definedName>
    <definedName name="____NOV1" localSheetId="4">[1]!NOV&amp;[1]!DIC</definedName>
    <definedName name="____NOV1" localSheetId="6">[2]!NOV&amp;[2]!DIC</definedName>
    <definedName name="____NOV1" localSheetId="8">[4]!NOV&amp;[4]!DIC</definedName>
    <definedName name="____NOV1" localSheetId="9">[4]!NOV&amp;[4]!DIC</definedName>
    <definedName name="____NOV1">[1]!NOV&amp;[1]!DIC</definedName>
    <definedName name="____NOV2" localSheetId="6">[7]edofza11!$C$43</definedName>
    <definedName name="____NOV2">[8]edofza11!$C$43</definedName>
    <definedName name="____OCT1" localSheetId="0">[1]!OCT&amp;[1]!NOV&amp;[1]!DIC</definedName>
    <definedName name="____OCT1" localSheetId="1">[2]!OCT&amp;[2]!NOV&amp;[2]!DIC</definedName>
    <definedName name="____OCT1" localSheetId="3">[3]!OCT&amp;[3]!NOV&amp;[3]!DIC</definedName>
    <definedName name="____OCT1" localSheetId="4">[1]!OCT&amp;[1]!NOV&amp;[1]!DIC</definedName>
    <definedName name="____OCT1" localSheetId="6">[2]!OCT&amp;[2]!NOV&amp;[2]!DIC</definedName>
    <definedName name="____OCT1" localSheetId="8">[4]!OCT&amp;[4]!NOV&amp;[4]!DIC</definedName>
    <definedName name="____OCT1" localSheetId="9">[4]!OCT&amp;[4]!NOV&amp;[4]!DIC</definedName>
    <definedName name="____OCT1">[1]!OCT&amp;[1]!NOV&amp;[1]!DIC</definedName>
    <definedName name="____OCT2" localSheetId="6">[7]edofza10!$C$22</definedName>
    <definedName name="____OCT2">[8]edofza10!$C$22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localSheetId="4" hidden="1">{"Bruto",#N/A,FALSE,"CONV3T.XLS";"Neto",#N/A,FALSE,"CONV3T.XLS";"UnoB",#N/A,FALSE,"CONV3T.XLS";"Bruto",#N/A,FALSE,"CONV4T.XLS";"Neto",#N/A,FALSE,"CONV4T.XLS";"UnoB",#N/A,FALSE,"CONV4T.XLS"}</definedName>
    <definedName name="____pa2" localSheetId="5" hidden="1">{"Bruto",#N/A,FALSE,"CONV3T.XLS";"Neto",#N/A,FALSE,"CONV3T.XLS";"UnoB",#N/A,FALSE,"CONV3T.XLS";"Bruto",#N/A,FALSE,"CONV4T.XLS";"Neto",#N/A,FALSE,"CONV4T.XLS";"UnoB",#N/A,FALSE,"CONV4T.XLS"}</definedName>
    <definedName name="____pa2" localSheetId="6" hidden="1">{"Bruto",#N/A,FALSE,"CONV3T.XLS";"Neto",#N/A,FALSE,"CONV3T.XLS";"UnoB",#N/A,FALSE,"CONV3T.XLS";"Bruto",#N/A,FALSE,"CONV4T.XLS";"Neto",#N/A,FALSE,"CONV4T.XLS";"UnoB",#N/A,FALSE,"CONV4T.XLS"}</definedName>
    <definedName name="____pa2" localSheetId="8" hidden="1">{"Bruto",#N/A,FALSE,"CONV3T.XLS";"Neto",#N/A,FALSE,"CONV3T.XLS";"UnoB",#N/A,FALSE,"CONV3T.XLS";"Bruto",#N/A,FALSE,"CONV4T.XLS";"Neto",#N/A,FALSE,"CONV4T.XLS";"UnoB",#N/A,FALSE,"CONV4T.XLS"}</definedName>
    <definedName name="____pa2" localSheetId="9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localSheetId="4" hidden="1">{"Bruto",#N/A,FALSE,"CONV3T.XLS";"Neto",#N/A,FALSE,"CONV3T.XLS";"UnoB",#N/A,FALSE,"CONV3T.XLS";"Bruto",#N/A,FALSE,"CONV4T.XLS";"Neto",#N/A,FALSE,"CONV4T.XLS";"UnoB",#N/A,FALSE,"CONV4T.XLS"}</definedName>
    <definedName name="____PAJ4" localSheetId="5" hidden="1">{"Bruto",#N/A,FALSE,"CONV3T.XLS";"Neto",#N/A,FALSE,"CONV3T.XLS";"UnoB",#N/A,FALSE,"CONV3T.XLS";"Bruto",#N/A,FALSE,"CONV4T.XLS";"Neto",#N/A,FALSE,"CONV4T.XLS";"UnoB",#N/A,FALSE,"CONV4T.XLS"}</definedName>
    <definedName name="____PAJ4" localSheetId="6" hidden="1">{"Bruto",#N/A,FALSE,"CONV3T.XLS";"Neto",#N/A,FALSE,"CONV3T.XLS";"UnoB",#N/A,FALSE,"CONV3T.XLS";"Bruto",#N/A,FALSE,"CONV4T.XLS";"Neto",#N/A,FALSE,"CONV4T.XLS";"UnoB",#N/A,FALSE,"CONV4T.XLS"}</definedName>
    <definedName name="____PAJ4" localSheetId="8" hidden="1">{"Bruto",#N/A,FALSE,"CONV3T.XLS";"Neto",#N/A,FALSE,"CONV3T.XLS";"UnoB",#N/A,FALSE,"CONV3T.XLS";"Bruto",#N/A,FALSE,"CONV4T.XLS";"Neto",#N/A,FALSE,"CONV4T.XLS";"UnoB",#N/A,FALSE,"CONV4T.XLS"}</definedName>
    <definedName name="____PAJ4" localSheetId="9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4">#REF!</definedName>
    <definedName name="____PEM96" localSheetId="5">#REF!</definedName>
    <definedName name="____PEM96" localSheetId="6">#REF!</definedName>
    <definedName name="____PEM96" localSheetId="8">#REF!</definedName>
    <definedName name="____PEM96" localSheetId="9">#REF!</definedName>
    <definedName name="____PEM96">#REF!</definedName>
    <definedName name="____PIB08" localSheetId="1">#REF!</definedName>
    <definedName name="____PIB08" localSheetId="4">#REF!</definedName>
    <definedName name="____PIB08" localSheetId="5">#REF!</definedName>
    <definedName name="____PIB08" localSheetId="6">#REF!</definedName>
    <definedName name="____PIB08" localSheetId="8">#REF!</definedName>
    <definedName name="____PIB08" localSheetId="9">#REF!</definedName>
    <definedName name="____PIB08">#REF!</definedName>
    <definedName name="____PIP96" localSheetId="1">#REF!</definedName>
    <definedName name="____PIP96" localSheetId="4">#REF!</definedName>
    <definedName name="____PIP96" localSheetId="5">#REF!</definedName>
    <definedName name="____PIP96" localSheetId="6">#REF!</definedName>
    <definedName name="____PIP96" localSheetId="8">#REF!</definedName>
    <definedName name="____PIP96" localSheetId="9">#REF!</definedName>
    <definedName name="____PIP96">#REF!</definedName>
    <definedName name="____SEP1" localSheetId="0">[1]!SEP&amp;[1]!OCT&amp;[1]!NOV&amp;[1]!DIC</definedName>
    <definedName name="____SEP1" localSheetId="1">[2]!SEP&amp;[2]!OCT&amp;[2]!NOV&amp;[2]!DIC</definedName>
    <definedName name="____SEP1" localSheetId="3">[3]!SEP&amp;[3]!OCT&amp;[3]!NOV&amp;[3]!DIC</definedName>
    <definedName name="____SEP1" localSheetId="4">[1]!SEP&amp;[1]!OCT&amp;[1]!NOV&amp;[1]!DIC</definedName>
    <definedName name="____SEP1" localSheetId="6">[2]!SEP&amp;[2]!OCT&amp;[2]!NOV&amp;[2]!DIC</definedName>
    <definedName name="____SEP1" localSheetId="8">[4]!SEP&amp;[4]!OCT&amp;[4]!NOV&amp;[4]!DIC</definedName>
    <definedName name="____SEP1" localSheetId="9">[4]!SEP&amp;[4]!OCT&amp;[4]!NOV&amp;[4]!DIC</definedName>
    <definedName name="____SEP1">[1]!SEP&amp;[1]!OCT&amp;[1]!NOV&amp;[1]!DIC</definedName>
    <definedName name="____SEP2" localSheetId="6">[7]edofza9!$C$22</definedName>
    <definedName name="____SEP2">[8]edofza9!$C$22</definedName>
    <definedName name="____smg97">'[9]Premisa macro'!$E$4</definedName>
    <definedName name="____syt03" localSheetId="1">#REF!</definedName>
    <definedName name="____syt03" localSheetId="4">#REF!</definedName>
    <definedName name="____syt03" localSheetId="5">#REF!</definedName>
    <definedName name="____syt03" localSheetId="6">#REF!</definedName>
    <definedName name="____syt03" localSheetId="8">#REF!</definedName>
    <definedName name="____syt03" localSheetId="9">#REF!</definedName>
    <definedName name="____syt03">#REF!</definedName>
    <definedName name="____TDC2001" localSheetId="1">'[10]Tipos de Cambio'!$C$4</definedName>
    <definedName name="____TDC2001">'[10]Tipos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localSheetId="4" hidden="1">{"Bruto",#N/A,FALSE,"CONV3T.XLS";"Neto",#N/A,FALSE,"CONV3T.XLS";"UnoB",#N/A,FALSE,"CONV3T.XLS";"Bruto",#N/A,FALSE,"CONV4T.XLS";"Neto",#N/A,FALSE,"CONV4T.XLS";"UnoB",#N/A,FALSE,"CONV4T.XLS"}</definedName>
    <definedName name="____tul2" localSheetId="5" hidden="1">{"Bruto",#N/A,FALSE,"CONV3T.XLS";"Neto",#N/A,FALSE,"CONV3T.XLS";"UnoB",#N/A,FALSE,"CONV3T.XLS";"Bruto",#N/A,FALSE,"CONV4T.XLS";"Neto",#N/A,FALSE,"CONV4T.XLS";"UnoB",#N/A,FALSE,"CONV4T.XLS"}</definedName>
    <definedName name="____tul2" localSheetId="6" hidden="1">{"Bruto",#N/A,FALSE,"CONV3T.XLS";"Neto",#N/A,FALSE,"CONV3T.XLS";"UnoB",#N/A,FALSE,"CONV3T.XLS";"Bruto",#N/A,FALSE,"CONV4T.XLS";"Neto",#N/A,FALSE,"CONV4T.XLS";"UnoB",#N/A,FALSE,"CONV4T.XLS"}</definedName>
    <definedName name="____tul2" localSheetId="8" hidden="1">{"Bruto",#N/A,FALSE,"CONV3T.XLS";"Neto",#N/A,FALSE,"CONV3T.XLS";"UnoB",#N/A,FALSE,"CONV3T.XLS";"Bruto",#N/A,FALSE,"CONV4T.XLS";"Neto",#N/A,FALSE,"CONV4T.XLS";"UnoB",#N/A,FALSE,"CONV4T.XLS"}</definedName>
    <definedName name="____tul2" localSheetId="9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localSheetId="4" hidden="1">{"Bruto",#N/A,FALSE,"CONV3T.XLS";"Neto",#N/A,FALSE,"CONV3T.XLS";"UnoB",#N/A,FALSE,"CONV3T.XLS";"Bruto",#N/A,FALSE,"CONV4T.XLS";"Neto",#N/A,FALSE,"CONV4T.XLS";"UnoB",#N/A,FALSE,"CONV4T.XLS"}</definedName>
    <definedName name="____TUL4" localSheetId="5" hidden="1">{"Bruto",#N/A,FALSE,"CONV3T.XLS";"Neto",#N/A,FALSE,"CONV3T.XLS";"UnoB",#N/A,FALSE,"CONV3T.XLS";"Bruto",#N/A,FALSE,"CONV4T.XLS";"Neto",#N/A,FALSE,"CONV4T.XLS";"UnoB",#N/A,FALSE,"CONV4T.XLS"}</definedName>
    <definedName name="____TUL4" localSheetId="6" hidden="1">{"Bruto",#N/A,FALSE,"CONV3T.XLS";"Neto",#N/A,FALSE,"CONV3T.XLS";"UnoB",#N/A,FALSE,"CONV3T.XLS";"Bruto",#N/A,FALSE,"CONV4T.XLS";"Neto",#N/A,FALSE,"CONV4T.XLS";"UnoB",#N/A,FALSE,"CONV4T.XLS"}</definedName>
    <definedName name="____TUL4" localSheetId="8" hidden="1">{"Bruto",#N/A,FALSE,"CONV3T.XLS";"Neto",#N/A,FALSE,"CONV3T.XLS";"UnoB",#N/A,FALSE,"CONV3T.XLS";"Bruto",#N/A,FALSE,"CONV4T.XLS";"Neto",#N/A,FALSE,"CONV4T.XLS";"UnoB",#N/A,FALSE,"CONV4T.XLS"}</definedName>
    <definedName name="____TUL4" localSheetId="9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localSheetId="4" hidden="1">{"Bruto",#N/A,FALSE,"CONV3T.XLS";"Neto",#N/A,FALSE,"CONV3T.XLS";"UnoB",#N/A,FALSE,"CONV3T.XLS";"Bruto",#N/A,FALSE,"CONV4T.XLS";"Neto",#N/A,FALSE,"CONV4T.XLS";"UnoB",#N/A,FALSE,"CONV4T.XLS"}</definedName>
    <definedName name="____WRN4444" localSheetId="5" hidden="1">{"Bruto",#N/A,FALSE,"CONV3T.XLS";"Neto",#N/A,FALSE,"CONV3T.XLS";"UnoB",#N/A,FALSE,"CONV3T.XLS";"Bruto",#N/A,FALSE,"CONV4T.XLS";"Neto",#N/A,FALSE,"CONV4T.XLS";"UnoB",#N/A,FALSE,"CONV4T.XLS"}</definedName>
    <definedName name="____WRN4444" localSheetId="6" hidden="1">{"Bruto",#N/A,FALSE,"CONV3T.XLS";"Neto",#N/A,FALSE,"CONV3T.XLS";"UnoB",#N/A,FALSE,"CONV3T.XLS";"Bruto",#N/A,FALSE,"CONV4T.XLS";"Neto",#N/A,FALSE,"CONV4T.XLS";"UnoB",#N/A,FALSE,"CONV4T.XLS"}</definedName>
    <definedName name="____WRN4444" localSheetId="8" hidden="1">{"Bruto",#N/A,FALSE,"CONV3T.XLS";"Neto",#N/A,FALSE,"CONV3T.XLS";"UnoB",#N/A,FALSE,"CONV3T.XLS";"Bruto",#N/A,FALSE,"CONV4T.XLS";"Neto",#N/A,FALSE,"CONV4T.XLS";"UnoB",#N/A,FALSE,"CONV4T.XLS"}</definedName>
    <definedName name="____WRN4444" localSheetId="9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[11]!ABR&amp;[11]!MAY&amp;[11]!JUN&amp;[11]!JUL&amp;[11]!AGO&amp;[11]!SEP</definedName>
    <definedName name="___ABR2" localSheetId="6">[7]edofza4!$C$22</definedName>
    <definedName name="___ABR2">[8]edofza4!$C$22</definedName>
    <definedName name="___AGO1">[11]!AGO&amp;[11]!SEP&amp;[11]!OCT&amp;[11]!NOV&amp;[11]!DIC</definedName>
    <definedName name="___AGO2" localSheetId="6">[7]edofza8!$C$22</definedName>
    <definedName name="___AGO2">[8]edofza8!$C$22</definedName>
    <definedName name="___ASA96" localSheetId="1">#REF!</definedName>
    <definedName name="___ASA96" localSheetId="4">#REF!</definedName>
    <definedName name="___ASA96" localSheetId="5">#REF!</definedName>
    <definedName name="___ASA96" localSheetId="6">#REF!</definedName>
    <definedName name="___ASA96" localSheetId="8">#REF!</definedName>
    <definedName name="___ASA96" localSheetId="9">#REF!</definedName>
    <definedName name="___ASA96">#REF!</definedName>
    <definedName name="___cad179" localSheetId="1">'[5]Mod Eco Controlados 99'!#REF!</definedName>
    <definedName name="___cad179" localSheetId="4">'[5]Mod Eco Controlados 99'!#REF!</definedName>
    <definedName name="___cad179" localSheetId="5">'[5]Mod Eco Controlados 99'!#REF!</definedName>
    <definedName name="___cad179" localSheetId="6">'[5]Mod Eco Controlados 99'!#REF!</definedName>
    <definedName name="___cad179" localSheetId="8">'[5]Mod Eco Controlados 99'!#REF!</definedName>
    <definedName name="___cad179" localSheetId="9">'[5]Mod Eco Controlados 99'!#REF!</definedName>
    <definedName name="___cad179">'[5]Mod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localSheetId="4" hidden="1">{"Bruto",#N/A,FALSE,"CONV3T.XLS";"Neto",#N/A,FALSE,"CONV3T.XLS";"UnoB",#N/A,FALSE,"CONV3T.XLS";"Bruto",#N/A,FALSE,"CONV4T.XLS";"Neto",#N/A,FALSE,"CONV4T.XLS";"UnoB",#N/A,FALSE,"CONV4T.XLS"}</definedName>
    <definedName name="___CAN2" localSheetId="5" hidden="1">{"Bruto",#N/A,FALSE,"CONV3T.XLS";"Neto",#N/A,FALSE,"CONV3T.XLS";"UnoB",#N/A,FALSE,"CONV3T.XLS";"Bruto",#N/A,FALSE,"CONV4T.XLS";"Neto",#N/A,FALSE,"CONV4T.XLS";"UnoB",#N/A,FALSE,"CONV4T.XLS"}</definedName>
    <definedName name="___CAN2" localSheetId="6" hidden="1">{"Bruto",#N/A,FALSE,"CONV3T.XLS";"Neto",#N/A,FALSE,"CONV3T.XLS";"UnoB",#N/A,FALSE,"CONV3T.XLS";"Bruto",#N/A,FALSE,"CONV4T.XLS";"Neto",#N/A,FALSE,"CONV4T.XLS";"UnoB",#N/A,FALSE,"CONV4T.XLS"}</definedName>
    <definedName name="___CAN2" localSheetId="8" hidden="1">{"Bruto",#N/A,FALSE,"CONV3T.XLS";"Neto",#N/A,FALSE,"CONV3T.XLS";"UnoB",#N/A,FALSE,"CONV3T.XLS";"Bruto",#N/A,FALSE,"CONV4T.XLS";"Neto",#N/A,FALSE,"CONV4T.XLS";"UnoB",#N/A,FALSE,"CONV4T.XLS"}</definedName>
    <definedName name="___CAN2" localSheetId="9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localSheetId="4" hidden="1">{"Bruto",#N/A,FALSE,"CONV3T.XLS";"Neto",#N/A,FALSE,"CONV3T.XLS";"UnoB",#N/A,FALSE,"CONV3T.XLS";"Bruto",#N/A,FALSE,"CONV4T.XLS";"Neto",#N/A,FALSE,"CONV4T.XLS";"UnoB",#N/A,FALSE,"CONV4T.XLS"}</definedName>
    <definedName name="___CAN4" localSheetId="5" hidden="1">{"Bruto",#N/A,FALSE,"CONV3T.XLS";"Neto",#N/A,FALSE,"CONV3T.XLS";"UnoB",#N/A,FALSE,"CONV3T.XLS";"Bruto",#N/A,FALSE,"CONV4T.XLS";"Neto",#N/A,FALSE,"CONV4T.XLS";"UnoB",#N/A,FALSE,"CONV4T.XLS"}</definedName>
    <definedName name="___CAN4" localSheetId="6" hidden="1">{"Bruto",#N/A,FALSE,"CONV3T.XLS";"Neto",#N/A,FALSE,"CONV3T.XLS";"UnoB",#N/A,FALSE,"CONV3T.XLS";"Bruto",#N/A,FALSE,"CONV4T.XLS";"Neto",#N/A,FALSE,"CONV4T.XLS";"UnoB",#N/A,FALSE,"CONV4T.XLS"}</definedName>
    <definedName name="___CAN4" localSheetId="8" hidden="1">{"Bruto",#N/A,FALSE,"CONV3T.XLS";"Neto",#N/A,FALSE,"CONV3T.XLS";"UnoB",#N/A,FALSE,"CONV3T.XLS";"Bruto",#N/A,FALSE,"CONV4T.XLS";"Neto",#N/A,FALSE,"CONV4T.XLS";"UnoB",#N/A,FALSE,"CONV4T.XLS"}</definedName>
    <definedName name="___CAN4" localSheetId="9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4">#REF!</definedName>
    <definedName name="___CFD02" localSheetId="5">#REF!</definedName>
    <definedName name="___CFD02" localSheetId="6">#REF!</definedName>
    <definedName name="___CFD02" localSheetId="8">#REF!</definedName>
    <definedName name="___CFD02" localSheetId="9">#REF!</definedName>
    <definedName name="___CFD02">#REF!</definedName>
    <definedName name="___CFE96" localSheetId="1">#REF!</definedName>
    <definedName name="___CFE96" localSheetId="4">#REF!</definedName>
    <definedName name="___CFE96" localSheetId="5">#REF!</definedName>
    <definedName name="___CFE96" localSheetId="6">#REF!</definedName>
    <definedName name="___CFE96" localSheetId="8">#REF!</definedName>
    <definedName name="___CFE96" localSheetId="9">#REF!</definedName>
    <definedName name="___CFE96">#REF!</definedName>
    <definedName name="___CON96" localSheetId="1">#REF!</definedName>
    <definedName name="___CON96" localSheetId="4">#REF!</definedName>
    <definedName name="___CON96" localSheetId="5">#REF!</definedName>
    <definedName name="___CON96" localSheetId="6">#REF!</definedName>
    <definedName name="___CON96" localSheetId="8">#REF!</definedName>
    <definedName name="___CON96" localSheetId="9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localSheetId="4" hidden="1">{"Bruto",#N/A,FALSE,"CONV3T.XLS";"Neto",#N/A,FALSE,"CONV3T.XLS";"UnoB",#N/A,FALSE,"CONV3T.XLS";"Bruto",#N/A,FALSE,"CONV4T.XLS";"Neto",#N/A,FALSE,"CONV4T.XLS";"UnoB",#N/A,FALSE,"CONV4T.XLS"}</definedName>
    <definedName name="___COR4" localSheetId="5" hidden="1">{"Bruto",#N/A,FALSE,"CONV3T.XLS";"Neto",#N/A,FALSE,"CONV3T.XLS";"UnoB",#N/A,FALSE,"CONV3T.XLS";"Bruto",#N/A,FALSE,"CONV4T.XLS";"Neto",#N/A,FALSE,"CONV4T.XLS";"UnoB",#N/A,FALSE,"CONV4T.XLS"}</definedName>
    <definedName name="___COR4" localSheetId="6" hidden="1">{"Bruto",#N/A,FALSE,"CONV3T.XLS";"Neto",#N/A,FALSE,"CONV3T.XLS";"UnoB",#N/A,FALSE,"CONV3T.XLS";"Bruto",#N/A,FALSE,"CONV4T.XLS";"Neto",#N/A,FALSE,"CONV4T.XLS";"UnoB",#N/A,FALSE,"CONV4T.XLS"}</definedName>
    <definedName name="___COR4" localSheetId="8" hidden="1">{"Bruto",#N/A,FALSE,"CONV3T.XLS";"Neto",#N/A,FALSE,"CONV3T.XLS";"UnoB",#N/A,FALSE,"CONV3T.XLS";"Bruto",#N/A,FALSE,"CONV4T.XLS";"Neto",#N/A,FALSE,"CONV4T.XLS";"UnoB",#N/A,FALSE,"CONV4T.XLS"}</definedName>
    <definedName name="___COR4" localSheetId="9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localSheetId="4" hidden="1">{"Bruto",#N/A,FALSE,"CONV3T.XLS";"Neto",#N/A,FALSE,"CONV3T.XLS";"UnoB",#N/A,FALSE,"CONV3T.XLS";"Bruto",#N/A,FALSE,"CONV4T.XLS";"Neto",#N/A,FALSE,"CONV4T.XLS";"UnoB",#N/A,FALSE,"CONV4T.XLS"}</definedName>
    <definedName name="___COS4" localSheetId="5" hidden="1">{"Bruto",#N/A,FALSE,"CONV3T.XLS";"Neto",#N/A,FALSE,"CONV3T.XLS";"UnoB",#N/A,FALSE,"CONV3T.XLS";"Bruto",#N/A,FALSE,"CONV4T.XLS";"Neto",#N/A,FALSE,"CONV4T.XLS";"UnoB",#N/A,FALSE,"CONV4T.XLS"}</definedName>
    <definedName name="___COS4" localSheetId="6" hidden="1">{"Bruto",#N/A,FALSE,"CONV3T.XLS";"Neto",#N/A,FALSE,"CONV3T.XLS";"UnoB",#N/A,FALSE,"CONV3T.XLS";"Bruto",#N/A,FALSE,"CONV4T.XLS";"Neto",#N/A,FALSE,"CONV4T.XLS";"UnoB",#N/A,FALSE,"CONV4T.XLS"}</definedName>
    <definedName name="___COS4" localSheetId="8" hidden="1">{"Bruto",#N/A,FALSE,"CONV3T.XLS";"Neto",#N/A,FALSE,"CONV3T.XLS";"UnoB",#N/A,FALSE,"CONV3T.XLS";"Bruto",#N/A,FALSE,"CONV4T.XLS";"Neto",#N/A,FALSE,"CONV4T.XLS";"UnoB",#N/A,FALSE,"CONV4T.XLS"}</definedName>
    <definedName name="___COS4" localSheetId="9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'[9]Premisas IMSS'!$M$12</definedName>
    <definedName name="___def2">'[9]Premisas IMSS'!$M$13</definedName>
    <definedName name="___def3">'[9]Premisas IMSS'!$M$14</definedName>
    <definedName name="___def4">'[9]Premisas IMSS'!$M$15</definedName>
    <definedName name="___def5">'[9]Premisas IMSS'!$M$16</definedName>
    <definedName name="___def6">'[9]Premisas IMSS'!$M$17</definedName>
    <definedName name="___DIC2" localSheetId="6">[7]edofza12!$C$22</definedName>
    <definedName name="___DIC2">[8]edofza12!$C$22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localSheetId="4" hidden="1">{"Bruto",#N/A,FALSE,"CONV3T.XLS";"Neto",#N/A,FALSE,"CONV3T.XLS";"UnoB",#N/A,FALSE,"CONV3T.XLS";"Bruto",#N/A,FALSE,"CONV4T.XLS";"Neto",#N/A,FALSE,"CONV4T.XLS";"UnoB",#N/A,FALSE,"CONV4T.XLS"}</definedName>
    <definedName name="___ee1" localSheetId="5" hidden="1">{"Bruto",#N/A,FALSE,"CONV3T.XLS";"Neto",#N/A,FALSE,"CONV3T.XLS";"UnoB",#N/A,FALSE,"CONV3T.XLS";"Bruto",#N/A,FALSE,"CONV4T.XLS";"Neto",#N/A,FALSE,"CONV4T.XLS";"UnoB",#N/A,FALSE,"CONV4T.XLS"}</definedName>
    <definedName name="___ee1" localSheetId="6" hidden="1">{"Bruto",#N/A,FALSE,"CONV3T.XLS";"Neto",#N/A,FALSE,"CONV3T.XLS";"UnoB",#N/A,FALSE,"CONV3T.XLS";"Bruto",#N/A,FALSE,"CONV4T.XLS";"Neto",#N/A,FALSE,"CONV4T.XLS";"UnoB",#N/A,FALSE,"CONV4T.XLS"}</definedName>
    <definedName name="___ee1" localSheetId="8" hidden="1">{"Bruto",#N/A,FALSE,"CONV3T.XLS";"Neto",#N/A,FALSE,"CONV3T.XLS";"UnoB",#N/A,FALSE,"CONV3T.XLS";"Bruto",#N/A,FALSE,"CONV4T.XLS";"Neto",#N/A,FALSE,"CONV4T.XLS";"UnoB",#N/A,FALSE,"CONV4T.XLS"}</definedName>
    <definedName name="___ee1" localSheetId="9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 localSheetId="6">[7]edofza1!$C$22</definedName>
    <definedName name="___ENE2">[8]edofza1!$C$22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localSheetId="4" hidden="1">{"Bruto",#N/A,FALSE,"CONV3T.XLS";"Neto",#N/A,FALSE,"CONV3T.XLS";"UnoB",#N/A,FALSE,"CONV3T.XLS";"Bruto",#N/A,FALSE,"CONV4T.XLS";"Neto",#N/A,FALSE,"CONV4T.XLS";"UnoB",#N/A,FALSE,"CONV4T.XLS"}</definedName>
    <definedName name="___esc2" localSheetId="5" hidden="1">{"Bruto",#N/A,FALSE,"CONV3T.XLS";"Neto",#N/A,FALSE,"CONV3T.XLS";"UnoB",#N/A,FALSE,"CONV3T.XLS";"Bruto",#N/A,FALSE,"CONV4T.XLS";"Neto",#N/A,FALSE,"CONV4T.XLS";"UnoB",#N/A,FALSE,"CONV4T.XLS"}</definedName>
    <definedName name="___esc2" localSheetId="6" hidden="1">{"Bruto",#N/A,FALSE,"CONV3T.XLS";"Neto",#N/A,FALSE,"CONV3T.XLS";"UnoB",#N/A,FALSE,"CONV3T.XLS";"Bruto",#N/A,FALSE,"CONV4T.XLS";"Neto",#N/A,FALSE,"CONV4T.XLS";"UnoB",#N/A,FALSE,"CONV4T.XLS"}</definedName>
    <definedName name="___esc2" localSheetId="8" hidden="1">{"Bruto",#N/A,FALSE,"CONV3T.XLS";"Neto",#N/A,FALSE,"CONV3T.XLS";"UnoB",#N/A,FALSE,"CONV3T.XLS";"Bruto",#N/A,FALSE,"CONV4T.XLS";"Neto",#N/A,FALSE,"CONV4T.XLS";"UnoB",#N/A,FALSE,"CONV4T.XLS"}</definedName>
    <definedName name="___esc2" localSheetId="9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localSheetId="4" hidden="1">{"Bruto",#N/A,FALSE,"CONV3T.XLS";"Neto",#N/A,FALSE,"CONV3T.XLS";"UnoB",#N/A,FALSE,"CONV3T.XLS";"Bruto",#N/A,FALSE,"CONV4T.XLS";"Neto",#N/A,FALSE,"CONV4T.XLS";"UnoB",#N/A,FALSE,"CONV4T.XLS"}</definedName>
    <definedName name="___ESC4" localSheetId="5" hidden="1">{"Bruto",#N/A,FALSE,"CONV3T.XLS";"Neto",#N/A,FALSE,"CONV3T.XLS";"UnoB",#N/A,FALSE,"CONV3T.XLS";"Bruto",#N/A,FALSE,"CONV4T.XLS";"Neto",#N/A,FALSE,"CONV4T.XLS";"UnoB",#N/A,FALSE,"CONV4T.XLS"}</definedName>
    <definedName name="___ESC4" localSheetId="6" hidden="1">{"Bruto",#N/A,FALSE,"CONV3T.XLS";"Neto",#N/A,FALSE,"CONV3T.XLS";"UnoB",#N/A,FALSE,"CONV3T.XLS";"Bruto",#N/A,FALSE,"CONV4T.XLS";"Neto",#N/A,FALSE,"CONV4T.XLS";"UnoB",#N/A,FALSE,"CONV4T.XLS"}</definedName>
    <definedName name="___ESC4" localSheetId="8" hidden="1">{"Bruto",#N/A,FALSE,"CONV3T.XLS";"Neto",#N/A,FALSE,"CONV3T.XLS";"UnoB",#N/A,FALSE,"CONV3T.XLS";"Bruto",#N/A,FALSE,"CONV4T.XLS";"Neto",#N/A,FALSE,"CONV4T.XLS";"UnoB",#N/A,FALSE,"CONV4T.XLS"}</definedName>
    <definedName name="___ESC4" localSheetId="9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[11]!FEB&amp;[11]!MAR&amp;[11]!ABR&amp;[11]!MAY&amp;[11]!JUN&amp;[11]!JUL</definedName>
    <definedName name="___FEB2" localSheetId="6">[7]edofza2!$C$22</definedName>
    <definedName name="___FEB2">[8]edofza2!$C$22</definedName>
    <definedName name="___JUL1">[11]!JUL&amp;[11]!AGO&amp;[11]!SEP&amp;[11]!OCT&amp;[11]!NOV</definedName>
    <definedName name="___JUL2" localSheetId="6">[7]edofza7!$C$22</definedName>
    <definedName name="___JUL2">[8]edofza7!$C$22</definedName>
    <definedName name="___JUN1">[11]!JUN&amp;[11]!JUL&amp;[11]!AGO&amp;[11]!SEP&amp;[11]!OCT</definedName>
    <definedName name="___JUN2" localSheetId="6">[7]edofza6!$C$22</definedName>
    <definedName name="___JUN2">[8]edofza6!$C$22</definedName>
    <definedName name="___MAR1">[11]!MAR&amp;[11]!ABR&amp;[11]!MAY&amp;[11]!JUN&amp;[11]!JUL&amp;[11]!AGO</definedName>
    <definedName name="___MAR2" localSheetId="6">[7]edofza3!$C$22</definedName>
    <definedName name="___MAR2">[8]edofza3!$C$22</definedName>
    <definedName name="___MAY1">[11]!MAY&amp;[11]!JUN&amp;[11]!JUL&amp;[11]!AGO&amp;[11]!SEP</definedName>
    <definedName name="___MAY2" localSheetId="6">[7]edofza5!$C$22</definedName>
    <definedName name="___MAY2">[8]edofza5!$C$22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localSheetId="4" hidden="1">{"Bruto",#N/A,FALSE,"CONV3T.XLS";"Neto",#N/A,FALSE,"CONV3T.XLS";"UnoB",#N/A,FALSE,"CONV3T.XLS";"Bruto",#N/A,FALSE,"CONV4T.XLS";"Neto",#N/A,FALSE,"CONV4T.XLS";"UnoB",#N/A,FALSE,"CONV4T.XLS"}</definedName>
    <definedName name="___mor2" localSheetId="5" hidden="1">{"Bruto",#N/A,FALSE,"CONV3T.XLS";"Neto",#N/A,FALSE,"CONV3T.XLS";"UnoB",#N/A,FALSE,"CONV3T.XLS";"Bruto",#N/A,FALSE,"CONV4T.XLS";"Neto",#N/A,FALSE,"CONV4T.XLS";"UnoB",#N/A,FALSE,"CONV4T.XLS"}</definedName>
    <definedName name="___mor2" localSheetId="6" hidden="1">{"Bruto",#N/A,FALSE,"CONV3T.XLS";"Neto",#N/A,FALSE,"CONV3T.XLS";"UnoB",#N/A,FALSE,"CONV3T.XLS";"Bruto",#N/A,FALSE,"CONV4T.XLS";"Neto",#N/A,FALSE,"CONV4T.XLS";"UnoB",#N/A,FALSE,"CONV4T.XLS"}</definedName>
    <definedName name="___mor2" localSheetId="8" hidden="1">{"Bruto",#N/A,FALSE,"CONV3T.XLS";"Neto",#N/A,FALSE,"CONV3T.XLS";"UnoB",#N/A,FALSE,"CONV3T.XLS";"Bruto",#N/A,FALSE,"CONV4T.XLS";"Neto",#N/A,FALSE,"CONV4T.XLS";"UnoB",#N/A,FALSE,"CONV4T.XLS"}</definedName>
    <definedName name="___mor2" localSheetId="9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localSheetId="4" hidden="1">{"Bruto",#N/A,FALSE,"CONV3T.XLS";"Neto",#N/A,FALSE,"CONV3T.XLS";"UnoB",#N/A,FALSE,"CONV3T.XLS";"Bruto",#N/A,FALSE,"CONV4T.XLS";"Neto",#N/A,FALSE,"CONV4T.XLS";"UnoB",#N/A,FALSE,"CONV4T.XLS"}</definedName>
    <definedName name="___MOR4" localSheetId="5" hidden="1">{"Bruto",#N/A,FALSE,"CONV3T.XLS";"Neto",#N/A,FALSE,"CONV3T.XLS";"UnoB",#N/A,FALSE,"CONV3T.XLS";"Bruto",#N/A,FALSE,"CONV4T.XLS";"Neto",#N/A,FALSE,"CONV4T.XLS";"UnoB",#N/A,FALSE,"CONV4T.XLS"}</definedName>
    <definedName name="___MOR4" localSheetId="6" hidden="1">{"Bruto",#N/A,FALSE,"CONV3T.XLS";"Neto",#N/A,FALSE,"CONV3T.XLS";"UnoB",#N/A,FALSE,"CONV3T.XLS";"Bruto",#N/A,FALSE,"CONV4T.XLS";"Neto",#N/A,FALSE,"CONV4T.XLS";"UnoB",#N/A,FALSE,"CONV4T.XLS"}</definedName>
    <definedName name="___MOR4" localSheetId="8" hidden="1">{"Bruto",#N/A,FALSE,"CONV3T.XLS";"Neto",#N/A,FALSE,"CONV3T.XLS";"UnoB",#N/A,FALSE,"CONV3T.XLS";"Bruto",#N/A,FALSE,"CONV4T.XLS";"Neto",#N/A,FALSE,"CONV4T.XLS";"UnoB",#N/A,FALSE,"CONV4T.XLS"}</definedName>
    <definedName name="___MOR4" localSheetId="9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[11]!NOV&amp;[11]!DIC</definedName>
    <definedName name="___NOV2" localSheetId="6">[7]edofza11!$C$43</definedName>
    <definedName name="___NOV2">[8]edofza11!$C$43</definedName>
    <definedName name="___OCT1">[11]!OCT&amp;[11]!NOV&amp;[11]!DIC</definedName>
    <definedName name="___OCT2" localSheetId="6">[7]edofza10!$C$22</definedName>
    <definedName name="___OCT2">[8]edofza10!$C$22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localSheetId="4" hidden="1">{"Bruto",#N/A,FALSE,"CONV3T.XLS";"Neto",#N/A,FALSE,"CONV3T.XLS";"UnoB",#N/A,FALSE,"CONV3T.XLS";"Bruto",#N/A,FALSE,"CONV4T.XLS";"Neto",#N/A,FALSE,"CONV4T.XLS";"UnoB",#N/A,FALSE,"CONV4T.XLS"}</definedName>
    <definedName name="___pa2" localSheetId="5" hidden="1">{"Bruto",#N/A,FALSE,"CONV3T.XLS";"Neto",#N/A,FALSE,"CONV3T.XLS";"UnoB",#N/A,FALSE,"CONV3T.XLS";"Bruto",#N/A,FALSE,"CONV4T.XLS";"Neto",#N/A,FALSE,"CONV4T.XLS";"UnoB",#N/A,FALSE,"CONV4T.XLS"}</definedName>
    <definedName name="___pa2" localSheetId="6" hidden="1">{"Bruto",#N/A,FALSE,"CONV3T.XLS";"Neto",#N/A,FALSE,"CONV3T.XLS";"UnoB",#N/A,FALSE,"CONV3T.XLS";"Bruto",#N/A,FALSE,"CONV4T.XLS";"Neto",#N/A,FALSE,"CONV4T.XLS";"UnoB",#N/A,FALSE,"CONV4T.XLS"}</definedName>
    <definedName name="___pa2" localSheetId="8" hidden="1">{"Bruto",#N/A,FALSE,"CONV3T.XLS";"Neto",#N/A,FALSE,"CONV3T.XLS";"UnoB",#N/A,FALSE,"CONV3T.XLS";"Bruto",#N/A,FALSE,"CONV4T.XLS";"Neto",#N/A,FALSE,"CONV4T.XLS";"UnoB",#N/A,FALSE,"CONV4T.XLS"}</definedName>
    <definedName name="___pa2" localSheetId="9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localSheetId="4" hidden="1">{"Bruto",#N/A,FALSE,"CONV3T.XLS";"Neto",#N/A,FALSE,"CONV3T.XLS";"UnoB",#N/A,FALSE,"CONV3T.XLS";"Bruto",#N/A,FALSE,"CONV4T.XLS";"Neto",#N/A,FALSE,"CONV4T.XLS";"UnoB",#N/A,FALSE,"CONV4T.XLS"}</definedName>
    <definedName name="___PAJ4" localSheetId="5" hidden="1">{"Bruto",#N/A,FALSE,"CONV3T.XLS";"Neto",#N/A,FALSE,"CONV3T.XLS";"UnoB",#N/A,FALSE,"CONV3T.XLS";"Bruto",#N/A,FALSE,"CONV4T.XLS";"Neto",#N/A,FALSE,"CONV4T.XLS";"UnoB",#N/A,FALSE,"CONV4T.XLS"}</definedName>
    <definedName name="___PAJ4" localSheetId="6" hidden="1">{"Bruto",#N/A,FALSE,"CONV3T.XLS";"Neto",#N/A,FALSE,"CONV3T.XLS";"UnoB",#N/A,FALSE,"CONV3T.XLS";"Bruto",#N/A,FALSE,"CONV4T.XLS";"Neto",#N/A,FALSE,"CONV4T.XLS";"UnoB",#N/A,FALSE,"CONV4T.XLS"}</definedName>
    <definedName name="___PAJ4" localSheetId="8" hidden="1">{"Bruto",#N/A,FALSE,"CONV3T.XLS";"Neto",#N/A,FALSE,"CONV3T.XLS";"UnoB",#N/A,FALSE,"CONV3T.XLS";"Bruto",#N/A,FALSE,"CONV4T.XLS";"Neto",#N/A,FALSE,"CONV4T.XLS";"UnoB",#N/A,FALSE,"CONV4T.XLS"}</definedName>
    <definedName name="___PAJ4" localSheetId="9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4">#REF!</definedName>
    <definedName name="___PEM96" localSheetId="5">#REF!</definedName>
    <definedName name="___PEM96" localSheetId="6">#REF!</definedName>
    <definedName name="___PEM96" localSheetId="8">#REF!</definedName>
    <definedName name="___PEM96" localSheetId="9">#REF!</definedName>
    <definedName name="___PEM96">#REF!</definedName>
    <definedName name="___PIB08" localSheetId="1">#REF!</definedName>
    <definedName name="___PIB08" localSheetId="4">#REF!</definedName>
    <definedName name="___PIB08" localSheetId="5">#REF!</definedName>
    <definedName name="___PIB08" localSheetId="6">#REF!</definedName>
    <definedName name="___PIB08" localSheetId="8">#REF!</definedName>
    <definedName name="___PIB08" localSheetId="9">#REF!</definedName>
    <definedName name="___PIB08">#REF!</definedName>
    <definedName name="___PIP96" localSheetId="1">#REF!</definedName>
    <definedName name="___PIP96" localSheetId="4">#REF!</definedName>
    <definedName name="___PIP96" localSheetId="5">#REF!</definedName>
    <definedName name="___PIP96" localSheetId="6">#REF!</definedName>
    <definedName name="___PIP96" localSheetId="8">#REF!</definedName>
    <definedName name="___PIP96" localSheetId="9">#REF!</definedName>
    <definedName name="___PIP96">#REF!</definedName>
    <definedName name="___SEP1">[11]!SEP&amp;[11]!OCT&amp;[11]!NOV&amp;[11]!DIC</definedName>
    <definedName name="___SEP2" localSheetId="6">[7]edofza9!$C$22</definedName>
    <definedName name="___SEP2">[8]edofza9!$C$22</definedName>
    <definedName name="___smg97">'[9]Premisa macro'!$E$4</definedName>
    <definedName name="___syt03" localSheetId="1">#REF!</definedName>
    <definedName name="___syt03" localSheetId="4">#REF!</definedName>
    <definedName name="___syt03" localSheetId="5">#REF!</definedName>
    <definedName name="___syt03" localSheetId="6">#REF!</definedName>
    <definedName name="___syt03" localSheetId="8">#REF!</definedName>
    <definedName name="___syt03" localSheetId="9">#REF!</definedName>
    <definedName name="___syt03">#REF!</definedName>
    <definedName name="___TDC2001" localSheetId="1">'[10]Tipos de Cambio'!$C$4</definedName>
    <definedName name="___TDC2001">'[10]Tipos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localSheetId="4" hidden="1">{"Bruto",#N/A,FALSE,"CONV3T.XLS";"Neto",#N/A,FALSE,"CONV3T.XLS";"UnoB",#N/A,FALSE,"CONV3T.XLS";"Bruto",#N/A,FALSE,"CONV4T.XLS";"Neto",#N/A,FALSE,"CONV4T.XLS";"UnoB",#N/A,FALSE,"CONV4T.XLS"}</definedName>
    <definedName name="___tul2" localSheetId="5" hidden="1">{"Bruto",#N/A,FALSE,"CONV3T.XLS";"Neto",#N/A,FALSE,"CONV3T.XLS";"UnoB",#N/A,FALSE,"CONV3T.XLS";"Bruto",#N/A,FALSE,"CONV4T.XLS";"Neto",#N/A,FALSE,"CONV4T.XLS";"UnoB",#N/A,FALSE,"CONV4T.XLS"}</definedName>
    <definedName name="___tul2" localSheetId="6" hidden="1">{"Bruto",#N/A,FALSE,"CONV3T.XLS";"Neto",#N/A,FALSE,"CONV3T.XLS";"UnoB",#N/A,FALSE,"CONV3T.XLS";"Bruto",#N/A,FALSE,"CONV4T.XLS";"Neto",#N/A,FALSE,"CONV4T.XLS";"UnoB",#N/A,FALSE,"CONV4T.XLS"}</definedName>
    <definedName name="___tul2" localSheetId="8" hidden="1">{"Bruto",#N/A,FALSE,"CONV3T.XLS";"Neto",#N/A,FALSE,"CONV3T.XLS";"UnoB",#N/A,FALSE,"CONV3T.XLS";"Bruto",#N/A,FALSE,"CONV4T.XLS";"Neto",#N/A,FALSE,"CONV4T.XLS";"UnoB",#N/A,FALSE,"CONV4T.XLS"}</definedName>
    <definedName name="___tul2" localSheetId="9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localSheetId="4" hidden="1">{"Bruto",#N/A,FALSE,"CONV3T.XLS";"Neto",#N/A,FALSE,"CONV3T.XLS";"UnoB",#N/A,FALSE,"CONV3T.XLS";"Bruto",#N/A,FALSE,"CONV4T.XLS";"Neto",#N/A,FALSE,"CONV4T.XLS";"UnoB",#N/A,FALSE,"CONV4T.XLS"}</definedName>
    <definedName name="___TUL4" localSheetId="5" hidden="1">{"Bruto",#N/A,FALSE,"CONV3T.XLS";"Neto",#N/A,FALSE,"CONV3T.XLS";"UnoB",#N/A,FALSE,"CONV3T.XLS";"Bruto",#N/A,FALSE,"CONV4T.XLS";"Neto",#N/A,FALSE,"CONV4T.XLS";"UnoB",#N/A,FALSE,"CONV4T.XLS"}</definedName>
    <definedName name="___TUL4" localSheetId="6" hidden="1">{"Bruto",#N/A,FALSE,"CONV3T.XLS";"Neto",#N/A,FALSE,"CONV3T.XLS";"UnoB",#N/A,FALSE,"CONV3T.XLS";"Bruto",#N/A,FALSE,"CONV4T.XLS";"Neto",#N/A,FALSE,"CONV4T.XLS";"UnoB",#N/A,FALSE,"CONV4T.XLS"}</definedName>
    <definedName name="___TUL4" localSheetId="8" hidden="1">{"Bruto",#N/A,FALSE,"CONV3T.XLS";"Neto",#N/A,FALSE,"CONV3T.XLS";"UnoB",#N/A,FALSE,"CONV3T.XLS";"Bruto",#N/A,FALSE,"CONV4T.XLS";"Neto",#N/A,FALSE,"CONV4T.XLS";"UnoB",#N/A,FALSE,"CONV4T.XLS"}</definedName>
    <definedName name="___TUL4" localSheetId="9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localSheetId="4" hidden="1">{"Bruto",#N/A,FALSE,"CONV3T.XLS";"Neto",#N/A,FALSE,"CONV3T.XLS";"UnoB",#N/A,FALSE,"CONV3T.XLS";"Bruto",#N/A,FALSE,"CONV4T.XLS";"Neto",#N/A,FALSE,"CONV4T.XLS";"UnoB",#N/A,FALSE,"CONV4T.XLS"}</definedName>
    <definedName name="___WRN4444" localSheetId="5" hidden="1">{"Bruto",#N/A,FALSE,"CONV3T.XLS";"Neto",#N/A,FALSE,"CONV3T.XLS";"UnoB",#N/A,FALSE,"CONV3T.XLS";"Bruto",#N/A,FALSE,"CONV4T.XLS";"Neto",#N/A,FALSE,"CONV4T.XLS";"UnoB",#N/A,FALSE,"CONV4T.XLS"}</definedName>
    <definedName name="___WRN4444" localSheetId="6" hidden="1">{"Bruto",#N/A,FALSE,"CONV3T.XLS";"Neto",#N/A,FALSE,"CONV3T.XLS";"UnoB",#N/A,FALSE,"CONV3T.XLS";"Bruto",#N/A,FALSE,"CONV4T.XLS";"Neto",#N/A,FALSE,"CONV4T.XLS";"UnoB",#N/A,FALSE,"CONV4T.XLS"}</definedName>
    <definedName name="___WRN4444" localSheetId="8" hidden="1">{"Bruto",#N/A,FALSE,"CONV3T.XLS";"Neto",#N/A,FALSE,"CONV3T.XLS";"UnoB",#N/A,FALSE,"CONV3T.XLS";"Bruto",#N/A,FALSE,"CONV4T.XLS";"Neto",#N/A,FALSE,"CONV4T.XLS";"UnoB",#N/A,FALSE,"CONV4T.XLS"}</definedName>
    <definedName name="___WRN4444" localSheetId="9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[11]!ABR&amp;[11]!MAY&amp;[11]!JUN&amp;[11]!JUL&amp;[11]!AGO&amp;[11]!SEP</definedName>
    <definedName name="__ABR2" localSheetId="6">[7]edofza4!$C$22</definedName>
    <definedName name="__ABR2">[8]edofza4!$C$22</definedName>
    <definedName name="__AGO1" localSheetId="0">[1]!AGO&amp;[1]!SEP&amp;[1]!OCT&amp;[1]!NOV&amp;[1]!DIC</definedName>
    <definedName name="__AGO1" localSheetId="1">[2]!AGO&amp;[2]!SEP&amp;[2]!OCT&amp;[2]!NOV&amp;[2]!DIC</definedName>
    <definedName name="__AGO1" localSheetId="3">[3]!AGO&amp;[3]!SEP&amp;[3]!OCT&amp;[3]!NOV&amp;[3]!DIC</definedName>
    <definedName name="__AGO1" localSheetId="4">[1]!AGO&amp;[1]!SEP&amp;[1]!OCT&amp;[1]!NOV&amp;[1]!DIC</definedName>
    <definedName name="__AGO1" localSheetId="6">[2]!AGO&amp;[2]!SEP&amp;[2]!OCT&amp;[2]!NOV&amp;[2]!DIC</definedName>
    <definedName name="__AGO1" localSheetId="8">[4]!AGO&amp;[4]!SEP&amp;[4]!OCT&amp;[4]!NOV&amp;[4]!DIC</definedName>
    <definedName name="__AGO1" localSheetId="9">[4]!AGO&amp;[4]!SEP&amp;[4]!OCT&amp;[4]!NOV&amp;[4]!DIC</definedName>
    <definedName name="__AGO1">[1]!AGO&amp;[1]!SEP&amp;[1]!OCT&amp;[1]!NOV&amp;[1]!DIC</definedName>
    <definedName name="__AGO2" localSheetId="6">[7]edofza8!$C$22</definedName>
    <definedName name="__AGO2">[8]edofza8!$C$22</definedName>
    <definedName name="__ASA96" localSheetId="1">#REF!</definedName>
    <definedName name="__ASA96" localSheetId="4">#REF!</definedName>
    <definedName name="__ASA96" localSheetId="5">#REF!</definedName>
    <definedName name="__ASA96" localSheetId="6">#REF!</definedName>
    <definedName name="__ASA96" localSheetId="8">#REF!</definedName>
    <definedName name="__ASA96" localSheetId="9">#REF!</definedName>
    <definedName name="__ASA96">#REF!</definedName>
    <definedName name="__cad179" localSheetId="1">'[5]Mod Eco Controlados 99'!#REF!</definedName>
    <definedName name="__cad179" localSheetId="4">'[5]Mod Eco Controlados 99'!#REF!</definedName>
    <definedName name="__cad179" localSheetId="5">'[5]Mod Eco Controlados 99'!#REF!</definedName>
    <definedName name="__cad179" localSheetId="6">'[5]Mod Eco Controlados 99'!#REF!</definedName>
    <definedName name="__cad179" localSheetId="8">'[5]Mod Eco Controlados 99'!#REF!</definedName>
    <definedName name="__cad179" localSheetId="9">'[5]Mod Eco Controlados 99'!#REF!</definedName>
    <definedName name="__cad179">'[5]Mod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localSheetId="3" hidden="1">{"Bruto",#N/A,FALSE,"CONV3T.XLS";"Neto",#N/A,FALSE,"CONV3T.XLS";"UnoB",#N/A,FALSE,"CONV3T.XLS";"Bruto",#N/A,FALSE,"CONV4T.XLS";"Neto",#N/A,FALSE,"CONV4T.XLS";"UnoB",#N/A,FALSE,"CONV4T.XLS"}</definedName>
    <definedName name="__CAN2" localSheetId="6" hidden="1">{"Bruto",#N/A,FALSE,"CONV3T.XLS";"Neto",#N/A,FALSE,"CONV3T.XLS";"UnoB",#N/A,FALSE,"CONV3T.XLS";"Bruto",#N/A,FALSE,"CONV4T.XLS";"Neto",#N/A,FALSE,"CONV4T.XLS";"UnoB",#N/A,FALSE,"CONV4T.XLS"}</definedName>
    <definedName name="__CAN2" localSheetId="7" hidden="1">{"Bruto",#N/A,FALSE,"CONV3T.XLS";"Neto",#N/A,FALSE,"CONV3T.XLS";"UnoB",#N/A,FALSE,"CONV3T.XLS";"Bruto",#N/A,FALSE,"CONV4T.XLS";"Neto",#N/A,FALSE,"CONV4T.XLS";"UnoB",#N/A,FALSE,"CONV4T.XLS"}</definedName>
    <definedName name="__CAN2" localSheetId="8" hidden="1">{"Bruto",#N/A,FALSE,"CONV3T.XLS";"Neto",#N/A,FALSE,"CONV3T.XLS";"UnoB",#N/A,FALSE,"CONV3T.XLS";"Bruto",#N/A,FALSE,"CONV4T.XLS";"Neto",#N/A,FALSE,"CONV4T.XLS";"UnoB",#N/A,FALSE,"CONV4T.XLS"}</definedName>
    <definedName name="__CAN2" localSheetId="9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localSheetId="3" hidden="1">{"Bruto",#N/A,FALSE,"CONV3T.XLS";"Neto",#N/A,FALSE,"CONV3T.XLS";"UnoB",#N/A,FALSE,"CONV3T.XLS";"Bruto",#N/A,FALSE,"CONV4T.XLS";"Neto",#N/A,FALSE,"CONV4T.XLS";"UnoB",#N/A,FALSE,"CONV4T.XLS"}</definedName>
    <definedName name="__CAN4" localSheetId="6" hidden="1">{"Bruto",#N/A,FALSE,"CONV3T.XLS";"Neto",#N/A,FALSE,"CONV3T.XLS";"UnoB",#N/A,FALSE,"CONV3T.XLS";"Bruto",#N/A,FALSE,"CONV4T.XLS";"Neto",#N/A,FALSE,"CONV4T.XLS";"UnoB",#N/A,FALSE,"CONV4T.XLS"}</definedName>
    <definedName name="__CAN4" localSheetId="7" hidden="1">{"Bruto",#N/A,FALSE,"CONV3T.XLS";"Neto",#N/A,FALSE,"CONV3T.XLS";"UnoB",#N/A,FALSE,"CONV3T.XLS";"Bruto",#N/A,FALSE,"CONV4T.XLS";"Neto",#N/A,FALSE,"CONV4T.XLS";"UnoB",#N/A,FALSE,"CONV4T.XLS"}</definedName>
    <definedName name="__CAN4" localSheetId="8" hidden="1">{"Bruto",#N/A,FALSE,"CONV3T.XLS";"Neto",#N/A,FALSE,"CONV3T.XLS";"UnoB",#N/A,FALSE,"CONV3T.XLS";"Bruto",#N/A,FALSE,"CONV4T.XLS";"Neto",#N/A,FALSE,"CONV4T.XLS";"UnoB",#N/A,FALSE,"CONV4T.XLS"}</definedName>
    <definedName name="__CAN4" localSheetId="9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4">#REF!</definedName>
    <definedName name="__CFD02" localSheetId="5">#REF!</definedName>
    <definedName name="__CFD02" localSheetId="6">#REF!</definedName>
    <definedName name="__CFD02" localSheetId="8">#REF!</definedName>
    <definedName name="__CFD02" localSheetId="9">#REF!</definedName>
    <definedName name="__CFD02">#REF!</definedName>
    <definedName name="__CFE96" localSheetId="1">#REF!</definedName>
    <definedName name="__CFE96" localSheetId="4">#REF!</definedName>
    <definedName name="__CFE96" localSheetId="5">#REF!</definedName>
    <definedName name="__CFE96" localSheetId="6">#REF!</definedName>
    <definedName name="__CFE96" localSheetId="8">#REF!</definedName>
    <definedName name="__CFE96" localSheetId="9">#REF!</definedName>
    <definedName name="__CFE96">#REF!</definedName>
    <definedName name="__CON96" localSheetId="1">#REF!</definedName>
    <definedName name="__CON96" localSheetId="4">#REF!</definedName>
    <definedName name="__CON96" localSheetId="5">#REF!</definedName>
    <definedName name="__CON96" localSheetId="6">#REF!</definedName>
    <definedName name="__CON96" localSheetId="8">#REF!</definedName>
    <definedName name="__CON96" localSheetId="9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localSheetId="3" hidden="1">{"Bruto",#N/A,FALSE,"CONV3T.XLS";"Neto",#N/A,FALSE,"CONV3T.XLS";"UnoB",#N/A,FALSE,"CONV3T.XLS";"Bruto",#N/A,FALSE,"CONV4T.XLS";"Neto",#N/A,FALSE,"CONV4T.XLS";"UnoB",#N/A,FALSE,"CONV4T.XLS"}</definedName>
    <definedName name="__COR4" localSheetId="6" hidden="1">{"Bruto",#N/A,FALSE,"CONV3T.XLS";"Neto",#N/A,FALSE,"CONV3T.XLS";"UnoB",#N/A,FALSE,"CONV3T.XLS";"Bruto",#N/A,FALSE,"CONV4T.XLS";"Neto",#N/A,FALSE,"CONV4T.XLS";"UnoB",#N/A,FALSE,"CONV4T.XLS"}</definedName>
    <definedName name="__COR4" localSheetId="7" hidden="1">{"Bruto",#N/A,FALSE,"CONV3T.XLS";"Neto",#N/A,FALSE,"CONV3T.XLS";"UnoB",#N/A,FALSE,"CONV3T.XLS";"Bruto",#N/A,FALSE,"CONV4T.XLS";"Neto",#N/A,FALSE,"CONV4T.XLS";"UnoB",#N/A,FALSE,"CONV4T.XLS"}</definedName>
    <definedName name="__COR4" localSheetId="8" hidden="1">{"Bruto",#N/A,FALSE,"CONV3T.XLS";"Neto",#N/A,FALSE,"CONV3T.XLS";"UnoB",#N/A,FALSE,"CONV3T.XLS";"Bruto",#N/A,FALSE,"CONV4T.XLS";"Neto",#N/A,FALSE,"CONV4T.XLS";"UnoB",#N/A,FALSE,"CONV4T.XLS"}</definedName>
    <definedName name="__COR4" localSheetId="9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localSheetId="3" hidden="1">{"Bruto",#N/A,FALSE,"CONV3T.XLS";"Neto",#N/A,FALSE,"CONV3T.XLS";"UnoB",#N/A,FALSE,"CONV3T.XLS";"Bruto",#N/A,FALSE,"CONV4T.XLS";"Neto",#N/A,FALSE,"CONV4T.XLS";"UnoB",#N/A,FALSE,"CONV4T.XLS"}</definedName>
    <definedName name="__COS4" localSheetId="6" hidden="1">{"Bruto",#N/A,FALSE,"CONV3T.XLS";"Neto",#N/A,FALSE,"CONV3T.XLS";"UnoB",#N/A,FALSE,"CONV3T.XLS";"Bruto",#N/A,FALSE,"CONV4T.XLS";"Neto",#N/A,FALSE,"CONV4T.XLS";"UnoB",#N/A,FALSE,"CONV4T.XLS"}</definedName>
    <definedName name="__COS4" localSheetId="7" hidden="1">{"Bruto",#N/A,FALSE,"CONV3T.XLS";"Neto",#N/A,FALSE,"CONV3T.XLS";"UnoB",#N/A,FALSE,"CONV3T.XLS";"Bruto",#N/A,FALSE,"CONV4T.XLS";"Neto",#N/A,FALSE,"CONV4T.XLS";"UnoB",#N/A,FALSE,"CONV4T.XLS"}</definedName>
    <definedName name="__COS4" localSheetId="8" hidden="1">{"Bruto",#N/A,FALSE,"CONV3T.XLS";"Neto",#N/A,FALSE,"CONV3T.XLS";"UnoB",#N/A,FALSE,"CONV3T.XLS";"Bruto",#N/A,FALSE,"CONV4T.XLS";"Neto",#N/A,FALSE,"CONV4T.XLS";"UnoB",#N/A,FALSE,"CONV4T.XLS"}</definedName>
    <definedName name="__COS4" localSheetId="9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'[9]Premisas IMSS'!$M$12</definedName>
    <definedName name="__def2">'[9]Premisas IMSS'!$M$13</definedName>
    <definedName name="__def3">'[9]Premisas IMSS'!$M$14</definedName>
    <definedName name="__def4">'[9]Premisas IMSS'!$M$15</definedName>
    <definedName name="__def5">'[9]Premisas IMSS'!$M$16</definedName>
    <definedName name="__def6">'[9]Premisas IMSS'!$M$17</definedName>
    <definedName name="__DIC2" localSheetId="6">[7]edofza12!$C$22</definedName>
    <definedName name="__DIC2">[8]edofza12!$C$22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localSheetId="3" hidden="1">{"Bruto",#N/A,FALSE,"CONV3T.XLS";"Neto",#N/A,FALSE,"CONV3T.XLS";"UnoB",#N/A,FALSE,"CONV3T.XLS";"Bruto",#N/A,FALSE,"CONV4T.XLS";"Neto",#N/A,FALSE,"CONV4T.XLS";"UnoB",#N/A,FALSE,"CONV4T.XLS"}</definedName>
    <definedName name="__ee1" localSheetId="6" hidden="1">{"Bruto",#N/A,FALSE,"CONV3T.XLS";"Neto",#N/A,FALSE,"CONV3T.XLS";"UnoB",#N/A,FALSE,"CONV3T.XLS";"Bruto",#N/A,FALSE,"CONV4T.XLS";"Neto",#N/A,FALSE,"CONV4T.XLS";"UnoB",#N/A,FALSE,"CONV4T.XLS"}</definedName>
    <definedName name="__ee1" localSheetId="7" hidden="1">{"Bruto",#N/A,FALSE,"CONV3T.XLS";"Neto",#N/A,FALSE,"CONV3T.XLS";"UnoB",#N/A,FALSE,"CONV3T.XLS";"Bruto",#N/A,FALSE,"CONV4T.XLS";"Neto",#N/A,FALSE,"CONV4T.XLS";"UnoB",#N/A,FALSE,"CONV4T.XLS"}</definedName>
    <definedName name="__ee1" localSheetId="8" hidden="1">{"Bruto",#N/A,FALSE,"CONV3T.XLS";"Neto",#N/A,FALSE,"CONV3T.XLS";"UnoB",#N/A,FALSE,"CONV3T.XLS";"Bruto",#N/A,FALSE,"CONV4T.XLS";"Neto",#N/A,FALSE,"CONV4T.XLS";"UnoB",#N/A,FALSE,"CONV4T.XLS"}</definedName>
    <definedName name="__ee1" localSheetId="9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 localSheetId="6">[7]edofza1!$C$22</definedName>
    <definedName name="__ENE2">[8]edofza1!$C$22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localSheetId="3" hidden="1">{"Bruto",#N/A,FALSE,"CONV3T.XLS";"Neto",#N/A,FALSE,"CONV3T.XLS";"UnoB",#N/A,FALSE,"CONV3T.XLS";"Bruto",#N/A,FALSE,"CONV4T.XLS";"Neto",#N/A,FALSE,"CONV4T.XLS";"UnoB",#N/A,FALSE,"CONV4T.XLS"}</definedName>
    <definedName name="__esc2" localSheetId="6" hidden="1">{"Bruto",#N/A,FALSE,"CONV3T.XLS";"Neto",#N/A,FALSE,"CONV3T.XLS";"UnoB",#N/A,FALSE,"CONV3T.XLS";"Bruto",#N/A,FALSE,"CONV4T.XLS";"Neto",#N/A,FALSE,"CONV4T.XLS";"UnoB",#N/A,FALSE,"CONV4T.XLS"}</definedName>
    <definedName name="__esc2" localSheetId="7" hidden="1">{"Bruto",#N/A,FALSE,"CONV3T.XLS";"Neto",#N/A,FALSE,"CONV3T.XLS";"UnoB",#N/A,FALSE,"CONV3T.XLS";"Bruto",#N/A,FALSE,"CONV4T.XLS";"Neto",#N/A,FALSE,"CONV4T.XLS";"UnoB",#N/A,FALSE,"CONV4T.XLS"}</definedName>
    <definedName name="__esc2" localSheetId="8" hidden="1">{"Bruto",#N/A,FALSE,"CONV3T.XLS";"Neto",#N/A,FALSE,"CONV3T.XLS";"UnoB",#N/A,FALSE,"CONV3T.XLS";"Bruto",#N/A,FALSE,"CONV4T.XLS";"Neto",#N/A,FALSE,"CONV4T.XLS";"UnoB",#N/A,FALSE,"CONV4T.XLS"}</definedName>
    <definedName name="__esc2" localSheetId="9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localSheetId="3" hidden="1">{"Bruto",#N/A,FALSE,"CONV3T.XLS";"Neto",#N/A,FALSE,"CONV3T.XLS";"UnoB",#N/A,FALSE,"CONV3T.XLS";"Bruto",#N/A,FALSE,"CONV4T.XLS";"Neto",#N/A,FALSE,"CONV4T.XLS";"UnoB",#N/A,FALSE,"CONV4T.XLS"}</definedName>
    <definedName name="__ESC4" localSheetId="6" hidden="1">{"Bruto",#N/A,FALSE,"CONV3T.XLS";"Neto",#N/A,FALSE,"CONV3T.XLS";"UnoB",#N/A,FALSE,"CONV3T.XLS";"Bruto",#N/A,FALSE,"CONV4T.XLS";"Neto",#N/A,FALSE,"CONV4T.XLS";"UnoB",#N/A,FALSE,"CONV4T.XLS"}</definedName>
    <definedName name="__ESC4" localSheetId="7" hidden="1">{"Bruto",#N/A,FALSE,"CONV3T.XLS";"Neto",#N/A,FALSE,"CONV3T.XLS";"UnoB",#N/A,FALSE,"CONV3T.XLS";"Bruto",#N/A,FALSE,"CONV4T.XLS";"Neto",#N/A,FALSE,"CONV4T.XLS";"UnoB",#N/A,FALSE,"CONV4T.XLS"}</definedName>
    <definedName name="__ESC4" localSheetId="8" hidden="1">{"Bruto",#N/A,FALSE,"CONV3T.XLS";"Neto",#N/A,FALSE,"CONV3T.XLS";"UnoB",#N/A,FALSE,"CONV3T.XLS";"Bruto",#N/A,FALSE,"CONV4T.XLS";"Neto",#N/A,FALSE,"CONV4T.XLS";"UnoB",#N/A,FALSE,"CONV4T.XLS"}</definedName>
    <definedName name="__ESC4" localSheetId="9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[11]!FEB&amp;[11]!MAR&amp;[11]!ABR&amp;[11]!MAY&amp;[11]!JUN&amp;[11]!JUL</definedName>
    <definedName name="__FEB2" localSheetId="6">[7]edofza2!$C$22</definedName>
    <definedName name="__FEB2">[8]edofza2!$C$22</definedName>
    <definedName name="__JUL1">[11]!JUL&amp;[11]!AGO&amp;[11]!SEP&amp;[11]!OCT&amp;[11]!NOV</definedName>
    <definedName name="__JUL2" localSheetId="6">[7]edofza7!$C$22</definedName>
    <definedName name="__JUL2">[8]edofza7!$C$22</definedName>
    <definedName name="__JUN1">[11]!JUN&amp;[11]!JUL&amp;[11]!AGO&amp;[11]!SEP&amp;[11]!OCT</definedName>
    <definedName name="__JUN2" localSheetId="6">[7]edofza6!$C$22</definedName>
    <definedName name="__JUN2">[8]edofza6!$C$22</definedName>
    <definedName name="__MAR1">[11]!MAR&amp;[11]!ABR&amp;[11]!MAY&amp;[11]!JUN&amp;[11]!JUL&amp;[11]!AGO</definedName>
    <definedName name="__MAR2" localSheetId="6">[7]edofza3!$C$22</definedName>
    <definedName name="__MAR2">[8]edofza3!$C$22</definedName>
    <definedName name="__MAY1">[11]!MAY&amp;[11]!JUN&amp;[11]!JUL&amp;[11]!AGO&amp;[11]!SEP</definedName>
    <definedName name="__MAY2" localSheetId="6">[7]edofza5!$C$22</definedName>
    <definedName name="__MAY2">[8]edofza5!$C$22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localSheetId="3" hidden="1">{"Bruto",#N/A,FALSE,"CONV3T.XLS";"Neto",#N/A,FALSE,"CONV3T.XLS";"UnoB",#N/A,FALSE,"CONV3T.XLS";"Bruto",#N/A,FALSE,"CONV4T.XLS";"Neto",#N/A,FALSE,"CONV4T.XLS";"UnoB",#N/A,FALSE,"CONV4T.XLS"}</definedName>
    <definedName name="__mor2" localSheetId="6" hidden="1">{"Bruto",#N/A,FALSE,"CONV3T.XLS";"Neto",#N/A,FALSE,"CONV3T.XLS";"UnoB",#N/A,FALSE,"CONV3T.XLS";"Bruto",#N/A,FALSE,"CONV4T.XLS";"Neto",#N/A,FALSE,"CONV4T.XLS";"UnoB",#N/A,FALSE,"CONV4T.XLS"}</definedName>
    <definedName name="__mor2" localSheetId="7" hidden="1">{"Bruto",#N/A,FALSE,"CONV3T.XLS";"Neto",#N/A,FALSE,"CONV3T.XLS";"UnoB",#N/A,FALSE,"CONV3T.XLS";"Bruto",#N/A,FALSE,"CONV4T.XLS";"Neto",#N/A,FALSE,"CONV4T.XLS";"UnoB",#N/A,FALSE,"CONV4T.XLS"}</definedName>
    <definedName name="__mor2" localSheetId="8" hidden="1">{"Bruto",#N/A,FALSE,"CONV3T.XLS";"Neto",#N/A,FALSE,"CONV3T.XLS";"UnoB",#N/A,FALSE,"CONV3T.XLS";"Bruto",#N/A,FALSE,"CONV4T.XLS";"Neto",#N/A,FALSE,"CONV4T.XLS";"UnoB",#N/A,FALSE,"CONV4T.XLS"}</definedName>
    <definedName name="__mor2" localSheetId="9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localSheetId="3" hidden="1">{"Bruto",#N/A,FALSE,"CONV3T.XLS";"Neto",#N/A,FALSE,"CONV3T.XLS";"UnoB",#N/A,FALSE,"CONV3T.XLS";"Bruto",#N/A,FALSE,"CONV4T.XLS";"Neto",#N/A,FALSE,"CONV4T.XLS";"UnoB",#N/A,FALSE,"CONV4T.XLS"}</definedName>
    <definedName name="__MOR4" localSheetId="6" hidden="1">{"Bruto",#N/A,FALSE,"CONV3T.XLS";"Neto",#N/A,FALSE,"CONV3T.XLS";"UnoB",#N/A,FALSE,"CONV3T.XLS";"Bruto",#N/A,FALSE,"CONV4T.XLS";"Neto",#N/A,FALSE,"CONV4T.XLS";"UnoB",#N/A,FALSE,"CONV4T.XLS"}</definedName>
    <definedName name="__MOR4" localSheetId="7" hidden="1">{"Bruto",#N/A,FALSE,"CONV3T.XLS";"Neto",#N/A,FALSE,"CONV3T.XLS";"UnoB",#N/A,FALSE,"CONV3T.XLS";"Bruto",#N/A,FALSE,"CONV4T.XLS";"Neto",#N/A,FALSE,"CONV4T.XLS";"UnoB",#N/A,FALSE,"CONV4T.XLS"}</definedName>
    <definedName name="__MOR4" localSheetId="8" hidden="1">{"Bruto",#N/A,FALSE,"CONV3T.XLS";"Neto",#N/A,FALSE,"CONV3T.XLS";"UnoB",#N/A,FALSE,"CONV3T.XLS";"Bruto",#N/A,FALSE,"CONV4T.XLS";"Neto",#N/A,FALSE,"CONV4T.XLS";"UnoB",#N/A,FALSE,"CONV4T.XLS"}</definedName>
    <definedName name="__MOR4" localSheetId="9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0">[1]!NOV&amp;[1]!DIC</definedName>
    <definedName name="__NOV1" localSheetId="1">[2]!NOV&amp;[2]!DIC</definedName>
    <definedName name="__NOV1" localSheetId="3">[3]!NOV&amp;[3]!DIC</definedName>
    <definedName name="__NOV1" localSheetId="4">[1]!NOV&amp;[1]!DIC</definedName>
    <definedName name="__NOV1" localSheetId="6">[2]!NOV&amp;[2]!DIC</definedName>
    <definedName name="__NOV1" localSheetId="8">[4]!NOV&amp;[4]!DIC</definedName>
    <definedName name="__NOV1" localSheetId="9">[4]!NOV&amp;[4]!DIC</definedName>
    <definedName name="__NOV1">[1]!NOV&amp;[1]!DIC</definedName>
    <definedName name="__NOV2" localSheetId="6">[7]edofza11!$C$43</definedName>
    <definedName name="__NOV2">[8]edofza11!$C$43</definedName>
    <definedName name="__OCT1" localSheetId="0">[1]!OCT&amp;[1]!NOV&amp;[1]!DIC</definedName>
    <definedName name="__OCT1" localSheetId="1">[2]!OCT&amp;[2]!NOV&amp;[2]!DIC</definedName>
    <definedName name="__OCT1" localSheetId="3">[3]!OCT&amp;[3]!NOV&amp;[3]!DIC</definedName>
    <definedName name="__OCT1" localSheetId="4">[1]!OCT&amp;[1]!NOV&amp;[1]!DIC</definedName>
    <definedName name="__OCT1" localSheetId="6">[2]!OCT&amp;[2]!NOV&amp;[2]!DIC</definedName>
    <definedName name="__OCT1" localSheetId="8">[4]!OCT&amp;[4]!NOV&amp;[4]!DIC</definedName>
    <definedName name="__OCT1" localSheetId="9">[4]!OCT&amp;[4]!NOV&amp;[4]!DIC</definedName>
    <definedName name="__OCT1">[1]!OCT&amp;[1]!NOV&amp;[1]!DIC</definedName>
    <definedName name="__OCT2" localSheetId="6">[7]edofza10!$C$22</definedName>
    <definedName name="__OCT2">[8]edofza10!$C$22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localSheetId="3" hidden="1">{"Bruto",#N/A,FALSE,"CONV3T.XLS";"Neto",#N/A,FALSE,"CONV3T.XLS";"UnoB",#N/A,FALSE,"CONV3T.XLS";"Bruto",#N/A,FALSE,"CONV4T.XLS";"Neto",#N/A,FALSE,"CONV4T.XLS";"UnoB",#N/A,FALSE,"CONV4T.XLS"}</definedName>
    <definedName name="__pa2" localSheetId="6" hidden="1">{"Bruto",#N/A,FALSE,"CONV3T.XLS";"Neto",#N/A,FALSE,"CONV3T.XLS";"UnoB",#N/A,FALSE,"CONV3T.XLS";"Bruto",#N/A,FALSE,"CONV4T.XLS";"Neto",#N/A,FALSE,"CONV4T.XLS";"UnoB",#N/A,FALSE,"CONV4T.XLS"}</definedName>
    <definedName name="__pa2" localSheetId="7" hidden="1">{"Bruto",#N/A,FALSE,"CONV3T.XLS";"Neto",#N/A,FALSE,"CONV3T.XLS";"UnoB",#N/A,FALSE,"CONV3T.XLS";"Bruto",#N/A,FALSE,"CONV4T.XLS";"Neto",#N/A,FALSE,"CONV4T.XLS";"UnoB",#N/A,FALSE,"CONV4T.XLS"}</definedName>
    <definedName name="__pa2" localSheetId="8" hidden="1">{"Bruto",#N/A,FALSE,"CONV3T.XLS";"Neto",#N/A,FALSE,"CONV3T.XLS";"UnoB",#N/A,FALSE,"CONV3T.XLS";"Bruto",#N/A,FALSE,"CONV4T.XLS";"Neto",#N/A,FALSE,"CONV4T.XLS";"UnoB",#N/A,FALSE,"CONV4T.XLS"}</definedName>
    <definedName name="__pa2" localSheetId="9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localSheetId="3" hidden="1">{"Bruto",#N/A,FALSE,"CONV3T.XLS";"Neto",#N/A,FALSE,"CONV3T.XLS";"UnoB",#N/A,FALSE,"CONV3T.XLS";"Bruto",#N/A,FALSE,"CONV4T.XLS";"Neto",#N/A,FALSE,"CONV4T.XLS";"UnoB",#N/A,FALSE,"CONV4T.XLS"}</definedName>
    <definedName name="__PAJ4" localSheetId="6" hidden="1">{"Bruto",#N/A,FALSE,"CONV3T.XLS";"Neto",#N/A,FALSE,"CONV3T.XLS";"UnoB",#N/A,FALSE,"CONV3T.XLS";"Bruto",#N/A,FALSE,"CONV4T.XLS";"Neto",#N/A,FALSE,"CONV4T.XLS";"UnoB",#N/A,FALSE,"CONV4T.XLS"}</definedName>
    <definedName name="__PAJ4" localSheetId="7" hidden="1">{"Bruto",#N/A,FALSE,"CONV3T.XLS";"Neto",#N/A,FALSE,"CONV3T.XLS";"UnoB",#N/A,FALSE,"CONV3T.XLS";"Bruto",#N/A,FALSE,"CONV4T.XLS";"Neto",#N/A,FALSE,"CONV4T.XLS";"UnoB",#N/A,FALSE,"CONV4T.XLS"}</definedName>
    <definedName name="__PAJ4" localSheetId="8" hidden="1">{"Bruto",#N/A,FALSE,"CONV3T.XLS";"Neto",#N/A,FALSE,"CONV3T.XLS";"UnoB",#N/A,FALSE,"CONV3T.XLS";"Bruto",#N/A,FALSE,"CONV4T.XLS";"Neto",#N/A,FALSE,"CONV4T.XLS";"UnoB",#N/A,FALSE,"CONV4T.XLS"}</definedName>
    <definedName name="__PAJ4" localSheetId="9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4">#REF!</definedName>
    <definedName name="__PEM96" localSheetId="5">#REF!</definedName>
    <definedName name="__PEM96" localSheetId="6">#REF!</definedName>
    <definedName name="__PEM96" localSheetId="8">#REF!</definedName>
    <definedName name="__PEM96" localSheetId="9">#REF!</definedName>
    <definedName name="__PEM96">#REF!</definedName>
    <definedName name="__PIB08" localSheetId="1">#REF!</definedName>
    <definedName name="__PIB08" localSheetId="4">#REF!</definedName>
    <definedName name="__PIB08" localSheetId="5">#REF!</definedName>
    <definedName name="__PIB08" localSheetId="6">#REF!</definedName>
    <definedName name="__PIB08" localSheetId="8">#REF!</definedName>
    <definedName name="__PIB08" localSheetId="9">#REF!</definedName>
    <definedName name="__PIB08">#REF!</definedName>
    <definedName name="__PIP96" localSheetId="1">#REF!</definedName>
    <definedName name="__PIP96" localSheetId="4">#REF!</definedName>
    <definedName name="__PIP96" localSheetId="5">#REF!</definedName>
    <definedName name="__PIP96" localSheetId="6">#REF!</definedName>
    <definedName name="__PIP96" localSheetId="8">#REF!</definedName>
    <definedName name="__PIP96" localSheetId="9">#REF!</definedName>
    <definedName name="__PIP96">#REF!</definedName>
    <definedName name="__SEP1" localSheetId="0">[1]!SEP&amp;[1]!OCT&amp;[1]!NOV&amp;[1]!DIC</definedName>
    <definedName name="__SEP1" localSheetId="1">[2]!SEP&amp;[2]!OCT&amp;[2]!NOV&amp;[2]!DIC</definedName>
    <definedName name="__SEP1" localSheetId="3">[3]!SEP&amp;[3]!OCT&amp;[3]!NOV&amp;[3]!DIC</definedName>
    <definedName name="__SEP1" localSheetId="4">[1]!SEP&amp;[1]!OCT&amp;[1]!NOV&amp;[1]!DIC</definedName>
    <definedName name="__SEP1" localSheetId="6">[2]!SEP&amp;[2]!OCT&amp;[2]!NOV&amp;[2]!DIC</definedName>
    <definedName name="__SEP1" localSheetId="8">[4]!SEP&amp;[4]!OCT&amp;[4]!NOV&amp;[4]!DIC</definedName>
    <definedName name="__SEP1" localSheetId="9">[4]!SEP&amp;[4]!OCT&amp;[4]!NOV&amp;[4]!DIC</definedName>
    <definedName name="__SEP1">[1]!SEP&amp;[1]!OCT&amp;[1]!NOV&amp;[1]!DIC</definedName>
    <definedName name="__SEP2" localSheetId="6">[7]edofza9!$C$22</definedName>
    <definedName name="__SEP2">[8]edofza9!$C$22</definedName>
    <definedName name="__smg97">'[9]Premisa macro'!$E$4</definedName>
    <definedName name="__syt03" localSheetId="1">#REF!</definedName>
    <definedName name="__syt03" localSheetId="4">#REF!</definedName>
    <definedName name="__syt03" localSheetId="5">#REF!</definedName>
    <definedName name="__syt03" localSheetId="6">#REF!</definedName>
    <definedName name="__syt03" localSheetId="8">#REF!</definedName>
    <definedName name="__syt03" localSheetId="9">#REF!</definedName>
    <definedName name="__syt03">#REF!</definedName>
    <definedName name="__TDC2001" localSheetId="1">'[10]Tipos de Cambio'!$C$4</definedName>
    <definedName name="__TDC2001">'[10]Tipos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localSheetId="3" hidden="1">{"Bruto",#N/A,FALSE,"CONV3T.XLS";"Neto",#N/A,FALSE,"CONV3T.XLS";"UnoB",#N/A,FALSE,"CONV3T.XLS";"Bruto",#N/A,FALSE,"CONV4T.XLS";"Neto",#N/A,FALSE,"CONV4T.XLS";"UnoB",#N/A,FALSE,"CONV4T.XLS"}</definedName>
    <definedName name="__tul2" localSheetId="6" hidden="1">{"Bruto",#N/A,FALSE,"CONV3T.XLS";"Neto",#N/A,FALSE,"CONV3T.XLS";"UnoB",#N/A,FALSE,"CONV3T.XLS";"Bruto",#N/A,FALSE,"CONV4T.XLS";"Neto",#N/A,FALSE,"CONV4T.XLS";"UnoB",#N/A,FALSE,"CONV4T.XLS"}</definedName>
    <definedName name="__tul2" localSheetId="7" hidden="1">{"Bruto",#N/A,FALSE,"CONV3T.XLS";"Neto",#N/A,FALSE,"CONV3T.XLS";"UnoB",#N/A,FALSE,"CONV3T.XLS";"Bruto",#N/A,FALSE,"CONV4T.XLS";"Neto",#N/A,FALSE,"CONV4T.XLS";"UnoB",#N/A,FALSE,"CONV4T.XLS"}</definedName>
    <definedName name="__tul2" localSheetId="8" hidden="1">{"Bruto",#N/A,FALSE,"CONV3T.XLS";"Neto",#N/A,FALSE,"CONV3T.XLS";"UnoB",#N/A,FALSE,"CONV3T.XLS";"Bruto",#N/A,FALSE,"CONV4T.XLS";"Neto",#N/A,FALSE,"CONV4T.XLS";"UnoB",#N/A,FALSE,"CONV4T.XLS"}</definedName>
    <definedName name="__tul2" localSheetId="9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localSheetId="3" hidden="1">{"Bruto",#N/A,FALSE,"CONV3T.XLS";"Neto",#N/A,FALSE,"CONV3T.XLS";"UnoB",#N/A,FALSE,"CONV3T.XLS";"Bruto",#N/A,FALSE,"CONV4T.XLS";"Neto",#N/A,FALSE,"CONV4T.XLS";"UnoB",#N/A,FALSE,"CONV4T.XLS"}</definedName>
    <definedName name="__TUL4" localSheetId="6" hidden="1">{"Bruto",#N/A,FALSE,"CONV3T.XLS";"Neto",#N/A,FALSE,"CONV3T.XLS";"UnoB",#N/A,FALSE,"CONV3T.XLS";"Bruto",#N/A,FALSE,"CONV4T.XLS";"Neto",#N/A,FALSE,"CONV4T.XLS";"UnoB",#N/A,FALSE,"CONV4T.XLS"}</definedName>
    <definedName name="__TUL4" localSheetId="7" hidden="1">{"Bruto",#N/A,FALSE,"CONV3T.XLS";"Neto",#N/A,FALSE,"CONV3T.XLS";"UnoB",#N/A,FALSE,"CONV3T.XLS";"Bruto",#N/A,FALSE,"CONV4T.XLS";"Neto",#N/A,FALSE,"CONV4T.XLS";"UnoB",#N/A,FALSE,"CONV4T.XLS"}</definedName>
    <definedName name="__TUL4" localSheetId="8" hidden="1">{"Bruto",#N/A,FALSE,"CONV3T.XLS";"Neto",#N/A,FALSE,"CONV3T.XLS";"UnoB",#N/A,FALSE,"CONV3T.XLS";"Bruto",#N/A,FALSE,"CONV4T.XLS";"Neto",#N/A,FALSE,"CONV4T.XLS";"UnoB",#N/A,FALSE,"CONV4T.XLS"}</definedName>
    <definedName name="__TUL4" localSheetId="9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localSheetId="3" hidden="1">{"Bruto",#N/A,FALSE,"CONV3T.XLS";"Neto",#N/A,FALSE,"CONV3T.XLS";"UnoB",#N/A,FALSE,"CONV3T.XLS";"Bruto",#N/A,FALSE,"CONV4T.XLS";"Neto",#N/A,FALSE,"CONV4T.XLS";"UnoB",#N/A,FALSE,"CONV4T.XLS"}</definedName>
    <definedName name="__WRN4444" localSheetId="6" hidden="1">{"Bruto",#N/A,FALSE,"CONV3T.XLS";"Neto",#N/A,FALSE,"CONV3T.XLS";"UnoB",#N/A,FALSE,"CONV3T.XLS";"Bruto",#N/A,FALSE,"CONV4T.XLS";"Neto",#N/A,FALSE,"CONV4T.XLS";"UnoB",#N/A,FALSE,"CONV4T.XLS"}</definedName>
    <definedName name="__WRN4444" localSheetId="7" hidden="1">{"Bruto",#N/A,FALSE,"CONV3T.XLS";"Neto",#N/A,FALSE,"CONV3T.XLS";"UnoB",#N/A,FALSE,"CONV3T.XLS";"Bruto",#N/A,FALSE,"CONV4T.XLS";"Neto",#N/A,FALSE,"CONV4T.XLS";"UnoB",#N/A,FALSE,"CONV4T.XLS"}</definedName>
    <definedName name="__WRN4444" localSheetId="8" hidden="1">{"Bruto",#N/A,FALSE,"CONV3T.XLS";"Neto",#N/A,FALSE,"CONV3T.XLS";"UnoB",#N/A,FALSE,"CONV3T.XLS";"Bruto",#N/A,FALSE,"CONV4T.XLS";"Neto",#N/A,FALSE,"CONV4T.XLS";"UnoB",#N/A,FALSE,"CONV4T.XLS"}</definedName>
    <definedName name="__WRN4444" localSheetId="9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[12]BANPRO99!#REF!</definedName>
    <definedName name="_3O0504" localSheetId="1">[12]BANPRO99!#REF!</definedName>
    <definedName name="_3O0504" localSheetId="3">[12]BANPRO99!#REF!</definedName>
    <definedName name="_3O0504" localSheetId="4">[12]BANPRO99!#REF!</definedName>
    <definedName name="_3O0504" localSheetId="6">[12]BANPRO99!#REF!</definedName>
    <definedName name="_3O0504" localSheetId="8">[12]BANPRO99!#REF!</definedName>
    <definedName name="_3O0504" localSheetId="9">[12]BANPRO99!#REF!</definedName>
    <definedName name="_3O0504">[12]BANPRO99!#REF!</definedName>
    <definedName name="_5000DEF">#N/A</definedName>
    <definedName name="_51542" localSheetId="8" hidden="1">{"Bruto",#N/A,FALSE,"CONV3T.XLS";"Neto",#N/A,FALSE,"CONV3T.XLS";"UnoB",#N/A,FALSE,"CONV3T.XLS";"Bruto",#N/A,FALSE,"CONV4T.XLS";"Neto",#N/A,FALSE,"CONV4T.XLS";"UnoB",#N/A,FALSE,"CONV4T.XLS"}</definedName>
    <definedName name="_51542" localSheetId="9" hidden="1">{"Bruto",#N/A,FALSE,"CONV3T.XLS";"Neto",#N/A,FALSE,"CONV3T.XLS";"UnoB",#N/A,FALSE,"CONV3T.XLS";"Bruto",#N/A,FALSE,"CONV4T.XLS";"Neto",#N/A,FALSE,"CONV4T.XLS";"UnoB",#N/A,FALSE,"CONV4T.XLS"}</definedName>
    <definedName name="_51542" hidden="1">{"Bruto",#N/A,FALSE,"CONV3T.XLS";"Neto",#N/A,FALSE,"CONV3T.XLS";"UnoB",#N/A,FALSE,"CONV3T.XLS";"Bruto",#N/A,FALSE,"CONV4T.XLS";"Neto",#N/A,FALSE,"CONV4T.XLS";"UnoB",#N/A,FALSE,"CONV4T.XLS"}</definedName>
    <definedName name="_6000">#N/A</definedName>
    <definedName name="_6000DEF">#N/A</definedName>
    <definedName name="_ABR1" localSheetId="0">[1]!ABR&amp;[1]!MAY&amp;[1]!JUN&amp;[1]!JUL&amp;[1]!AGO&amp;[1]!SEP</definedName>
    <definedName name="_ABR1" localSheetId="1">[2]!ABR&amp;[2]!MAY&amp;[2]!JUN&amp;[2]!JUL&amp;[2]!AGO&amp;[2]!SEP</definedName>
    <definedName name="_ABR1" localSheetId="3">[3]!ABR&amp;[3]!MAY&amp;[3]!JUN&amp;[3]!JUL&amp;[3]!AGO&amp;[3]!SEP</definedName>
    <definedName name="_ABR1" localSheetId="4">[1]!ABR&amp;[1]!MAY&amp;[1]!JUN&amp;[1]!JUL&amp;[1]!AGO&amp;[1]!SEP</definedName>
    <definedName name="_ABR1" localSheetId="6">[2]!ABR&amp;[2]!MAY&amp;[2]!JUN&amp;[2]!JUL&amp;[2]!AGO&amp;[2]!SEP</definedName>
    <definedName name="_ABR1" localSheetId="8">[4]!ABR&amp;[4]!MAY&amp;[4]!JUN&amp;[4]!JUL&amp;[4]!AGO&amp;[4]!SEP</definedName>
    <definedName name="_ABR1" localSheetId="9">[4]!ABR&amp;[4]!MAY&amp;[4]!JUN&amp;[4]!JUL&amp;[4]!AGO&amp;[4]!SEP</definedName>
    <definedName name="_ABR1">[1]!ABR&amp;[1]!MAY&amp;[1]!JUN&amp;[1]!JUL&amp;[1]!AGO&amp;[1]!SEP</definedName>
    <definedName name="_ABR2" localSheetId="6">[7]edofza4!$C$22</definedName>
    <definedName name="_ABR2">[8]edofza4!$C$22</definedName>
    <definedName name="_AGO1" localSheetId="0">[1]!AGO&amp;[1]!SEP&amp;[1]!OCT&amp;[1]!NOV&amp;[1]!DIC</definedName>
    <definedName name="_AGO1" localSheetId="1">[2]!AGO&amp;[2]!SEP&amp;[2]!OCT&amp;[2]!NOV&amp;[2]!DIC</definedName>
    <definedName name="_AGO1" localSheetId="3">[3]!AGO&amp;[3]!SEP&amp;[3]!OCT&amp;[3]!NOV&amp;[3]!DIC</definedName>
    <definedName name="_AGO1" localSheetId="4">[1]!AGO&amp;[1]!SEP&amp;[1]!OCT&amp;[1]!NOV&amp;[1]!DIC</definedName>
    <definedName name="_AGO1" localSheetId="6">[2]!AGO&amp;[2]!SEP&amp;[2]!OCT&amp;[2]!NOV&amp;[2]!DIC</definedName>
    <definedName name="_AGO1" localSheetId="8">[4]!AGO&amp;[4]!SEP&amp;[4]!OCT&amp;[4]!NOV&amp;[4]!DIC</definedName>
    <definedName name="_AGO1" localSheetId="9">[4]!AGO&amp;[4]!SEP&amp;[4]!OCT&amp;[4]!NOV&amp;[4]!DIC</definedName>
    <definedName name="_AGO1">[1]!AGO&amp;[1]!SEP&amp;[1]!OCT&amp;[1]!NOV&amp;[1]!DIC</definedName>
    <definedName name="_AGO2" localSheetId="6">[7]edofza8!$C$22</definedName>
    <definedName name="_AGO2">[8]edofza8!$C$22</definedName>
    <definedName name="_ASA96" localSheetId="0">#REF!</definedName>
    <definedName name="_ASA96" localSheetId="1">#REF!</definedName>
    <definedName name="_ASA96" localSheetId="3">#REF!</definedName>
    <definedName name="_ASA96" localSheetId="4">#REF!</definedName>
    <definedName name="_ASA96" localSheetId="6">#REF!</definedName>
    <definedName name="_ASA96" localSheetId="8">#REF!</definedName>
    <definedName name="_ASA96" localSheetId="9">#REF!</definedName>
    <definedName name="_ASA96">#REF!</definedName>
    <definedName name="_base" localSheetId="0">[12]BANPRO99!#REF!</definedName>
    <definedName name="_base" localSheetId="1">[12]BANPRO99!#REF!</definedName>
    <definedName name="_base" localSheetId="3">[12]BANPRO99!#REF!</definedName>
    <definedName name="_base" localSheetId="4">[12]BANPRO99!#REF!</definedName>
    <definedName name="_base" localSheetId="6">[12]BANPRO99!#REF!</definedName>
    <definedName name="_base" localSheetId="8">[12]BANPRO99!#REF!</definedName>
    <definedName name="_base" localSheetId="9">[12]BANPRO99!#REF!</definedName>
    <definedName name="_base">[12]BANPRO99!#REF!</definedName>
    <definedName name="_cad179" localSheetId="0">'[5]Mod Eco Controlados 99'!#REF!</definedName>
    <definedName name="_cad179" localSheetId="1">'[5]Mod Eco Controlados 99'!#REF!</definedName>
    <definedName name="_cad179" localSheetId="3">'[5]Mod Eco Controlados 99'!#REF!</definedName>
    <definedName name="_cad179" localSheetId="4">'[5]Mod Eco Controlados 99'!#REF!</definedName>
    <definedName name="_cad179" localSheetId="6">'[5]Mod Eco Controlados 99'!#REF!</definedName>
    <definedName name="_cad179" localSheetId="8">'[5]Mod Eco Controlados 99'!#REF!</definedName>
    <definedName name="_cad179" localSheetId="9">'[5]Mod Eco Controlados 99'!#REF!</definedName>
    <definedName name="_cad179">'[5]Mod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localSheetId="3" hidden="1">{"Bruto",#N/A,FALSE,"CONV3T.XLS";"Neto",#N/A,FALSE,"CONV3T.XLS";"UnoB",#N/A,FALSE,"CONV3T.XLS";"Bruto",#N/A,FALSE,"CONV4T.XLS";"Neto",#N/A,FALSE,"CONV4T.XLS";"UnoB",#N/A,FALSE,"CONV4T.XLS"}</definedName>
    <definedName name="_CAN2" localSheetId="6" hidden="1">{"Bruto",#N/A,FALSE,"CONV3T.XLS";"Neto",#N/A,FALSE,"CONV3T.XLS";"UnoB",#N/A,FALSE,"CONV3T.XLS";"Bruto",#N/A,FALSE,"CONV4T.XLS";"Neto",#N/A,FALSE,"CONV4T.XLS";"UnoB",#N/A,FALSE,"CONV4T.XLS"}</definedName>
    <definedName name="_CAN2" localSheetId="7" hidden="1">{"Bruto",#N/A,FALSE,"CONV3T.XLS";"Neto",#N/A,FALSE,"CONV3T.XLS";"UnoB",#N/A,FALSE,"CONV3T.XLS";"Bruto",#N/A,FALSE,"CONV4T.XLS";"Neto",#N/A,FALSE,"CONV4T.XLS";"UnoB",#N/A,FALSE,"CONV4T.XLS"}</definedName>
    <definedName name="_CAN2" localSheetId="8" hidden="1">{"Bruto",#N/A,FALSE,"CONV3T.XLS";"Neto",#N/A,FALSE,"CONV3T.XLS";"UnoB",#N/A,FALSE,"CONV3T.XLS";"Bruto",#N/A,FALSE,"CONV4T.XLS";"Neto",#N/A,FALSE,"CONV4T.XLS";"UnoB",#N/A,FALSE,"CONV4T.XLS"}</definedName>
    <definedName name="_CAN2" localSheetId="9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localSheetId="3" hidden="1">{"Bruto",#N/A,FALSE,"CONV3T.XLS";"Neto",#N/A,FALSE,"CONV3T.XLS";"UnoB",#N/A,FALSE,"CONV3T.XLS";"Bruto",#N/A,FALSE,"CONV4T.XLS";"Neto",#N/A,FALSE,"CONV4T.XLS";"UnoB",#N/A,FALSE,"CONV4T.XLS"}</definedName>
    <definedName name="_CAN4" localSheetId="6" hidden="1">{"Bruto",#N/A,FALSE,"CONV3T.XLS";"Neto",#N/A,FALSE,"CONV3T.XLS";"UnoB",#N/A,FALSE,"CONV3T.XLS";"Bruto",#N/A,FALSE,"CONV4T.XLS";"Neto",#N/A,FALSE,"CONV4T.XLS";"UnoB",#N/A,FALSE,"CONV4T.XLS"}</definedName>
    <definedName name="_CAN4" localSheetId="7" hidden="1">{"Bruto",#N/A,FALSE,"CONV3T.XLS";"Neto",#N/A,FALSE,"CONV3T.XLS";"UnoB",#N/A,FALSE,"CONV3T.XLS";"Bruto",#N/A,FALSE,"CONV4T.XLS";"Neto",#N/A,FALSE,"CONV4T.XLS";"UnoB",#N/A,FALSE,"CONV4T.XLS"}</definedName>
    <definedName name="_CAN4" localSheetId="8" hidden="1">{"Bruto",#N/A,FALSE,"CONV3T.XLS";"Neto",#N/A,FALSE,"CONV3T.XLS";"UnoB",#N/A,FALSE,"CONV3T.XLS";"Bruto",#N/A,FALSE,"CONV4T.XLS";"Neto",#N/A,FALSE,"CONV4T.XLS";"UnoB",#N/A,FALSE,"CONV4T.XLS"}</definedName>
    <definedName name="_CAN4" localSheetId="9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 localSheetId="1">#REF!</definedName>
    <definedName name="_CFD02" localSheetId="3">#REF!</definedName>
    <definedName name="_CFD02" localSheetId="4">#REF!</definedName>
    <definedName name="_CFD02" localSheetId="6">#REF!</definedName>
    <definedName name="_CFD02" localSheetId="8">#REF!</definedName>
    <definedName name="_CFD02" localSheetId="9">#REF!</definedName>
    <definedName name="_CFD02">#REF!</definedName>
    <definedName name="_CFE96" localSheetId="0">#REF!</definedName>
    <definedName name="_CFE96" localSheetId="1">#REF!</definedName>
    <definedName name="_CFE96" localSheetId="3">#REF!</definedName>
    <definedName name="_CFE96" localSheetId="4">#REF!</definedName>
    <definedName name="_CFE96" localSheetId="6">#REF!</definedName>
    <definedName name="_CFE96" localSheetId="8">#REF!</definedName>
    <definedName name="_CFE96" localSheetId="9">#REF!</definedName>
    <definedName name="_CFE96">#REF!</definedName>
    <definedName name="_CON96" localSheetId="0">#REF!</definedName>
    <definedName name="_CON96" localSheetId="1">#REF!</definedName>
    <definedName name="_CON96" localSheetId="3">#REF!</definedName>
    <definedName name="_CON96" localSheetId="4">#REF!</definedName>
    <definedName name="_CON96" localSheetId="6">#REF!</definedName>
    <definedName name="_CON96" localSheetId="8">#REF!</definedName>
    <definedName name="_CON96" localSheetId="9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localSheetId="4" hidden="1">{"Bruto",#N/A,FALSE,"CONV3T.XLS";"Neto",#N/A,FALSE,"CONV3T.XLS";"UnoB",#N/A,FALSE,"CONV3T.XLS";"Bruto",#N/A,FALSE,"CONV4T.XLS";"Neto",#N/A,FALSE,"CONV4T.XLS";"UnoB",#N/A,FALSE,"CONV4T.XLS"}</definedName>
    <definedName name="_COR4" localSheetId="5" hidden="1">{"Bruto",#N/A,FALSE,"CONV3T.XLS";"Neto",#N/A,FALSE,"CONV3T.XLS";"UnoB",#N/A,FALSE,"CONV3T.XLS";"Bruto",#N/A,FALSE,"CONV4T.XLS";"Neto",#N/A,FALSE,"CONV4T.XLS";"UnoB",#N/A,FALSE,"CONV4T.XLS"}</definedName>
    <definedName name="_COR4" localSheetId="6" hidden="1">{"Bruto",#N/A,FALSE,"CONV3T.XLS";"Neto",#N/A,FALSE,"CONV3T.XLS";"UnoB",#N/A,FALSE,"CONV3T.XLS";"Bruto",#N/A,FALSE,"CONV4T.XLS";"Neto",#N/A,FALSE,"CONV4T.XLS";"UnoB",#N/A,FALSE,"CONV4T.XLS"}</definedName>
    <definedName name="_COR4" localSheetId="8" hidden="1">{"Bruto",#N/A,FALSE,"CONV3T.XLS";"Neto",#N/A,FALSE,"CONV3T.XLS";"UnoB",#N/A,FALSE,"CONV3T.XLS";"Bruto",#N/A,FALSE,"CONV4T.XLS";"Neto",#N/A,FALSE,"CONV4T.XLS";"UnoB",#N/A,FALSE,"CONV4T.XLS"}</definedName>
    <definedName name="_COR4" localSheetId="9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localSheetId="4" hidden="1">{"Bruto",#N/A,FALSE,"CONV3T.XLS";"Neto",#N/A,FALSE,"CONV3T.XLS";"UnoB",#N/A,FALSE,"CONV3T.XLS";"Bruto",#N/A,FALSE,"CONV4T.XLS";"Neto",#N/A,FALSE,"CONV4T.XLS";"UnoB",#N/A,FALSE,"CONV4T.XLS"}</definedName>
    <definedName name="_COS4" localSheetId="5" hidden="1">{"Bruto",#N/A,FALSE,"CONV3T.XLS";"Neto",#N/A,FALSE,"CONV3T.XLS";"UnoB",#N/A,FALSE,"CONV3T.XLS";"Bruto",#N/A,FALSE,"CONV4T.XLS";"Neto",#N/A,FALSE,"CONV4T.XLS";"UnoB",#N/A,FALSE,"CONV4T.XLS"}</definedName>
    <definedName name="_COS4" localSheetId="6" hidden="1">{"Bruto",#N/A,FALSE,"CONV3T.XLS";"Neto",#N/A,FALSE,"CONV3T.XLS";"UnoB",#N/A,FALSE,"CONV3T.XLS";"Bruto",#N/A,FALSE,"CONV4T.XLS";"Neto",#N/A,FALSE,"CONV4T.XLS";"UnoB",#N/A,FALSE,"CONV4T.XLS"}</definedName>
    <definedName name="_COS4" localSheetId="8" hidden="1">{"Bruto",#N/A,FALSE,"CONV3T.XLS";"Neto",#N/A,FALSE,"CONV3T.XLS";"UnoB",#N/A,FALSE,"CONV3T.XLS";"Bruto",#N/A,FALSE,"CONV4T.XLS";"Neto",#N/A,FALSE,"CONV4T.XLS";"UnoB",#N/A,FALSE,"CONV4T.XLS"}</definedName>
    <definedName name="_COS4" localSheetId="9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'[9]Premisas IMSS'!$M$12</definedName>
    <definedName name="_def2">'[9]Premisas IMSS'!$M$13</definedName>
    <definedName name="_def3">'[9]Premisas IMSS'!$M$14</definedName>
    <definedName name="_def4">'[9]Premisas IMSS'!$M$15</definedName>
    <definedName name="_def5">'[9]Premisas IMSS'!$M$16</definedName>
    <definedName name="_def6">'[9]Premisas IMSS'!$M$17</definedName>
    <definedName name="_DIC2" localSheetId="6">[7]edofza12!$C$22</definedName>
    <definedName name="_DIC2">[8]edofza12!$C$22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localSheetId="3" hidden="1">{"Bruto",#N/A,FALSE,"CONV3T.XLS";"Neto",#N/A,FALSE,"CONV3T.XLS";"UnoB",#N/A,FALSE,"CONV3T.XLS";"Bruto",#N/A,FALSE,"CONV4T.XLS";"Neto",#N/A,FALSE,"CONV4T.XLS";"UnoB",#N/A,FALSE,"CONV4T.XLS"}</definedName>
    <definedName name="_ee1" localSheetId="6" hidden="1">{"Bruto",#N/A,FALSE,"CONV3T.XLS";"Neto",#N/A,FALSE,"CONV3T.XLS";"UnoB",#N/A,FALSE,"CONV3T.XLS";"Bruto",#N/A,FALSE,"CONV4T.XLS";"Neto",#N/A,FALSE,"CONV4T.XLS";"UnoB",#N/A,FALSE,"CONV4T.XLS"}</definedName>
    <definedName name="_ee1" localSheetId="7" hidden="1">{"Bruto",#N/A,FALSE,"CONV3T.XLS";"Neto",#N/A,FALSE,"CONV3T.XLS";"UnoB",#N/A,FALSE,"CONV3T.XLS";"Bruto",#N/A,FALSE,"CONV4T.XLS";"Neto",#N/A,FALSE,"CONV4T.XLS";"UnoB",#N/A,FALSE,"CONV4T.XLS"}</definedName>
    <definedName name="_ee1" localSheetId="8" hidden="1">{"Bruto",#N/A,FALSE,"CONV3T.XLS";"Neto",#N/A,FALSE,"CONV3T.XLS";"UnoB",#N/A,FALSE,"CONV3T.XLS";"Bruto",#N/A,FALSE,"CONV4T.XLS";"Neto",#N/A,FALSE,"CONV4T.XLS";"UnoB",#N/A,FALSE,"CONV4T.XLS"}</definedName>
    <definedName name="_ee1" localSheetId="9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 localSheetId="6">[7]edofza1!$C$22</definedName>
    <definedName name="_ENE2">[8]edofza1!$C$22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localSheetId="3" hidden="1">{"Bruto",#N/A,FALSE,"CONV3T.XLS";"Neto",#N/A,FALSE,"CONV3T.XLS";"UnoB",#N/A,FALSE,"CONV3T.XLS";"Bruto",#N/A,FALSE,"CONV4T.XLS";"Neto",#N/A,FALSE,"CONV4T.XLS";"UnoB",#N/A,FALSE,"CONV4T.XLS"}</definedName>
    <definedName name="_esc2" localSheetId="6" hidden="1">{"Bruto",#N/A,FALSE,"CONV3T.XLS";"Neto",#N/A,FALSE,"CONV3T.XLS";"UnoB",#N/A,FALSE,"CONV3T.XLS";"Bruto",#N/A,FALSE,"CONV4T.XLS";"Neto",#N/A,FALSE,"CONV4T.XLS";"UnoB",#N/A,FALSE,"CONV4T.XLS"}</definedName>
    <definedName name="_esc2" localSheetId="7" hidden="1">{"Bruto",#N/A,FALSE,"CONV3T.XLS";"Neto",#N/A,FALSE,"CONV3T.XLS";"UnoB",#N/A,FALSE,"CONV3T.XLS";"Bruto",#N/A,FALSE,"CONV4T.XLS";"Neto",#N/A,FALSE,"CONV4T.XLS";"UnoB",#N/A,FALSE,"CONV4T.XLS"}</definedName>
    <definedName name="_esc2" localSheetId="8" hidden="1">{"Bruto",#N/A,FALSE,"CONV3T.XLS";"Neto",#N/A,FALSE,"CONV3T.XLS";"UnoB",#N/A,FALSE,"CONV3T.XLS";"Bruto",#N/A,FALSE,"CONV4T.XLS";"Neto",#N/A,FALSE,"CONV4T.XLS";"UnoB",#N/A,FALSE,"CONV4T.XLS"}</definedName>
    <definedName name="_esc2" localSheetId="9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localSheetId="3" hidden="1">{"Bruto",#N/A,FALSE,"CONV3T.XLS";"Neto",#N/A,FALSE,"CONV3T.XLS";"UnoB",#N/A,FALSE,"CONV3T.XLS";"Bruto",#N/A,FALSE,"CONV4T.XLS";"Neto",#N/A,FALSE,"CONV4T.XLS";"UnoB",#N/A,FALSE,"CONV4T.XLS"}</definedName>
    <definedName name="_ESC4" localSheetId="6" hidden="1">{"Bruto",#N/A,FALSE,"CONV3T.XLS";"Neto",#N/A,FALSE,"CONV3T.XLS";"UnoB",#N/A,FALSE,"CONV3T.XLS";"Bruto",#N/A,FALSE,"CONV4T.XLS";"Neto",#N/A,FALSE,"CONV4T.XLS";"UnoB",#N/A,FALSE,"CONV4T.XLS"}</definedName>
    <definedName name="_ESC4" localSheetId="7" hidden="1">{"Bruto",#N/A,FALSE,"CONV3T.XLS";"Neto",#N/A,FALSE,"CONV3T.XLS";"UnoB",#N/A,FALSE,"CONV3T.XLS";"Bruto",#N/A,FALSE,"CONV4T.XLS";"Neto",#N/A,FALSE,"CONV4T.XLS";"UnoB",#N/A,FALSE,"CONV4T.XLS"}</definedName>
    <definedName name="_ESC4" localSheetId="8" hidden="1">{"Bruto",#N/A,FALSE,"CONV3T.XLS";"Neto",#N/A,FALSE,"CONV3T.XLS";"UnoB",#N/A,FALSE,"CONV3T.XLS";"Bruto",#N/A,FALSE,"CONV4T.XLS";"Neto",#N/A,FALSE,"CONV4T.XLS";"UnoB",#N/A,FALSE,"CONV4T.XLS"}</definedName>
    <definedName name="_ESC4" localSheetId="9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0">[1]!FEB&amp;[1]!MAR&amp;[1]!ABR&amp;[1]!MAY&amp;[1]!JUN&amp;[1]!JUL</definedName>
    <definedName name="_FEB1" localSheetId="1">[2]!FEB&amp;[2]!MAR&amp;[2]!ABR&amp;[2]!MAY&amp;[2]!JUN&amp;[2]!JUL</definedName>
    <definedName name="_FEB1" localSheetId="3">[3]!FEB&amp;[3]!MAR&amp;[3]!ABR&amp;[3]!MAY&amp;[3]!JUN&amp;[3]!JUL</definedName>
    <definedName name="_FEB1" localSheetId="4">[1]!FEB&amp;[1]!MAR&amp;[1]!ABR&amp;[1]!MAY&amp;[1]!JUN&amp;[1]!JUL</definedName>
    <definedName name="_FEB1" localSheetId="6">[2]!FEB&amp;[2]!MAR&amp;[2]!ABR&amp;[2]!MAY&amp;[2]!JUN&amp;[2]!JUL</definedName>
    <definedName name="_FEB1" localSheetId="8">[4]!FEB&amp;[4]!MAR&amp;[4]!ABR&amp;[4]!MAY&amp;[4]!JUN&amp;[4]!JUL</definedName>
    <definedName name="_FEB1" localSheetId="9">[4]!FEB&amp;[4]!MAR&amp;[4]!ABR&amp;[4]!MAY&amp;[4]!JUN&amp;[4]!JUL</definedName>
    <definedName name="_FEB1">[1]!FEB&amp;[1]!MAR&amp;[1]!ABR&amp;[1]!MAY&amp;[1]!JUN&amp;[1]!JUL</definedName>
    <definedName name="_FEB2" localSheetId="6">[7]edofza2!$C$22</definedName>
    <definedName name="_FEB2">[8]edofza2!$C$22</definedName>
    <definedName name="_Fill" localSheetId="0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0" hidden="1">'Anexo 10'!$A$11:$L$85</definedName>
    <definedName name="_xlnm._FilterDatabase" localSheetId="1" hidden="1">'Anexo 11'!$A$11:$ED$202</definedName>
    <definedName name="_xlnm._FilterDatabase" localSheetId="2" hidden="1">'Anexo 12'!$A$11:$J$130</definedName>
    <definedName name="_xlnm._FilterDatabase" localSheetId="3" hidden="1">'Anexo 13'!$D$11:$D$163</definedName>
    <definedName name="_xlnm._FilterDatabase" localSheetId="4" hidden="1">'Anexo 14'!$A$11:$K$70</definedName>
    <definedName name="_xlnm._FilterDatabase" localSheetId="5" hidden="1">'Anexo 15'!$A$11:$K$31</definedName>
    <definedName name="_xlnm._FilterDatabase" localSheetId="6" hidden="1">'Anexo 16 '!$A$1:$B$1</definedName>
    <definedName name="_xlnm._FilterDatabase" localSheetId="7" hidden="1">'Anexo 17'!$A$11:$I$96</definedName>
    <definedName name="_xlnm._FilterDatabase" localSheetId="8" hidden="1">'Anexo 18'!$A$11:$I$11</definedName>
    <definedName name="_xlnm._FilterDatabase" localSheetId="9" hidden="1">'Anexo 19'!$A$11:$I$93</definedName>
    <definedName name="_JUL1" localSheetId="0">[1]!JUL&amp;[1]!AGO&amp;[1]!SEP&amp;[1]!OCT&amp;[1]!NOV</definedName>
    <definedName name="_JUL1" localSheetId="1">[2]!JUL&amp;[2]!AGO&amp;[2]!SEP&amp;[2]!OCT&amp;[2]!NOV</definedName>
    <definedName name="_JUL1" localSheetId="3">[3]!JUL&amp;[3]!AGO&amp;[3]!SEP&amp;[3]!OCT&amp;[3]!NOV</definedName>
    <definedName name="_JUL1" localSheetId="4">[1]!JUL&amp;[1]!AGO&amp;[1]!SEP&amp;[1]!OCT&amp;[1]!NOV</definedName>
    <definedName name="_JUL1" localSheetId="6">[2]!JUL&amp;[2]!AGO&amp;[2]!SEP&amp;[2]!OCT&amp;[2]!NOV</definedName>
    <definedName name="_JUL1" localSheetId="8">[4]!JUL&amp;[4]!AGO&amp;[4]!SEP&amp;[4]!OCT&amp;[4]!NOV</definedName>
    <definedName name="_JUL1" localSheetId="9">[4]!JUL&amp;[4]!AGO&amp;[4]!SEP&amp;[4]!OCT&amp;[4]!NOV</definedName>
    <definedName name="_JUL1">[1]!JUL&amp;[1]!AGO&amp;[1]!SEP&amp;[1]!OCT&amp;[1]!NOV</definedName>
    <definedName name="_JUL2" localSheetId="6">[7]edofza7!$C$22</definedName>
    <definedName name="_JUL2">[8]edofza7!$C$22</definedName>
    <definedName name="_JUN1" localSheetId="0">[1]!JUN&amp;[1]!JUL&amp;[1]!AGO&amp;[1]!SEP&amp;[1]!OCT</definedName>
    <definedName name="_JUN1" localSheetId="1">[2]!JUN&amp;[2]!JUL&amp;[2]!AGO&amp;[2]!SEP&amp;[2]!OCT</definedName>
    <definedName name="_JUN1" localSheetId="3">[3]!JUN&amp;[3]!JUL&amp;[3]!AGO&amp;[3]!SEP&amp;[3]!OCT</definedName>
    <definedName name="_JUN1" localSheetId="4">[1]!JUN&amp;[1]!JUL&amp;[1]!AGO&amp;[1]!SEP&amp;[1]!OCT</definedName>
    <definedName name="_JUN1" localSheetId="6">[2]!JUN&amp;[2]!JUL&amp;[2]!AGO&amp;[2]!SEP&amp;[2]!OCT</definedName>
    <definedName name="_JUN1" localSheetId="8">[4]!JUN&amp;[4]!JUL&amp;[4]!AGO&amp;[4]!SEP&amp;[4]!OCT</definedName>
    <definedName name="_JUN1" localSheetId="9">[4]!JUN&amp;[4]!JUL&amp;[4]!AGO&amp;[4]!SEP&amp;[4]!OCT</definedName>
    <definedName name="_JUN1">[1]!JUN&amp;[1]!JUL&amp;[1]!AGO&amp;[1]!SEP&amp;[1]!OCT</definedName>
    <definedName name="_JUN2" localSheetId="6">[7]edofza6!$C$22</definedName>
    <definedName name="_JUN2">[8]edofza6!$C$22</definedName>
    <definedName name="_Key1" localSheetId="0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hidden="1">#REF!</definedName>
    <definedName name="_kjljbcsd" localSheetId="8" hidden="1">{"Bruto",#N/A,FALSE,"CONV3T.XLS";"Neto",#N/A,FALSE,"CONV3T.XLS";"UnoB",#N/A,FALSE,"CONV3T.XLS";"Bruto",#N/A,FALSE,"CONV4T.XLS";"Neto",#N/A,FALSE,"CONV4T.XLS";"UnoB",#N/A,FALSE,"CONV4T.XLS"}</definedName>
    <definedName name="_kjljbcsd" localSheetId="9" hidden="1">{"Bruto",#N/A,FALSE,"CONV3T.XLS";"Neto",#N/A,FALSE,"CONV3T.XLS";"UnoB",#N/A,FALSE,"CONV3T.XLS";"Bruto",#N/A,FALSE,"CONV4T.XLS";"Neto",#N/A,FALSE,"CONV4T.XLS";"UnoB",#N/A,FALSE,"CONV4T.XLS"}</definedName>
    <definedName name="_kjljbcsd" hidden="1">{"Bruto",#N/A,FALSE,"CONV3T.XLS";"Neto",#N/A,FALSE,"CONV3T.XLS";"UnoB",#N/A,FALSE,"CONV3T.XLS";"Bruto",#N/A,FALSE,"CONV4T.XLS";"Neto",#N/A,FALSE,"CONV4T.XLS";"UnoB",#N/A,FALSE,"CONV4T.XLS"}</definedName>
    <definedName name="_MAR1" localSheetId="0">[1]!MAR&amp;[1]!ABR&amp;[1]!MAY&amp;[1]!JUN&amp;[1]!JUL&amp;[1]!AGO</definedName>
    <definedName name="_MAR1" localSheetId="1">[2]!MAR&amp;[2]!ABR&amp;[2]!MAY&amp;[2]!JUN&amp;[2]!JUL&amp;[2]!AGO</definedName>
    <definedName name="_MAR1" localSheetId="3">[3]!MAR&amp;[3]!ABR&amp;[3]!MAY&amp;[3]!JUN&amp;[3]!JUL&amp;[3]!AGO</definedName>
    <definedName name="_MAR1" localSheetId="4">[1]!MAR&amp;[1]!ABR&amp;[1]!MAY&amp;[1]!JUN&amp;[1]!JUL&amp;[1]!AGO</definedName>
    <definedName name="_MAR1" localSheetId="6">[2]!MAR&amp;[2]!ABR&amp;[2]!MAY&amp;[2]!JUN&amp;[2]!JUL&amp;[2]!AGO</definedName>
    <definedName name="_MAR1" localSheetId="8">[4]!MAR&amp;[4]!ABR&amp;[4]!MAY&amp;[4]!JUN&amp;[4]!JUL&amp;[4]!AGO</definedName>
    <definedName name="_MAR1" localSheetId="9">[4]!MAR&amp;[4]!ABR&amp;[4]!MAY&amp;[4]!JUN&amp;[4]!JUL&amp;[4]!AGO</definedName>
    <definedName name="_MAR1">[1]!MAR&amp;[1]!ABR&amp;[1]!MAY&amp;[1]!JUN&amp;[1]!JUL&amp;[1]!AGO</definedName>
    <definedName name="_MAR2" localSheetId="6">[7]edofza3!$C$22</definedName>
    <definedName name="_MAR2">[8]edofza3!$C$22</definedName>
    <definedName name="_MAY1" localSheetId="0">[1]!MAY&amp;[1]!JUN&amp;[1]!JUL&amp;[1]!AGO&amp;[1]!SEP</definedName>
    <definedName name="_MAY1" localSheetId="1">[2]!MAY&amp;[2]!JUN&amp;[2]!JUL&amp;[2]!AGO&amp;[2]!SEP</definedName>
    <definedName name="_MAY1" localSheetId="3">[3]!MAY&amp;[3]!JUN&amp;[3]!JUL&amp;[3]!AGO&amp;[3]!SEP</definedName>
    <definedName name="_MAY1" localSheetId="4">[1]!MAY&amp;[1]!JUN&amp;[1]!JUL&amp;[1]!AGO&amp;[1]!SEP</definedName>
    <definedName name="_MAY1" localSheetId="6">[2]!MAY&amp;[2]!JUN&amp;[2]!JUL&amp;[2]!AGO&amp;[2]!SEP</definedName>
    <definedName name="_MAY1" localSheetId="8">[4]!MAY&amp;[4]!JUN&amp;[4]!JUL&amp;[4]!AGO&amp;[4]!SEP</definedName>
    <definedName name="_MAY1" localSheetId="9">[4]!MAY&amp;[4]!JUN&amp;[4]!JUL&amp;[4]!AGO&amp;[4]!SEP</definedName>
    <definedName name="_MAY1">[1]!MAY&amp;[1]!JUN&amp;[1]!JUL&amp;[1]!AGO&amp;[1]!SEP</definedName>
    <definedName name="_MAY2" localSheetId="6">[7]edofza5!$C$22</definedName>
    <definedName name="_MAY2">[8]edofza5!$C$22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localSheetId="3" hidden="1">{"Bruto",#N/A,FALSE,"CONV3T.XLS";"Neto",#N/A,FALSE,"CONV3T.XLS";"UnoB",#N/A,FALSE,"CONV3T.XLS";"Bruto",#N/A,FALSE,"CONV4T.XLS";"Neto",#N/A,FALSE,"CONV4T.XLS";"UnoB",#N/A,FALSE,"CONV4T.XLS"}</definedName>
    <definedName name="_mor2" localSheetId="6" hidden="1">{"Bruto",#N/A,FALSE,"CONV3T.XLS";"Neto",#N/A,FALSE,"CONV3T.XLS";"UnoB",#N/A,FALSE,"CONV3T.XLS";"Bruto",#N/A,FALSE,"CONV4T.XLS";"Neto",#N/A,FALSE,"CONV4T.XLS";"UnoB",#N/A,FALSE,"CONV4T.XLS"}</definedName>
    <definedName name="_mor2" localSheetId="7" hidden="1">{"Bruto",#N/A,FALSE,"CONV3T.XLS";"Neto",#N/A,FALSE,"CONV3T.XLS";"UnoB",#N/A,FALSE,"CONV3T.XLS";"Bruto",#N/A,FALSE,"CONV4T.XLS";"Neto",#N/A,FALSE,"CONV4T.XLS";"UnoB",#N/A,FALSE,"CONV4T.XLS"}</definedName>
    <definedName name="_mor2" localSheetId="8" hidden="1">{"Bruto",#N/A,FALSE,"CONV3T.XLS";"Neto",#N/A,FALSE,"CONV3T.XLS";"UnoB",#N/A,FALSE,"CONV3T.XLS";"Bruto",#N/A,FALSE,"CONV4T.XLS";"Neto",#N/A,FALSE,"CONV4T.XLS";"UnoB",#N/A,FALSE,"CONV4T.XLS"}</definedName>
    <definedName name="_mor2" localSheetId="9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localSheetId="3" hidden="1">{"Bruto",#N/A,FALSE,"CONV3T.XLS";"Neto",#N/A,FALSE,"CONV3T.XLS";"UnoB",#N/A,FALSE,"CONV3T.XLS";"Bruto",#N/A,FALSE,"CONV4T.XLS";"Neto",#N/A,FALSE,"CONV4T.XLS";"UnoB",#N/A,FALSE,"CONV4T.XLS"}</definedName>
    <definedName name="_MOR4" localSheetId="6" hidden="1">{"Bruto",#N/A,FALSE,"CONV3T.XLS";"Neto",#N/A,FALSE,"CONV3T.XLS";"UnoB",#N/A,FALSE,"CONV3T.XLS";"Bruto",#N/A,FALSE,"CONV4T.XLS";"Neto",#N/A,FALSE,"CONV4T.XLS";"UnoB",#N/A,FALSE,"CONV4T.XLS"}</definedName>
    <definedName name="_MOR4" localSheetId="7" hidden="1">{"Bruto",#N/A,FALSE,"CONV3T.XLS";"Neto",#N/A,FALSE,"CONV3T.XLS";"UnoB",#N/A,FALSE,"CONV3T.XLS";"Bruto",#N/A,FALSE,"CONV4T.XLS";"Neto",#N/A,FALSE,"CONV4T.XLS";"UnoB",#N/A,FALSE,"CONV4T.XLS"}</definedName>
    <definedName name="_MOR4" localSheetId="8" hidden="1">{"Bruto",#N/A,FALSE,"CONV3T.XLS";"Neto",#N/A,FALSE,"CONV3T.XLS";"UnoB",#N/A,FALSE,"CONV3T.XLS";"Bruto",#N/A,FALSE,"CONV4T.XLS";"Neto",#N/A,FALSE,"CONV4T.XLS";"UnoB",#N/A,FALSE,"CONV4T.XLS"}</definedName>
    <definedName name="_MOR4" localSheetId="9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0">[1]!NOV&amp;[1]!DIC</definedName>
    <definedName name="_NOV1" localSheetId="1">[2]!NOV&amp;[2]!DIC</definedName>
    <definedName name="_NOV1" localSheetId="3">[3]!NOV&amp;[3]!DIC</definedName>
    <definedName name="_NOV1" localSheetId="4">[1]!NOV&amp;[1]!DIC</definedName>
    <definedName name="_NOV1" localSheetId="6">[2]!NOV&amp;[2]!DIC</definedName>
    <definedName name="_NOV1" localSheetId="8">[4]!NOV&amp;[4]!DIC</definedName>
    <definedName name="_NOV1" localSheetId="9">[4]!NOV&amp;[4]!DIC</definedName>
    <definedName name="_NOV1">[1]!NOV&amp;[1]!DIC</definedName>
    <definedName name="_NOV2" localSheetId="6">[7]edofza11!$C$43</definedName>
    <definedName name="_NOV2">[8]edofza11!$C$43</definedName>
    <definedName name="_OCT1" localSheetId="0">[1]!OCT&amp;[1]!NOV&amp;[1]!DIC</definedName>
    <definedName name="_OCT1" localSheetId="1">[2]!OCT&amp;[2]!NOV&amp;[2]!DIC</definedName>
    <definedName name="_OCT1" localSheetId="3">[3]!OCT&amp;[3]!NOV&amp;[3]!DIC</definedName>
    <definedName name="_OCT1" localSheetId="4">[1]!OCT&amp;[1]!NOV&amp;[1]!DIC</definedName>
    <definedName name="_OCT1" localSheetId="6">[2]!OCT&amp;[2]!NOV&amp;[2]!DIC</definedName>
    <definedName name="_OCT1" localSheetId="8">[4]!OCT&amp;[4]!NOV&amp;[4]!DIC</definedName>
    <definedName name="_OCT1" localSheetId="9">[4]!OCT&amp;[4]!NOV&amp;[4]!DIC</definedName>
    <definedName name="_OCT1">[1]!OCT&amp;[1]!NOV&amp;[1]!DIC</definedName>
    <definedName name="_OCT2" localSheetId="6">[7]edofza10!$C$22</definedName>
    <definedName name="_OCT2">[8]edofza10!$C$22</definedName>
    <definedName name="_Order1" localSheetId="1" hidden="1">255</definedName>
    <definedName name="_Order1" hidden="1">255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localSheetId="3" hidden="1">{"Bruto",#N/A,FALSE,"CONV3T.XLS";"Neto",#N/A,FALSE,"CONV3T.XLS";"UnoB",#N/A,FALSE,"CONV3T.XLS";"Bruto",#N/A,FALSE,"CONV4T.XLS";"Neto",#N/A,FALSE,"CONV4T.XLS";"UnoB",#N/A,FALSE,"CONV4T.XLS"}</definedName>
    <definedName name="_pa2" localSheetId="6" hidden="1">{"Bruto",#N/A,FALSE,"CONV3T.XLS";"Neto",#N/A,FALSE,"CONV3T.XLS";"UnoB",#N/A,FALSE,"CONV3T.XLS";"Bruto",#N/A,FALSE,"CONV4T.XLS";"Neto",#N/A,FALSE,"CONV4T.XLS";"UnoB",#N/A,FALSE,"CONV4T.XLS"}</definedName>
    <definedName name="_pa2" localSheetId="7" hidden="1">{"Bruto",#N/A,FALSE,"CONV3T.XLS";"Neto",#N/A,FALSE,"CONV3T.XLS";"UnoB",#N/A,FALSE,"CONV3T.XLS";"Bruto",#N/A,FALSE,"CONV4T.XLS";"Neto",#N/A,FALSE,"CONV4T.XLS";"UnoB",#N/A,FALSE,"CONV4T.XLS"}</definedName>
    <definedName name="_pa2" localSheetId="8" hidden="1">{"Bruto",#N/A,FALSE,"CONV3T.XLS";"Neto",#N/A,FALSE,"CONV3T.XLS";"UnoB",#N/A,FALSE,"CONV3T.XLS";"Bruto",#N/A,FALSE,"CONV4T.XLS";"Neto",#N/A,FALSE,"CONV4T.XLS";"UnoB",#N/A,FALSE,"CONV4T.XLS"}</definedName>
    <definedName name="_pa2" localSheetId="9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localSheetId="3" hidden="1">{"Bruto",#N/A,FALSE,"CONV3T.XLS";"Neto",#N/A,FALSE,"CONV3T.XLS";"UnoB",#N/A,FALSE,"CONV3T.XLS";"Bruto",#N/A,FALSE,"CONV4T.XLS";"Neto",#N/A,FALSE,"CONV4T.XLS";"UnoB",#N/A,FALSE,"CONV4T.XLS"}</definedName>
    <definedName name="_PAJ4" localSheetId="6" hidden="1">{"Bruto",#N/A,FALSE,"CONV3T.XLS";"Neto",#N/A,FALSE,"CONV3T.XLS";"UnoB",#N/A,FALSE,"CONV3T.XLS";"Bruto",#N/A,FALSE,"CONV4T.XLS";"Neto",#N/A,FALSE,"CONV4T.XLS";"UnoB",#N/A,FALSE,"CONV4T.XLS"}</definedName>
    <definedName name="_PAJ4" localSheetId="7" hidden="1">{"Bruto",#N/A,FALSE,"CONV3T.XLS";"Neto",#N/A,FALSE,"CONV3T.XLS";"UnoB",#N/A,FALSE,"CONV3T.XLS";"Bruto",#N/A,FALSE,"CONV4T.XLS";"Neto",#N/A,FALSE,"CONV4T.XLS";"UnoB",#N/A,FALSE,"CONV4T.XLS"}</definedName>
    <definedName name="_PAJ4" localSheetId="8" hidden="1">{"Bruto",#N/A,FALSE,"CONV3T.XLS";"Neto",#N/A,FALSE,"CONV3T.XLS";"UnoB",#N/A,FALSE,"CONV3T.XLS";"Bruto",#N/A,FALSE,"CONV4T.XLS";"Neto",#N/A,FALSE,"CONV4T.XLS";"UnoB",#N/A,FALSE,"CONV4T.XLS"}</definedName>
    <definedName name="_PAJ4" localSheetId="9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 localSheetId="1">#REF!</definedName>
    <definedName name="_PEM96" localSheetId="3">#REF!</definedName>
    <definedName name="_PEM96" localSheetId="4">#REF!</definedName>
    <definedName name="_PEM96" localSheetId="6">#REF!</definedName>
    <definedName name="_PEM96" localSheetId="8">#REF!</definedName>
    <definedName name="_PEM96" localSheetId="9">#REF!</definedName>
    <definedName name="_PEM96">#REF!</definedName>
    <definedName name="_PIB08" localSheetId="0">#REF!</definedName>
    <definedName name="_PIB08" localSheetId="1">#REF!</definedName>
    <definedName name="_PIB08" localSheetId="3">#REF!</definedName>
    <definedName name="_PIB08" localSheetId="4">#REF!</definedName>
    <definedName name="_PIB08" localSheetId="6">#REF!</definedName>
    <definedName name="_PIB08" localSheetId="8">#REF!</definedName>
    <definedName name="_PIB08" localSheetId="9">#REF!</definedName>
    <definedName name="_PIB08">#REF!</definedName>
    <definedName name="_PIP96" localSheetId="0">#REF!</definedName>
    <definedName name="_PIP96" localSheetId="1">#REF!</definedName>
    <definedName name="_PIP96" localSheetId="3">#REF!</definedName>
    <definedName name="_PIP96" localSheetId="4">#REF!</definedName>
    <definedName name="_PIP96" localSheetId="6">#REF!</definedName>
    <definedName name="_PIP96" localSheetId="8">#REF!</definedName>
    <definedName name="_PIP96" localSheetId="9">#REF!</definedName>
    <definedName name="_PIP96">#REF!</definedName>
    <definedName name="_Regression_Int">1</definedName>
    <definedName name="_Regression_X" localSheetId="0" hidden="1">#REF!</definedName>
    <definedName name="_Regression_X" localSheetId="1" hidden="1">#REF!</definedName>
    <definedName name="_Regression_X" localSheetId="3" hidden="1">#REF!</definedName>
    <definedName name="_Regression_X" localSheetId="4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SEP1" localSheetId="0">[1]!SEP&amp;[1]!OCT&amp;[1]!NOV&amp;[1]!DIC</definedName>
    <definedName name="_SEP1" localSheetId="1">[2]!SEP&amp;[2]!OCT&amp;[2]!NOV&amp;[2]!DIC</definedName>
    <definedName name="_SEP1" localSheetId="3">[3]!SEP&amp;[3]!OCT&amp;[3]!NOV&amp;[3]!DIC</definedName>
    <definedName name="_SEP1" localSheetId="4">[1]!SEP&amp;[1]!OCT&amp;[1]!NOV&amp;[1]!DIC</definedName>
    <definedName name="_SEP1" localSheetId="6">[2]!SEP&amp;[2]!OCT&amp;[2]!NOV&amp;[2]!DIC</definedName>
    <definedName name="_SEP1" localSheetId="8">[4]!SEP&amp;[4]!OCT&amp;[4]!NOV&amp;[4]!DIC</definedName>
    <definedName name="_SEP1" localSheetId="9">[4]!SEP&amp;[4]!OCT&amp;[4]!NOV&amp;[4]!DIC</definedName>
    <definedName name="_SEP1">[1]!SEP&amp;[1]!OCT&amp;[1]!NOV&amp;[1]!DIC</definedName>
    <definedName name="_SEP2" localSheetId="6">[7]edofza9!$C$22</definedName>
    <definedName name="_SEP2">[8]edofza9!$C$22</definedName>
    <definedName name="_smg97">'[9]Premisa macro'!$E$4</definedName>
    <definedName name="_Sort" localSheetId="0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hidden="1">#REF!</definedName>
    <definedName name="_syt03" localSheetId="0">#REF!</definedName>
    <definedName name="_syt03" localSheetId="1">#REF!</definedName>
    <definedName name="_syt03" localSheetId="3">#REF!</definedName>
    <definedName name="_syt03" localSheetId="4">#REF!</definedName>
    <definedName name="_syt03" localSheetId="6">#REF!</definedName>
    <definedName name="_syt03" localSheetId="8">#REF!</definedName>
    <definedName name="_syt03" localSheetId="9">#REF!</definedName>
    <definedName name="_syt03">#REF!</definedName>
    <definedName name="_TDC2001" localSheetId="1">'[10]Tipos de Cambio'!$C$4</definedName>
    <definedName name="_TDC2001">'[10]Tipos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localSheetId="3" hidden="1">{"Bruto",#N/A,FALSE,"CONV3T.XLS";"Neto",#N/A,FALSE,"CONV3T.XLS";"UnoB",#N/A,FALSE,"CONV3T.XLS";"Bruto",#N/A,FALSE,"CONV4T.XLS";"Neto",#N/A,FALSE,"CONV4T.XLS";"UnoB",#N/A,FALSE,"CONV4T.XLS"}</definedName>
    <definedName name="_tul2" localSheetId="6" hidden="1">{"Bruto",#N/A,FALSE,"CONV3T.XLS";"Neto",#N/A,FALSE,"CONV3T.XLS";"UnoB",#N/A,FALSE,"CONV3T.XLS";"Bruto",#N/A,FALSE,"CONV4T.XLS";"Neto",#N/A,FALSE,"CONV4T.XLS";"UnoB",#N/A,FALSE,"CONV4T.XLS"}</definedName>
    <definedName name="_tul2" localSheetId="7" hidden="1">{"Bruto",#N/A,FALSE,"CONV3T.XLS";"Neto",#N/A,FALSE,"CONV3T.XLS";"UnoB",#N/A,FALSE,"CONV3T.XLS";"Bruto",#N/A,FALSE,"CONV4T.XLS";"Neto",#N/A,FALSE,"CONV4T.XLS";"UnoB",#N/A,FALSE,"CONV4T.XLS"}</definedName>
    <definedName name="_tul2" localSheetId="8" hidden="1">{"Bruto",#N/A,FALSE,"CONV3T.XLS";"Neto",#N/A,FALSE,"CONV3T.XLS";"UnoB",#N/A,FALSE,"CONV3T.XLS";"Bruto",#N/A,FALSE,"CONV4T.XLS";"Neto",#N/A,FALSE,"CONV4T.XLS";"UnoB",#N/A,FALSE,"CONV4T.XLS"}</definedName>
    <definedName name="_tul2" localSheetId="9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localSheetId="3" hidden="1">{"Bruto",#N/A,FALSE,"CONV3T.XLS";"Neto",#N/A,FALSE,"CONV3T.XLS";"UnoB",#N/A,FALSE,"CONV3T.XLS";"Bruto",#N/A,FALSE,"CONV4T.XLS";"Neto",#N/A,FALSE,"CONV4T.XLS";"UnoB",#N/A,FALSE,"CONV4T.XLS"}</definedName>
    <definedName name="_TUL4" localSheetId="6" hidden="1">{"Bruto",#N/A,FALSE,"CONV3T.XLS";"Neto",#N/A,FALSE,"CONV3T.XLS";"UnoB",#N/A,FALSE,"CONV3T.XLS";"Bruto",#N/A,FALSE,"CONV4T.XLS";"Neto",#N/A,FALSE,"CONV4T.XLS";"UnoB",#N/A,FALSE,"CONV4T.XLS"}</definedName>
    <definedName name="_TUL4" localSheetId="7" hidden="1">{"Bruto",#N/A,FALSE,"CONV3T.XLS";"Neto",#N/A,FALSE,"CONV3T.XLS";"UnoB",#N/A,FALSE,"CONV3T.XLS";"Bruto",#N/A,FALSE,"CONV4T.XLS";"Neto",#N/A,FALSE,"CONV4T.XLS";"UnoB",#N/A,FALSE,"CONV4T.XLS"}</definedName>
    <definedName name="_TUL4" localSheetId="8" hidden="1">{"Bruto",#N/A,FALSE,"CONV3T.XLS";"Neto",#N/A,FALSE,"CONV3T.XLS";"UnoB",#N/A,FALSE,"CONV3T.XLS";"Bruto",#N/A,FALSE,"CONV4T.XLS";"Neto",#N/A,FALSE,"CONV4T.XLS";"UnoB",#N/A,FALSE,"CONV4T.XLS"}</definedName>
    <definedName name="_TUL4" localSheetId="9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localSheetId="3" hidden="1">{"Bruto",#N/A,FALSE,"CONV3T.XLS";"Neto",#N/A,FALSE,"CONV3T.XLS";"UnoB",#N/A,FALSE,"CONV3T.XLS";"Bruto",#N/A,FALSE,"CONV4T.XLS";"Neto",#N/A,FALSE,"CONV4T.XLS";"UnoB",#N/A,FALSE,"CONV4T.XLS"}</definedName>
    <definedName name="_WRN4444" localSheetId="6" hidden="1">{"Bruto",#N/A,FALSE,"CONV3T.XLS";"Neto",#N/A,FALSE,"CONV3T.XLS";"UnoB",#N/A,FALSE,"CONV3T.XLS";"Bruto",#N/A,FALSE,"CONV4T.XLS";"Neto",#N/A,FALSE,"CONV4T.XLS";"UnoB",#N/A,FALSE,"CONV4T.XLS"}</definedName>
    <definedName name="_WRN4444" localSheetId="7" hidden="1">{"Bruto",#N/A,FALSE,"CONV3T.XLS";"Neto",#N/A,FALSE,"CONV3T.XLS";"UnoB",#N/A,FALSE,"CONV3T.XLS";"Bruto",#N/A,FALSE,"CONV4T.XLS";"Neto",#N/A,FALSE,"CONV4T.XLS";"UnoB",#N/A,FALSE,"CONV4T.XLS"}</definedName>
    <definedName name="_WRN4444" localSheetId="8" hidden="1">{"Bruto",#N/A,FALSE,"CONV3T.XLS";"Neto",#N/A,FALSE,"CONV3T.XLS";"UnoB",#N/A,FALSE,"CONV3T.XLS";"Bruto",#N/A,FALSE,"CONV4T.XLS";"Neto",#N/A,FALSE,"CONV4T.XLS";"UnoB",#N/A,FALSE,"CONV4T.XLS"}</definedName>
    <definedName name="_WRN4444" localSheetId="9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0">#REF!</definedName>
    <definedName name="a" localSheetId="1">#REF!</definedName>
    <definedName name="a" localSheetId="3">#REF!</definedName>
    <definedName name="a" localSheetId="4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_Datos_2008_2009" localSheetId="1">'[13]Datos 2008_2009'!$A$4:$D$60000</definedName>
    <definedName name="A_Datos_2008_2009">'[13]Datos 2008_2009'!$A$4:$D$60000</definedName>
    <definedName name="A_Datos_2008_2009_sin_CESENyADUANAS" localSheetId="0">#REF!</definedName>
    <definedName name="A_Datos_2008_2009_sin_CESENyADUANAS" localSheetId="1">#REF!</definedName>
    <definedName name="A_Datos_2008_2009_sin_CESENyADUANAS" localSheetId="3">#REF!</definedName>
    <definedName name="A_Datos_2008_2009_sin_CESENyADUANAS" localSheetId="4">#REF!</definedName>
    <definedName name="A_Datos_2008_2009_sin_CESENyADUANAS" localSheetId="6">#REF!</definedName>
    <definedName name="A_Datos_2008_2009_sin_CESENyADUANAS" localSheetId="8">#REF!</definedName>
    <definedName name="A_Datos_2008_2009_sin_CESENyADUANAS" localSheetId="9">#REF!</definedName>
    <definedName name="A_Datos_2008_2009_sin_CESENyADUANAS">#REF!</definedName>
    <definedName name="A_impresión_IM" localSheetId="0">#REF!</definedName>
    <definedName name="A_impresión_IM" localSheetId="1">#REF!</definedName>
    <definedName name="A_impresión_IM" localSheetId="3">#REF!</definedName>
    <definedName name="A_impresión_IM" localSheetId="4">#REF!</definedName>
    <definedName name="A_impresión_IM" localSheetId="6">#REF!</definedName>
    <definedName name="A_impresión_IM" localSheetId="8">#REF!</definedName>
    <definedName name="A_impresión_IM" localSheetId="9">#REF!</definedName>
    <definedName name="A_impresión_IM">#REF!</definedName>
    <definedName name="AA" localSheetId="0">[1]!SEP&amp;[1]!OCT&amp;[1]!NOV&amp;[1]!DIC</definedName>
    <definedName name="AA" localSheetId="1">[2]!SEP&amp;[2]!OCT&amp;[2]!NOV&amp;[2]!DIC</definedName>
    <definedName name="AA" localSheetId="3">[3]!SEP&amp;[3]!OCT&amp;[3]!NOV&amp;[3]!DIC</definedName>
    <definedName name="AA" localSheetId="4">[1]!SEP&amp;[1]!OCT&amp;[1]!NOV&amp;[1]!DIC</definedName>
    <definedName name="AA" localSheetId="6">[2]!SEP&amp;[2]!OCT&amp;[2]!NOV&amp;[2]!DIC</definedName>
    <definedName name="AA" localSheetId="8">[4]!SEP&amp;[4]!OCT&amp;[4]!NOV&amp;[4]!DIC</definedName>
    <definedName name="AA" localSheetId="9">[4]!SEP&amp;[4]!OCT&amp;[4]!NOV&amp;[4]!DIC</definedName>
    <definedName name="AA">[1]!SEP&amp;[1]!OCT&amp;[1]!NOV&amp;[1]!DIC</definedName>
    <definedName name="AA1500_">#N/A</definedName>
    <definedName name="ABR">"; ABRIL.- "&amp;TEXT([14]edofza04!$C$24,"#,##0")</definedName>
    <definedName name="actual">'[9]Régimen financiero'!$E$3</definedName>
    <definedName name="AD" localSheetId="0">[12]BANPRO99!#REF!</definedName>
    <definedName name="AD" localSheetId="1">[12]BANPRO99!#REF!</definedName>
    <definedName name="AD" localSheetId="3">[12]BANPRO99!#REF!</definedName>
    <definedName name="AD" localSheetId="4">[12]BANPRO99!#REF!</definedName>
    <definedName name="AD" localSheetId="6">[12]BANPRO99!#REF!</definedName>
    <definedName name="AD" localSheetId="8">[12]BANPRO99!#REF!</definedName>
    <definedName name="AD" localSheetId="9">[12]BANPRO99!#REF!</definedName>
    <definedName name="AD">[12]BANPRO99!#REF!</definedName>
    <definedName name="Admva" localSheetId="1">[15]Administrativa!$B$2:$I$59</definedName>
    <definedName name="Admva">[15]Administrativa!$B$2:$I$59</definedName>
    <definedName name="AGO">"; AGOSTO.- "&amp;TEXT([14]edofza08!$C$24,"#,##0")</definedName>
    <definedName name="ain" localSheetId="0">#REF!</definedName>
    <definedName name="ain" localSheetId="1">#REF!</definedName>
    <definedName name="ain" localSheetId="3">#REF!</definedName>
    <definedName name="ain" localSheetId="4">#REF!</definedName>
    <definedName name="ain" localSheetId="6">#REF!</definedName>
    <definedName name="ain" localSheetId="8">#REF!</definedName>
    <definedName name="ain" localSheetId="9">#REF!</definedName>
    <definedName name="ain">#REF!</definedName>
    <definedName name="Ajuste_SP" localSheetId="1">[16]Supuestos!$D$7</definedName>
    <definedName name="Ajuste_SP">[16]Supuestos!$D$7</definedName>
    <definedName name="ampliaciones" localSheetId="0">#REF!</definedName>
    <definedName name="ampliaciones" localSheetId="1">#REF!</definedName>
    <definedName name="ampliaciones" localSheetId="3">#REF!</definedName>
    <definedName name="ampliaciones" localSheetId="4">#REF!</definedName>
    <definedName name="ampliaciones" localSheetId="6">#REF!</definedName>
    <definedName name="ampliaciones" localSheetId="8">#REF!</definedName>
    <definedName name="ampliaciones" localSheetId="9">#REF!</definedName>
    <definedName name="ampliaciones">#REF!</definedName>
    <definedName name="AÑO" localSheetId="0">+TEXT(IF(AND(OR(DAY([1]!FECHA)&gt;=1,DAY([1]!FECHA)&lt;=10),MONTH([1]!FECHA)=1),YEAR([1]!FECHA)-1,YEAR([1]!FECHA)),"0")</definedName>
    <definedName name="AÑO" localSheetId="1">+TEXT(IF(AND(OR(DAY([2]!FECHA)&gt;=1,DAY([2]!FECHA)&lt;=10),MONTH([2]!FECHA)=1),YEAR([2]!FECHA)-1,YEAR([2]!FECHA)),"0")</definedName>
    <definedName name="AÑO" localSheetId="3">+TEXT(IF(AND(OR(DAY([3]!FECHA)&gt;=1,DAY([3]!FECHA)&lt;=10),MONTH([3]!FECHA)=1),YEAR([3]!FECHA)-1,YEAR([3]!FECHA)),"0")</definedName>
    <definedName name="AÑO" localSheetId="4">+TEXT(IF(AND(OR(DAY([1]!FECHA)&gt;=1,DAY([1]!FECHA)&lt;=10),MONTH([1]!FECHA)=1),YEAR([1]!FECHA)-1,YEAR([1]!FECHA)),"0")</definedName>
    <definedName name="AÑO" localSheetId="6">+TEXT(IF(AND(OR(DAY([2]!FECHA)&gt;=1,DAY([2]!FECHA)&lt;=10),MONTH([2]!FECHA)=1),YEAR([2]!FECHA)-1,YEAR([2]!FECHA)),"0")</definedName>
    <definedName name="AÑO" localSheetId="8">+TEXT(IF(AND(OR(DAY([4]!FECHA)&gt;=1,DAY([4]!FECHA)&lt;=10),MONTH([4]!FECHA)=1),YEAR([4]!FECHA)-1,YEAR([4]!FECHA)),"0")</definedName>
    <definedName name="AÑO" localSheetId="9">+TEXT(IF(AND(OR(DAY([4]!FECHA)&gt;=1,DAY([4]!FECHA)&lt;=10),MONTH([4]!FECHA)=1),YEAR([4]!FECHA)-1,YEAR([4]!FECHA)),"0")</definedName>
    <definedName name="AÑO">+TEXT(IF(AND(OR(DAY([1]!FECHA)&gt;=1,DAY([1]!FECHA)&lt;=10),MONTH([1]!FECHA)=1),YEAR([1]!FECHA)-1,YEAR([1]!FECHA)),"0")</definedName>
    <definedName name="_xlnm.Print_Area" localSheetId="0">'Anexo 10'!$A$1:$I$89</definedName>
    <definedName name="_xlnm.Print_Area" localSheetId="1">'Anexo 11'!$A$1:$F$206</definedName>
    <definedName name="_xlnm.Print_Area" localSheetId="3">'Anexo 13'!$A$1:$I$167</definedName>
    <definedName name="_xlnm.Print_Area" localSheetId="4">'Anexo 14'!$A$1:$I$70</definedName>
    <definedName name="_xlnm.Print_Area" localSheetId="5">#REF!</definedName>
    <definedName name="_xlnm.Print_Area" localSheetId="6">'Anexo 16 '!$A$1:$I$214</definedName>
    <definedName name="_xlnm.Print_Area" localSheetId="7">'Anexo 17'!$A$1:$I$96</definedName>
    <definedName name="_xlnm.Print_Area" localSheetId="8">'Anexo 18'!$B$1:$I$128</definedName>
    <definedName name="_xlnm.Print_Area" localSheetId="9">'Anexo 19'!$B$1:$I$96</definedName>
    <definedName name="_xlnm.Print_Area">#REF!</definedName>
    <definedName name="Area_de_paso" localSheetId="0">#REF!</definedName>
    <definedName name="Area_de_paso" localSheetId="1">#REF!</definedName>
    <definedName name="Area_de_paso" localSheetId="3">#REF!</definedName>
    <definedName name="Area_de_paso" localSheetId="4">#REF!</definedName>
    <definedName name="Area_de_paso" localSheetId="6">#REF!</definedName>
    <definedName name="Area_de_paso" localSheetId="8">#REF!</definedName>
    <definedName name="Area_de_paso" localSheetId="9">#REF!</definedName>
    <definedName name="Area_de_paso">#REF!</definedName>
    <definedName name="ASIG_TEC">#N/A</definedName>
    <definedName name="ayer">'[9]Premisas IMSS'!$M$12</definedName>
    <definedName name="base" localSheetId="0">#REF!</definedName>
    <definedName name="base" localSheetId="1">#REF!</definedName>
    <definedName name="base" localSheetId="3">#REF!</definedName>
    <definedName name="base" localSheetId="4">#REF!</definedName>
    <definedName name="base" localSheetId="6">#REF!</definedName>
    <definedName name="base" localSheetId="8">#REF!</definedName>
    <definedName name="base" localSheetId="9">#REF!</definedName>
    <definedName name="base">#REF!</definedName>
    <definedName name="base03" localSheetId="0">#REF!</definedName>
    <definedName name="base03" localSheetId="1">#REF!</definedName>
    <definedName name="base03" localSheetId="3">#REF!</definedName>
    <definedName name="base03" localSheetId="4">#REF!</definedName>
    <definedName name="base03" localSheetId="6">#REF!</definedName>
    <definedName name="base03" localSheetId="8">#REF!</definedName>
    <definedName name="base03" localSheetId="9">#REF!</definedName>
    <definedName name="base03">#REF!</definedName>
    <definedName name="base03au" localSheetId="0">#REF!</definedName>
    <definedName name="base03au" localSheetId="1">#REF!</definedName>
    <definedName name="base03au" localSheetId="3">#REF!</definedName>
    <definedName name="base03au" localSheetId="4">#REF!</definedName>
    <definedName name="base03au" localSheetId="6">#REF!</definedName>
    <definedName name="base03au" localSheetId="8">#REF!</definedName>
    <definedName name="base03au" localSheetId="9">#REF!</definedName>
    <definedName name="base03au">#REF!</definedName>
    <definedName name="base04au" localSheetId="0">#REF!</definedName>
    <definedName name="base04au" localSheetId="1">#REF!</definedName>
    <definedName name="base04au" localSheetId="3">#REF!</definedName>
    <definedName name="base04au" localSheetId="4">#REF!</definedName>
    <definedName name="base04au" localSheetId="6">#REF!</definedName>
    <definedName name="base04au" localSheetId="8">#REF!</definedName>
    <definedName name="base04au" localSheetId="9">#REF!</definedName>
    <definedName name="base04au">#REF!</definedName>
    <definedName name="base05" localSheetId="0">#REF!</definedName>
    <definedName name="base05" localSheetId="1">#REF!</definedName>
    <definedName name="base05" localSheetId="3">#REF!</definedName>
    <definedName name="base05" localSheetId="4">#REF!</definedName>
    <definedName name="base05" localSheetId="6">#REF!</definedName>
    <definedName name="base05" localSheetId="8">#REF!</definedName>
    <definedName name="base05" localSheetId="9">#REF!</definedName>
    <definedName name="base05">#REF!</definedName>
    <definedName name="base05au" localSheetId="0">#REF!</definedName>
    <definedName name="base05au" localSheetId="1">#REF!</definedName>
    <definedName name="base05au" localSheetId="3">#REF!</definedName>
    <definedName name="base05au" localSheetId="4">#REF!</definedName>
    <definedName name="base05au" localSheetId="6">#REF!</definedName>
    <definedName name="base05au" localSheetId="8">#REF!</definedName>
    <definedName name="base05au" localSheetId="9">#REF!</definedName>
    <definedName name="base05au">#REF!</definedName>
    <definedName name="base2002" localSheetId="0">#REF!</definedName>
    <definedName name="base2002" localSheetId="1">#REF!</definedName>
    <definedName name="base2002" localSheetId="3">#REF!</definedName>
    <definedName name="base2002" localSheetId="4">#REF!</definedName>
    <definedName name="base2002" localSheetId="6">#REF!</definedName>
    <definedName name="base2002" localSheetId="8">#REF!</definedName>
    <definedName name="base2002" localSheetId="9">#REF!</definedName>
    <definedName name="base2002">#REF!</definedName>
    <definedName name="base2003orig" localSheetId="0">#REF!</definedName>
    <definedName name="base2003orig" localSheetId="1">#REF!</definedName>
    <definedName name="base2003orig" localSheetId="3">#REF!</definedName>
    <definedName name="base2003orig" localSheetId="4">#REF!</definedName>
    <definedName name="base2003orig" localSheetId="6">#REF!</definedName>
    <definedName name="base2003orig" localSheetId="8">#REF!</definedName>
    <definedName name="base2003orig" localSheetId="9">#REF!</definedName>
    <definedName name="base2003orig">#REF!</definedName>
    <definedName name="base2003origentidades" localSheetId="0">#REF!</definedName>
    <definedName name="base2003origentidades" localSheetId="1">#REF!</definedName>
    <definedName name="base2003origentidades" localSheetId="3">#REF!</definedName>
    <definedName name="base2003origentidades" localSheetId="4">#REF!</definedName>
    <definedName name="base2003origentidades" localSheetId="6">#REF!</definedName>
    <definedName name="base2003origentidades" localSheetId="8">#REF!</definedName>
    <definedName name="base2003origentidades" localSheetId="9">#REF!</definedName>
    <definedName name="base2003origentidades">#REF!</definedName>
    <definedName name="base2004" localSheetId="0">#REF!</definedName>
    <definedName name="base2004" localSheetId="1">#REF!</definedName>
    <definedName name="base2004" localSheetId="3">#REF!</definedName>
    <definedName name="base2004" localSheetId="4">#REF!</definedName>
    <definedName name="base2004" localSheetId="6">#REF!</definedName>
    <definedName name="base2004" localSheetId="8">#REF!</definedName>
    <definedName name="base2004" localSheetId="9">#REF!</definedName>
    <definedName name="base2004">#REF!</definedName>
    <definedName name="base2004entidades" localSheetId="0">#REF!</definedName>
    <definedName name="base2004entidades" localSheetId="1">#REF!</definedName>
    <definedName name="base2004entidades" localSheetId="3">#REF!</definedName>
    <definedName name="base2004entidades" localSheetId="4">#REF!</definedName>
    <definedName name="base2004entidades" localSheetId="6">#REF!</definedName>
    <definedName name="base2004entidades" localSheetId="8">#REF!</definedName>
    <definedName name="base2004entidades" localSheetId="9">#REF!</definedName>
    <definedName name="base2004entidades">#REF!</definedName>
    <definedName name="baseau" localSheetId="0">#REF!</definedName>
    <definedName name="baseau" localSheetId="1">#REF!</definedName>
    <definedName name="baseau" localSheetId="3">#REF!</definedName>
    <definedName name="baseau" localSheetId="4">#REF!</definedName>
    <definedName name="baseau" localSheetId="6">#REF!</definedName>
    <definedName name="baseau" localSheetId="8">#REF!</definedName>
    <definedName name="baseau" localSheetId="9">#REF!</definedName>
    <definedName name="baseau">#REF!</definedName>
    <definedName name="baseb" localSheetId="0">#REF!</definedName>
    <definedName name="baseb" localSheetId="1">#REF!</definedName>
    <definedName name="baseb" localSheetId="3">#REF!</definedName>
    <definedName name="baseb" localSheetId="4">#REF!</definedName>
    <definedName name="baseb" localSheetId="6">#REF!</definedName>
    <definedName name="baseb" localSheetId="8">#REF!</definedName>
    <definedName name="baseb" localSheetId="9">#REF!</definedName>
    <definedName name="baseb">#REF!</definedName>
    <definedName name="basecierre" localSheetId="0">[17]CP_2003!#REF!</definedName>
    <definedName name="basecierre" localSheetId="1">[17]CP_2003!#REF!</definedName>
    <definedName name="basecierre" localSheetId="3">[17]CP_2003!#REF!</definedName>
    <definedName name="basecierre" localSheetId="4">[17]CP_2003!#REF!</definedName>
    <definedName name="basecierre" localSheetId="6">[17]CP_2003!#REF!</definedName>
    <definedName name="basecierre" localSheetId="8">[17]CP_2003!#REF!</definedName>
    <definedName name="basecierre" localSheetId="9">[17]CP_2003!#REF!</definedName>
    <definedName name="basecierre">[17]CP_2003!#REF!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9">#REF!</definedName>
    <definedName name="_xlnm.Database">#REF!</definedName>
    <definedName name="bUSCAR" localSheetId="0">#REF!</definedName>
    <definedName name="bUSCAR" localSheetId="1">#REF!</definedName>
    <definedName name="bUSCAR" localSheetId="3">#REF!</definedName>
    <definedName name="bUSCAR" localSheetId="4">#REF!</definedName>
    <definedName name="bUSCAR" localSheetId="6">#REF!</definedName>
    <definedName name="bUSCAR" localSheetId="8">#REF!</definedName>
    <definedName name="bUSCAR" localSheetId="9">#REF!</definedName>
    <definedName name="bUSCAR">#REF!</definedName>
    <definedName name="C_" localSheetId="0">[18]FP1996!#REF!</definedName>
    <definedName name="C_" localSheetId="1">[18]FP1996!#REF!</definedName>
    <definedName name="C_" localSheetId="3">[18]FP1996!#REF!</definedName>
    <definedName name="C_" localSheetId="4">[18]FP1996!#REF!</definedName>
    <definedName name="C_" localSheetId="6">[18]FP1996!#REF!</definedName>
    <definedName name="C_" localSheetId="8">[18]FP1996!#REF!</definedName>
    <definedName name="C_" localSheetId="9">[18]FP1996!#REF!</definedName>
    <definedName name="C_">[18]FP1996!#REF!</definedName>
    <definedName name="cal" localSheetId="0">#REF!</definedName>
    <definedName name="cal" localSheetId="1">#REF!</definedName>
    <definedName name="cal" localSheetId="3">#REF!</definedName>
    <definedName name="cal" localSheetId="4">#REF!</definedName>
    <definedName name="cal" localSheetId="6">#REF!</definedName>
    <definedName name="cal" localSheetId="8">#REF!</definedName>
    <definedName name="cal" localSheetId="9">#REF!</definedName>
    <definedName name="cal">#REF!</definedName>
    <definedName name="cálculos" localSheetId="0">#REF!</definedName>
    <definedName name="cálculos" localSheetId="1">#REF!</definedName>
    <definedName name="cálculos" localSheetId="3">#REF!</definedName>
    <definedName name="cálculos" localSheetId="4">#REF!</definedName>
    <definedName name="cálculos" localSheetId="6">#REF!</definedName>
    <definedName name="cálculos" localSheetId="8">#REF!</definedName>
    <definedName name="cálculos" localSheetId="9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localSheetId="3" hidden="1">{"Bruto",#N/A,FALSE,"CONV3T.XLS";"Neto",#N/A,FALSE,"CONV3T.XLS";"UnoB",#N/A,FALSE,"CONV3T.XLS";"Bruto",#N/A,FALSE,"CONV4T.XLS";"Neto",#N/A,FALSE,"CONV4T.XLS";"UnoB",#N/A,FALSE,"CONV4T.XLS"}</definedName>
    <definedName name="can" localSheetId="6" hidden="1">{"Bruto",#N/A,FALSE,"CONV3T.XLS";"Neto",#N/A,FALSE,"CONV3T.XLS";"UnoB",#N/A,FALSE,"CONV3T.XLS";"Bruto",#N/A,FALSE,"CONV4T.XLS";"Neto",#N/A,FALSE,"CONV4T.XLS";"UnoB",#N/A,FALSE,"CONV4T.XLS"}</definedName>
    <definedName name="can" localSheetId="7" hidden="1">{"Bruto",#N/A,FALSE,"CONV3T.XLS";"Neto",#N/A,FALSE,"CONV3T.XLS";"UnoB",#N/A,FALSE,"CONV3T.XLS";"Bruto",#N/A,FALSE,"CONV4T.XLS";"Neto",#N/A,FALSE,"CONV4T.XLS";"UnoB",#N/A,FALSE,"CONV4T.XLS"}</definedName>
    <definedName name="can" localSheetId="8" hidden="1">{"Bruto",#N/A,FALSE,"CONV3T.XLS";"Neto",#N/A,FALSE,"CONV3T.XLS";"UnoB",#N/A,FALSE,"CONV3T.XLS";"Bruto",#N/A,FALSE,"CONV4T.XLS";"Neto",#N/A,FALSE,"CONV4T.XLS";"UnoB",#N/A,FALSE,"CONV4T.XLS"}</definedName>
    <definedName name="can" localSheetId="9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 localSheetId="1">#REF!</definedName>
    <definedName name="CAPU96" localSheetId="3">#REF!</definedName>
    <definedName name="CAPU96" localSheetId="4">#REF!</definedName>
    <definedName name="CAPU96" localSheetId="6">#REF!</definedName>
    <definedName name="CAPU96" localSheetId="8">#REF!</definedName>
    <definedName name="CAPU96" localSheetId="9">#REF!</definedName>
    <definedName name="CAPU96">#REF!</definedName>
    <definedName name="cata" localSheetId="1">[19]tablas!$A$5:$A$275</definedName>
    <definedName name="cata">[19]tablas!$A$5:$A$275</definedName>
    <definedName name="cata4" localSheetId="1">'[20]catálogo pps'!$A$2:$N$2506</definedName>
    <definedName name="cata4">'[20]catálogo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localSheetId="3" hidden="1">{"Bruto",#N/A,FALSE,"CONV3T.XLS";"Neto",#N/A,FALSE,"CONV3T.XLS";"UnoB",#N/A,FALSE,"CONV3T.XLS";"Bruto",#N/A,FALSE,"CONV4T.XLS";"Neto",#N/A,FALSE,"CONV4T.XLS";"UnoB",#N/A,FALSE,"CONV4T.XLS"}</definedName>
    <definedName name="CCCC" localSheetId="6" hidden="1">{"Bruto",#N/A,FALSE,"CONV3T.XLS";"Neto",#N/A,FALSE,"CONV3T.XLS";"UnoB",#N/A,FALSE,"CONV3T.XLS";"Bruto",#N/A,FALSE,"CONV4T.XLS";"Neto",#N/A,FALSE,"CONV4T.XLS";"UnoB",#N/A,FALSE,"CONV4T.XLS"}</definedName>
    <definedName name="CCCC" localSheetId="7" hidden="1">{"Bruto",#N/A,FALSE,"CONV3T.XLS";"Neto",#N/A,FALSE,"CONV3T.XLS";"UnoB",#N/A,FALSE,"CONV3T.XLS";"Bruto",#N/A,FALSE,"CONV4T.XLS";"Neto",#N/A,FALSE,"CONV4T.XLS";"UnoB",#N/A,FALSE,"CONV4T.XLS"}</definedName>
    <definedName name="CCCC" localSheetId="8" hidden="1">{"Bruto",#N/A,FALSE,"CONV3T.XLS";"Neto",#N/A,FALSE,"CONV3T.XLS";"UnoB",#N/A,FALSE,"CONV3T.XLS";"Bruto",#N/A,FALSE,"CONV4T.XLS";"Neto",#N/A,FALSE,"CONV4T.XLS";"UnoB",#N/A,FALSE,"CONV4T.XLS"}</definedName>
    <definedName name="CCCC" localSheetId="9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localSheetId="3" hidden="1">{"Bruto",#N/A,FALSE,"CONV3T.XLS";"Neto",#N/A,FALSE,"CONV3T.XLS";"UnoB",#N/A,FALSE,"CONV3T.XLS";"Bruto",#N/A,FALSE,"CONV4T.XLS";"Neto",#N/A,FALSE,"CONV4T.XLS";"UnoB",#N/A,FALSE,"CONV4T.XLS"}</definedName>
    <definedName name="CEEE" localSheetId="6" hidden="1">{"Bruto",#N/A,FALSE,"CONV3T.XLS";"Neto",#N/A,FALSE,"CONV3T.XLS";"UnoB",#N/A,FALSE,"CONV3T.XLS";"Bruto",#N/A,FALSE,"CONV4T.XLS";"Neto",#N/A,FALSE,"CONV4T.XLS";"UnoB",#N/A,FALSE,"CONV4T.XLS"}</definedName>
    <definedName name="CEEE" localSheetId="7" hidden="1">{"Bruto",#N/A,FALSE,"CONV3T.XLS";"Neto",#N/A,FALSE,"CONV3T.XLS";"UnoB",#N/A,FALSE,"CONV3T.XLS";"Bruto",#N/A,FALSE,"CONV4T.XLS";"Neto",#N/A,FALSE,"CONV4T.XLS";"UnoB",#N/A,FALSE,"CONV4T.XLS"}</definedName>
    <definedName name="CEEE" localSheetId="8" hidden="1">{"Bruto",#N/A,FALSE,"CONV3T.XLS";"Neto",#N/A,FALSE,"CONV3T.XLS";"UnoB",#N/A,FALSE,"CONV3T.XLS";"Bruto",#N/A,FALSE,"CONV4T.XLS";"Neto",#N/A,FALSE,"CONV4T.XLS";"UnoB",#N/A,FALSE,"CONV4T.XLS"}</definedName>
    <definedName name="CEEE" localSheetId="9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localSheetId="3" hidden="1">{"Bruto",#N/A,FALSE,"CONV3T.XLS";"Neto",#N/A,FALSE,"CONV3T.XLS";"UnoB",#N/A,FALSE,"CONV3T.XLS";"Bruto",#N/A,FALSE,"CONV4T.XLS";"Neto",#N/A,FALSE,"CONV4T.XLS";"UnoB",#N/A,FALSE,"CONV4T.XLS"}</definedName>
    <definedName name="cero" localSheetId="6" hidden="1">{"Bruto",#N/A,FALSE,"CONV3T.XLS";"Neto",#N/A,FALSE,"CONV3T.XLS";"UnoB",#N/A,FALSE,"CONV3T.XLS";"Bruto",#N/A,FALSE,"CONV4T.XLS";"Neto",#N/A,FALSE,"CONV4T.XLS";"UnoB",#N/A,FALSE,"CONV4T.XLS"}</definedName>
    <definedName name="cero" localSheetId="7" hidden="1">{"Bruto",#N/A,FALSE,"CONV3T.XLS";"Neto",#N/A,FALSE,"CONV3T.XLS";"UnoB",#N/A,FALSE,"CONV3T.XLS";"Bruto",#N/A,FALSE,"CONV4T.XLS";"Neto",#N/A,FALSE,"CONV4T.XLS";"UnoB",#N/A,FALSE,"CONV4T.XLS"}</definedName>
    <definedName name="cero" localSheetId="8" hidden="1">{"Bruto",#N/A,FALSE,"CONV3T.XLS";"Neto",#N/A,FALSE,"CONV3T.XLS";"UnoB",#N/A,FALSE,"CONV3T.XLS";"Bruto",#N/A,FALSE,"CONV4T.XLS";"Neto",#N/A,FALSE,"CONV4T.XLS";"UnoB",#N/A,FALSE,"CONV4T.XLS"}</definedName>
    <definedName name="cero" localSheetId="9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 localSheetId="1">'[21] '!$H$99:$M$143</definedName>
    <definedName name="CFEE">'[21] '!$H$99:$M$143</definedName>
    <definedName name="CFEM" localSheetId="1">'[21] '!$H$51:$M$95</definedName>
    <definedName name="CFEM">'[21] '!$H$51:$M$95</definedName>
    <definedName name="CFEO" localSheetId="1">'[21] '!$H$3:$M$47</definedName>
    <definedName name="CFEO">'[21] '!$H$3:$M$47</definedName>
    <definedName name="CicenyAduanas" localSheetId="0">#REF!</definedName>
    <definedName name="CicenyAduanas" localSheetId="1">#REF!</definedName>
    <definedName name="CicenyAduanas" localSheetId="3">#REF!</definedName>
    <definedName name="CicenyAduanas" localSheetId="4">#REF!</definedName>
    <definedName name="CicenyAduanas" localSheetId="6">#REF!</definedName>
    <definedName name="CicenyAduanas" localSheetId="8">#REF!</definedName>
    <definedName name="CicenyAduanas" localSheetId="9">#REF!</definedName>
    <definedName name="CicenyAduanas">#REF!</definedName>
    <definedName name="Cifras_Control" localSheetId="0">#REF!</definedName>
    <definedName name="Cifras_Control" localSheetId="1">#REF!</definedName>
    <definedName name="Cifras_Control" localSheetId="3">#REF!</definedName>
    <definedName name="Cifras_Control" localSheetId="4">#REF!</definedName>
    <definedName name="Cifras_Control" localSheetId="6">#REF!</definedName>
    <definedName name="Cifras_Control" localSheetId="8">#REF!</definedName>
    <definedName name="Cifras_Control" localSheetId="9">#REF!</definedName>
    <definedName name="Cifras_Control">#REF!</definedName>
    <definedName name="claseco" localSheetId="0">#REF!</definedName>
    <definedName name="claseco" localSheetId="1">#REF!</definedName>
    <definedName name="claseco" localSheetId="3">#REF!</definedName>
    <definedName name="claseco" localSheetId="4">#REF!</definedName>
    <definedName name="claseco" localSheetId="6">#REF!</definedName>
    <definedName name="claseco" localSheetId="8">#REF!</definedName>
    <definedName name="claseco" localSheetId="9">#REF!</definedName>
    <definedName name="claseco">#REF!</definedName>
    <definedName name="cmllvc198" localSheetId="0">#REF!</definedName>
    <definedName name="cmllvc198" localSheetId="1">#REF!</definedName>
    <definedName name="cmllvc198" localSheetId="3">#REF!</definedName>
    <definedName name="cmllvc198" localSheetId="4">#REF!</definedName>
    <definedName name="cmllvc198" localSheetId="6">#REF!</definedName>
    <definedName name="cmllvc198" localSheetId="8">#REF!</definedName>
    <definedName name="cmllvc198" localSheetId="9">#REF!</definedName>
    <definedName name="cmllvc198">#REF!</definedName>
    <definedName name="cmllvc298ieps" localSheetId="0">#REF!</definedName>
    <definedName name="cmllvc298ieps" localSheetId="1">#REF!</definedName>
    <definedName name="cmllvc298ieps" localSheetId="3">#REF!</definedName>
    <definedName name="cmllvc298ieps" localSheetId="4">#REF!</definedName>
    <definedName name="cmllvc298ieps" localSheetId="6">#REF!</definedName>
    <definedName name="cmllvc298ieps" localSheetId="8">#REF!</definedName>
    <definedName name="cmllvc298ieps" localSheetId="9">#REF!</definedName>
    <definedName name="cmllvc298ieps">#REF!</definedName>
    <definedName name="cmllvp198" localSheetId="0">#REF!</definedName>
    <definedName name="cmllvp198" localSheetId="1">#REF!</definedName>
    <definedName name="cmllvp198" localSheetId="3">#REF!</definedName>
    <definedName name="cmllvp198" localSheetId="4">#REF!</definedName>
    <definedName name="cmllvp198" localSheetId="6">#REF!</definedName>
    <definedName name="cmllvp198" localSheetId="8">#REF!</definedName>
    <definedName name="cmllvp198" localSheetId="9">#REF!</definedName>
    <definedName name="cmllvp198">#REF!</definedName>
    <definedName name="cmllvp199" localSheetId="0">#REF!</definedName>
    <definedName name="cmllvp199" localSheetId="1">#REF!</definedName>
    <definedName name="cmllvp199" localSheetId="3">#REF!</definedName>
    <definedName name="cmllvp199" localSheetId="4">#REF!</definedName>
    <definedName name="cmllvp199" localSheetId="6">#REF!</definedName>
    <definedName name="cmllvp199" localSheetId="8">#REF!</definedName>
    <definedName name="cmllvp199" localSheetId="9">#REF!</definedName>
    <definedName name="cmllvp199">#REF!</definedName>
    <definedName name="cmllvp298ieps" localSheetId="0">#REF!</definedName>
    <definedName name="cmllvp298ieps" localSheetId="1">#REF!</definedName>
    <definedName name="cmllvp298ieps" localSheetId="3">#REF!</definedName>
    <definedName name="cmllvp298ieps" localSheetId="4">#REF!</definedName>
    <definedName name="cmllvp298ieps" localSheetId="6">#REF!</definedName>
    <definedName name="cmllvp298ieps" localSheetId="8">#REF!</definedName>
    <definedName name="cmllvp298ieps" localSheetId="9">#REF!</definedName>
    <definedName name="cmllvp298ieps">#REF!</definedName>
    <definedName name="cmllvp299ieps" localSheetId="0">#REF!</definedName>
    <definedName name="cmllvp299ieps" localSheetId="1">#REF!</definedName>
    <definedName name="cmllvp299ieps" localSheetId="3">#REF!</definedName>
    <definedName name="cmllvp299ieps" localSheetId="4">#REF!</definedName>
    <definedName name="cmllvp299ieps" localSheetId="6">#REF!</definedName>
    <definedName name="cmllvp299ieps" localSheetId="8">#REF!</definedName>
    <definedName name="cmllvp299ieps" localSheetId="9">#REF!</definedName>
    <definedName name="cmllvp299ieps">#REF!</definedName>
    <definedName name="cmlvc198" localSheetId="0">#REF!</definedName>
    <definedName name="cmlvc198" localSheetId="1">#REF!</definedName>
    <definedName name="cmlvc198" localSheetId="3">#REF!</definedName>
    <definedName name="cmlvc198" localSheetId="4">#REF!</definedName>
    <definedName name="cmlvc198" localSheetId="6">#REF!</definedName>
    <definedName name="cmlvc198" localSheetId="8">#REF!</definedName>
    <definedName name="cmlvc198" localSheetId="9">#REF!</definedName>
    <definedName name="cmlvc198">#REF!</definedName>
    <definedName name="cmlvc298ieps" localSheetId="0">#REF!</definedName>
    <definedName name="cmlvc298ieps" localSheetId="1">#REF!</definedName>
    <definedName name="cmlvc298ieps" localSheetId="3">#REF!</definedName>
    <definedName name="cmlvc298ieps" localSheetId="4">#REF!</definedName>
    <definedName name="cmlvc298ieps" localSheetId="6">#REF!</definedName>
    <definedName name="cmlvc298ieps" localSheetId="8">#REF!</definedName>
    <definedName name="cmlvc298ieps" localSheetId="9">#REF!</definedName>
    <definedName name="cmlvc298ieps">#REF!</definedName>
    <definedName name="cmlvp198" localSheetId="0">#REF!</definedName>
    <definedName name="cmlvp198" localSheetId="1">#REF!</definedName>
    <definedName name="cmlvp198" localSheetId="3">#REF!</definedName>
    <definedName name="cmlvp198" localSheetId="4">#REF!</definedName>
    <definedName name="cmlvp198" localSheetId="6">#REF!</definedName>
    <definedName name="cmlvp198" localSheetId="8">#REF!</definedName>
    <definedName name="cmlvp198" localSheetId="9">#REF!</definedName>
    <definedName name="cmlvp198">#REF!</definedName>
    <definedName name="cmlvp199" localSheetId="0">#REF!</definedName>
    <definedName name="cmlvp199" localSheetId="1">#REF!</definedName>
    <definedName name="cmlvp199" localSheetId="3">#REF!</definedName>
    <definedName name="cmlvp199" localSheetId="4">#REF!</definedName>
    <definedName name="cmlvp199" localSheetId="6">#REF!</definedName>
    <definedName name="cmlvp199" localSheetId="8">#REF!</definedName>
    <definedName name="cmlvp199" localSheetId="9">#REF!</definedName>
    <definedName name="cmlvp199">#REF!</definedName>
    <definedName name="cmlvp298ieps" localSheetId="0">#REF!</definedName>
    <definedName name="cmlvp298ieps" localSheetId="1">#REF!</definedName>
    <definedName name="cmlvp298ieps" localSheetId="3">#REF!</definedName>
    <definedName name="cmlvp298ieps" localSheetId="4">#REF!</definedName>
    <definedName name="cmlvp298ieps" localSheetId="6">#REF!</definedName>
    <definedName name="cmlvp298ieps" localSheetId="8">#REF!</definedName>
    <definedName name="cmlvp298ieps" localSheetId="9">#REF!</definedName>
    <definedName name="cmlvp298ieps">#REF!</definedName>
    <definedName name="cmlvp299ieps" localSheetId="0">#REF!</definedName>
    <definedName name="cmlvp299ieps" localSheetId="1">#REF!</definedName>
    <definedName name="cmlvp299ieps" localSheetId="3">#REF!</definedName>
    <definedName name="cmlvp299ieps" localSheetId="4">#REF!</definedName>
    <definedName name="cmlvp299ieps" localSheetId="6">#REF!</definedName>
    <definedName name="cmlvp299ieps" localSheetId="8">#REF!</definedName>
    <definedName name="cmlvp299ieps" localSheetId="9">#REF!</definedName>
    <definedName name="cmlvp299ieps">#REF!</definedName>
    <definedName name="CONA96" localSheetId="0">#REF!</definedName>
    <definedName name="CONA96" localSheetId="1">#REF!</definedName>
    <definedName name="CONA96" localSheetId="3">#REF!</definedName>
    <definedName name="CONA96" localSheetId="4">#REF!</definedName>
    <definedName name="CONA96" localSheetId="6">#REF!</definedName>
    <definedName name="CONA96" localSheetId="8">#REF!</definedName>
    <definedName name="CONA96" localSheetId="9">#REF!</definedName>
    <definedName name="CONA96">#REF!</definedName>
    <definedName name="concepto" localSheetId="0">'[22]BASE DEFINITIVA 2002'!#REF!</definedName>
    <definedName name="concepto" localSheetId="1">'[22]BASE DEFINITIVA 2002'!#REF!</definedName>
    <definedName name="concepto" localSheetId="3">'[22]BASE DEFINITIVA 2002'!#REF!</definedName>
    <definedName name="concepto" localSheetId="4">'[22]BASE DEFINITIVA 2002'!#REF!</definedName>
    <definedName name="concepto" localSheetId="6">'[22]BASE DEFINITIVA 2002'!#REF!</definedName>
    <definedName name="concepto" localSheetId="8">'[22]BASE DEFINITIVA 2002'!#REF!</definedName>
    <definedName name="concepto" localSheetId="9">'[22]BASE DEFINITIVA 2002'!#REF!</definedName>
    <definedName name="concepto">'[22]BASE DEFINITIVA 2002'!#REF!</definedName>
    <definedName name="CONS" localSheetId="0">[12]BANPRO99!#REF!</definedName>
    <definedName name="CONS" localSheetId="1">[12]BANPRO99!#REF!</definedName>
    <definedName name="CONS" localSheetId="3">[12]BANPRO99!#REF!</definedName>
    <definedName name="CONS" localSheetId="4">[12]BANPRO99!#REF!</definedName>
    <definedName name="CONS" localSheetId="6">[12]BANPRO99!#REF!</definedName>
    <definedName name="CONS" localSheetId="8">[12]BANPRO99!#REF!</definedName>
    <definedName name="CONS" localSheetId="9">[12]BANPRO99!#REF!</definedName>
    <definedName name="CONS">[12]BANPRO99!#REF!</definedName>
    <definedName name="copia_Clas_Admva" localSheetId="0">#REF!</definedName>
    <definedName name="copia_Clas_Admva" localSheetId="1">#REF!</definedName>
    <definedName name="copia_Clas_Admva" localSheetId="3">#REF!</definedName>
    <definedName name="copia_Clas_Admva" localSheetId="4">#REF!</definedName>
    <definedName name="copia_Clas_Admva" localSheetId="6">#REF!</definedName>
    <definedName name="copia_Clas_Admva" localSheetId="8">#REF!</definedName>
    <definedName name="copia_Clas_Admva" localSheetId="9">#REF!</definedName>
    <definedName name="copia_Clas_Admva">#REF!</definedName>
    <definedName name="copia_Clas_Econ" localSheetId="1">[23]Clas_Econ!$B$2:$M$25</definedName>
    <definedName name="copia_Clas_Econ">[23]Clas_Econ!$B$2:$M$25</definedName>
    <definedName name="copia_Clas_Fun" localSheetId="0">#REF!</definedName>
    <definedName name="copia_Clas_Fun" localSheetId="1">#REF!</definedName>
    <definedName name="copia_Clas_Fun" localSheetId="3">#REF!</definedName>
    <definedName name="copia_Clas_Fun" localSheetId="4">#REF!</definedName>
    <definedName name="copia_Clas_Fun" localSheetId="6">#REF!</definedName>
    <definedName name="copia_Clas_Fun" localSheetId="8">#REF!</definedName>
    <definedName name="copia_Clas_Fun" localSheetId="9">#REF!</definedName>
    <definedName name="copia_Clas_Fun">#REF!</definedName>
    <definedName name="copia_Clas_Func" localSheetId="0">[24]Clas_Fun!#REF!</definedName>
    <definedName name="copia_Clas_Func" localSheetId="1">[24]Clas_Fun!#REF!</definedName>
    <definedName name="copia_Clas_Func" localSheetId="3">[24]Clas_Fun!#REF!</definedName>
    <definedName name="copia_Clas_Func" localSheetId="4">[24]Clas_Fun!#REF!</definedName>
    <definedName name="copia_Clas_Func" localSheetId="6">[24]Clas_Fun!#REF!</definedName>
    <definedName name="copia_Clas_Func" localSheetId="8">[24]Clas_Fun!#REF!</definedName>
    <definedName name="copia_Clas_Func" localSheetId="9">[24]Clas_Fun!#REF!</definedName>
    <definedName name="copia_Clas_Func">[24]Clas_Fun!#REF!</definedName>
    <definedName name="copia_Doble_Consolid" localSheetId="0">#REF!</definedName>
    <definedName name="copia_Doble_Consolid" localSheetId="1">#REF!</definedName>
    <definedName name="copia_Doble_Consolid" localSheetId="3">#REF!</definedName>
    <definedName name="copia_Doble_Consolid" localSheetId="4">#REF!</definedName>
    <definedName name="copia_Doble_Consolid" localSheetId="6">#REF!</definedName>
    <definedName name="copia_Doble_Consolid" localSheetId="8">#REF!</definedName>
    <definedName name="copia_Doble_Consolid" localSheetId="9">#REF!</definedName>
    <definedName name="copia_Doble_Consolid">#REF!</definedName>
    <definedName name="copia_Doble_OECPD" localSheetId="0">#REF!</definedName>
    <definedName name="copia_Doble_OECPD" localSheetId="1">#REF!</definedName>
    <definedName name="copia_Doble_OECPD" localSheetId="3">#REF!</definedName>
    <definedName name="copia_Doble_OECPD" localSheetId="4">#REF!</definedName>
    <definedName name="copia_Doble_OECPD" localSheetId="6">#REF!</definedName>
    <definedName name="copia_Doble_OECPD" localSheetId="8">#REF!</definedName>
    <definedName name="copia_Doble_OECPD" localSheetId="9">#REF!</definedName>
    <definedName name="copia_Doble_OECPD">#REF!</definedName>
    <definedName name="copia_Doble_RAutonyAPC" localSheetId="0">#REF!</definedName>
    <definedName name="copia_Doble_RAutonyAPC" localSheetId="1">#REF!</definedName>
    <definedName name="copia_Doble_RAutonyAPC" localSheetId="3">#REF!</definedName>
    <definedName name="copia_Doble_RAutonyAPC" localSheetId="4">#REF!</definedName>
    <definedName name="copia_Doble_RAutonyAPC" localSheetId="6">#REF!</definedName>
    <definedName name="copia_Doble_RAutonyAPC" localSheetId="8">#REF!</definedName>
    <definedName name="copia_Doble_RAutonyAPC" localSheetId="9">#REF!</definedName>
    <definedName name="copia_Doble_RAutonyAPC">#REF!</definedName>
    <definedName name="copia_Gto_Ents_Fed" localSheetId="1">[23]Gto_Ent_Fed!$B$39:$L$73</definedName>
    <definedName name="copia_Gto_Ents_Fed">[23]Gto_Ent_Fed!$B$39:$L$73</definedName>
    <definedName name="copia_Gto_Federal" localSheetId="0">#REF!</definedName>
    <definedName name="copia_Gto_Federal" localSheetId="1">#REF!</definedName>
    <definedName name="copia_Gto_Federal" localSheetId="3">#REF!</definedName>
    <definedName name="copia_Gto_Federal" localSheetId="4">#REF!</definedName>
    <definedName name="copia_Gto_Federal" localSheetId="6">#REF!</definedName>
    <definedName name="copia_Gto_Federal" localSheetId="8">#REF!</definedName>
    <definedName name="copia_Gto_Federal" localSheetId="9">#REF!</definedName>
    <definedName name="copia_Gto_Federal">#REF!</definedName>
    <definedName name="copia_Gto_Neto" localSheetId="0">#REF!</definedName>
    <definedName name="copia_Gto_Neto" localSheetId="1">#REF!</definedName>
    <definedName name="copia_Gto_Neto" localSheetId="3">#REF!</definedName>
    <definedName name="copia_Gto_Neto" localSheetId="4">#REF!</definedName>
    <definedName name="copia_Gto_Neto" localSheetId="6">#REF!</definedName>
    <definedName name="copia_Gto_Neto" localSheetId="8">#REF!</definedName>
    <definedName name="copia_Gto_Neto" localSheetId="9">#REF!</definedName>
    <definedName name="copia_Gto_Neto">#REF!</definedName>
    <definedName name="copia_Ing_Pres" localSheetId="0">#REF!</definedName>
    <definedName name="copia_Ing_Pres" localSheetId="1">#REF!</definedName>
    <definedName name="copia_Ing_Pres" localSheetId="3">#REF!</definedName>
    <definedName name="copia_Ing_Pres" localSheetId="4">#REF!</definedName>
    <definedName name="copia_Ing_Pres" localSheetId="6">#REF!</definedName>
    <definedName name="copia_Ing_Pres" localSheetId="8">#REF!</definedName>
    <definedName name="copia_Ing_Pres" localSheetId="9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localSheetId="3" hidden="1">{"Bruto",#N/A,FALSE,"CONV3T.XLS";"Neto",#N/A,FALSE,"CONV3T.XLS";"UnoB",#N/A,FALSE,"CONV3T.XLS";"Bruto",#N/A,FALSE,"CONV4T.XLS";"Neto",#N/A,FALSE,"CONV4T.XLS";"UnoB",#N/A,FALSE,"CONV4T.XLS"}</definedName>
    <definedName name="cor" localSheetId="6" hidden="1">{"Bruto",#N/A,FALSE,"CONV3T.XLS";"Neto",#N/A,FALSE,"CONV3T.XLS";"UnoB",#N/A,FALSE,"CONV3T.XLS";"Bruto",#N/A,FALSE,"CONV4T.XLS";"Neto",#N/A,FALSE,"CONV4T.XLS";"UnoB",#N/A,FALSE,"CONV4T.XLS"}</definedName>
    <definedName name="cor" localSheetId="7" hidden="1">{"Bruto",#N/A,FALSE,"CONV3T.XLS";"Neto",#N/A,FALSE,"CONV3T.XLS";"UnoB",#N/A,FALSE,"CONV3T.XLS";"Bruto",#N/A,FALSE,"CONV4T.XLS";"Neto",#N/A,FALSE,"CONV4T.XLS";"UnoB",#N/A,FALSE,"CONV4T.XLS"}</definedName>
    <definedName name="cor" localSheetId="8" hidden="1">{"Bruto",#N/A,FALSE,"CONV3T.XLS";"Neto",#N/A,FALSE,"CONV3T.XLS";"UnoB",#N/A,FALSE,"CONV3T.XLS";"Bruto",#N/A,FALSE,"CONV4T.XLS";"Neto",#N/A,FALSE,"CONV4T.XLS";"UnoB",#N/A,FALSE,"CONV4T.XLS"}</definedName>
    <definedName name="cor" localSheetId="9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localSheetId="3" hidden="1">{"Bruto",#N/A,FALSE,"CONV3T.XLS";"Neto",#N/A,FALSE,"CONV3T.XLS";"UnoB",#N/A,FALSE,"CONV3T.XLS";"Bruto",#N/A,FALSE,"CONV4T.XLS";"Neto",#N/A,FALSE,"CONV4T.XLS";"UnoB",#N/A,FALSE,"CONV4T.XLS"}</definedName>
    <definedName name="cos" localSheetId="6" hidden="1">{"Bruto",#N/A,FALSE,"CONV3T.XLS";"Neto",#N/A,FALSE,"CONV3T.XLS";"UnoB",#N/A,FALSE,"CONV3T.XLS";"Bruto",#N/A,FALSE,"CONV4T.XLS";"Neto",#N/A,FALSE,"CONV4T.XLS";"UnoB",#N/A,FALSE,"CONV4T.XLS"}</definedName>
    <definedName name="cos" localSheetId="7" hidden="1">{"Bruto",#N/A,FALSE,"CONV3T.XLS";"Neto",#N/A,FALSE,"CONV3T.XLS";"UnoB",#N/A,FALSE,"CONV3T.XLS";"Bruto",#N/A,FALSE,"CONV4T.XLS";"Neto",#N/A,FALSE,"CONV4T.XLS";"UnoB",#N/A,FALSE,"CONV4T.XLS"}</definedName>
    <definedName name="cos" localSheetId="8" hidden="1">{"Bruto",#N/A,FALSE,"CONV3T.XLS";"Neto",#N/A,FALSE,"CONV3T.XLS";"UnoB",#N/A,FALSE,"CONV3T.XLS";"Bruto",#N/A,FALSE,"CONV4T.XLS";"Neto",#N/A,FALSE,"CONV4T.XLS";"UnoB",#N/A,FALSE,"CONV4T.XLS"}</definedName>
    <definedName name="cos" localSheetId="9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[12]BANPRO99!#REF!</definedName>
    <definedName name="CRI" localSheetId="1">[12]BANPRO99!#REF!</definedName>
    <definedName name="CRI" localSheetId="3">[12]BANPRO99!#REF!</definedName>
    <definedName name="CRI" localSheetId="4">[12]BANPRO99!#REF!</definedName>
    <definedName name="CRI" localSheetId="6">[12]BANPRO99!#REF!</definedName>
    <definedName name="CRI" localSheetId="8">[12]BANPRO99!#REF!</definedName>
    <definedName name="CRI" localSheetId="9">[12]BANPRO99!#REF!</definedName>
    <definedName name="CRI">[12]BANPRO99!#REF!</definedName>
    <definedName name="criterios23" localSheetId="0">#REF!</definedName>
    <definedName name="criterios23" localSheetId="1">#REF!</definedName>
    <definedName name="criterios23" localSheetId="3">#REF!</definedName>
    <definedName name="criterios23" localSheetId="4">#REF!</definedName>
    <definedName name="criterios23" localSheetId="6">#REF!</definedName>
    <definedName name="criterios23" localSheetId="8">#REF!</definedName>
    <definedName name="criterios23" localSheetId="9">#REF!</definedName>
    <definedName name="criterios23">#REF!</definedName>
    <definedName name="Criterios25" localSheetId="0">#REF!</definedName>
    <definedName name="Criterios25" localSheetId="1">#REF!</definedName>
    <definedName name="Criterios25" localSheetId="3">#REF!</definedName>
    <definedName name="Criterios25" localSheetId="4">#REF!</definedName>
    <definedName name="Criterios25" localSheetId="6">#REF!</definedName>
    <definedName name="Criterios25" localSheetId="8">#REF!</definedName>
    <definedName name="Criterios25" localSheetId="9">#REF!</definedName>
    <definedName name="Criterios25">#REF!</definedName>
    <definedName name="Criterios33" localSheetId="0">#REF!</definedName>
    <definedName name="Criterios33" localSheetId="1">#REF!</definedName>
    <definedName name="Criterios33" localSheetId="3">#REF!</definedName>
    <definedName name="Criterios33" localSheetId="4">#REF!</definedName>
    <definedName name="Criterios33" localSheetId="6">#REF!</definedName>
    <definedName name="Criterios33" localSheetId="8">#REF!</definedName>
    <definedName name="Criterios33" localSheetId="9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localSheetId="3" hidden="1">{"Bruto",#N/A,FALSE,"CONV3T.XLS";"Neto",#N/A,FALSE,"CONV3T.XLS";"UnoB",#N/A,FALSE,"CONV3T.XLS";"Bruto",#N/A,FALSE,"CONV4T.XLS";"Neto",#N/A,FALSE,"CONV4T.XLS";"UnoB",#N/A,FALSE,"CONV4T.XLS"}</definedName>
    <definedName name="CSCSDS" localSheetId="6" hidden="1">{"Bruto",#N/A,FALSE,"CONV3T.XLS";"Neto",#N/A,FALSE,"CONV3T.XLS";"UnoB",#N/A,FALSE,"CONV3T.XLS";"Bruto",#N/A,FALSE,"CONV4T.XLS";"Neto",#N/A,FALSE,"CONV4T.XLS";"UnoB",#N/A,FALSE,"CONV4T.XLS"}</definedName>
    <definedName name="CSCSDS" localSheetId="7" hidden="1">{"Bruto",#N/A,FALSE,"CONV3T.XLS";"Neto",#N/A,FALSE,"CONV3T.XLS";"UnoB",#N/A,FALSE,"CONV3T.XLS";"Bruto",#N/A,FALSE,"CONV4T.XLS";"Neto",#N/A,FALSE,"CONV4T.XLS";"UnoB",#N/A,FALSE,"CONV4T.XLS"}</definedName>
    <definedName name="CSCSDS" localSheetId="8" hidden="1">{"Bruto",#N/A,FALSE,"CONV3T.XLS";"Neto",#N/A,FALSE,"CONV3T.XLS";"UnoB",#N/A,FALSE,"CONV3T.XLS";"Bruto",#N/A,FALSE,"CONV4T.XLS";"Neto",#N/A,FALSE,"CONV4T.XLS";"UnoB",#N/A,FALSE,"CONV4T.XLS"}</definedName>
    <definedName name="CSCSDS" localSheetId="9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 localSheetId="1">#REF!</definedName>
    <definedName name="cuad" localSheetId="3">#REF!</definedName>
    <definedName name="cuad" localSheetId="4">#REF!</definedName>
    <definedName name="cuad" localSheetId="6">#REF!</definedName>
    <definedName name="cuad" localSheetId="8">#REF!</definedName>
    <definedName name="cuad" localSheetId="9">#REF!</definedName>
    <definedName name="cuad">#REF!</definedName>
    <definedName name="CUAD179" localSheetId="0">#REF!</definedName>
    <definedName name="CUAD179" localSheetId="1">#REF!</definedName>
    <definedName name="CUAD179" localSheetId="3">#REF!</definedName>
    <definedName name="CUAD179" localSheetId="4">#REF!</definedName>
    <definedName name="CUAD179" localSheetId="6">#REF!</definedName>
    <definedName name="CUAD179" localSheetId="8">#REF!</definedName>
    <definedName name="CUAD179" localSheetId="9">#REF!</definedName>
    <definedName name="CUAD179">#REF!</definedName>
    <definedName name="CUAD179A" localSheetId="0">#REF!</definedName>
    <definedName name="CUAD179A" localSheetId="1">#REF!</definedName>
    <definedName name="CUAD179A" localSheetId="3">#REF!</definedName>
    <definedName name="CUAD179A" localSheetId="4">#REF!</definedName>
    <definedName name="CUAD179A" localSheetId="6">#REF!</definedName>
    <definedName name="CUAD179A" localSheetId="8">#REF!</definedName>
    <definedName name="CUAD179A" localSheetId="9">#REF!</definedName>
    <definedName name="CUAD179A">#REF!</definedName>
    <definedName name="CUAD180" localSheetId="0">#REF!</definedName>
    <definedName name="CUAD180" localSheetId="1">#REF!</definedName>
    <definedName name="CUAD180" localSheetId="3">#REF!</definedName>
    <definedName name="CUAD180" localSheetId="4">#REF!</definedName>
    <definedName name="CUAD180" localSheetId="6">#REF!</definedName>
    <definedName name="CUAD180" localSheetId="8">#REF!</definedName>
    <definedName name="CUAD180" localSheetId="9">#REF!</definedName>
    <definedName name="CUAD180">#REF!</definedName>
    <definedName name="Cuadro16511" localSheetId="0">'[25]Ingresos serie'!#REF!</definedName>
    <definedName name="Cuadro16511" localSheetId="1">'[25]Ingresos serie'!#REF!</definedName>
    <definedName name="Cuadro16511" localSheetId="3">'[25]Ingresos serie'!#REF!</definedName>
    <definedName name="Cuadro16511" localSheetId="4">'[25]Ingresos serie'!#REF!</definedName>
    <definedName name="Cuadro16511" localSheetId="6">'[25]Ingresos serie'!#REF!</definedName>
    <definedName name="Cuadro16511" localSheetId="8">'[25]Ingresos serie'!#REF!</definedName>
    <definedName name="Cuadro16511" localSheetId="9">'[25]Ingresos serie'!#REF!</definedName>
    <definedName name="Cuadro16511">'[25]Ingresos serie'!#REF!</definedName>
    <definedName name="Cuadro18521" localSheetId="0">#REF!</definedName>
    <definedName name="Cuadro18521" localSheetId="1">#REF!</definedName>
    <definedName name="Cuadro18521" localSheetId="3">#REF!</definedName>
    <definedName name="Cuadro18521" localSheetId="4">#REF!</definedName>
    <definedName name="Cuadro18521" localSheetId="6">#REF!</definedName>
    <definedName name="Cuadro18521" localSheetId="8">#REF!</definedName>
    <definedName name="Cuadro18521" localSheetId="9">#REF!</definedName>
    <definedName name="Cuadro18521">#REF!</definedName>
    <definedName name="Cuadro19522" localSheetId="0">#REF!</definedName>
    <definedName name="Cuadro19522" localSheetId="1">#REF!</definedName>
    <definedName name="Cuadro19522" localSheetId="3">#REF!</definedName>
    <definedName name="Cuadro19522" localSheetId="4">#REF!</definedName>
    <definedName name="Cuadro19522" localSheetId="6">#REF!</definedName>
    <definedName name="Cuadro19522" localSheetId="8">#REF!</definedName>
    <definedName name="Cuadro19522" localSheetId="9">#REF!</definedName>
    <definedName name="Cuadro19522">#REF!</definedName>
    <definedName name="Cuadro20523" localSheetId="0">'[26]20-5.2.3'!#REF!</definedName>
    <definedName name="Cuadro20523" localSheetId="1">'[26]20-5.2.3'!#REF!</definedName>
    <definedName name="Cuadro20523" localSheetId="3">'[26]20-5.2.3'!#REF!</definedName>
    <definedName name="Cuadro20523" localSheetId="4">'[26]20-5.2.3'!#REF!</definedName>
    <definedName name="Cuadro20523" localSheetId="6">'[26]20-5.2.3'!#REF!</definedName>
    <definedName name="Cuadro20523" localSheetId="8">'[26]20-5.2.3'!#REF!</definedName>
    <definedName name="Cuadro20523" localSheetId="9">'[26]20-5.2.3'!#REF!</definedName>
    <definedName name="Cuadro20523">'[26]20-5.2.3'!#REF!</definedName>
    <definedName name="cUADRO26529CR" localSheetId="0">#REF!</definedName>
    <definedName name="cUADRO26529CR" localSheetId="1">#REF!</definedName>
    <definedName name="cUADRO26529CR" localSheetId="3">#REF!</definedName>
    <definedName name="cUADRO26529CR" localSheetId="4">#REF!</definedName>
    <definedName name="cUADRO26529CR" localSheetId="6">#REF!</definedName>
    <definedName name="cUADRO26529CR" localSheetId="8">#REF!</definedName>
    <definedName name="cUADRO26529CR" localSheetId="9">#REF!</definedName>
    <definedName name="cUADRO26529CR">#REF!</definedName>
    <definedName name="Cuadro30611" localSheetId="1">'[26]30-6.1.1'!$B$65:$M$120</definedName>
    <definedName name="Cuadro30611">'[26]30-6.1.1'!$B$65:$M$120</definedName>
    <definedName name="Cuadro31613" localSheetId="0">#REF!</definedName>
    <definedName name="Cuadro31613" localSheetId="1">#REF!</definedName>
    <definedName name="Cuadro31613" localSheetId="3">#REF!</definedName>
    <definedName name="Cuadro31613" localSheetId="4">#REF!</definedName>
    <definedName name="Cuadro31613" localSheetId="6">#REF!</definedName>
    <definedName name="Cuadro31613" localSheetId="8">#REF!</definedName>
    <definedName name="Cuadro31613" localSheetId="9">#REF!</definedName>
    <definedName name="Cuadro31613">#REF!</definedName>
    <definedName name="Cuadro33621" localSheetId="0">#REF!</definedName>
    <definedName name="Cuadro33621" localSheetId="1">#REF!</definedName>
    <definedName name="Cuadro33621" localSheetId="3">#REF!</definedName>
    <definedName name="Cuadro33621" localSheetId="4">#REF!</definedName>
    <definedName name="Cuadro33621" localSheetId="6">#REF!</definedName>
    <definedName name="Cuadro33621" localSheetId="8">#REF!</definedName>
    <definedName name="Cuadro33621" localSheetId="9">#REF!</definedName>
    <definedName name="Cuadro33621">#REF!</definedName>
    <definedName name="cuotasem">'[9]Régimen financiero'!$E$3</definedName>
    <definedName name="DatodRamoUR" localSheetId="1">[27]DatosRamoUrEconomica!$A$1:$F$65536</definedName>
    <definedName name="DatodRamoUR">[27]DatosRamoUrEconomica!$A$1:$F$65536</definedName>
    <definedName name="Datos" localSheetId="0">#REF!</definedName>
    <definedName name="Datos" localSheetId="1">#REF!</definedName>
    <definedName name="Datos" localSheetId="3">#REF!</definedName>
    <definedName name="Datos" localSheetId="4">#REF!</definedName>
    <definedName name="Datos" localSheetId="6">#REF!</definedName>
    <definedName name="Datos" localSheetId="8">#REF!</definedName>
    <definedName name="Datos" localSheetId="9">#REF!</definedName>
    <definedName name="Datos">#REF!</definedName>
    <definedName name="Datos_08_09_ServiciosPersonales" localSheetId="0">#REF!</definedName>
    <definedName name="Datos_08_09_ServiciosPersonales" localSheetId="1">#REF!</definedName>
    <definedName name="Datos_08_09_ServiciosPersonales" localSheetId="3">#REF!</definedName>
    <definedName name="Datos_08_09_ServiciosPersonales" localSheetId="4">#REF!</definedName>
    <definedName name="Datos_08_09_ServiciosPersonales" localSheetId="6">#REF!</definedName>
    <definedName name="Datos_08_09_ServiciosPersonales" localSheetId="8">#REF!</definedName>
    <definedName name="Datos_08_09_ServiciosPersonales" localSheetId="9">#REF!</definedName>
    <definedName name="Datos_08_09_ServiciosPersonales">#REF!</definedName>
    <definedName name="Datos_CRC" localSheetId="1">[28]Hoja1!$A$5:$D$45</definedName>
    <definedName name="Datos_CRC">[28]Hoja1!$A$5:$D$45</definedName>
    <definedName name="Datos_Servicios_Personales" localSheetId="0">#REF!</definedName>
    <definedName name="Datos_Servicios_Personales" localSheetId="1">#REF!</definedName>
    <definedName name="Datos_Servicios_Personales" localSheetId="3">#REF!</definedName>
    <definedName name="Datos_Servicios_Personales" localSheetId="4">#REF!</definedName>
    <definedName name="Datos_Servicios_Personales" localSheetId="6">#REF!</definedName>
    <definedName name="Datos_Servicios_Personales" localSheetId="8">#REF!</definedName>
    <definedName name="Datos_Servicios_Personales" localSheetId="9">#REF!</definedName>
    <definedName name="Datos_Servicios_Personales">#REF!</definedName>
    <definedName name="datosb" localSheetId="0">#REF!</definedName>
    <definedName name="datosb" localSheetId="1">#REF!</definedName>
    <definedName name="datosb" localSheetId="3">#REF!</definedName>
    <definedName name="datosb" localSheetId="4">#REF!</definedName>
    <definedName name="datosb" localSheetId="6">#REF!</definedName>
    <definedName name="datosb" localSheetId="8">#REF!</definedName>
    <definedName name="datosb" localSheetId="9">#REF!</definedName>
    <definedName name="datosb">#REF!</definedName>
    <definedName name="DatosEconomica" localSheetId="0">#REF!</definedName>
    <definedName name="DatosEconomica" localSheetId="1">#REF!</definedName>
    <definedName name="DatosEconomica" localSheetId="3">#REF!</definedName>
    <definedName name="DatosEconomica" localSheetId="4">#REF!</definedName>
    <definedName name="DatosEconomica" localSheetId="6">#REF!</definedName>
    <definedName name="DatosEconomica" localSheetId="8">#REF!</definedName>
    <definedName name="DatosEconomica" localSheetId="9">#REF!</definedName>
    <definedName name="DatosEconomica">#REF!</definedName>
    <definedName name="DatosGrupoyModPp" localSheetId="0">#REF!</definedName>
    <definedName name="DatosGrupoyModPp" localSheetId="1">#REF!</definedName>
    <definedName name="DatosGrupoyModPp" localSheetId="3">#REF!</definedName>
    <definedName name="DatosGrupoyModPp" localSheetId="4">#REF!</definedName>
    <definedName name="DatosGrupoyModPp" localSheetId="6">#REF!</definedName>
    <definedName name="DatosGrupoyModPp" localSheetId="8">#REF!</definedName>
    <definedName name="DatosGrupoyModPp" localSheetId="9">#REF!</definedName>
    <definedName name="DatosGrupoyModPp">#REF!</definedName>
    <definedName name="DatosporProgPresupuestario" localSheetId="0">#REF!</definedName>
    <definedName name="DatosporProgPresupuestario" localSheetId="1">#REF!</definedName>
    <definedName name="DatosporProgPresupuestario" localSheetId="3">#REF!</definedName>
    <definedName name="DatosporProgPresupuestario" localSheetId="4">#REF!</definedName>
    <definedName name="DatosporProgPresupuestario" localSheetId="6">#REF!</definedName>
    <definedName name="DatosporProgPresupuestario" localSheetId="8">#REF!</definedName>
    <definedName name="DatosporProgPresupuestario" localSheetId="9">#REF!</definedName>
    <definedName name="DatosporProgPresupuestario">#REF!</definedName>
    <definedName name="DatosRamoFunción" localSheetId="0">#REF!</definedName>
    <definedName name="DatosRamoFunción" localSheetId="1">#REF!</definedName>
    <definedName name="DatosRamoFunción" localSheetId="3">#REF!</definedName>
    <definedName name="DatosRamoFunción" localSheetId="4">#REF!</definedName>
    <definedName name="DatosRamoFunción" localSheetId="6">#REF!</definedName>
    <definedName name="DatosRamoFunción" localSheetId="8">#REF!</definedName>
    <definedName name="DatosRamoFunción" localSheetId="9">#REF!</definedName>
    <definedName name="DatosRamoFunción">#REF!</definedName>
    <definedName name="DatosRamoUR" localSheetId="0">#REF!</definedName>
    <definedName name="DatosRamoUR" localSheetId="1">#REF!</definedName>
    <definedName name="DatosRamoUR" localSheetId="3">#REF!</definedName>
    <definedName name="DatosRamoUR" localSheetId="4">#REF!</definedName>
    <definedName name="DatosRamoUR" localSheetId="6">#REF!</definedName>
    <definedName name="DatosRamoUR" localSheetId="8">#REF!</definedName>
    <definedName name="DatosRamoUR" localSheetId="9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localSheetId="3" hidden="1">{"Bruto",#N/A,FALSE,"CONV3T.XLS";"Neto",#N/A,FALSE,"CONV3T.XLS";"UnoB",#N/A,FALSE,"CONV3T.XLS";"Bruto",#N/A,FALSE,"CONV4T.XLS";"Neto",#N/A,FALSE,"CONV4T.XLS";"UnoB",#N/A,FALSE,"CONV4T.XLS"}</definedName>
    <definedName name="DCXCZXCZXCXCZ" localSheetId="6" hidden="1">{"Bruto",#N/A,FALSE,"CONV3T.XLS";"Neto",#N/A,FALSE,"CONV3T.XLS";"UnoB",#N/A,FALSE,"CONV3T.XLS";"Bruto",#N/A,FALSE,"CONV4T.XLS";"Neto",#N/A,FALSE,"CONV4T.XLS";"UnoB",#N/A,FALSE,"CONV4T.XLS"}</definedName>
    <definedName name="DCXCZXCZXCXCZ" localSheetId="7" hidden="1">{"Bruto",#N/A,FALSE,"CONV3T.XLS";"Neto",#N/A,FALSE,"CONV3T.XLS";"UnoB",#N/A,FALSE,"CONV3T.XLS";"Bruto",#N/A,FALSE,"CONV4T.XLS";"Neto",#N/A,FALSE,"CONV4T.XLS";"UnoB",#N/A,FALSE,"CONV4T.XLS"}</definedName>
    <definedName name="DCXCZXCZXCXCZ" localSheetId="8" hidden="1">{"Bruto",#N/A,FALSE,"CONV3T.XLS";"Neto",#N/A,FALSE,"CONV3T.XLS";"UnoB",#N/A,FALSE,"CONV3T.XLS";"Bruto",#N/A,FALSE,"CONV4T.XLS";"Neto",#N/A,FALSE,"CONV4T.XLS";"UnoB",#N/A,FALSE,"CONV4T.XLS"}</definedName>
    <definedName name="DCXCZXCZXCXCZ" localSheetId="9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0">[1]!AGO&amp;[1]!SEP&amp;[1]!OCT&amp;[1]!NOV&amp;[1]!DIC</definedName>
    <definedName name="ddd" localSheetId="1">[2]!AGO&amp;[2]!SEP&amp;[2]!OCT&amp;[2]!NOV&amp;[2]!DIC</definedName>
    <definedName name="ddd" localSheetId="3">[3]!AGO&amp;[3]!SEP&amp;[3]!OCT&amp;[3]!NOV&amp;[3]!DIC</definedName>
    <definedName name="ddd" localSheetId="4">[1]!AGO&amp;[1]!SEP&amp;[1]!OCT&amp;[1]!NOV&amp;[1]!DIC</definedName>
    <definedName name="ddd" localSheetId="6">[2]!AGO&amp;[2]!SEP&amp;[2]!OCT&amp;[2]!NOV&amp;[2]!DIC</definedName>
    <definedName name="ddd" localSheetId="8">[4]!AGO&amp;[4]!SEP&amp;[4]!OCT&amp;[4]!NOV&amp;[4]!DIC</definedName>
    <definedName name="ddd" localSheetId="9">[4]!AGO&amp;[4]!SEP&amp;[4]!OCT&amp;[4]!NOV&amp;[4]!DIC</definedName>
    <definedName name="ddd">[1]!AGO&amp;[1]!SEP&amp;[1]!OCT&amp;[1]!NOV&amp;[1]!DIC</definedName>
    <definedName name="dddd" localSheetId="0">#REF!</definedName>
    <definedName name="dddd" localSheetId="1">#REF!</definedName>
    <definedName name="dddd" localSheetId="3">#REF!</definedName>
    <definedName name="dddd" localSheetId="4">#REF!</definedName>
    <definedName name="dddd" localSheetId="6">#REF!</definedName>
    <definedName name="dddd" localSheetId="8">#REF!</definedName>
    <definedName name="dddd" localSheetId="9">#REF!</definedName>
    <definedName name="dddd">#REF!</definedName>
    <definedName name="ddddd" localSheetId="1">[29]Clas_Econ!$B$2:$M$25</definedName>
    <definedName name="ddddd">[29]Clas_Econ!$B$2:$M$25</definedName>
    <definedName name="defi" localSheetId="0">[1]!AGO&amp;[1]!SEP&amp;[1]!OCT&amp;[1]!NOV&amp;[1]!DIC</definedName>
    <definedName name="defi" localSheetId="1">[2]!AGO&amp;[2]!SEP&amp;[2]!OCT&amp;[2]!NOV&amp;[2]!DIC</definedName>
    <definedName name="defi" localSheetId="3">[3]!AGO&amp;[3]!SEP&amp;[3]!OCT&amp;[3]!NOV&amp;[3]!DIC</definedName>
    <definedName name="defi" localSheetId="4">[1]!AGO&amp;[1]!SEP&amp;[1]!OCT&amp;[1]!NOV&amp;[1]!DIC</definedName>
    <definedName name="defi" localSheetId="6">[2]!AGO&amp;[2]!SEP&amp;[2]!OCT&amp;[2]!NOV&amp;[2]!DIC</definedName>
    <definedName name="defi" localSheetId="8">[4]!AGO&amp;[4]!SEP&amp;[4]!OCT&amp;[4]!NOV&amp;[4]!DIC</definedName>
    <definedName name="defi" localSheetId="9">[4]!AGO&amp;[4]!SEP&amp;[4]!OCT&amp;[4]!NOV&amp;[4]!DIC</definedName>
    <definedName name="defi">[1]!AGO&amp;[1]!SEP&amp;[1]!OCT&amp;[1]!NOV&amp;[1]!DIC</definedName>
    <definedName name="DEFICIT4" localSheetId="0">#REF!</definedName>
    <definedName name="DEFICIT4" localSheetId="1">#REF!</definedName>
    <definedName name="DEFICIT4" localSheetId="3">#REF!</definedName>
    <definedName name="DEFICIT4" localSheetId="4">#REF!</definedName>
    <definedName name="DEFICIT4" localSheetId="6">#REF!</definedName>
    <definedName name="DEFICIT4" localSheetId="8">#REF!</definedName>
    <definedName name="DEFICIT4" localSheetId="9">#REF!</definedName>
    <definedName name="DEFICIT4">#REF!</definedName>
    <definedName name="dfd">[30]Presupuesto!$T:$T</definedName>
    <definedName name="dfhzsdgzsd" localSheetId="0">[1]!AGO&amp;[1]!SEP&amp;[1]!OCT&amp;[1]!NOV&amp;[1]!DIC</definedName>
    <definedName name="dfhzsdgzsd" localSheetId="1">[2]!AGO&amp;[2]!SEP&amp;[2]!OCT&amp;[2]!NOV&amp;[2]!DIC</definedName>
    <definedName name="dfhzsdgzsd" localSheetId="3">[3]!AGO&amp;[3]!SEP&amp;[3]!OCT&amp;[3]!NOV&amp;[3]!DIC</definedName>
    <definedName name="dfhzsdgzsd" localSheetId="4">[1]!AGO&amp;[1]!SEP&amp;[1]!OCT&amp;[1]!NOV&amp;[1]!DIC</definedName>
    <definedName name="dfhzsdgzsd" localSheetId="6">[2]!AGO&amp;[2]!SEP&amp;[2]!OCT&amp;[2]!NOV&amp;[2]!DIC</definedName>
    <definedName name="dfhzsdgzsd" localSheetId="8">[4]!AGO&amp;[4]!SEP&amp;[4]!OCT&amp;[4]!NOV&amp;[4]!DIC</definedName>
    <definedName name="dfhzsdgzsd" localSheetId="9">[4]!AGO&amp;[4]!SEP&amp;[4]!OCT&amp;[4]!NOV&amp;[4]!DIC</definedName>
    <definedName name="dfhzsdgzsd">[1]!AGO&amp;[1]!SEP&amp;[1]!OCT&amp;[1]!NOV&amp;[1]!DIC</definedName>
    <definedName name="DIC">"; DICIEMBRE.- "&amp;TEXT([14]edofza12!$C$24,"#,##0")</definedName>
    <definedName name="DIFERENCIAS">#N/A</definedName>
    <definedName name="direccion" localSheetId="1">'[31]ADEC II'!$B$9</definedName>
    <definedName name="direccion">'[31]ADEC II'!$B$9</definedName>
    <definedName name="directo" localSheetId="0">#REF!</definedName>
    <definedName name="directo" localSheetId="1">#REF!</definedName>
    <definedName name="directo" localSheetId="3">#REF!</definedName>
    <definedName name="directo" localSheetId="4">#REF!</definedName>
    <definedName name="directo" localSheetId="6">#REF!</definedName>
    <definedName name="directo" localSheetId="8">#REF!</definedName>
    <definedName name="directo" localSheetId="9">#REF!</definedName>
    <definedName name="directo">#REF!</definedName>
    <definedName name="directo03" localSheetId="0">#REF!</definedName>
    <definedName name="directo03" localSheetId="1">#REF!</definedName>
    <definedName name="directo03" localSheetId="3">#REF!</definedName>
    <definedName name="directo03" localSheetId="4">#REF!</definedName>
    <definedName name="directo03" localSheetId="6">#REF!</definedName>
    <definedName name="directo03" localSheetId="8">#REF!</definedName>
    <definedName name="directo03" localSheetId="9">#REF!</definedName>
    <definedName name="directo03">#REF!</definedName>
    <definedName name="directoc03" localSheetId="0">#REF!</definedName>
    <definedName name="directoc03" localSheetId="1">#REF!</definedName>
    <definedName name="directoc03" localSheetId="3">#REF!</definedName>
    <definedName name="directoc03" localSheetId="4">#REF!</definedName>
    <definedName name="directoc03" localSheetId="6">#REF!</definedName>
    <definedName name="directoc03" localSheetId="8">#REF!</definedName>
    <definedName name="directoc03" localSheetId="9">#REF!</definedName>
    <definedName name="directoc03">#REF!</definedName>
    <definedName name="directoppef" localSheetId="0">#REF!</definedName>
    <definedName name="directoppef" localSheetId="1">#REF!</definedName>
    <definedName name="directoppef" localSheetId="3">#REF!</definedName>
    <definedName name="directoppef" localSheetId="4">#REF!</definedName>
    <definedName name="directoppef" localSheetId="6">#REF!</definedName>
    <definedName name="directoppef" localSheetId="8">#REF!</definedName>
    <definedName name="directoppef" localSheetId="9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localSheetId="3" hidden="1">{"Bruto",#N/A,FALSE,"CONV3T.XLS";"Neto",#N/A,FALSE,"CONV3T.XLS";"UnoB",#N/A,FALSE,"CONV3T.XLS";"Bruto",#N/A,FALSE,"CONV4T.XLS";"Neto",#N/A,FALSE,"CONV4T.XLS";"UnoB",#N/A,FALSE,"CONV4T.XLS"}</definedName>
    <definedName name="DOS" localSheetId="6" hidden="1">{"Bruto",#N/A,FALSE,"CONV3T.XLS";"Neto",#N/A,FALSE,"CONV3T.XLS";"UnoB",#N/A,FALSE,"CONV3T.XLS";"Bruto",#N/A,FALSE,"CONV4T.XLS";"Neto",#N/A,FALSE,"CONV4T.XLS";"UnoB",#N/A,FALSE,"CONV4T.XLS"}</definedName>
    <definedName name="DOS" localSheetId="7" hidden="1">{"Bruto",#N/A,FALSE,"CONV3T.XLS";"Neto",#N/A,FALSE,"CONV3T.XLS";"UnoB",#N/A,FALSE,"CONV3T.XLS";"Bruto",#N/A,FALSE,"CONV4T.XLS";"Neto",#N/A,FALSE,"CONV4T.XLS";"UnoB",#N/A,FALSE,"CONV4T.XLS"}</definedName>
    <definedName name="DOS" localSheetId="8" hidden="1">{"Bruto",#N/A,FALSE,"CONV3T.XLS";"Neto",#N/A,FALSE,"CONV3T.XLS";"UnoB",#N/A,FALSE,"CONV3T.XLS";"Bruto",#N/A,FALSE,"CONV4T.XLS";"Neto",#N/A,FALSE,"CONV4T.XLS";"UnoB",#N/A,FALSE,"CONV4T.XLS"}</definedName>
    <definedName name="DOS" localSheetId="9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0">'[5]Mod Eco Controlados 99'!#REF!</definedName>
    <definedName name="ds" localSheetId="1">'[5]Mod Eco Controlados 99'!#REF!</definedName>
    <definedName name="ds" localSheetId="3">'[5]Mod Eco Controlados 99'!#REF!</definedName>
    <definedName name="ds" localSheetId="4">'[5]Mod Eco Controlados 99'!#REF!</definedName>
    <definedName name="ds" localSheetId="6">'[5]Mod Eco Controlados 99'!#REF!</definedName>
    <definedName name="ds" localSheetId="8">'[5]Mod Eco Controlados 99'!#REF!</definedName>
    <definedName name="ds" localSheetId="9">'[5]Mod Eco Controlados 99'!#REF!</definedName>
    <definedName name="ds">'[5]Mod Eco Controlados 99'!#REF!</definedName>
    <definedName name="ECOADV" localSheetId="0">#REF!</definedName>
    <definedName name="ECOADV" localSheetId="1">#REF!</definedName>
    <definedName name="ECOADV" localSheetId="3">#REF!</definedName>
    <definedName name="ECOADV" localSheetId="4">#REF!</definedName>
    <definedName name="ECOADV" localSheetId="6">#REF!</definedName>
    <definedName name="ECOADV" localSheetId="8">#REF!</definedName>
    <definedName name="ECOADV" localSheetId="9">#REF!</definedName>
    <definedName name="ECOADV">#REF!</definedName>
    <definedName name="ECOADV1" localSheetId="0">#REF!</definedName>
    <definedName name="ECOADV1" localSheetId="1">#REF!</definedName>
    <definedName name="ECOADV1" localSheetId="3">#REF!</definedName>
    <definedName name="ECOADV1" localSheetId="4">#REF!</definedName>
    <definedName name="ECOADV1" localSheetId="6">#REF!</definedName>
    <definedName name="ECOADV1" localSheetId="8">#REF!</definedName>
    <definedName name="ECOADV1" localSheetId="9">#REF!</definedName>
    <definedName name="ECOADV1">#REF!</definedName>
    <definedName name="ECPD02">[32]ECPD!$F$2:$I$29</definedName>
    <definedName name="ECPD1">[32]ECPD!$A$2:$E$1001</definedName>
    <definedName name="ecpi" localSheetId="0">#REF!</definedName>
    <definedName name="ecpi" localSheetId="1">#REF!</definedName>
    <definedName name="ecpi" localSheetId="3">#REF!</definedName>
    <definedName name="ecpi" localSheetId="4">#REF!</definedName>
    <definedName name="ecpi" localSheetId="6">#REF!</definedName>
    <definedName name="ecpi" localSheetId="8">#REF!</definedName>
    <definedName name="ecpi" localSheetId="9">#REF!</definedName>
    <definedName name="ecpi">#REF!</definedName>
    <definedName name="ecpi03" localSheetId="0">#REF!</definedName>
    <definedName name="ecpi03" localSheetId="1">#REF!</definedName>
    <definedName name="ecpi03" localSheetId="3">#REF!</definedName>
    <definedName name="ecpi03" localSheetId="4">#REF!</definedName>
    <definedName name="ecpi03" localSheetId="6">#REF!</definedName>
    <definedName name="ecpi03" localSheetId="8">#REF!</definedName>
    <definedName name="ecpi03" localSheetId="9">#REF!</definedName>
    <definedName name="ecpi03">#REF!</definedName>
    <definedName name="ecpic03" localSheetId="0">#REF!</definedName>
    <definedName name="ecpic03" localSheetId="1">#REF!</definedName>
    <definedName name="ecpic03" localSheetId="3">#REF!</definedName>
    <definedName name="ecpic03" localSheetId="4">#REF!</definedName>
    <definedName name="ecpic03" localSheetId="6">#REF!</definedName>
    <definedName name="ecpic03" localSheetId="8">#REF!</definedName>
    <definedName name="ecpic03" localSheetId="9">#REF!</definedName>
    <definedName name="ecpic03">#REF!</definedName>
    <definedName name="ecpippef" localSheetId="0">#REF!</definedName>
    <definedName name="ecpippef" localSheetId="1">#REF!</definedName>
    <definedName name="ecpippef" localSheetId="3">#REF!</definedName>
    <definedName name="ecpippef" localSheetId="4">#REF!</definedName>
    <definedName name="ecpippef" localSheetId="6">#REF!</definedName>
    <definedName name="ecpippef" localSheetId="8">#REF!</definedName>
    <definedName name="ecpippef" localSheetId="9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localSheetId="3" hidden="1">{"Bruto",#N/A,FALSE,"CONV3T.XLS";"Neto",#N/A,FALSE,"CONV3T.XLS";"UnoB",#N/A,FALSE,"CONV3T.XLS";"Bruto",#N/A,FALSE,"CONV4T.XLS";"Neto",#N/A,FALSE,"CONV4T.XLS";"UnoB",#N/A,FALSE,"CONV4T.XLS"}</definedName>
    <definedName name="EEE" localSheetId="6" hidden="1">{"Bruto",#N/A,FALSE,"CONV3T.XLS";"Neto",#N/A,FALSE,"CONV3T.XLS";"UnoB",#N/A,FALSE,"CONV3T.XLS";"Bruto",#N/A,FALSE,"CONV4T.XLS";"Neto",#N/A,FALSE,"CONV4T.XLS";"UnoB",#N/A,FALSE,"CONV4T.XLS"}</definedName>
    <definedName name="EEE" localSheetId="7" hidden="1">{"Bruto",#N/A,FALSE,"CONV3T.XLS";"Neto",#N/A,FALSE,"CONV3T.XLS";"UnoB",#N/A,FALSE,"CONV3T.XLS";"Bruto",#N/A,FALSE,"CONV4T.XLS";"Neto",#N/A,FALSE,"CONV4T.XLS";"UnoB",#N/A,FALSE,"CONV4T.XLS"}</definedName>
    <definedName name="EEE" localSheetId="8" hidden="1">{"Bruto",#N/A,FALSE,"CONV3T.XLS";"Neto",#N/A,FALSE,"CONV3T.XLS";"UnoB",#N/A,FALSE,"CONV3T.XLS";"Bruto",#N/A,FALSE,"CONV4T.XLS";"Neto",#N/A,FALSE,"CONV4T.XLS";"UnoB",#N/A,FALSE,"CONV4T.XLS"}</definedName>
    <definedName name="EEE" localSheetId="9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localSheetId="3" hidden="1">{"Bruto",#N/A,FALSE,"CONV3T.XLS";"Neto",#N/A,FALSE,"CONV3T.XLS";"UnoB",#N/A,FALSE,"CONV3T.XLS";"Bruto",#N/A,FALSE,"CONV4T.XLS";"Neto",#N/A,FALSE,"CONV4T.XLS";"UnoB",#N/A,FALSE,"CONV4T.XLS"}</definedName>
    <definedName name="eeee2" localSheetId="6" hidden="1">{"Bruto",#N/A,FALSE,"CONV3T.XLS";"Neto",#N/A,FALSE,"CONV3T.XLS";"UnoB",#N/A,FALSE,"CONV3T.XLS";"Bruto",#N/A,FALSE,"CONV4T.XLS";"Neto",#N/A,FALSE,"CONV4T.XLS";"UnoB",#N/A,FALSE,"CONV4T.XLS"}</definedName>
    <definedName name="eeee2" localSheetId="7" hidden="1">{"Bruto",#N/A,FALSE,"CONV3T.XLS";"Neto",#N/A,FALSE,"CONV3T.XLS";"UnoB",#N/A,FALSE,"CONV3T.XLS";"Bruto",#N/A,FALSE,"CONV4T.XLS";"Neto",#N/A,FALSE,"CONV4T.XLS";"UnoB",#N/A,FALSE,"CONV4T.XLS"}</definedName>
    <definedName name="eeee2" localSheetId="8" hidden="1">{"Bruto",#N/A,FALSE,"CONV3T.XLS";"Neto",#N/A,FALSE,"CONV3T.XLS";"UnoB",#N/A,FALSE,"CONV3T.XLS";"Bruto",#N/A,FALSE,"CONV4T.XLS";"Neto",#N/A,FALSE,"CONV4T.XLS";"UnoB",#N/A,FALSE,"CONV4T.XLS"}</definedName>
    <definedName name="eeee2" localSheetId="9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localSheetId="3" hidden="1">{"Bruto",#N/A,FALSE,"CONV3T.XLS";"Neto",#N/A,FALSE,"CONV3T.XLS";"UnoB",#N/A,FALSE,"CONV3T.XLS";"Bruto",#N/A,FALSE,"CONV4T.XLS";"Neto",#N/A,FALSE,"CONV4T.XLS";"UnoB",#N/A,FALSE,"CONV4T.XLS"}</definedName>
    <definedName name="EEEEE" localSheetId="6" hidden="1">{"Bruto",#N/A,FALSE,"CONV3T.XLS";"Neto",#N/A,FALSE,"CONV3T.XLS";"UnoB",#N/A,FALSE,"CONV3T.XLS";"Bruto",#N/A,FALSE,"CONV4T.XLS";"Neto",#N/A,FALSE,"CONV4T.XLS";"UnoB",#N/A,FALSE,"CONV4T.XLS"}</definedName>
    <definedName name="EEEEE" localSheetId="7" hidden="1">{"Bruto",#N/A,FALSE,"CONV3T.XLS";"Neto",#N/A,FALSE,"CONV3T.XLS";"UnoB",#N/A,FALSE,"CONV3T.XLS";"Bruto",#N/A,FALSE,"CONV4T.XLS";"Neto",#N/A,FALSE,"CONV4T.XLS";"UnoB",#N/A,FALSE,"CONV4T.XLS"}</definedName>
    <definedName name="EEEEE" localSheetId="8" hidden="1">{"Bruto",#N/A,FALSE,"CONV3T.XLS";"Neto",#N/A,FALSE,"CONV3T.XLS";"UnoB",#N/A,FALSE,"CONV3T.XLS";"Bruto",#N/A,FALSE,"CONV4T.XLS";"Neto",#N/A,FALSE,"CONV4T.XLS";"UnoB",#N/A,FALSE,"CONV4T.XLS"}</definedName>
    <definedName name="EEEEE" localSheetId="9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localSheetId="3" hidden="1">{"Bruto",#N/A,FALSE,"CONV3T.XLS";"Neto",#N/A,FALSE,"CONV3T.XLS";"UnoB",#N/A,FALSE,"CONV3T.XLS";"Bruto",#N/A,FALSE,"CONV4T.XLS";"Neto",#N/A,FALSE,"CONV4T.XLS";"UnoB",#N/A,FALSE,"CONV4T.XLS"}</definedName>
    <definedName name="EEEEEEEEEEE" localSheetId="6" hidden="1">{"Bruto",#N/A,FALSE,"CONV3T.XLS";"Neto",#N/A,FALSE,"CONV3T.XLS";"UnoB",#N/A,FALSE,"CONV3T.XLS";"Bruto",#N/A,FALSE,"CONV4T.XLS";"Neto",#N/A,FALSE,"CONV4T.XLS";"UnoB",#N/A,FALSE,"CONV4T.XLS"}</definedName>
    <definedName name="EEEEEEEEEEE" localSheetId="7" hidden="1">{"Bruto",#N/A,FALSE,"CONV3T.XLS";"Neto",#N/A,FALSE,"CONV3T.XLS";"UnoB",#N/A,FALSE,"CONV3T.XLS";"Bruto",#N/A,FALSE,"CONV4T.XLS";"Neto",#N/A,FALSE,"CONV4T.XLS";"UnoB",#N/A,FALSE,"CONV4T.XLS"}</definedName>
    <definedName name="EEEEEEEEEEE" localSheetId="8" hidden="1">{"Bruto",#N/A,FALSE,"CONV3T.XLS";"Neto",#N/A,FALSE,"CONV3T.XLS";"UnoB",#N/A,FALSE,"CONV3T.XLS";"Bruto",#N/A,FALSE,"CONV4T.XLS";"Neto",#N/A,FALSE,"CONV4T.XLS";"UnoB",#N/A,FALSE,"CONV4T.XLS"}</definedName>
    <definedName name="EEEEEEEEEEE" localSheetId="9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localSheetId="3" hidden="1">{"Bruto",#N/A,FALSE,"CONV3T.XLS";"Neto",#N/A,FALSE,"CONV3T.XLS";"UnoB",#N/A,FALSE,"CONV3T.XLS";"Bruto",#N/A,FALSE,"CONV4T.XLS";"Neto",#N/A,FALSE,"CONV4T.XLS";"UnoB",#N/A,FALSE,"CONV4T.XLS"}</definedName>
    <definedName name="eeww" localSheetId="6" hidden="1">{"Bruto",#N/A,FALSE,"CONV3T.XLS";"Neto",#N/A,FALSE,"CONV3T.XLS";"UnoB",#N/A,FALSE,"CONV3T.XLS";"Bruto",#N/A,FALSE,"CONV4T.XLS";"Neto",#N/A,FALSE,"CONV4T.XLS";"UnoB",#N/A,FALSE,"CONV4T.XLS"}</definedName>
    <definedName name="eeww" localSheetId="7" hidden="1">{"Bruto",#N/A,FALSE,"CONV3T.XLS";"Neto",#N/A,FALSE,"CONV3T.XLS";"UnoB",#N/A,FALSE,"CONV3T.XLS";"Bruto",#N/A,FALSE,"CONV4T.XLS";"Neto",#N/A,FALSE,"CONV4T.XLS";"UnoB",#N/A,FALSE,"CONV4T.XLS"}</definedName>
    <definedName name="eeww" localSheetId="8" hidden="1">{"Bruto",#N/A,FALSE,"CONV3T.XLS";"Neto",#N/A,FALSE,"CONV3T.XLS";"UnoB",#N/A,FALSE,"CONV3T.XLS";"Bruto",#N/A,FALSE,"CONV4T.XLS";"Neto",#N/A,FALSE,"CONV4T.XLS";"UnoB",#N/A,FALSE,"CONV4T.XLS"}</definedName>
    <definedName name="eeww" localSheetId="9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localSheetId="3" hidden="1">{"Bruto",#N/A,FALSE,"CONV3T.XLS";"Neto",#N/A,FALSE,"CONV3T.XLS";"UnoB",#N/A,FALSE,"CONV3T.XLS";"Bruto",#N/A,FALSE,"CONV4T.XLS";"Neto",#N/A,FALSE,"CONV4T.XLS";"UnoB",#N/A,FALSE,"CONV4T.XLS"}</definedName>
    <definedName name="EJEMP" localSheetId="6" hidden="1">{"Bruto",#N/A,FALSE,"CONV3T.XLS";"Neto",#N/A,FALSE,"CONV3T.XLS";"UnoB",#N/A,FALSE,"CONV3T.XLS";"Bruto",#N/A,FALSE,"CONV4T.XLS";"Neto",#N/A,FALSE,"CONV4T.XLS";"UnoB",#N/A,FALSE,"CONV4T.XLS"}</definedName>
    <definedName name="EJEMP" localSheetId="7" hidden="1">{"Bruto",#N/A,FALSE,"CONV3T.XLS";"Neto",#N/A,FALSE,"CONV3T.XLS";"UnoB",#N/A,FALSE,"CONV3T.XLS";"Bruto",#N/A,FALSE,"CONV4T.XLS";"Neto",#N/A,FALSE,"CONV4T.XLS";"UnoB",#N/A,FALSE,"CONV4T.XLS"}</definedName>
    <definedName name="EJEMP" localSheetId="8" hidden="1">{"Bruto",#N/A,FALSE,"CONV3T.XLS";"Neto",#N/A,FALSE,"CONV3T.XLS";"UnoB",#N/A,FALSE,"CONV3T.XLS";"Bruto",#N/A,FALSE,"CONV4T.XLS";"Neto",#N/A,FALSE,"CONV4T.XLS";"UnoB",#N/A,FALSE,"CONV4T.XLS"}</definedName>
    <definedName name="EJEMP" localSheetId="9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"&amp;TEXT([14]edofza01!$C$24,"#,##0")</definedName>
    <definedName name="entidades2002" localSheetId="0">#REF!</definedName>
    <definedName name="entidades2002" localSheetId="1">#REF!</definedName>
    <definedName name="entidades2002" localSheetId="3">#REF!</definedName>
    <definedName name="entidades2002" localSheetId="4">#REF!</definedName>
    <definedName name="entidades2002" localSheetId="6">#REF!</definedName>
    <definedName name="entidades2002" localSheetId="8">#REF!</definedName>
    <definedName name="entidades2002" localSheetId="9">#REF!</definedName>
    <definedName name="entidades2002">#REF!</definedName>
    <definedName name="entidadescierre2003" localSheetId="0">#REF!</definedName>
    <definedName name="entidadescierre2003" localSheetId="1">#REF!</definedName>
    <definedName name="entidadescierre2003" localSheetId="3">#REF!</definedName>
    <definedName name="entidadescierre2003" localSheetId="4">#REF!</definedName>
    <definedName name="entidadescierre2003" localSheetId="6">#REF!</definedName>
    <definedName name="entidadescierre2003" localSheetId="8">#REF!</definedName>
    <definedName name="entidadescierre2003" localSheetId="9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localSheetId="3" hidden="1">{"Bruto",#N/A,FALSE,"CONV3T.XLS";"Neto",#N/A,FALSE,"CONV3T.XLS";"UnoB",#N/A,FALSE,"CONV3T.XLS";"Bruto",#N/A,FALSE,"CONV4T.XLS";"Neto",#N/A,FALSE,"CONV4T.XLS";"UnoB",#N/A,FALSE,"CONV4T.XLS"}</definedName>
    <definedName name="esc" localSheetId="6" hidden="1">{"Bruto",#N/A,FALSE,"CONV3T.XLS";"Neto",#N/A,FALSE,"CONV3T.XLS";"UnoB",#N/A,FALSE,"CONV3T.XLS";"Bruto",#N/A,FALSE,"CONV4T.XLS";"Neto",#N/A,FALSE,"CONV4T.XLS";"UnoB",#N/A,FALSE,"CONV4T.XLS"}</definedName>
    <definedName name="esc" localSheetId="7" hidden="1">{"Bruto",#N/A,FALSE,"CONV3T.XLS";"Neto",#N/A,FALSE,"CONV3T.XLS";"UnoB",#N/A,FALSE,"CONV3T.XLS";"Bruto",#N/A,FALSE,"CONV4T.XLS";"Neto",#N/A,FALSE,"CONV4T.XLS";"UnoB",#N/A,FALSE,"CONV4T.XLS"}</definedName>
    <definedName name="esc" localSheetId="8" hidden="1">{"Bruto",#N/A,FALSE,"CONV3T.XLS";"Neto",#N/A,FALSE,"CONV3T.XLS";"UnoB",#N/A,FALSE,"CONV3T.XLS";"Bruto",#N/A,FALSE,"CONV4T.XLS";"Neto",#N/A,FALSE,"CONV4T.XLS";"UnoB",#N/A,FALSE,"CONV4T.XLS"}</definedName>
    <definedName name="esc" localSheetId="9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[12]BANPRO99!#REF!</definedName>
    <definedName name="EYM" localSheetId="1">[12]BANPRO99!#REF!</definedName>
    <definedName name="EYM" localSheetId="3">[12]BANPRO99!#REF!</definedName>
    <definedName name="EYM" localSheetId="4">[12]BANPRO99!#REF!</definedName>
    <definedName name="EYM" localSheetId="6">[12]BANPRO99!#REF!</definedName>
    <definedName name="EYM" localSheetId="8">[12]BANPRO99!#REF!</definedName>
    <definedName name="EYM" localSheetId="9">[12]BANPRO99!#REF!</definedName>
    <definedName name="EYM">[12]BANPRO99!#REF!</definedName>
    <definedName name="familias" localSheetId="0">#REF!</definedName>
    <definedName name="familias" localSheetId="1">#REF!</definedName>
    <definedName name="familias" localSheetId="3">#REF!</definedName>
    <definedName name="familias" localSheetId="4">#REF!</definedName>
    <definedName name="familias" localSheetId="6">#REF!</definedName>
    <definedName name="familias" localSheetId="8">#REF!</definedName>
    <definedName name="familias" localSheetId="9">#REF!</definedName>
    <definedName name="familias">#REF!</definedName>
    <definedName name="fd" localSheetId="0">[1]!OCT&amp;[1]!NOV&amp;[1]!DIC</definedName>
    <definedName name="fd" localSheetId="1">[2]!OCT&amp;[2]!NOV&amp;[2]!DIC</definedName>
    <definedName name="fd" localSheetId="3">[3]!OCT&amp;[3]!NOV&amp;[3]!DIC</definedName>
    <definedName name="fd" localSheetId="4">[1]!OCT&amp;[1]!NOV&amp;[1]!DIC</definedName>
    <definedName name="fd" localSheetId="6">[2]!OCT&amp;[2]!NOV&amp;[2]!DIC</definedName>
    <definedName name="fd" localSheetId="8">[4]!OCT&amp;[4]!NOV&amp;[4]!DIC</definedName>
    <definedName name="fd" localSheetId="9">[4]!OCT&amp;[4]!NOV&amp;[4]!DIC</definedName>
    <definedName name="fd">[1]!OCT&amp;[1]!NOV&amp;[1]!DIC</definedName>
    <definedName name="FEB">"; FEBRERO.- "&amp;TEXT([14]edofza02!$C$24,"#,##0")</definedName>
    <definedName name="FECHA" localSheetId="6">[7]CONTROL!$A$1</definedName>
    <definedName name="FECHA">[8]CONTROL!$A$1</definedName>
    <definedName name="federalizado" localSheetId="0">#REF!</definedName>
    <definedName name="federalizado" localSheetId="1">#REF!</definedName>
    <definedName name="federalizado" localSheetId="3">#REF!</definedName>
    <definedName name="federalizado" localSheetId="4">#REF!</definedName>
    <definedName name="federalizado" localSheetId="6">#REF!</definedName>
    <definedName name="federalizado" localSheetId="8">#REF!</definedName>
    <definedName name="federalizado" localSheetId="9">#REF!</definedName>
    <definedName name="federalizado">#REF!</definedName>
    <definedName name="federalizado03" localSheetId="0">#REF!</definedName>
    <definedName name="federalizado03" localSheetId="1">#REF!</definedName>
    <definedName name="federalizado03" localSheetId="3">#REF!</definedName>
    <definedName name="federalizado03" localSheetId="4">#REF!</definedName>
    <definedName name="federalizado03" localSheetId="6">#REF!</definedName>
    <definedName name="federalizado03" localSheetId="8">#REF!</definedName>
    <definedName name="federalizado03" localSheetId="9">#REF!</definedName>
    <definedName name="federalizado03">#REF!</definedName>
    <definedName name="federalizadoc03" localSheetId="0">#REF!</definedName>
    <definedName name="federalizadoc03" localSheetId="1">#REF!</definedName>
    <definedName name="federalizadoc03" localSheetId="3">#REF!</definedName>
    <definedName name="federalizadoc03" localSheetId="4">#REF!</definedName>
    <definedName name="federalizadoc03" localSheetId="6">#REF!</definedName>
    <definedName name="federalizadoc03" localSheetId="8">#REF!</definedName>
    <definedName name="federalizadoc03" localSheetId="9">#REF!</definedName>
    <definedName name="federalizadoc03">#REF!</definedName>
    <definedName name="federalizadoppef" localSheetId="0">#REF!</definedName>
    <definedName name="federalizadoppef" localSheetId="1">#REF!</definedName>
    <definedName name="federalizadoppef" localSheetId="3">#REF!</definedName>
    <definedName name="federalizadoppef" localSheetId="4">#REF!</definedName>
    <definedName name="federalizadoppef" localSheetId="6">#REF!</definedName>
    <definedName name="federalizadoppef" localSheetId="8">#REF!</definedName>
    <definedName name="federalizadoppef" localSheetId="9">#REF!</definedName>
    <definedName name="federalizadoppef">#REF!</definedName>
    <definedName name="FERRO96" localSheetId="0">#REF!</definedName>
    <definedName name="FERRO96" localSheetId="1">#REF!</definedName>
    <definedName name="FERRO96" localSheetId="3">#REF!</definedName>
    <definedName name="FERRO96" localSheetId="4">#REF!</definedName>
    <definedName name="FERRO96" localSheetId="6">#REF!</definedName>
    <definedName name="FERRO96" localSheetId="8">#REF!</definedName>
    <definedName name="FERRO96" localSheetId="9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localSheetId="1" hidden="1">{#N/A,#N/A,FALSE,"TOT";#N/A,#N/A,FALSE,"PEP";#N/A,#N/A,FALSE,"REF";#N/A,#N/A,FALSE,"GAS";#N/A,#N/A,FALSE,"PET";#N/A,#N/A,FALSE,"COR"}</definedName>
    <definedName name="FFSDSDSDFSDF" localSheetId="3" hidden="1">{#N/A,#N/A,FALSE,"TOT";#N/A,#N/A,FALSE,"PEP";#N/A,#N/A,FALSE,"REF";#N/A,#N/A,FALSE,"GAS";#N/A,#N/A,FALSE,"PET";#N/A,#N/A,FALSE,"COR"}</definedName>
    <definedName name="FFSDSDSDFSDF" localSheetId="6" hidden="1">{#N/A,#N/A,FALSE,"TOT";#N/A,#N/A,FALSE,"PEP";#N/A,#N/A,FALSE,"REF";#N/A,#N/A,FALSE,"GAS";#N/A,#N/A,FALSE,"PET";#N/A,#N/A,FALSE,"COR"}</definedName>
    <definedName name="FFSDSDSDFSDF" localSheetId="7" hidden="1">{#N/A,#N/A,FALSE,"TOT";#N/A,#N/A,FALSE,"PEP";#N/A,#N/A,FALSE,"REF";#N/A,#N/A,FALSE,"GAS";#N/A,#N/A,FALSE,"PET";#N/A,#N/A,FALSE,"COR"}</definedName>
    <definedName name="FFSDSDSDFSDF" localSheetId="8" hidden="1">{#N/A,#N/A,FALSE,"TOT";#N/A,#N/A,FALSE,"PEP";#N/A,#N/A,FALSE,"REF";#N/A,#N/A,FALSE,"GAS";#N/A,#N/A,FALSE,"PET";#N/A,#N/A,FALSE,"COR"}</definedName>
    <definedName name="FFSDSDSDFSDF" localSheetId="9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 localSheetId="1">#REF!</definedName>
    <definedName name="FORM" localSheetId="3">#REF!</definedName>
    <definedName name="FORM" localSheetId="4">#REF!</definedName>
    <definedName name="FORM" localSheetId="6">#REF!</definedName>
    <definedName name="FORM" localSheetId="8">#REF!</definedName>
    <definedName name="FORM" localSheetId="9">#REF!</definedName>
    <definedName name="FORM">#REF!</definedName>
    <definedName name="función" localSheetId="0">#REF!</definedName>
    <definedName name="función" localSheetId="1">#REF!</definedName>
    <definedName name="función" localSheetId="3">#REF!</definedName>
    <definedName name="función" localSheetId="4">#REF!</definedName>
    <definedName name="función" localSheetId="6">#REF!</definedName>
    <definedName name="función" localSheetId="8">#REF!</definedName>
    <definedName name="función" localSheetId="9">#REF!</definedName>
    <definedName name="función">#REF!</definedName>
    <definedName name="funciones">[33]funciones!$C$2:$D$30</definedName>
    <definedName name="geova" localSheetId="1">#REF!</definedName>
    <definedName name="geova" localSheetId="4">#REF!</definedName>
    <definedName name="geova" localSheetId="5">#REF!</definedName>
    <definedName name="geova" localSheetId="6">#REF!</definedName>
    <definedName name="geova" localSheetId="8">#REF!</definedName>
    <definedName name="geova" localSheetId="9">#REF!</definedName>
    <definedName name="geova">#REF!</definedName>
    <definedName name="gf" localSheetId="1">#N/A</definedName>
    <definedName name="gf">#N/A</definedName>
    <definedName name="gfd" localSheetId="0">[1]!SEP&amp;[1]!OCT&amp;[1]!NOV&amp;[1]!DIC</definedName>
    <definedName name="gfd" localSheetId="1">[2]!SEP&amp;[2]!OCT&amp;[2]!NOV&amp;[2]!DIC</definedName>
    <definedName name="gfd" localSheetId="3">[3]!SEP&amp;[3]!OCT&amp;[3]!NOV&amp;[3]!DIC</definedName>
    <definedName name="gfd" localSheetId="4">[1]!SEP&amp;[1]!OCT&amp;[1]!NOV&amp;[1]!DIC</definedName>
    <definedName name="gfd" localSheetId="6">[2]!SEP&amp;[2]!OCT&amp;[2]!NOV&amp;[2]!DIC</definedName>
    <definedName name="gfd" localSheetId="8">[4]!SEP&amp;[4]!OCT&amp;[4]!NOV&amp;[4]!DIC</definedName>
    <definedName name="gfd" localSheetId="9">[4]!SEP&amp;[4]!OCT&amp;[4]!NOV&amp;[4]!DIC</definedName>
    <definedName name="gfd">[1]!SEP&amp;[1]!OCT&amp;[1]!NOV&amp;[1]!DIC</definedName>
    <definedName name="gfddd" localSheetId="0">+IF([1]!MES=1,[1]!ddd,IF([1]!MES=2,[1]!_________SEP1,IF([1]!MES=3,[1]!_________OCT1,IF([1]!MES=4,[1]!_________OCT1,IF([1]!MES=5,[1]!_________NOV1,IF([1]!MES=6,[1]!DIC))))))</definedName>
    <definedName name="gfddd" localSheetId="1">+IF([2]!MES=1,[2]!ddd,IF([2]!MES=2,[2]!_________SEP1,IF([2]!MES=3,[2]!_________OCT1,IF([2]!MES=4,[2]!_________OCT1,IF([2]!MES=5,[2]!_________NOV1,IF([2]!MES=6,[2]!DIC))))))</definedName>
    <definedName name="gfddd" localSheetId="3">+IF([3]!MES=1,[3]!ddd,IF([3]!MES=2,[3]!_________SEP1,IF([3]!MES=3,[3]!_________OCT1,IF([3]!MES=4,[3]!_________OCT1,IF([3]!MES=5,[3]!_________NOV1,IF([3]!MES=6,[3]!DIC))))))</definedName>
    <definedName name="gfddd" localSheetId="4">+IF([1]!MES=1,[1]!ddd,IF([1]!MES=2,[1]!_________SEP1,IF([1]!MES=3,[1]!_________OCT1,IF([1]!MES=4,[1]!_________OCT1,IF([1]!MES=5,[1]!_________NOV1,IF([1]!MES=6,[1]!DIC))))))</definedName>
    <definedName name="gfddd" localSheetId="6">+IF([2]!MES=1,[2]!ddd,IF([2]!MES=2,[2]!_________SEP1,IF([2]!MES=3,[2]!_________OCT1,IF([2]!MES=4,[2]!_________OCT1,IF([2]!MES=5,[2]!_________NOV1,IF([2]!MES=6,[2]!DIC))))))</definedName>
    <definedName name="gfddd" localSheetId="8">+IF([4]!MES=1,[4]!ddd,IF([4]!MES=2,[4]!_________SEP1,IF([4]!MES=3,[4]!_________OCT1,IF([4]!MES=4,[4]!_________OCT1,IF([4]!MES=5,[4]!_________NOV1,IF([4]!MES=6,[4]!DIC))))))</definedName>
    <definedName name="gfddd" localSheetId="9">+IF([4]!MES=1,[4]!ddd,IF([4]!MES=2,[4]!_________SEP1,IF([4]!MES=3,[4]!_________OCT1,IF([4]!MES=4,[4]!_________OCT1,IF([4]!MES=5,[4]!_________NOV1,IF([4]!MES=6,[4]!DIC))))))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0">[1]!FEB&amp;[1]!MAR&amp;[1]!ABR&amp;[1]!MAY&amp;[1]!JUN&amp;[1]!JUL</definedName>
    <definedName name="ggg" localSheetId="1">[2]!FEB&amp;[2]!MAR&amp;[2]!ABR&amp;[2]!MAY&amp;[2]!JUN&amp;[2]!JUL</definedName>
    <definedName name="ggg" localSheetId="3">[3]!FEB&amp;[3]!MAR&amp;[3]!ABR&amp;[3]!MAY&amp;[3]!JUN&amp;[3]!JUL</definedName>
    <definedName name="ggg" localSheetId="4">[1]!FEB&amp;[1]!MAR&amp;[1]!ABR&amp;[1]!MAY&amp;[1]!JUN&amp;[1]!JUL</definedName>
    <definedName name="ggg" localSheetId="6">[2]!FEB&amp;[2]!MAR&amp;[2]!ABR&amp;[2]!MAY&amp;[2]!JUN&amp;[2]!JUL</definedName>
    <definedName name="ggg" localSheetId="8">[4]!FEB&amp;[4]!MAR&amp;[4]!ABR&amp;[4]!MAY&amp;[4]!JUN&amp;[4]!JUL</definedName>
    <definedName name="ggg" localSheetId="9">[4]!FEB&amp;[4]!MAR&amp;[4]!ABR&amp;[4]!MAY&amp;[4]!JUN&amp;[4]!JUL</definedName>
    <definedName name="ggg">[1]!FEB&amp;[1]!MAR&amp;[1]!ABR&amp;[1]!MAY&amp;[1]!JUN&amp;[1]!JUL</definedName>
    <definedName name="GPRG02" localSheetId="0">#REF!</definedName>
    <definedName name="GPRG02" localSheetId="1">#REF!</definedName>
    <definedName name="GPRG02" localSheetId="3">#REF!</definedName>
    <definedName name="GPRG02" localSheetId="4">#REF!</definedName>
    <definedName name="GPRG02" localSheetId="6">#REF!</definedName>
    <definedName name="GPRG02" localSheetId="8">#REF!</definedName>
    <definedName name="GPRG02" localSheetId="9">#REF!</definedName>
    <definedName name="GPRG02">#REF!</definedName>
    <definedName name="GPRG03" localSheetId="0">#REF!</definedName>
    <definedName name="GPRG03" localSheetId="1">#REF!</definedName>
    <definedName name="GPRG03" localSheetId="3">#REF!</definedName>
    <definedName name="GPRG03" localSheetId="4">#REF!</definedName>
    <definedName name="GPRG03" localSheetId="6">#REF!</definedName>
    <definedName name="GPRG03" localSheetId="8">#REF!</definedName>
    <definedName name="GPRG03" localSheetId="9">#REF!</definedName>
    <definedName name="GPRG03">#REF!</definedName>
    <definedName name="GPRG04" localSheetId="0">#REF!</definedName>
    <definedName name="GPRG04" localSheetId="1">#REF!</definedName>
    <definedName name="GPRG04" localSheetId="3">#REF!</definedName>
    <definedName name="GPRG04" localSheetId="4">#REF!</definedName>
    <definedName name="GPRG04" localSheetId="6">#REF!</definedName>
    <definedName name="GPRG04" localSheetId="8">#REF!</definedName>
    <definedName name="GPRG04" localSheetId="9">#REF!</definedName>
    <definedName name="GPRG04">#REF!</definedName>
    <definedName name="GPRG05" localSheetId="0">#REF!</definedName>
    <definedName name="GPRG05" localSheetId="1">#REF!</definedName>
    <definedName name="GPRG05" localSheetId="3">#REF!</definedName>
    <definedName name="GPRG05" localSheetId="4">#REF!</definedName>
    <definedName name="GPRG05" localSheetId="6">#REF!</definedName>
    <definedName name="GPRG05" localSheetId="8">#REF!</definedName>
    <definedName name="GPRG05" localSheetId="9">#REF!</definedName>
    <definedName name="GPRG05">#REF!</definedName>
    <definedName name="GPRG06" localSheetId="0">#REF!</definedName>
    <definedName name="GPRG06" localSheetId="1">#REF!</definedName>
    <definedName name="GPRG06" localSheetId="3">#REF!</definedName>
    <definedName name="GPRG06" localSheetId="4">#REF!</definedName>
    <definedName name="GPRG06" localSheetId="6">#REF!</definedName>
    <definedName name="GPRG06" localSheetId="8">#REF!</definedName>
    <definedName name="GPRG06" localSheetId="9">#REF!</definedName>
    <definedName name="GPRG06">#REF!</definedName>
    <definedName name="GPRG07" localSheetId="0">#REF!</definedName>
    <definedName name="GPRG07" localSheetId="1">#REF!</definedName>
    <definedName name="GPRG07" localSheetId="3">#REF!</definedName>
    <definedName name="GPRG07" localSheetId="4">#REF!</definedName>
    <definedName name="GPRG07" localSheetId="6">#REF!</definedName>
    <definedName name="GPRG07" localSheetId="8">#REF!</definedName>
    <definedName name="GPRG07" localSheetId="9">#REF!</definedName>
    <definedName name="GPRG07">#REF!</definedName>
    <definedName name="GPRG08" localSheetId="0">#REF!</definedName>
    <definedName name="GPRG08" localSheetId="1">#REF!</definedName>
    <definedName name="GPRG08" localSheetId="3">#REF!</definedName>
    <definedName name="GPRG08" localSheetId="4">#REF!</definedName>
    <definedName name="GPRG08" localSheetId="6">#REF!</definedName>
    <definedName name="GPRG08" localSheetId="8">#REF!</definedName>
    <definedName name="GPRG08" localSheetId="9">#REF!</definedName>
    <definedName name="GPRG08">#REF!</definedName>
    <definedName name="GPRG09" localSheetId="0">#REF!</definedName>
    <definedName name="GPRG09" localSheetId="1">#REF!</definedName>
    <definedName name="GPRG09" localSheetId="3">#REF!</definedName>
    <definedName name="GPRG09" localSheetId="4">#REF!</definedName>
    <definedName name="GPRG09" localSheetId="6">#REF!</definedName>
    <definedName name="GPRG09" localSheetId="8">#REF!</definedName>
    <definedName name="GPRG09" localSheetId="9">#REF!</definedName>
    <definedName name="GPRG09">#REF!</definedName>
    <definedName name="GPRG10" localSheetId="0">#REF!</definedName>
    <definedName name="GPRG10" localSheetId="1">#REF!</definedName>
    <definedName name="GPRG10" localSheetId="3">#REF!</definedName>
    <definedName name="GPRG10" localSheetId="4">#REF!</definedName>
    <definedName name="GPRG10" localSheetId="6">#REF!</definedName>
    <definedName name="GPRG10" localSheetId="8">#REF!</definedName>
    <definedName name="GPRG10" localSheetId="9">#REF!</definedName>
    <definedName name="GPRG10">#REF!</definedName>
    <definedName name="GPRG11" localSheetId="0">#REF!</definedName>
    <definedName name="GPRG11" localSheetId="1">#REF!</definedName>
    <definedName name="GPRG11" localSheetId="3">#REF!</definedName>
    <definedName name="GPRG11" localSheetId="4">#REF!</definedName>
    <definedName name="GPRG11" localSheetId="6">#REF!</definedName>
    <definedName name="GPRG11" localSheetId="8">#REF!</definedName>
    <definedName name="GPRG11" localSheetId="9">#REF!</definedName>
    <definedName name="GPRG11">#REF!</definedName>
    <definedName name="GPS" localSheetId="0">[12]BANPRO99!#REF!</definedName>
    <definedName name="GPS" localSheetId="1">[12]BANPRO99!#REF!</definedName>
    <definedName name="GPS" localSheetId="3">[12]BANPRO99!#REF!</definedName>
    <definedName name="GPS" localSheetId="4">[12]BANPRO99!#REF!</definedName>
    <definedName name="GPS" localSheetId="6">[12]BANPRO99!#REF!</definedName>
    <definedName name="GPS" localSheetId="8">[12]BANPRO99!#REF!</definedName>
    <definedName name="GPS" localSheetId="9">[12]BANPRO99!#REF!</definedName>
    <definedName name="GPS">[12]BANPRO99!#REF!</definedName>
    <definedName name="GTtoNoProgRamos" localSheetId="1">'[34]GP Ramos'!$A$1:$N$11204</definedName>
    <definedName name="GTtoNoProgRamos">'[34]GP Ramos'!$A$1:$N$11204</definedName>
    <definedName name="HABERES">#N/A</definedName>
    <definedName name="HJK" localSheetId="0">[1]!ABR&amp;[1]!MAY&amp;[1]!JUN&amp;[1]!JUL&amp;[1]!AGO&amp;[1]!SEP</definedName>
    <definedName name="HJK" localSheetId="1">[2]!ABR&amp;[2]!MAY&amp;[2]!JUN&amp;[2]!JUL&amp;[2]!AGO&amp;[2]!SEP</definedName>
    <definedName name="HJK" localSheetId="3">[3]!ABR&amp;[3]!MAY&amp;[3]!JUN&amp;[3]!JUL&amp;[3]!AGO&amp;[3]!SEP</definedName>
    <definedName name="HJK" localSheetId="4">[1]!ABR&amp;[1]!MAY&amp;[1]!JUN&amp;[1]!JUL&amp;[1]!AGO&amp;[1]!SEP</definedName>
    <definedName name="HJK" localSheetId="6">[2]!ABR&amp;[2]!MAY&amp;[2]!JUN&amp;[2]!JUL&amp;[2]!AGO&amp;[2]!SEP</definedName>
    <definedName name="HJK" localSheetId="8">[4]!ABR&amp;[4]!MAY&amp;[4]!JUN&amp;[4]!JUL&amp;[4]!AGO&amp;[4]!SEP</definedName>
    <definedName name="HJK" localSheetId="9">[4]!ABR&amp;[4]!MAY&amp;[4]!JUN&amp;[4]!JUL&amp;[4]!AGO&amp;[4]!SEP</definedName>
    <definedName name="HJK">[1]!ABR&amp;[1]!MAY&amp;[1]!JUN&amp;[1]!JUL&amp;[1]!AGO&amp;[1]!SEP</definedName>
    <definedName name="hoja1" localSheetId="0">#REF!</definedName>
    <definedName name="hoja1" localSheetId="1">#REF!</definedName>
    <definedName name="hoja1" localSheetId="3">#REF!</definedName>
    <definedName name="hoja1" localSheetId="4">#REF!</definedName>
    <definedName name="hoja1" localSheetId="6">#REF!</definedName>
    <definedName name="hoja1" localSheetId="8">#REF!</definedName>
    <definedName name="hoja1" localSheetId="9">#REF!</definedName>
    <definedName name="hoja1">#REF!</definedName>
    <definedName name="hoja2" localSheetId="0">#REF!</definedName>
    <definedName name="hoja2" localSheetId="1">#REF!</definedName>
    <definedName name="hoja2" localSheetId="3">#REF!</definedName>
    <definedName name="hoja2" localSheetId="4">#REF!</definedName>
    <definedName name="hoja2" localSheetId="6">#REF!</definedName>
    <definedName name="hoja2" localSheetId="8">#REF!</definedName>
    <definedName name="hoja2" localSheetId="9">#REF!</definedName>
    <definedName name="hoja2">#REF!</definedName>
    <definedName name="hoja3" localSheetId="0">#REF!</definedName>
    <definedName name="hoja3" localSheetId="1">#REF!</definedName>
    <definedName name="hoja3" localSheetId="3">#REF!</definedName>
    <definedName name="hoja3" localSheetId="4">#REF!</definedName>
    <definedName name="hoja3" localSheetId="6">#REF!</definedName>
    <definedName name="hoja3" localSheetId="8">#REF!</definedName>
    <definedName name="hoja3" localSheetId="9">#REF!</definedName>
    <definedName name="hoja3">#REF!</definedName>
    <definedName name="hoja4" localSheetId="0">#REF!+#REF!</definedName>
    <definedName name="hoja4" localSheetId="1">#REF!+#REF!</definedName>
    <definedName name="hoja4" localSheetId="3">#REF!+#REF!</definedName>
    <definedName name="hoja4" localSheetId="4">#REF!+#REF!</definedName>
    <definedName name="hoja4" localSheetId="6">#REF!+#REF!</definedName>
    <definedName name="hoja4" localSheetId="8">#REF!+#REF!</definedName>
    <definedName name="hoja4" localSheetId="9">#REF!+#REF!</definedName>
    <definedName name="hoja4">#REF!+#REF!</definedName>
    <definedName name="HT_1" localSheetId="0">#REF!</definedName>
    <definedName name="HT_1" localSheetId="1">#REF!</definedName>
    <definedName name="HT_1" localSheetId="3">#REF!</definedName>
    <definedName name="HT_1" localSheetId="4">#REF!</definedName>
    <definedName name="HT_1" localSheetId="6">#REF!</definedName>
    <definedName name="HT_1" localSheetId="8">#REF!</definedName>
    <definedName name="HT_1" localSheetId="9">#REF!</definedName>
    <definedName name="HT_1">#REF!</definedName>
    <definedName name="I" localSheetId="0">#REF!</definedName>
    <definedName name="I" localSheetId="1">#REF!</definedName>
    <definedName name="I" localSheetId="3">#REF!</definedName>
    <definedName name="I" localSheetId="4">#REF!</definedName>
    <definedName name="I" localSheetId="6">#REF!</definedName>
    <definedName name="I" localSheetId="8">#REF!</definedName>
    <definedName name="I" localSheetId="9">#REF!</definedName>
    <definedName name="I">#REF!</definedName>
    <definedName name="ID_GFS">#REF!</definedName>
    <definedName name="ID_PP">#REF!</definedName>
    <definedName name="ID_UR">#REF!</definedName>
    <definedName name="iii" localSheetId="0">#REF!</definedName>
    <definedName name="iii" localSheetId="1">#REF!</definedName>
    <definedName name="iii" localSheetId="3">#REF!</definedName>
    <definedName name="iii" localSheetId="4">#REF!</definedName>
    <definedName name="iii" localSheetId="6">#REF!</definedName>
    <definedName name="iii" localSheetId="8">#REF!</definedName>
    <definedName name="iii" localSheetId="9">#REF!</definedName>
    <definedName name="iii">#REF!</definedName>
    <definedName name="IMP_APORTA" localSheetId="0">#REF!</definedName>
    <definedName name="IMP_APORTA" localSheetId="1">#REF!</definedName>
    <definedName name="IMP_APORTA" localSheetId="3">#REF!</definedName>
    <definedName name="IMP_APORTA" localSheetId="4">#REF!</definedName>
    <definedName name="IMP_APORTA" localSheetId="6">#REF!</definedName>
    <definedName name="IMP_APORTA" localSheetId="8">#REF!</definedName>
    <definedName name="IMP_APORTA" localSheetId="9">#REF!</definedName>
    <definedName name="IMP_APORTA">#REF!</definedName>
    <definedName name="IMP_BRUTOT" localSheetId="0">#REF!</definedName>
    <definedName name="IMP_BRUTOT" localSheetId="1">#REF!</definedName>
    <definedName name="IMP_BRUTOT" localSheetId="3">#REF!</definedName>
    <definedName name="IMP_BRUTOT" localSheetId="4">#REF!</definedName>
    <definedName name="IMP_BRUTOT" localSheetId="6">#REF!</definedName>
    <definedName name="IMP_BRUTOT" localSheetId="8">#REF!</definedName>
    <definedName name="IMP_BRUTOT" localSheetId="9">#REF!</definedName>
    <definedName name="IMP_BRUTOT">#REF!</definedName>
    <definedName name="imp_control" localSheetId="0">#REF!</definedName>
    <definedName name="imp_control" localSheetId="1">#REF!</definedName>
    <definedName name="imp_control" localSheetId="3">#REF!</definedName>
    <definedName name="imp_control" localSheetId="4">#REF!</definedName>
    <definedName name="imp_control" localSheetId="6">#REF!</definedName>
    <definedName name="imp_control" localSheetId="8">#REF!</definedName>
    <definedName name="imp_control" localSheetId="9">#REF!</definedName>
    <definedName name="imp_control">#REF!</definedName>
    <definedName name="Imprimir_área_IM" localSheetId="0">#REF!</definedName>
    <definedName name="Imprimir_área_IM" localSheetId="1">#REF!</definedName>
    <definedName name="Imprimir_área_IM" localSheetId="3">#REF!</definedName>
    <definedName name="Imprimir_área_IM" localSheetId="4">#REF!</definedName>
    <definedName name="Imprimir_área_IM" localSheetId="6">#REF!</definedName>
    <definedName name="Imprimir_área_IM" localSheetId="8">#REF!</definedName>
    <definedName name="Imprimir_área_IM" localSheetId="9">#REF!</definedName>
    <definedName name="Imprimir_área_IM">#REF!</definedName>
    <definedName name="IMSS96" localSheetId="0">#REF!</definedName>
    <definedName name="IMSS96" localSheetId="1">#REF!</definedName>
    <definedName name="IMSS96" localSheetId="3">#REF!</definedName>
    <definedName name="IMSS96" localSheetId="4">#REF!</definedName>
    <definedName name="IMSS96" localSheetId="6">#REF!</definedName>
    <definedName name="IMSS96" localSheetId="8">#REF!</definedName>
    <definedName name="IMSS96" localSheetId="9">#REF!</definedName>
    <definedName name="IMSS96">#REF!</definedName>
    <definedName name="IMSSE" localSheetId="1">'[21] '!$Z$99:$AE$143</definedName>
    <definedName name="IMSSE">'[21] '!$Z$99:$AE$143</definedName>
    <definedName name="IMSSM" localSheetId="1">'[21] '!$Z$51:$AE$95</definedName>
    <definedName name="IMSSM">'[21] '!$Z$51:$AE$95</definedName>
    <definedName name="IMSSO" localSheetId="1">'[21] '!$Z$3:$AE$47</definedName>
    <definedName name="IMSSO">'[21] '!$Z$3:$AE$47</definedName>
    <definedName name="ISSSTE96" localSheetId="0">#REF!</definedName>
    <definedName name="ISSSTE96" localSheetId="1">#REF!</definedName>
    <definedName name="ISSSTE96" localSheetId="3">#REF!</definedName>
    <definedName name="ISSSTE96" localSheetId="4">#REF!</definedName>
    <definedName name="ISSSTE96" localSheetId="6">#REF!</definedName>
    <definedName name="ISSSTE96" localSheetId="8">#REF!</definedName>
    <definedName name="ISSSTE96" localSheetId="9">#REF!</definedName>
    <definedName name="ISSSTE96">#REF!</definedName>
    <definedName name="ISSSTEE" localSheetId="1">'[21] '!$T$99:$Y$143</definedName>
    <definedName name="ISSSTEE">'[21] '!$T$99:$Y$143</definedName>
    <definedName name="ISSSTEM" localSheetId="1">'[21] '!$T$51:$Y$95</definedName>
    <definedName name="ISSSTEM">'[21] '!$T$51:$Y$95</definedName>
    <definedName name="ISSSTEO" localSheetId="1">'[21] '!$T$3:$Y$47</definedName>
    <definedName name="ISSSTEO">'[21] '!$T$3:$Y$47</definedName>
    <definedName name="IV" localSheetId="0">[12]BANPRO99!#REF!</definedName>
    <definedName name="IV" localSheetId="1">[12]BANPRO99!#REF!</definedName>
    <definedName name="IV" localSheetId="3">[12]BANPRO99!#REF!</definedName>
    <definedName name="IV" localSheetId="4">[12]BANPRO99!#REF!</definedName>
    <definedName name="IV" localSheetId="6">[12]BANPRO99!#REF!</definedName>
    <definedName name="IV" localSheetId="8">[12]BANPRO99!#REF!</definedName>
    <definedName name="IV" localSheetId="9">[12]BANPRO99!#REF!</definedName>
    <definedName name="IV">[12]BANPRO99!#REF!</definedName>
    <definedName name="jjj" localSheetId="0">#REF!</definedName>
    <definedName name="jjj" localSheetId="1">#REF!</definedName>
    <definedName name="jjj" localSheetId="3">#REF!</definedName>
    <definedName name="jjj" localSheetId="4">#REF!</definedName>
    <definedName name="jjj" localSheetId="6">#REF!</definedName>
    <definedName name="jjj" localSheetId="8">#REF!</definedName>
    <definedName name="jjj" localSheetId="9">#REF!</definedName>
    <definedName name="jjj">#REF!</definedName>
    <definedName name="JUL">"; JULIO.- "&amp;TEXT([14]edofza07!$C$24,"#,##0")</definedName>
    <definedName name="JULIO" localSheetId="0">[1]!FEB&amp;[1]!MAR&amp;[1]!ABR&amp;[1]!MAY&amp;[1]!JUN&amp;[1]!JUL</definedName>
    <definedName name="JULIO" localSheetId="1">[2]!FEB&amp;[2]!MAR&amp;[2]!ABR&amp;[2]!MAY&amp;[2]!JUN&amp;[2]!JUL</definedName>
    <definedName name="JULIO" localSheetId="3">[3]!FEB&amp;[3]!MAR&amp;[3]!ABR&amp;[3]!MAY&amp;[3]!JUN&amp;[3]!JUL</definedName>
    <definedName name="JULIO" localSheetId="4">[1]!FEB&amp;[1]!MAR&amp;[1]!ABR&amp;[1]!MAY&amp;[1]!JUN&amp;[1]!JUL</definedName>
    <definedName name="JULIO" localSheetId="6">[2]!FEB&amp;[2]!MAR&amp;[2]!ABR&amp;[2]!MAY&amp;[2]!JUN&amp;[2]!JUL</definedName>
    <definedName name="JULIO" localSheetId="8">[4]!FEB&amp;[4]!MAR&amp;[4]!ABR&amp;[4]!MAY&amp;[4]!JUN&amp;[4]!JUL</definedName>
    <definedName name="JULIO" localSheetId="9">[4]!FEB&amp;[4]!MAR&amp;[4]!ABR&amp;[4]!MAY&amp;[4]!JUN&amp;[4]!JUL</definedName>
    <definedName name="JULIO">[1]!FEB&amp;[1]!MAR&amp;[1]!ABR&amp;[1]!MAY&amp;[1]!JUN&amp;[1]!JUL</definedName>
    <definedName name="JUN">"; JUNIO.- "&amp;TEXT([14]edofza06!$C$24,"#,##0")</definedName>
    <definedName name="kkk" localSheetId="0">#REF!</definedName>
    <definedName name="kkk" localSheetId="1">#REF!</definedName>
    <definedName name="kkk" localSheetId="3">#REF!</definedName>
    <definedName name="kkk" localSheetId="4">#REF!</definedName>
    <definedName name="kkk" localSheetId="6">#REF!</definedName>
    <definedName name="kkk" localSheetId="8">#REF!</definedName>
    <definedName name="kkk" localSheetId="9">#REF!</definedName>
    <definedName name="kkk">#REF!</definedName>
    <definedName name="lfc" localSheetId="0">+TEXT(IF(AND(OR(DAY([1]!FECHA)&gt;=1,DAY([1]!FECHA)&lt;=10),MONTH([1]!FECHA)=1),YEAR([1]!FECHA)-1,YEAR([1]!FECHA)),"0")</definedName>
    <definedName name="lfc" localSheetId="1">+TEXT(IF(AND(OR(DAY([2]!FECHA)&gt;=1,DAY([2]!FECHA)&lt;=10),MONTH([2]!FECHA)=1),YEAR([2]!FECHA)-1,YEAR([2]!FECHA)),"0")</definedName>
    <definedName name="lfc" localSheetId="3">+TEXT(IF(AND(OR(DAY([3]!FECHA)&gt;=1,DAY([3]!FECHA)&lt;=10),MONTH([3]!FECHA)=1),YEAR([3]!FECHA)-1,YEAR([3]!FECHA)),"0")</definedName>
    <definedName name="lfc" localSheetId="4">+TEXT(IF(AND(OR(DAY([1]!FECHA)&gt;=1,DAY([1]!FECHA)&lt;=10),MONTH([1]!FECHA)=1),YEAR([1]!FECHA)-1,YEAR([1]!FECHA)),"0")</definedName>
    <definedName name="lfc" localSheetId="6">+TEXT(IF(AND(OR(DAY([2]!FECHA)&gt;=1,DAY([2]!FECHA)&lt;=10),MONTH([2]!FECHA)=1),YEAR([2]!FECHA)-1,YEAR([2]!FECHA)),"0")</definedName>
    <definedName name="lfc" localSheetId="8">+TEXT(IF(AND(OR(DAY([4]!FECHA)&gt;=1,DAY([4]!FECHA)&lt;=10),MONTH([4]!FECHA)=1),YEAR([4]!FECHA)-1,YEAR([4]!FECHA)),"0")</definedName>
    <definedName name="lfc" localSheetId="9">+TEXT(IF(AND(OR(DAY([4]!FECHA)&gt;=1,DAY([4]!FECHA)&lt;=10),MONTH([4]!FECHA)=1),YEAR([4]!FECHA)-1,YEAR([4]!FECHA)),"0")</definedName>
    <definedName name="lfc">+TEXT(IF(AND(OR(DAY([1]!FECHA)&gt;=1,DAY([1]!FECHA)&lt;=10),MONTH([1]!FECHA)=1),YEAR([1]!FECHA)-1,YEAR([1]!FECHA)),"0")</definedName>
    <definedName name="LFCE" localSheetId="1">'[21] '!$N$99:$S$143</definedName>
    <definedName name="LFCE">'[21] '!$N$99:$S$143</definedName>
    <definedName name="LFCM" localSheetId="1">'[21] '!$N$51:$S$95</definedName>
    <definedName name="LFCM">'[21] '!$N$51:$S$95</definedName>
    <definedName name="LFCO" localSheetId="1">'[21] '!$N$3:$S$47</definedName>
    <definedName name="LFCO">'[21] '!$N$3:$S$47</definedName>
    <definedName name="lll" localSheetId="0">[1]!OCT&amp;[1]!NOV&amp;[1]!DIC</definedName>
    <definedName name="lll" localSheetId="1">[2]!OCT&amp;[2]!NOV&amp;[2]!DIC</definedName>
    <definedName name="lll" localSheetId="3">[3]!OCT&amp;[3]!NOV&amp;[3]!DIC</definedName>
    <definedName name="lll" localSheetId="4">[1]!OCT&amp;[1]!NOV&amp;[1]!DIC</definedName>
    <definedName name="lll" localSheetId="6">[2]!OCT&amp;[2]!NOV&amp;[2]!DIC</definedName>
    <definedName name="lll" localSheetId="8">[4]!OCT&amp;[4]!NOV&amp;[4]!DIC</definedName>
    <definedName name="lll" localSheetId="9">[4]!OCT&amp;[4]!NOV&amp;[4]!DIC</definedName>
    <definedName name="lll">[1]!OCT&amp;[1]!NOV&amp;[1]!DIC</definedName>
    <definedName name="LOTE96" localSheetId="0">#REF!</definedName>
    <definedName name="LOTE96" localSheetId="1">#REF!</definedName>
    <definedName name="LOTE96" localSheetId="3">#REF!</definedName>
    <definedName name="LOTE96" localSheetId="4">#REF!</definedName>
    <definedName name="LOTE96" localSheetId="6">#REF!</definedName>
    <definedName name="LOTE96" localSheetId="8">#REF!</definedName>
    <definedName name="LOTE96" localSheetId="9">#REF!</definedName>
    <definedName name="LOTE96">#REF!</definedName>
    <definedName name="LUCY">#N/A</definedName>
    <definedName name="LYFC96" localSheetId="0">#REF!</definedName>
    <definedName name="LYFC96" localSheetId="1">#REF!</definedName>
    <definedName name="LYFC96" localSheetId="3">#REF!</definedName>
    <definedName name="LYFC96" localSheetId="4">#REF!</definedName>
    <definedName name="LYFC96" localSheetId="6">#REF!</definedName>
    <definedName name="LYFC96" localSheetId="8">#REF!</definedName>
    <definedName name="LYFC96" localSheetId="9">#REF!</definedName>
    <definedName name="LYFC96">#REF!</definedName>
    <definedName name="m" localSheetId="0">[1]!MAR&amp;[1]!ABR&amp;[1]!MAY&amp;[1]!JUN&amp;[1]!JUL&amp;[1]!AGO</definedName>
    <definedName name="m" localSheetId="1">[2]!MAR&amp;[2]!ABR&amp;[2]!MAY&amp;[2]!JUN&amp;[2]!JUL&amp;[2]!AGO</definedName>
    <definedName name="m" localSheetId="3">[3]!MAR&amp;[3]!ABR&amp;[3]!MAY&amp;[3]!JUN&amp;[3]!JUL&amp;[3]!AGO</definedName>
    <definedName name="m" localSheetId="4">[1]!MAR&amp;[1]!ABR&amp;[1]!MAY&amp;[1]!JUN&amp;[1]!JUL&amp;[1]!AGO</definedName>
    <definedName name="m" localSheetId="6">[2]!MAR&amp;[2]!ABR&amp;[2]!MAY&amp;[2]!JUN&amp;[2]!JUL&amp;[2]!AGO</definedName>
    <definedName name="m" localSheetId="8">[4]!MAR&amp;[4]!ABR&amp;[4]!MAY&amp;[4]!JUN&amp;[4]!JUL&amp;[4]!AGO</definedName>
    <definedName name="m" localSheetId="9">[4]!MAR&amp;[4]!ABR&amp;[4]!MAY&amp;[4]!JUN&amp;[4]!JUL&amp;[4]!AGO</definedName>
    <definedName name="m">[1]!MAR&amp;[1]!ABR&amp;[1]!MAY&amp;[1]!JUN&amp;[1]!JUL&amp;[1]!AGO</definedName>
    <definedName name="mamá">'[9]Premisas IMSS'!$M$14</definedName>
    <definedName name="maña">'[9]Premisas IMSS'!$M$13</definedName>
    <definedName name="MAR">"; MARZO.- "&amp;TEXT([14]edofza03!$C$24,"#,##0")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localSheetId="3" hidden="1">{"Bruto",#N/A,FALSE,"CONV3T.XLS";"Neto",#N/A,FALSE,"CONV3T.XLS";"UnoB",#N/A,FALSE,"CONV3T.XLS";"Bruto",#N/A,FALSE,"CONV4T.XLS";"Neto",#N/A,FALSE,"CONV4T.XLS";"UnoB",#N/A,FALSE,"CONV4T.XLS"}</definedName>
    <definedName name="MAS" localSheetId="6" hidden="1">{"Bruto",#N/A,FALSE,"CONV3T.XLS";"Neto",#N/A,FALSE,"CONV3T.XLS";"UnoB",#N/A,FALSE,"CONV3T.XLS";"Bruto",#N/A,FALSE,"CONV4T.XLS";"Neto",#N/A,FALSE,"CONV4T.XLS";"UnoB",#N/A,FALSE,"CONV4T.XLS"}</definedName>
    <definedName name="MAS" localSheetId="7" hidden="1">{"Bruto",#N/A,FALSE,"CONV3T.XLS";"Neto",#N/A,FALSE,"CONV3T.XLS";"UnoB",#N/A,FALSE,"CONV3T.XLS";"Bruto",#N/A,FALSE,"CONV4T.XLS";"Neto",#N/A,FALSE,"CONV4T.XLS";"UnoB",#N/A,FALSE,"CONV4T.XLS"}</definedName>
    <definedName name="MAS" localSheetId="8" hidden="1">{"Bruto",#N/A,FALSE,"CONV3T.XLS";"Neto",#N/A,FALSE,"CONV3T.XLS";"UnoB",#N/A,FALSE,"CONV3T.XLS";"Bruto",#N/A,FALSE,"CONV4T.XLS";"Neto",#N/A,FALSE,"CONV4T.XLS";"UnoB",#N/A,FALSE,"CONV4T.XLS"}</definedName>
    <definedName name="MAS" localSheetId="9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"&amp;TEXT([14]edofza05!$C$24,"#,##0")</definedName>
    <definedName name="MES">[14]Hoja1!$A$3</definedName>
    <definedName name="Mesppto" localSheetId="0">#REF!</definedName>
    <definedName name="Mesppto" localSheetId="1">#REF!</definedName>
    <definedName name="Mesppto" localSheetId="3">#REF!</definedName>
    <definedName name="Mesppto" localSheetId="4">#REF!</definedName>
    <definedName name="Mesppto" localSheetId="6">#REF!</definedName>
    <definedName name="Mesppto" localSheetId="8">#REF!</definedName>
    <definedName name="Mesppto" localSheetId="9">#REF!</definedName>
    <definedName name="Mesppto">#REF!</definedName>
    <definedName name="METAS" localSheetId="0">[12]BANPRO99!#REF!</definedName>
    <definedName name="METAS" localSheetId="1">[12]BANPRO99!#REF!</definedName>
    <definedName name="METAS" localSheetId="3">[12]BANPRO99!#REF!</definedName>
    <definedName name="METAS" localSheetId="4">[12]BANPRO99!#REF!</definedName>
    <definedName name="METAS" localSheetId="6">[12]BANPRO99!#REF!</definedName>
    <definedName name="METAS" localSheetId="8">[12]BANPRO99!#REF!</definedName>
    <definedName name="METAS" localSheetId="9">[12]BANPRO99!#REF!</definedName>
    <definedName name="METAS">[12]BANPRO99!#REF!</definedName>
    <definedName name="modif_anual">#REF!</definedName>
    <definedName name="Modif00" localSheetId="0">#REF!</definedName>
    <definedName name="Modif00" localSheetId="1">#REF!</definedName>
    <definedName name="Modif00" localSheetId="3">#REF!</definedName>
    <definedName name="Modif00" localSheetId="4">#REF!</definedName>
    <definedName name="Modif00" localSheetId="6">#REF!</definedName>
    <definedName name="Modif00" localSheetId="8">#REF!</definedName>
    <definedName name="Modif00" localSheetId="9">#REF!</definedName>
    <definedName name="Modif00">#REF!</definedName>
    <definedName name="modifalmes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localSheetId="3" hidden="1">{"Bruto",#N/A,FALSE,"CONV3T.XLS";"Neto",#N/A,FALSE,"CONV3T.XLS";"UnoB",#N/A,FALSE,"CONV3T.XLS";"Bruto",#N/A,FALSE,"CONV4T.XLS";"Neto",#N/A,FALSE,"CONV4T.XLS";"UnoB",#N/A,FALSE,"CONV4T.XLS"}</definedName>
    <definedName name="mor" localSheetId="6" hidden="1">{"Bruto",#N/A,FALSE,"CONV3T.XLS";"Neto",#N/A,FALSE,"CONV3T.XLS";"UnoB",#N/A,FALSE,"CONV3T.XLS";"Bruto",#N/A,FALSE,"CONV4T.XLS";"Neto",#N/A,FALSE,"CONV4T.XLS";"UnoB",#N/A,FALSE,"CONV4T.XLS"}</definedName>
    <definedName name="mor" localSheetId="7" hidden="1">{"Bruto",#N/A,FALSE,"CONV3T.XLS";"Neto",#N/A,FALSE,"CONV3T.XLS";"UnoB",#N/A,FALSE,"CONV3T.XLS";"Bruto",#N/A,FALSE,"CONV4T.XLS";"Neto",#N/A,FALSE,"CONV4T.XLS";"UnoB",#N/A,FALSE,"CONV4T.XLS"}</definedName>
    <definedName name="mor" localSheetId="8" hidden="1">{"Bruto",#N/A,FALSE,"CONV3T.XLS";"Neto",#N/A,FALSE,"CONV3T.XLS";"UnoB",#N/A,FALSE,"CONV3T.XLS";"Bruto",#N/A,FALSE,"CONV4T.XLS";"Neto",#N/A,FALSE,"CONV4T.XLS";"UnoB",#N/A,FALSE,"CONV4T.XLS"}</definedName>
    <definedName name="mor" localSheetId="9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'[9]Premisas IMSS'!$M$15</definedName>
    <definedName name="mun" localSheetId="0">[1]!ABR&amp;[1]!MAY&amp;[1]!JUN&amp;[1]!JUL&amp;[1]!AGO&amp;[1]!SEP</definedName>
    <definedName name="mun" localSheetId="1">[2]!ABR&amp;[2]!MAY&amp;[2]!JUN&amp;[2]!JUL&amp;[2]!AGO&amp;[2]!SEP</definedName>
    <definedName name="mun" localSheetId="3">[3]!ABR&amp;[3]!MAY&amp;[3]!JUN&amp;[3]!JUL&amp;[3]!AGO&amp;[3]!SEP</definedName>
    <definedName name="mun" localSheetId="4">[1]!ABR&amp;[1]!MAY&amp;[1]!JUN&amp;[1]!JUL&amp;[1]!AGO&amp;[1]!SEP</definedName>
    <definedName name="mun" localSheetId="6">[2]!ABR&amp;[2]!MAY&amp;[2]!JUN&amp;[2]!JUL&amp;[2]!AGO&amp;[2]!SEP</definedName>
    <definedName name="mun" localSheetId="8">[4]!ABR&amp;[4]!MAY&amp;[4]!JUN&amp;[4]!JUL&amp;[4]!AGO&amp;[4]!SEP</definedName>
    <definedName name="mun" localSheetId="9">[4]!ABR&amp;[4]!MAY&amp;[4]!JUN&amp;[4]!JUL&amp;[4]!AGO&amp;[4]!SEP</definedName>
    <definedName name="mun">[1]!ABR&amp;[1]!MAY&amp;[1]!JUN&amp;[1]!JUL&amp;[1]!AGO&amp;[1]!SEP</definedName>
    <definedName name="NINGUNO" localSheetId="0">[1]!SEP&amp;[1]!OCT&amp;[1]!NOV&amp;[1]!DIC</definedName>
    <definedName name="NINGUNO" localSheetId="1">[2]!SEP&amp;[2]!OCT&amp;[2]!NOV&amp;[2]!DIC</definedName>
    <definedName name="NINGUNO" localSheetId="3">[3]!SEP&amp;[3]!OCT&amp;[3]!NOV&amp;[3]!DIC</definedName>
    <definedName name="NINGUNO" localSheetId="4">[1]!SEP&amp;[1]!OCT&amp;[1]!NOV&amp;[1]!DIC</definedName>
    <definedName name="NINGUNO" localSheetId="6">[2]!SEP&amp;[2]!OCT&amp;[2]!NOV&amp;[2]!DIC</definedName>
    <definedName name="NINGUNO" localSheetId="8">[4]!SEP&amp;[4]!OCT&amp;[4]!NOV&amp;[4]!DIC</definedName>
    <definedName name="NINGUNO" localSheetId="9">[4]!SEP&amp;[4]!OCT&amp;[4]!NOV&amp;[4]!DIC</definedName>
    <definedName name="NINGUNO">[1]!SEP&amp;[1]!OCT&amp;[1]!NOV&amp;[1]!DIC</definedName>
    <definedName name="NIV">#N/A</definedName>
    <definedName name="NOV">"; NOVIEMBRE.- "&amp;TEXT([14]edofza11!$C$45,"#,##0")</definedName>
    <definedName name="nuevo" localSheetId="0" hidden="1">#REF!</definedName>
    <definedName name="nuevo" localSheetId="1" hidden="1">#REF!</definedName>
    <definedName name="nuevo" localSheetId="3" hidden="1">#REF!</definedName>
    <definedName name="nuevo" localSheetId="4" hidden="1">#REF!</definedName>
    <definedName name="nuevo" localSheetId="6" hidden="1">#REF!</definedName>
    <definedName name="nuevo" localSheetId="7" hidden="1">#REF!</definedName>
    <definedName name="nuevo" localSheetId="8" hidden="1">#REF!</definedName>
    <definedName name="nuevo" localSheetId="9" hidden="1">#REF!</definedName>
    <definedName name="nuevo" hidden="1">#REF!</definedName>
    <definedName name="ñ" localSheetId="0">+TEXT(IF(AND(OR(DAY([1]!FECHA)&gt;=1,DAY([1]!FECHA)&lt;=10),MONTH([1]!FECHA)=1),YEAR([1]!FECHA)-1,YEAR([1]!FECHA)),"0")</definedName>
    <definedName name="ñ" localSheetId="1">+TEXT(IF(AND(OR(DAY([2]!FECHA)&gt;=1,DAY([2]!FECHA)&lt;=10),MONTH([2]!FECHA)=1),YEAR([2]!FECHA)-1,YEAR([2]!FECHA)),"0")</definedName>
    <definedName name="ñ" localSheetId="3">+TEXT(IF(AND(OR(DAY([3]!FECHA)&gt;=1,DAY([3]!FECHA)&lt;=10),MONTH([3]!FECHA)=1),YEAR([3]!FECHA)-1,YEAR([3]!FECHA)),"0")</definedName>
    <definedName name="ñ" localSheetId="4">+TEXT(IF(AND(OR(DAY([1]!FECHA)&gt;=1,DAY([1]!FECHA)&lt;=10),MONTH([1]!FECHA)=1),YEAR([1]!FECHA)-1,YEAR([1]!FECHA)),"0")</definedName>
    <definedName name="ñ" localSheetId="6">+TEXT(IF(AND(OR(DAY([2]!FECHA)&gt;=1,DAY([2]!FECHA)&lt;=10),MONTH([2]!FECHA)=1),YEAR([2]!FECHA)-1,YEAR([2]!FECHA)),"0")</definedName>
    <definedName name="ñ" localSheetId="8">+TEXT(IF(AND(OR(DAY([4]!FECHA)&gt;=1,DAY([4]!FECHA)&lt;=10),MONTH([4]!FECHA)=1),YEAR([4]!FECHA)-1,YEAR([4]!FECHA)),"0")</definedName>
    <definedName name="ñ" localSheetId="9">+TEXT(IF(AND(OR(DAY([4]!FECHA)&gt;=1,DAY([4]!FECHA)&lt;=10),MONTH([4]!FECHA)=1),YEAR([4]!FECHA)-1,YEAR([4]!FECHA)),"0")</definedName>
    <definedName name="ñ">+TEXT(IF(AND(OR(DAY([1]!FECHA)&gt;=1,DAY([1]!FECHA)&lt;=10),MONTH([1]!FECHA)=1),YEAR([1]!FECHA)-1,YEAR([1]!FECHA)),"0")</definedName>
    <definedName name="ÑÑÑ" localSheetId="0">[1]!AGO&amp;[1]!SEP&amp;[1]!OCT&amp;[1]!NOV&amp;[1]!DIC</definedName>
    <definedName name="ÑÑÑ" localSheetId="1">[2]!AGO&amp;[2]!SEP&amp;[2]!OCT&amp;[2]!NOV&amp;[2]!DIC</definedName>
    <definedName name="ÑÑÑ" localSheetId="3">[3]!AGO&amp;[3]!SEP&amp;[3]!OCT&amp;[3]!NOV&amp;[3]!DIC</definedName>
    <definedName name="ÑÑÑ" localSheetId="4">[1]!AGO&amp;[1]!SEP&amp;[1]!OCT&amp;[1]!NOV&amp;[1]!DIC</definedName>
    <definedName name="ÑÑÑ" localSheetId="6">[2]!AGO&amp;[2]!SEP&amp;[2]!OCT&amp;[2]!NOV&amp;[2]!DIC</definedName>
    <definedName name="ÑÑÑ" localSheetId="8">[4]!AGO&amp;[4]!SEP&amp;[4]!OCT&amp;[4]!NOV&amp;[4]!DIC</definedName>
    <definedName name="ÑÑÑ" localSheetId="9">[4]!AGO&amp;[4]!SEP&amp;[4]!OCT&amp;[4]!NOV&amp;[4]!DIC</definedName>
    <definedName name="ÑÑÑ">[1]!AGO&amp;[1]!SEP&amp;[1]!OCT&amp;[1]!NOV&amp;[1]!DIC</definedName>
    <definedName name="OBRA_DEF">#N/A</definedName>
    <definedName name="OCT">"; OCTUBRE.- "&amp;TEXT([14]edofza10!$C$24,"#,##0")</definedName>
    <definedName name="oic">[35]oics!$C$2:$D$21</definedName>
    <definedName name="oooo" localSheetId="0">#REF!</definedName>
    <definedName name="oooo" localSheetId="1">#REF!</definedName>
    <definedName name="oooo" localSheetId="3">#REF!</definedName>
    <definedName name="oooo" localSheetId="4">#REF!</definedName>
    <definedName name="oooo" localSheetId="6">#REF!</definedName>
    <definedName name="oooo" localSheetId="8">#REF!</definedName>
    <definedName name="oooo" localSheetId="9">#REF!</definedName>
    <definedName name="oooo">#REF!</definedName>
    <definedName name="Original">#REF!</definedName>
    <definedName name="p" localSheetId="0">[36]SPC!#REF!</definedName>
    <definedName name="p" localSheetId="1">[36]SPC!#REF!</definedName>
    <definedName name="p" localSheetId="3">[36]SPC!#REF!</definedName>
    <definedName name="p" localSheetId="4">[36]SPC!#REF!</definedName>
    <definedName name="p" localSheetId="6">[36]SPC!#REF!</definedName>
    <definedName name="p" localSheetId="8">[36]SPC!#REF!</definedName>
    <definedName name="p" localSheetId="9">[36]SPC!#REF!</definedName>
    <definedName name="p">[36]SPC!#REF!</definedName>
    <definedName name="PAD" localSheetId="0">[12]BANPRO99!#REF!</definedName>
    <definedName name="PAD" localSheetId="1">[12]BANPRO99!#REF!</definedName>
    <definedName name="PAD" localSheetId="3">[12]BANPRO99!#REF!</definedName>
    <definedName name="PAD" localSheetId="4">[12]BANPRO99!#REF!</definedName>
    <definedName name="PAD" localSheetId="6">[12]BANPRO99!#REF!</definedName>
    <definedName name="PAD" localSheetId="8">[12]BANPRO99!#REF!</definedName>
    <definedName name="PAD" localSheetId="9">[12]BANPRO99!#REF!</definedName>
    <definedName name="PAD">[12]BANPRO99!#REF!</definedName>
    <definedName name="pagadoalmes">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localSheetId="3" hidden="1">{"Bruto",#N/A,FALSE,"CONV3T.XLS";"Neto",#N/A,FALSE,"CONV3T.XLS";"UnoB",#N/A,FALSE,"CONV3T.XLS";"Bruto",#N/A,FALSE,"CONV4T.XLS";"Neto",#N/A,FALSE,"CONV4T.XLS";"UnoB",#N/A,FALSE,"CONV4T.XLS"}</definedName>
    <definedName name="paj" localSheetId="6" hidden="1">{"Bruto",#N/A,FALSE,"CONV3T.XLS";"Neto",#N/A,FALSE,"CONV3T.XLS";"UnoB",#N/A,FALSE,"CONV3T.XLS";"Bruto",#N/A,FALSE,"CONV4T.XLS";"Neto",#N/A,FALSE,"CONV4T.XLS";"UnoB",#N/A,FALSE,"CONV4T.XLS"}</definedName>
    <definedName name="paj" localSheetId="7" hidden="1">{"Bruto",#N/A,FALSE,"CONV3T.XLS";"Neto",#N/A,FALSE,"CONV3T.XLS";"UnoB",#N/A,FALSE,"CONV3T.XLS";"Bruto",#N/A,FALSE,"CONV4T.XLS";"Neto",#N/A,FALSE,"CONV4T.XLS";"UnoB",#N/A,FALSE,"CONV4T.XLS"}</definedName>
    <definedName name="paj" localSheetId="8" hidden="1">{"Bruto",#N/A,FALSE,"CONV3T.XLS";"Neto",#N/A,FALSE,"CONV3T.XLS";"UnoB",#N/A,FALSE,"CONV3T.XLS";"Bruto",#N/A,FALSE,"CONV4T.XLS";"Neto",#N/A,FALSE,"CONV4T.XLS";"UnoB",#N/A,FALSE,"CONV4T.XLS"}</definedName>
    <definedName name="paj" localSheetId="9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'[9]Premisas IMSS'!$M$15</definedName>
    <definedName name="PARTE" localSheetId="0">#REF!</definedName>
    <definedName name="PARTE" localSheetId="1">#REF!</definedName>
    <definedName name="PARTE" localSheetId="3">#REF!</definedName>
    <definedName name="PARTE" localSheetId="4">#REF!</definedName>
    <definedName name="PARTE" localSheetId="6">#REF!</definedName>
    <definedName name="PARTE" localSheetId="8">#REF!</definedName>
    <definedName name="PARTE" localSheetId="9">#REF!</definedName>
    <definedName name="PARTE">#REF!</definedName>
    <definedName name="PCONS" localSheetId="0">[12]BANPRO99!#REF!</definedName>
    <definedName name="PCONS" localSheetId="1">[12]BANPRO99!#REF!</definedName>
    <definedName name="PCONS" localSheetId="3">[12]BANPRO99!#REF!</definedName>
    <definedName name="PCONS" localSheetId="4">[12]BANPRO99!#REF!</definedName>
    <definedName name="PCONS" localSheetId="6">[12]BANPRO99!#REF!</definedName>
    <definedName name="PCONS" localSheetId="8">[12]BANPRO99!#REF!</definedName>
    <definedName name="PCONS" localSheetId="9">[12]BANPRO99!#REF!</definedName>
    <definedName name="PCONS">[12]BANPRO99!#REF!</definedName>
    <definedName name="pec" localSheetId="0">#REF!</definedName>
    <definedName name="pec" localSheetId="1">#REF!</definedName>
    <definedName name="pec" localSheetId="3">#REF!</definedName>
    <definedName name="pec" localSheetId="4">#REF!</definedName>
    <definedName name="pec" localSheetId="6">#REF!</definedName>
    <definedName name="pec" localSheetId="8">#REF!</definedName>
    <definedName name="pec" localSheetId="9">#REF!</definedName>
    <definedName name="pec">#REF!</definedName>
    <definedName name="pef" localSheetId="0">#REF!</definedName>
    <definedName name="pef" localSheetId="1">#REF!</definedName>
    <definedName name="pef" localSheetId="3">#REF!</definedName>
    <definedName name="pef" localSheetId="4">#REF!</definedName>
    <definedName name="pef" localSheetId="6">#REF!</definedName>
    <definedName name="pef" localSheetId="8">#REF!</definedName>
    <definedName name="pef" localSheetId="9">#REF!</definedName>
    <definedName name="pef">#REF!</definedName>
    <definedName name="PEMEXE" localSheetId="1">'[21] '!$B$99:$G$143</definedName>
    <definedName name="PEMEXE">'[21] '!$B$99:$G$143</definedName>
    <definedName name="PEMEXM" localSheetId="1">'[21] '!$B$51:$G$95</definedName>
    <definedName name="PEMEXM">'[21] '!$B$51:$G$95</definedName>
    <definedName name="PEMEXO" localSheetId="1">'[21] '!$B$3:$G$47</definedName>
    <definedName name="PEMEXO">'[21] '!$B$3:$G$47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0">[12]BANPRO99!#REF!</definedName>
    <definedName name="PEyM" localSheetId="1">[12]BANPRO99!#REF!</definedName>
    <definedName name="PEyM" localSheetId="3">[12]BANPRO99!#REF!</definedName>
    <definedName name="PEyM" localSheetId="4">[12]BANPRO99!#REF!</definedName>
    <definedName name="PEyM" localSheetId="6">[12]BANPRO99!#REF!</definedName>
    <definedName name="PEyM" localSheetId="8">[12]BANPRO99!#REF!</definedName>
    <definedName name="PEyM" localSheetId="9">[12]BANPRO99!#REF!</definedName>
    <definedName name="PEyM">[12]BANPRO99!#REF!</definedName>
    <definedName name="PGPS" localSheetId="0">[12]BANPRO99!#REF!</definedName>
    <definedName name="PGPS" localSheetId="1">[12]BANPRO99!#REF!</definedName>
    <definedName name="PGPS" localSheetId="3">[12]BANPRO99!#REF!</definedName>
    <definedName name="PGPS" localSheetId="4">[12]BANPRO99!#REF!</definedName>
    <definedName name="PGPS" localSheetId="6">[12]BANPRO99!#REF!</definedName>
    <definedName name="PGPS" localSheetId="8">[12]BANPRO99!#REF!</definedName>
    <definedName name="PGPS" localSheetId="9">[12]BANPRO99!#REF!</definedName>
    <definedName name="PGPS">[12]BANPRO99!#REF!</definedName>
    <definedName name="PIBR" localSheetId="0">#REF!</definedName>
    <definedName name="PIBR" localSheetId="1">#REF!</definedName>
    <definedName name="PIBR" localSheetId="3">#REF!</definedName>
    <definedName name="PIBR" localSheetId="4">#REF!</definedName>
    <definedName name="PIBR" localSheetId="6">#REF!</definedName>
    <definedName name="PIBR" localSheetId="8">#REF!</definedName>
    <definedName name="PIBR" localSheetId="9">#REF!</definedName>
    <definedName name="PIBR">#REF!</definedName>
    <definedName name="PIV" localSheetId="0">[12]BANPRO99!#REF!</definedName>
    <definedName name="PIV" localSheetId="1">[12]BANPRO99!#REF!</definedName>
    <definedName name="PIV" localSheetId="3">[12]BANPRO99!#REF!</definedName>
    <definedName name="PIV" localSheetId="4">[12]BANPRO99!#REF!</definedName>
    <definedName name="PIV" localSheetId="6">[12]BANPRO99!#REF!</definedName>
    <definedName name="PIV" localSheetId="8">[12]BANPRO99!#REF!</definedName>
    <definedName name="PIV" localSheetId="9">[12]BANPRO99!#REF!</definedName>
    <definedName name="PIV">[12]BANPRO99!#REF!</definedName>
    <definedName name="PLAZAS">#N/A</definedName>
    <definedName name="PLAZAS2">#N/A</definedName>
    <definedName name="POA" localSheetId="0">[1]!OCT&amp;[1]!NOV&amp;[1]!DIC</definedName>
    <definedName name="POA" localSheetId="1">[2]!OCT&amp;[2]!NOV&amp;[2]!DIC</definedName>
    <definedName name="POA" localSheetId="3">[3]!OCT&amp;[3]!NOV&amp;[3]!DIC</definedName>
    <definedName name="POA" localSheetId="4">[1]!OCT&amp;[1]!NOV&amp;[1]!DIC</definedName>
    <definedName name="POA" localSheetId="6">[2]!OCT&amp;[2]!NOV&amp;[2]!DIC</definedName>
    <definedName name="POA" localSheetId="8">[4]!OCT&amp;[4]!NOV&amp;[4]!DIC</definedName>
    <definedName name="POA" localSheetId="9">[4]!OCT&amp;[4]!NOV&amp;[4]!DIC</definedName>
    <definedName name="POA">[1]!OCT&amp;[1]!NOV&amp;[1]!DIC</definedName>
    <definedName name="POADO7" localSheetId="0">[1]!JUL&amp;[1]!AGO&amp;[1]!SEP&amp;[1]!OCT&amp;[1]!NOV</definedName>
    <definedName name="POADO7" localSheetId="1">[2]!JUL&amp;[2]!AGO&amp;[2]!SEP&amp;[2]!OCT&amp;[2]!NOV</definedName>
    <definedName name="POADO7" localSheetId="3">[3]!JUL&amp;[3]!AGO&amp;[3]!SEP&amp;[3]!OCT&amp;[3]!NOV</definedName>
    <definedName name="POADO7" localSheetId="4">[1]!JUL&amp;[1]!AGO&amp;[1]!SEP&amp;[1]!OCT&amp;[1]!NOV</definedName>
    <definedName name="POADO7" localSheetId="6">[2]!JUL&amp;[2]!AGO&amp;[2]!SEP&amp;[2]!OCT&amp;[2]!NOV</definedName>
    <definedName name="POADO7" localSheetId="8">[4]!JUL&amp;[4]!AGO&amp;[4]!SEP&amp;[4]!OCT&amp;[4]!NOV</definedName>
    <definedName name="POADO7" localSheetId="9">[4]!JUL&amp;[4]!AGO&amp;[4]!SEP&amp;[4]!OCT&amp;[4]!NOV</definedName>
    <definedName name="POADO7">[1]!JUL&amp;[1]!AGO&amp;[1]!SEP&amp;[1]!OCT&amp;[1]!NOV</definedName>
    <definedName name="porcentaje" localSheetId="0">'[22]BASE DEFINITIVA 2002'!#REF!</definedName>
    <definedName name="porcentaje" localSheetId="1">'[22]BASE DEFINITIVA 2002'!#REF!</definedName>
    <definedName name="porcentaje" localSheetId="3">'[22]BASE DEFINITIVA 2002'!#REF!</definedName>
    <definedName name="porcentaje" localSheetId="4">'[22]BASE DEFINITIVA 2002'!#REF!</definedName>
    <definedName name="porcentaje" localSheetId="6">'[22]BASE DEFINITIVA 2002'!#REF!</definedName>
    <definedName name="porcentaje" localSheetId="8">'[22]BASE DEFINITIVA 2002'!#REF!</definedName>
    <definedName name="porcentaje" localSheetId="9">'[22]BASE DEFINITIVA 2002'!#REF!</definedName>
    <definedName name="porcentaje">'[22]BASE DEFINITIVA 2002'!#REF!</definedName>
    <definedName name="PP">[35]pps!$I$10:$J$1730</definedName>
    <definedName name="pppp" localSheetId="0">#REF!</definedName>
    <definedName name="pppp" localSheetId="1">#REF!</definedName>
    <definedName name="pppp" localSheetId="3">#REF!</definedName>
    <definedName name="pppp" localSheetId="4">#REF!</definedName>
    <definedName name="pppp" localSheetId="6">#REF!</definedName>
    <definedName name="pppp" localSheetId="8">#REF!</definedName>
    <definedName name="pppp" localSheetId="9">#REF!</definedName>
    <definedName name="pppp">#REF!</definedName>
    <definedName name="PRCV" localSheetId="0">[12]BANPRO99!#REF!</definedName>
    <definedName name="PRCV" localSheetId="1">[12]BANPRO99!#REF!</definedName>
    <definedName name="PRCV" localSheetId="3">[12]BANPRO99!#REF!</definedName>
    <definedName name="PRCV" localSheetId="4">[12]BANPRO99!#REF!</definedName>
    <definedName name="PRCV" localSheetId="6">[12]BANPRO99!#REF!</definedName>
    <definedName name="PRCV" localSheetId="8">[12]BANPRO99!#REF!</definedName>
    <definedName name="PRCV" localSheetId="9">[12]BANPRO99!#REF!</definedName>
    <definedName name="PRCV">[12]BANPRO99!#REF!</definedName>
    <definedName name="PRESUPUESTO_1997" localSheetId="0">#REF!</definedName>
    <definedName name="PRESUPUESTO_1997" localSheetId="1">#REF!</definedName>
    <definedName name="PRESUPUESTO_1997" localSheetId="3">#REF!</definedName>
    <definedName name="PRESUPUESTO_1997" localSheetId="4">#REF!</definedName>
    <definedName name="PRESUPUESTO_1997" localSheetId="6">#REF!</definedName>
    <definedName name="PRESUPUESTO_1997" localSheetId="8">#REF!</definedName>
    <definedName name="PRESUPUESTO_1997" localSheetId="9">#REF!</definedName>
    <definedName name="PRESUPUESTO_1997">#REF!</definedName>
    <definedName name="PRIMAPS">#N/A</definedName>
    <definedName name="Print_Area_MI" localSheetId="0">[18]FP1996!#REF!</definedName>
    <definedName name="Print_Area_MI" localSheetId="1">[18]FP1996!#REF!</definedName>
    <definedName name="Print_Area_MI" localSheetId="3">[18]FP1996!#REF!</definedName>
    <definedName name="Print_Area_MI" localSheetId="4">[18]FP1996!#REF!</definedName>
    <definedName name="Print_Area_MI" localSheetId="6">[18]FP1996!#REF!</definedName>
    <definedName name="Print_Area_MI" localSheetId="8">[18]FP1996!#REF!</definedName>
    <definedName name="Print_Area_MI" localSheetId="9">[18]FP1996!#REF!</definedName>
    <definedName name="Print_Area_MI">[18]FP1996!#REF!</definedName>
    <definedName name="prior" localSheetId="1">'[37]sal 2'!$A$26:$AD$548</definedName>
    <definedName name="prior">'[37]sal 2'!$A$26:$AD$548</definedName>
    <definedName name="Prioritarios" localSheetId="0">#REF!</definedName>
    <definedName name="Prioritarios" localSheetId="1">#REF!</definedName>
    <definedName name="Prioritarios" localSheetId="3">#REF!</definedName>
    <definedName name="Prioritarios" localSheetId="4">#REF!</definedName>
    <definedName name="Prioritarios" localSheetId="6">#REF!</definedName>
    <definedName name="Prioritarios" localSheetId="8">#REF!</definedName>
    <definedName name="Prioritarios" localSheetId="9">#REF!</definedName>
    <definedName name="Prioritarios">#REF!</definedName>
    <definedName name="programas" localSheetId="0">#REF!</definedName>
    <definedName name="programas" localSheetId="1">#REF!</definedName>
    <definedName name="programas" localSheetId="3">#REF!</definedName>
    <definedName name="programas" localSheetId="4">#REF!</definedName>
    <definedName name="programas" localSheetId="6">#REF!</definedName>
    <definedName name="programas" localSheetId="8">#REF!</definedName>
    <definedName name="programas" localSheetId="9">#REF!</definedName>
    <definedName name="programas">#REF!</definedName>
    <definedName name="PROY1" localSheetId="1">#N/A</definedName>
    <definedName name="PROY1">#N/A</definedName>
    <definedName name="PROY2" localSheetId="0">+IF([1]!MES=7,[1]!_________AGO1,IF([1]!MES=8,[1]!_________SEP1,IF([1]!MES=9,[1]!_________OCT1,IF([1]!MES=10,[1]!_________NOV1,IF([1]!MES=11,[1]!DIC)))))</definedName>
    <definedName name="PROY2" localSheetId="1">+IF([2]!MES=7,[2]!_________AGO1,IF([2]!MES=8,[2]!_________SEP1,IF([2]!MES=9,[2]!_________OCT1,IF([2]!MES=10,[2]!_________NOV1,IF([2]!MES=11,[2]!DIC)))))</definedName>
    <definedName name="PROY2" localSheetId="3">+IF([3]!MES=7,[3]!_________AGO1,IF([3]!MES=8,[3]!_________SEP1,IF([3]!MES=9,[3]!_________OCT1,IF([3]!MES=10,[3]!_________NOV1,IF([3]!MES=11,[3]!DIC)))))</definedName>
    <definedName name="PROY2" localSheetId="4">+IF([1]!MES=7,[1]!_________AGO1,IF([1]!MES=8,[1]!_________SEP1,IF([1]!MES=9,[1]!_________OCT1,IF([1]!MES=10,[1]!_________NOV1,IF([1]!MES=11,[1]!DIC)))))</definedName>
    <definedName name="PROY2" localSheetId="6">+IF([2]!MES=7,[2]!_________AGO1,IF([2]!MES=8,[2]!_________SEP1,IF([2]!MES=9,[2]!_________OCT1,IF([2]!MES=10,[2]!_________NOV1,IF([2]!MES=11,[2]!DIC)))))</definedName>
    <definedName name="PROY2" localSheetId="8">+IF([4]!MES=7,[4]!_________AGO1,IF([4]!MES=8,[4]!_________SEP1,IF([4]!MES=9,[4]!_________OCT1,IF([4]!MES=10,[4]!_________NOV1,IF([4]!MES=11,[4]!DIC)))))</definedName>
    <definedName name="PROY2" localSheetId="9">+IF([4]!MES=7,[4]!_________AGO1,IF([4]!MES=8,[4]!_________SEP1,IF([4]!MES=9,[4]!_________OCT1,IF([4]!MES=10,[4]!_________NOV1,IF([4]!MES=11,[4]!DIC)))))</definedName>
    <definedName name="PROY2">+IF([1]!MES=7,[1]!_________AGO1,IF([1]!MES=8,[1]!_________SEP1,IF([1]!MES=9,[1]!_________OCT1,IF([1]!MES=10,[1]!_________NOV1,IF([1]!MES=11,[1]!DIC)))))</definedName>
    <definedName name="PROY3" localSheetId="0">+IF([1]!MES=1,[1]!_________AGO1,IF([1]!MES=2,[1]!_________SEP1,IF([1]!MES=3,[1]!_________OCT1,IF([1]!MES=4,[1]!_________OCT1,IF([1]!MES=5,[1]!_________NOV1,IF([1]!MES=6,[1]!DIC))))))</definedName>
    <definedName name="PROY3" localSheetId="1">+IF([2]!MES=1,[2]!_________AGO1,IF([2]!MES=2,[2]!_________SEP1,IF([2]!MES=3,[2]!_________OCT1,IF([2]!MES=4,[2]!_________OCT1,IF([2]!MES=5,[2]!_________NOV1,IF([2]!MES=6,[2]!DIC))))))</definedName>
    <definedName name="PROY3" localSheetId="3">+IF([3]!MES=1,[3]!_________AGO1,IF([3]!MES=2,[3]!_________SEP1,IF([3]!MES=3,[3]!_________OCT1,IF([3]!MES=4,[3]!_________OCT1,IF([3]!MES=5,[3]!_________NOV1,IF([3]!MES=6,[3]!DIC))))))</definedName>
    <definedName name="PROY3" localSheetId="4">+IF([1]!MES=1,[1]!_________AGO1,IF([1]!MES=2,[1]!_________SEP1,IF([1]!MES=3,[1]!_________OCT1,IF([1]!MES=4,[1]!_________OCT1,IF([1]!MES=5,[1]!_________NOV1,IF([1]!MES=6,[1]!DIC))))))</definedName>
    <definedName name="PROY3" localSheetId="6">+IF([2]!MES=1,[2]!_________AGO1,IF([2]!MES=2,[2]!_________SEP1,IF([2]!MES=3,[2]!_________OCT1,IF([2]!MES=4,[2]!_________OCT1,IF([2]!MES=5,[2]!_________NOV1,IF([2]!MES=6,[2]!DIC))))))</definedName>
    <definedName name="PROY3" localSheetId="8">+IF([4]!MES=1,[4]!_________AGO1,IF([4]!MES=2,[4]!_________SEP1,IF([4]!MES=3,[4]!_________OCT1,IF([4]!MES=4,[4]!_________OCT1,IF([4]!MES=5,[4]!_________NOV1,IF([4]!MES=6,[4]!DIC))))))</definedName>
    <definedName name="PROY3" localSheetId="9">+IF([4]!MES=1,[4]!_________AGO1,IF([4]!MES=2,[4]!_________SEP1,IF([4]!MES=3,[4]!_________OCT1,IF([4]!MES=4,[4]!_________OCT1,IF([4]!MES=5,[4]!_________NOV1,IF([4]!MES=6,[4]!DIC))))))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0">[12]BANPRO99!#REF!</definedName>
    <definedName name="PRT" localSheetId="1">[12]BANPRO99!#REF!</definedName>
    <definedName name="PRT" localSheetId="3">[12]BANPRO99!#REF!</definedName>
    <definedName name="PRT" localSheetId="4">[12]BANPRO99!#REF!</definedName>
    <definedName name="PRT" localSheetId="6">[12]BANPRO99!#REF!</definedName>
    <definedName name="PRT" localSheetId="8">[12]BANPRO99!#REF!</definedName>
    <definedName name="PRT" localSheetId="9">[12]BANPRO99!#REF!</definedName>
    <definedName name="PRT">[12]BANPRO99!#REF!</definedName>
    <definedName name="PSF" localSheetId="0">[12]BANPRO99!#REF!</definedName>
    <definedName name="PSF" localSheetId="1">[12]BANPRO99!#REF!</definedName>
    <definedName name="PSF" localSheetId="3">[12]BANPRO99!#REF!</definedName>
    <definedName name="PSF" localSheetId="4">[12]BANPRO99!#REF!</definedName>
    <definedName name="PSF" localSheetId="6">[12]BANPRO99!#REF!</definedName>
    <definedName name="PSF" localSheetId="8">[12]BANPRO99!#REF!</definedName>
    <definedName name="PSF" localSheetId="9">[12]BANPRO99!#REF!</definedName>
    <definedName name="PSF">[12]BANPRO99!#REF!</definedName>
    <definedName name="pta" localSheetId="0">#REF!</definedName>
    <definedName name="pta" localSheetId="1">#REF!</definedName>
    <definedName name="pta" localSheetId="3">#REF!</definedName>
    <definedName name="pta" localSheetId="4">#REF!</definedName>
    <definedName name="pta" localSheetId="6">#REF!</definedName>
    <definedName name="pta" localSheetId="8">#REF!</definedName>
    <definedName name="pta" localSheetId="9">#REF!</definedName>
    <definedName name="pta">#REF!</definedName>
    <definedName name="ptb" localSheetId="0">#REF!</definedName>
    <definedName name="ptb" localSheetId="1">#REF!</definedName>
    <definedName name="ptb" localSheetId="3">#REF!</definedName>
    <definedName name="ptb" localSheetId="4">#REF!</definedName>
    <definedName name="ptb" localSheetId="6">#REF!</definedName>
    <definedName name="ptb" localSheetId="8">#REF!</definedName>
    <definedName name="ptb" localSheetId="9">#REF!</definedName>
    <definedName name="ptb">#REF!</definedName>
    <definedName name="ptc" localSheetId="0">#REF!</definedName>
    <definedName name="ptc" localSheetId="1">#REF!</definedName>
    <definedName name="ptc" localSheetId="3">#REF!</definedName>
    <definedName name="ptc" localSheetId="4">#REF!</definedName>
    <definedName name="ptc" localSheetId="6">#REF!</definedName>
    <definedName name="ptc" localSheetId="8">#REF!</definedName>
    <definedName name="ptc" localSheetId="9">#REF!</definedName>
    <definedName name="ptc">#REF!</definedName>
    <definedName name="ptd" localSheetId="0">#REF!</definedName>
    <definedName name="ptd" localSheetId="1">#REF!</definedName>
    <definedName name="ptd" localSheetId="3">#REF!</definedName>
    <definedName name="ptd" localSheetId="4">#REF!</definedName>
    <definedName name="ptd" localSheetId="6">#REF!</definedName>
    <definedName name="ptd" localSheetId="8">#REF!</definedName>
    <definedName name="ptd" localSheetId="9">#REF!</definedName>
    <definedName name="ptd">#REF!</definedName>
    <definedName name="pte" localSheetId="0">#REF!</definedName>
    <definedName name="pte" localSheetId="1">#REF!</definedName>
    <definedName name="pte" localSheetId="3">#REF!</definedName>
    <definedName name="pte" localSheetId="4">#REF!</definedName>
    <definedName name="pte" localSheetId="6">#REF!</definedName>
    <definedName name="pte" localSheetId="8">#REF!</definedName>
    <definedName name="pte" localSheetId="9">#REF!</definedName>
    <definedName name="pte">#REF!</definedName>
    <definedName name="QQQ" localSheetId="0">#REF!</definedName>
    <definedName name="QQQ" localSheetId="1">#REF!</definedName>
    <definedName name="QQQ" localSheetId="3">#REF!</definedName>
    <definedName name="QQQ" localSheetId="4">#REF!</definedName>
    <definedName name="QQQ" localSheetId="6">#REF!</definedName>
    <definedName name="QQQ" localSheetId="8">#REF!</definedName>
    <definedName name="QQQ" localSheetId="9">#REF!</definedName>
    <definedName name="QQQ">#REF!</definedName>
    <definedName name="qww" localSheetId="0">[1]!FEB&amp;[1]!MAR&amp;[1]!ABR&amp;[1]!MAY&amp;[1]!JUN&amp;[1]!JUL</definedName>
    <definedName name="qww" localSheetId="1">[2]!FEB&amp;[2]!MAR&amp;[2]!ABR&amp;[2]!MAY&amp;[2]!JUN&amp;[2]!JUL</definedName>
    <definedName name="qww" localSheetId="3">[3]!FEB&amp;[3]!MAR&amp;[3]!ABR&amp;[3]!MAY&amp;[3]!JUN&amp;[3]!JUL</definedName>
    <definedName name="qww" localSheetId="4">[1]!FEB&amp;[1]!MAR&amp;[1]!ABR&amp;[1]!MAY&amp;[1]!JUN&amp;[1]!JUL</definedName>
    <definedName name="qww" localSheetId="6">[2]!FEB&amp;[2]!MAR&amp;[2]!ABR&amp;[2]!MAY&amp;[2]!JUN&amp;[2]!JUL</definedName>
    <definedName name="qww" localSheetId="8">[4]!FEB&amp;[4]!MAR&amp;[4]!ABR&amp;[4]!MAY&amp;[4]!JUN&amp;[4]!JUL</definedName>
    <definedName name="qww" localSheetId="9">[4]!FEB&amp;[4]!MAR&amp;[4]!ABR&amp;[4]!MAY&amp;[4]!JUN&amp;[4]!JUL</definedName>
    <definedName name="qww">[1]!FEB&amp;[1]!MAR&amp;[1]!ABR&amp;[1]!MAY&amp;[1]!JUN&amp;[1]!JUL</definedName>
    <definedName name="R_Bife" localSheetId="1">'[38]ADEC II'!$A$1:$A$1016</definedName>
    <definedName name="R_Bife">'[38]ADEC II'!$A$1:$A$1016</definedName>
    <definedName name="ra">'[39]cat ramos'!$A$10:$B$52</definedName>
    <definedName name="ramo" localSheetId="0">#REF!</definedName>
    <definedName name="ramo" localSheetId="1">#REF!</definedName>
    <definedName name="ramo" localSheetId="3">#REF!</definedName>
    <definedName name="ramo" localSheetId="4">#REF!</definedName>
    <definedName name="ramo" localSheetId="6">#REF!</definedName>
    <definedName name="ramo" localSheetId="8">#REF!</definedName>
    <definedName name="ramo" localSheetId="9">#REF!</definedName>
    <definedName name="ramo">#REF!</definedName>
    <definedName name="Ramo_Rubro" localSheetId="0">#REF!</definedName>
    <definedName name="Ramo_Rubro" localSheetId="1">#REF!</definedName>
    <definedName name="Ramo_Rubro" localSheetId="3">#REF!</definedName>
    <definedName name="Ramo_Rubro" localSheetId="4">#REF!</definedName>
    <definedName name="Ramo_Rubro" localSheetId="6">#REF!</definedName>
    <definedName name="Ramo_Rubro" localSheetId="8">#REF!</definedName>
    <definedName name="Ramo_Rubro" localSheetId="9">#REF!</definedName>
    <definedName name="Ramo_Rubro">#REF!</definedName>
    <definedName name="ramoscierredos2003" localSheetId="0">#REF!</definedName>
    <definedName name="ramoscierredos2003" localSheetId="1">#REF!</definedName>
    <definedName name="ramoscierredos2003" localSheetId="3">#REF!</definedName>
    <definedName name="ramoscierredos2003" localSheetId="4">#REF!</definedName>
    <definedName name="ramoscierredos2003" localSheetId="6">#REF!</definedName>
    <definedName name="ramoscierredos2003" localSheetId="8">#REF!</definedName>
    <definedName name="ramoscierredos2003" localSheetId="9">#REF!</definedName>
    <definedName name="ramoscierredos2003">#REF!</definedName>
    <definedName name="ramoscierreuno2003" localSheetId="0">#REF!</definedName>
    <definedName name="ramoscierreuno2003" localSheetId="1">#REF!</definedName>
    <definedName name="ramoscierreuno2003" localSheetId="3">#REF!</definedName>
    <definedName name="ramoscierreuno2003" localSheetId="4">#REF!</definedName>
    <definedName name="ramoscierreuno2003" localSheetId="6">#REF!</definedName>
    <definedName name="ramoscierreuno2003" localSheetId="8">#REF!</definedName>
    <definedName name="ramoscierreuno2003" localSheetId="9">#REF!</definedName>
    <definedName name="ramoscierreuno2003">#REF!</definedName>
    <definedName name="ramosdos2002" localSheetId="0">#REF!</definedName>
    <definedName name="ramosdos2002" localSheetId="1">#REF!</definedName>
    <definedName name="ramosdos2002" localSheetId="3">#REF!</definedName>
    <definedName name="ramosdos2002" localSheetId="4">#REF!</definedName>
    <definedName name="ramosdos2002" localSheetId="6">#REF!</definedName>
    <definedName name="ramosdos2002" localSheetId="8">#REF!</definedName>
    <definedName name="ramosdos2002" localSheetId="9">#REF!</definedName>
    <definedName name="ramosdos2002">#REF!</definedName>
    <definedName name="ramosuno2002" localSheetId="0">#REF!</definedName>
    <definedName name="ramosuno2002" localSheetId="1">#REF!</definedName>
    <definedName name="ramosuno2002" localSheetId="3">#REF!</definedName>
    <definedName name="ramosuno2002" localSheetId="4">#REF!</definedName>
    <definedName name="ramosuno2002" localSheetId="6">#REF!</definedName>
    <definedName name="ramosuno2002" localSheetId="8">#REF!</definedName>
    <definedName name="ramosuno2002" localSheetId="9">#REF!</definedName>
    <definedName name="ramosuno2002">#REF!</definedName>
    <definedName name="ramoUR">#REF!</definedName>
    <definedName name="RANGO">#N/A</definedName>
    <definedName name="RANGO2">#N/A</definedName>
    <definedName name="RCV" localSheetId="0">[12]BANPRO99!#REF!</definedName>
    <definedName name="RCV" localSheetId="1">[12]BANPRO99!#REF!</definedName>
    <definedName name="RCV" localSheetId="3">[12]BANPRO99!#REF!</definedName>
    <definedName name="RCV" localSheetId="4">[12]BANPRO99!#REF!</definedName>
    <definedName name="RCV" localSheetId="6">[12]BANPRO99!#REF!</definedName>
    <definedName name="RCV" localSheetId="8">[12]BANPRO99!#REF!</definedName>
    <definedName name="RCV" localSheetId="9">[12]BANPRO99!#REF!</definedName>
    <definedName name="RCV">[12]BANPRO99!#REF!</definedName>
    <definedName name="reducciones" localSheetId="0">#REF!</definedName>
    <definedName name="reducciones" localSheetId="1">#REF!</definedName>
    <definedName name="reducciones" localSheetId="3">#REF!</definedName>
    <definedName name="reducciones" localSheetId="4">#REF!</definedName>
    <definedName name="reducciones" localSheetId="6">#REF!</definedName>
    <definedName name="reducciones" localSheetId="8">#REF!</definedName>
    <definedName name="reducciones" localSheetId="9">#REF!</definedName>
    <definedName name="reducciones">#REF!</definedName>
    <definedName name="REG">#N/A</definedName>
    <definedName name="res" localSheetId="0">#REF!</definedName>
    <definedName name="res" localSheetId="1">#REF!</definedName>
    <definedName name="res" localSheetId="3">#REF!</definedName>
    <definedName name="res" localSheetId="4">#REF!</definedName>
    <definedName name="res" localSheetId="6">#REF!</definedName>
    <definedName name="res" localSheetId="8">#REF!</definedName>
    <definedName name="res" localSheetId="9">#REF!</definedName>
    <definedName name="res">#REF!</definedName>
    <definedName name="RF" localSheetId="0">[12]BANPRO99!#REF!</definedName>
    <definedName name="RF" localSheetId="1">[12]BANPRO99!#REF!</definedName>
    <definedName name="RF" localSheetId="3">[12]BANPRO99!#REF!</definedName>
    <definedName name="RF" localSheetId="4">[12]BANPRO99!#REF!</definedName>
    <definedName name="RF" localSheetId="6">[12]BANPRO99!#REF!</definedName>
    <definedName name="RF" localSheetId="8">[12]BANPRO99!#REF!</definedName>
    <definedName name="RF" localSheetId="9">[12]BANPRO99!#REF!</definedName>
    <definedName name="RF">[12]BANPRO99!#REF!</definedName>
    <definedName name="RP" localSheetId="0">[12]BANPRO99!#REF!</definedName>
    <definedName name="RP" localSheetId="1">[12]BANPRO99!#REF!</definedName>
    <definedName name="RP" localSheetId="3">[12]BANPRO99!#REF!</definedName>
    <definedName name="RP" localSheetId="4">[12]BANPRO99!#REF!</definedName>
    <definedName name="RP" localSheetId="6">[12]BANPRO99!#REF!</definedName>
    <definedName name="RP" localSheetId="8">[12]BANPRO99!#REF!</definedName>
    <definedName name="RP" localSheetId="9">[12]BANPRO99!#REF!</definedName>
    <definedName name="RP">[12]BANPRO99!#REF!</definedName>
    <definedName name="RT" localSheetId="0">[12]BANPRO99!#REF!</definedName>
    <definedName name="RT" localSheetId="1">[12]BANPRO99!#REF!</definedName>
    <definedName name="RT" localSheetId="3">[12]BANPRO99!#REF!</definedName>
    <definedName name="RT" localSheetId="4">[12]BANPRO99!#REF!</definedName>
    <definedName name="RT" localSheetId="6">[12]BANPRO99!#REF!</definedName>
    <definedName name="RT" localSheetId="8">[12]BANPRO99!#REF!</definedName>
    <definedName name="RT" localSheetId="9">[12]BANPRO99!#REF!</definedName>
    <definedName name="RT">[12]BANPRO99!#REF!</definedName>
    <definedName name="s" localSheetId="0">[1]!SEP&amp;[1]!OCT&amp;[1]!NOV&amp;[1]!DIC</definedName>
    <definedName name="s" localSheetId="1">[2]!SEP&amp;[2]!OCT&amp;[2]!NOV&amp;[2]!DIC</definedName>
    <definedName name="s" localSheetId="3">[3]!SEP&amp;[3]!OCT&amp;[3]!NOV&amp;[3]!DIC</definedName>
    <definedName name="s" localSheetId="4">[1]!SEP&amp;[1]!OCT&amp;[1]!NOV&amp;[1]!DIC</definedName>
    <definedName name="s" localSheetId="6">[2]!SEP&amp;[2]!OCT&amp;[2]!NOV&amp;[2]!DIC</definedName>
    <definedName name="s" localSheetId="8">[4]!SEP&amp;[4]!OCT&amp;[4]!NOV&amp;[4]!DIC</definedName>
    <definedName name="s" localSheetId="9">[4]!SEP&amp;[4]!OCT&amp;[4]!NOV&amp;[4]!DIC</definedName>
    <definedName name="s">[1]!SEP&amp;[1]!OCT&amp;[1]!NOV&amp;[1]!DIC</definedName>
    <definedName name="sa" localSheetId="0">#REF!</definedName>
    <definedName name="sa" localSheetId="1">#REF!</definedName>
    <definedName name="sa" localSheetId="3">#REF!</definedName>
    <definedName name="sa" localSheetId="4">#REF!</definedName>
    <definedName name="sa" localSheetId="6">#REF!</definedName>
    <definedName name="sa" localSheetId="8">#REF!</definedName>
    <definedName name="sa" localSheetId="9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localSheetId="3" hidden="1">{"Bruto",#N/A,FALSE,"CONV3T.XLS";"Neto",#N/A,FALSE,"CONV3T.XLS";"UnoB",#N/A,FALSE,"CONV3T.XLS";"Bruto",#N/A,FALSE,"CONV4T.XLS";"Neto",#N/A,FALSE,"CONV4T.XLS";"UnoB",#N/A,FALSE,"CONV4T.XLS"}</definedName>
    <definedName name="saasa" localSheetId="6" hidden="1">{"Bruto",#N/A,FALSE,"CONV3T.XLS";"Neto",#N/A,FALSE,"CONV3T.XLS";"UnoB",#N/A,FALSE,"CONV3T.XLS";"Bruto",#N/A,FALSE,"CONV4T.XLS";"Neto",#N/A,FALSE,"CONV4T.XLS";"UnoB",#N/A,FALSE,"CONV4T.XLS"}</definedName>
    <definedName name="saasa" localSheetId="7" hidden="1">{"Bruto",#N/A,FALSE,"CONV3T.XLS";"Neto",#N/A,FALSE,"CONV3T.XLS";"UnoB",#N/A,FALSE,"CONV3T.XLS";"Bruto",#N/A,FALSE,"CONV4T.XLS";"Neto",#N/A,FALSE,"CONV4T.XLS";"UnoB",#N/A,FALSE,"CONV4T.XLS"}</definedName>
    <definedName name="saasa" localSheetId="8" hidden="1">{"Bruto",#N/A,FALSE,"CONV3T.XLS";"Neto",#N/A,FALSE,"CONV3T.XLS";"UnoB",#N/A,FALSE,"CONV3T.XLS";"Bruto",#N/A,FALSE,"CONV4T.XLS";"Neto",#N/A,FALSE,"CONV4T.XLS";"UnoB",#N/A,FALSE,"CONV4T.XLS"}</definedName>
    <definedName name="saasa" localSheetId="9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localSheetId="1" hidden="1">{#N/A,#N/A,FALSE,"TOT";#N/A,#N/A,FALSE,"PEP";#N/A,#N/A,FALSE,"REF";#N/A,#N/A,FALSE,"GAS";#N/A,#N/A,FALSE,"PET";#N/A,#N/A,FALSE,"COR"}</definedName>
    <definedName name="sasaas" localSheetId="3" hidden="1">{#N/A,#N/A,FALSE,"TOT";#N/A,#N/A,FALSE,"PEP";#N/A,#N/A,FALSE,"REF";#N/A,#N/A,FALSE,"GAS";#N/A,#N/A,FALSE,"PET";#N/A,#N/A,FALSE,"COR"}</definedName>
    <definedName name="sasaas" localSheetId="6" hidden="1">{#N/A,#N/A,FALSE,"TOT";#N/A,#N/A,FALSE,"PEP";#N/A,#N/A,FALSE,"REF";#N/A,#N/A,FALSE,"GAS";#N/A,#N/A,FALSE,"PET";#N/A,#N/A,FALSE,"COR"}</definedName>
    <definedName name="sasaas" localSheetId="7" hidden="1">{#N/A,#N/A,FALSE,"TOT";#N/A,#N/A,FALSE,"PEP";#N/A,#N/A,FALSE,"REF";#N/A,#N/A,FALSE,"GAS";#N/A,#N/A,FALSE,"PET";#N/A,#N/A,FALSE,"COR"}</definedName>
    <definedName name="sasaas" localSheetId="8" hidden="1">{#N/A,#N/A,FALSE,"TOT";#N/A,#N/A,FALSE,"PEP";#N/A,#N/A,FALSE,"REF";#N/A,#N/A,FALSE,"GAS";#N/A,#N/A,FALSE,"PET";#N/A,#N/A,FALSE,"COR"}</definedName>
    <definedName name="sasaas" localSheetId="9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 localSheetId="1">#REF!</definedName>
    <definedName name="sb" localSheetId="3">#REF!</definedName>
    <definedName name="sb" localSheetId="4">#REF!</definedName>
    <definedName name="sb" localSheetId="6">#REF!</definedName>
    <definedName name="sb" localSheetId="8">#REF!</definedName>
    <definedName name="sb" localSheetId="9">#REF!</definedName>
    <definedName name="sb">#REF!</definedName>
    <definedName name="sc" localSheetId="0">#REF!</definedName>
    <definedName name="sc" localSheetId="1">#REF!</definedName>
    <definedName name="sc" localSheetId="3">#REF!</definedName>
    <definedName name="sc" localSheetId="4">#REF!</definedName>
    <definedName name="sc" localSheetId="6">#REF!</definedName>
    <definedName name="sc" localSheetId="8">#REF!</definedName>
    <definedName name="sc" localSheetId="9">#REF!</definedName>
    <definedName name="sc">#REF!</definedName>
    <definedName name="SCHP">'[9]Premisas IMSS'!$M$13</definedName>
    <definedName name="sd" localSheetId="0">#REF!</definedName>
    <definedName name="sd" localSheetId="1">#REF!</definedName>
    <definedName name="sd" localSheetId="3">#REF!</definedName>
    <definedName name="sd" localSheetId="4">#REF!</definedName>
    <definedName name="sd" localSheetId="6">#REF!</definedName>
    <definedName name="sd" localSheetId="8">#REF!</definedName>
    <definedName name="sd" localSheetId="9">#REF!</definedName>
    <definedName name="sd">#REF!</definedName>
    <definedName name="sds">[30]Presupuesto!$T:$T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localSheetId="3" hidden="1">{"Bruto",#N/A,FALSE,"CONV3T.XLS";"Neto",#N/A,FALSE,"CONV3T.XLS";"UnoB",#N/A,FALSE,"CONV3T.XLS";"Bruto",#N/A,FALSE,"CONV4T.XLS";"Neto",#N/A,FALSE,"CONV4T.XLS";"UnoB",#N/A,FALSE,"CONV4T.XLS"}</definedName>
    <definedName name="sdsdds" localSheetId="6" hidden="1">{"Bruto",#N/A,FALSE,"CONV3T.XLS";"Neto",#N/A,FALSE,"CONV3T.XLS";"UnoB",#N/A,FALSE,"CONV3T.XLS";"Bruto",#N/A,FALSE,"CONV4T.XLS";"Neto",#N/A,FALSE,"CONV4T.XLS";"UnoB",#N/A,FALSE,"CONV4T.XLS"}</definedName>
    <definedName name="sdsdds" localSheetId="7" hidden="1">{"Bruto",#N/A,FALSE,"CONV3T.XLS";"Neto",#N/A,FALSE,"CONV3T.XLS";"UnoB",#N/A,FALSE,"CONV3T.XLS";"Bruto",#N/A,FALSE,"CONV4T.XLS";"Neto",#N/A,FALSE,"CONV4T.XLS";"UnoB",#N/A,FALSE,"CONV4T.XLS"}</definedName>
    <definedName name="sdsdds" localSheetId="8" hidden="1">{"Bruto",#N/A,FALSE,"CONV3T.XLS";"Neto",#N/A,FALSE,"CONV3T.XLS";"UnoB",#N/A,FALSE,"CONV3T.XLS";"Bruto",#N/A,FALSE,"CONV4T.XLS";"Neto",#N/A,FALSE,"CONV4T.XLS";"UnoB",#N/A,FALSE,"CONV4T.XLS"}</definedName>
    <definedName name="sdsdds" localSheetId="9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 localSheetId="1">#REF!</definedName>
    <definedName name="se" localSheetId="3">#REF!</definedName>
    <definedName name="se" localSheetId="4">#REF!</definedName>
    <definedName name="se" localSheetId="6">#REF!</definedName>
    <definedName name="se" localSheetId="8">#REF!</definedName>
    <definedName name="se" localSheetId="9">#REF!</definedName>
    <definedName name="se">#REF!</definedName>
    <definedName name="SEP">"; SEPTIEMBRE.- "&amp;TEXT([14]edofza09!$C$24,"#,##0")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localSheetId="3" hidden="1">{"Bruto",#N/A,FALSE,"CONV3T.XLS";"Neto",#N/A,FALSE,"CONV3T.XLS";"UnoB",#N/A,FALSE,"CONV3T.XLS";"Bruto",#N/A,FALSE,"CONV4T.XLS";"Neto",#N/A,FALSE,"CONV4T.XLS";"UnoB",#N/A,FALSE,"CONV4T.XLS"}</definedName>
    <definedName name="sero" localSheetId="6" hidden="1">{"Bruto",#N/A,FALSE,"CONV3T.XLS";"Neto",#N/A,FALSE,"CONV3T.XLS";"UnoB",#N/A,FALSE,"CONV3T.XLS";"Bruto",#N/A,FALSE,"CONV4T.XLS";"Neto",#N/A,FALSE,"CONV4T.XLS";"UnoB",#N/A,FALSE,"CONV4T.XLS"}</definedName>
    <definedName name="sero" localSheetId="7" hidden="1">{"Bruto",#N/A,FALSE,"CONV3T.XLS";"Neto",#N/A,FALSE,"CONV3T.XLS";"UnoB",#N/A,FALSE,"CONV3T.XLS";"Bruto",#N/A,FALSE,"CONV4T.XLS";"Neto",#N/A,FALSE,"CONV4T.XLS";"UnoB",#N/A,FALSE,"CONV4T.XLS"}</definedName>
    <definedName name="sero" localSheetId="8" hidden="1">{"Bruto",#N/A,FALSE,"CONV3T.XLS";"Neto",#N/A,FALSE,"CONV3T.XLS";"UnoB",#N/A,FALSE,"CONV3T.XLS";"Bruto",#N/A,FALSE,"CONV4T.XLS";"Neto",#N/A,FALSE,"CONV4T.XLS";"UnoB",#N/A,FALSE,"CONV4T.XLS"}</definedName>
    <definedName name="sero" localSheetId="9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[12]BANPRO99!#REF!</definedName>
    <definedName name="SF" localSheetId="1">[12]BANPRO99!#REF!</definedName>
    <definedName name="SF" localSheetId="3">[12]BANPRO99!#REF!</definedName>
    <definedName name="SF" localSheetId="4">[12]BANPRO99!#REF!</definedName>
    <definedName name="SF" localSheetId="6">[12]BANPRO99!#REF!</definedName>
    <definedName name="SF" localSheetId="8">[12]BANPRO99!#REF!</definedName>
    <definedName name="SF" localSheetId="9">[12]BANPRO99!#REF!</definedName>
    <definedName name="SF">[12]BANPRO99!#REF!</definedName>
    <definedName name="SHCP" localSheetId="0" hidden="1">#REF!</definedName>
    <definedName name="SHCP" localSheetId="1" hidden="1">#REF!</definedName>
    <definedName name="SHCP" localSheetId="3" hidden="1">#REF!</definedName>
    <definedName name="SHCP" localSheetId="4" hidden="1">#REF!</definedName>
    <definedName name="SHCP" localSheetId="6" hidden="1">#REF!</definedName>
    <definedName name="SHCP" localSheetId="7" hidden="1">#REF!</definedName>
    <definedName name="SHCP" localSheetId="8" hidden="1">#REF!</definedName>
    <definedName name="SHCP" localSheetId="9" hidden="1">#REF!</definedName>
    <definedName name="SHCP" hidden="1">#REF!</definedName>
    <definedName name="sinpec" localSheetId="0">#REF!</definedName>
    <definedName name="sinpec" localSheetId="1">#REF!</definedName>
    <definedName name="sinpec" localSheetId="3">#REF!</definedName>
    <definedName name="sinpec" localSheetId="4">#REF!</definedName>
    <definedName name="sinpec" localSheetId="6">#REF!</definedName>
    <definedName name="sinpec" localSheetId="8">#REF!</definedName>
    <definedName name="sinpec" localSheetId="9">#REF!</definedName>
    <definedName name="sinpec">#REF!</definedName>
    <definedName name="smdf97">'[9]Premisa macro'!$C$4</definedName>
    <definedName name="SPEM96" localSheetId="0">#REF!</definedName>
    <definedName name="SPEM96" localSheetId="1">#REF!</definedName>
    <definedName name="SPEM96" localSheetId="3">#REF!</definedName>
    <definedName name="SPEM96" localSheetId="4">#REF!</definedName>
    <definedName name="SPEM96" localSheetId="6">#REF!</definedName>
    <definedName name="SPEM96" localSheetId="8">#REF!</definedName>
    <definedName name="SPEM96" localSheetId="9">#REF!</definedName>
    <definedName name="SPEM96">#REF!</definedName>
    <definedName name="sta" localSheetId="0">#REF!</definedName>
    <definedName name="sta" localSheetId="1">#REF!</definedName>
    <definedName name="sta" localSheetId="3">#REF!</definedName>
    <definedName name="sta" localSheetId="4">#REF!</definedName>
    <definedName name="sta" localSheetId="6">#REF!</definedName>
    <definedName name="sta" localSheetId="8">#REF!</definedName>
    <definedName name="sta" localSheetId="9">#REF!</definedName>
    <definedName name="sta">#REF!</definedName>
    <definedName name="stb" localSheetId="0">#REF!</definedName>
    <definedName name="stb" localSheetId="1">#REF!</definedName>
    <definedName name="stb" localSheetId="3">#REF!</definedName>
    <definedName name="stb" localSheetId="4">#REF!</definedName>
    <definedName name="stb" localSheetId="6">#REF!</definedName>
    <definedName name="stb" localSheetId="8">#REF!</definedName>
    <definedName name="stb" localSheetId="9">#REF!</definedName>
    <definedName name="stb">#REF!</definedName>
    <definedName name="stc" localSheetId="0">#REF!</definedName>
    <definedName name="stc" localSheetId="1">#REF!</definedName>
    <definedName name="stc" localSheetId="3">#REF!</definedName>
    <definedName name="stc" localSheetId="4">#REF!</definedName>
    <definedName name="stc" localSheetId="6">#REF!</definedName>
    <definedName name="stc" localSheetId="8">#REF!</definedName>
    <definedName name="stc" localSheetId="9">#REF!</definedName>
    <definedName name="stc">#REF!</definedName>
    <definedName name="std" localSheetId="0">#REF!</definedName>
    <definedName name="std" localSheetId="1">#REF!</definedName>
    <definedName name="std" localSheetId="3">#REF!</definedName>
    <definedName name="std" localSheetId="4">#REF!</definedName>
    <definedName name="std" localSheetId="6">#REF!</definedName>
    <definedName name="std" localSheetId="8">#REF!</definedName>
    <definedName name="std" localSheetId="9">#REF!</definedName>
    <definedName name="std">#REF!</definedName>
    <definedName name="ste" localSheetId="0">#REF!</definedName>
    <definedName name="ste" localSheetId="1">#REF!</definedName>
    <definedName name="ste" localSheetId="3">#REF!</definedName>
    <definedName name="ste" localSheetId="4">#REF!</definedName>
    <definedName name="ste" localSheetId="6">#REF!</definedName>
    <definedName name="ste" localSheetId="8">#REF!</definedName>
    <definedName name="ste" localSheetId="9">#REF!</definedName>
    <definedName name="ste">#REF!</definedName>
    <definedName name="subfunción" localSheetId="0">#REF!</definedName>
    <definedName name="subfunción" localSheetId="1">#REF!</definedName>
    <definedName name="subfunción" localSheetId="3">#REF!</definedName>
    <definedName name="subfunción" localSheetId="4">#REF!</definedName>
    <definedName name="subfunción" localSheetId="6">#REF!</definedName>
    <definedName name="subfunción" localSheetId="8">#REF!</definedName>
    <definedName name="subfunción" localSheetId="9">#REF!</definedName>
    <definedName name="subfunción">#REF!</definedName>
    <definedName name="syt" localSheetId="0">#REF!</definedName>
    <definedName name="syt" localSheetId="1">#REF!</definedName>
    <definedName name="syt" localSheetId="3">#REF!</definedName>
    <definedName name="syt" localSheetId="4">#REF!</definedName>
    <definedName name="syt" localSheetId="6">#REF!</definedName>
    <definedName name="syt" localSheetId="8">#REF!</definedName>
    <definedName name="syt" localSheetId="9">#REF!</definedName>
    <definedName name="syt">#REF!</definedName>
    <definedName name="sytc03" localSheetId="0">#REF!</definedName>
    <definedName name="sytc03" localSheetId="1">#REF!</definedName>
    <definedName name="sytc03" localSheetId="3">#REF!</definedName>
    <definedName name="sytc03" localSheetId="4">#REF!</definedName>
    <definedName name="sytc03" localSheetId="6">#REF!</definedName>
    <definedName name="sytc03" localSheetId="8">#REF!</definedName>
    <definedName name="sytc03" localSheetId="9">#REF!</definedName>
    <definedName name="sytc03">#REF!</definedName>
    <definedName name="sytppef" localSheetId="0">#REF!</definedName>
    <definedName name="sytppef" localSheetId="1">#REF!</definedName>
    <definedName name="sytppef" localSheetId="3">#REF!</definedName>
    <definedName name="sytppef" localSheetId="4">#REF!</definedName>
    <definedName name="sytppef" localSheetId="6">#REF!</definedName>
    <definedName name="sytppef" localSheetId="8">#REF!</definedName>
    <definedName name="sytppef" localSheetId="9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localSheetId="3" hidden="1">{"Bruto",#N/A,FALSE,"CONV3T.XLS";"Neto",#N/A,FALSE,"CONV3T.XLS";"UnoB",#N/A,FALSE,"CONV3T.XLS";"Bruto",#N/A,FALSE,"CONV4T.XLS";"Neto",#N/A,FALSE,"CONV4T.XLS";"UnoB",#N/A,FALSE,"CONV4T.XLS"}</definedName>
    <definedName name="SZZXCZXC" localSheetId="6" hidden="1">{"Bruto",#N/A,FALSE,"CONV3T.XLS";"Neto",#N/A,FALSE,"CONV3T.XLS";"UnoB",#N/A,FALSE,"CONV3T.XLS";"Bruto",#N/A,FALSE,"CONV4T.XLS";"Neto",#N/A,FALSE,"CONV4T.XLS";"UnoB",#N/A,FALSE,"CONV4T.XLS"}</definedName>
    <definedName name="SZZXCZXC" localSheetId="7" hidden="1">{"Bruto",#N/A,FALSE,"CONV3T.XLS";"Neto",#N/A,FALSE,"CONV3T.XLS";"UnoB",#N/A,FALSE,"CONV3T.XLS";"Bruto",#N/A,FALSE,"CONV4T.XLS";"Neto",#N/A,FALSE,"CONV4T.XLS";"UnoB",#N/A,FALSE,"CONV4T.XLS"}</definedName>
    <definedName name="SZZXCZXC" localSheetId="8" hidden="1">{"Bruto",#N/A,FALSE,"CONV3T.XLS";"Neto",#N/A,FALSE,"CONV3T.XLS";"UnoB",#N/A,FALSE,"CONV3T.XLS";"Bruto",#N/A,FALSE,"CONV4T.XLS";"Neto",#N/A,FALSE,"CONV4T.XLS";"UnoB",#N/A,FALSE,"CONV4T.XLS"}</definedName>
    <definedName name="SZZXCZXC" localSheetId="9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'[40]16'!$D$1:$E$15</definedName>
    <definedName name="TABLA01D">'[40]1'!$D$2:$E$14</definedName>
    <definedName name="TABLA04D">'[40]4'!$D$2:$E$34</definedName>
    <definedName name="TABLA06D">'[40]6'!$D$1:$G$15</definedName>
    <definedName name="TABLA1">'[40]1'!$A$1:$B$58</definedName>
    <definedName name="TABLA10">'[40]10'!$A$1:$B$133</definedName>
    <definedName name="TABLA10D">'[40]10'!$D$1:$E$19</definedName>
    <definedName name="TABLA11">'[40]11'!$A$1:$B$57</definedName>
    <definedName name="TABLA12">'[40]12'!$A$1:$B$130</definedName>
    <definedName name="TABLA13">'[40]13'!$A$1:$B$170</definedName>
    <definedName name="TABLA14">'[40]14'!$A$1:$B$100</definedName>
    <definedName name="TABLA14D">'[40]14'!$D$1:$E$21</definedName>
    <definedName name="TABLA15">'[40]15'!$A$1:$B$69</definedName>
    <definedName name="TABLA17">'[40]17'!$A$2:$B$134</definedName>
    <definedName name="TABLA18">'[40]18'!$A$1:$B$100</definedName>
    <definedName name="TABLA19">'[40]19'!$A$1:$B$100</definedName>
    <definedName name="TABLA2">'[40]2'!$A$3:$B$187</definedName>
    <definedName name="TABLA20">'[40]20'!$A$1:$B$100</definedName>
    <definedName name="tabla2002" localSheetId="0">#REF!</definedName>
    <definedName name="tabla2002" localSheetId="1">#REF!</definedName>
    <definedName name="tabla2002" localSheetId="3">#REF!</definedName>
    <definedName name="tabla2002" localSheetId="4">#REF!</definedName>
    <definedName name="tabla2002" localSheetId="6">#REF!</definedName>
    <definedName name="tabla2002" localSheetId="8">#REF!</definedName>
    <definedName name="tabla2002" localSheetId="9">#REF!</definedName>
    <definedName name="tabla2002">#REF!</definedName>
    <definedName name="TABLA21">'[40]21'!$A$1:$B$67</definedName>
    <definedName name="TABLA22">'[40]22'!$A$1:$B$14</definedName>
    <definedName name="TABLA3">'[40]3'!$A$2:$B$43</definedName>
    <definedName name="TABLA4">'[40]4'!$A$2:$B$31</definedName>
    <definedName name="TABLA5">'[40]5'!$A$1:$B$31</definedName>
    <definedName name="TABLA6">'[40]6'!$A$1:$B$28</definedName>
    <definedName name="TABLA7">'[40]7'!$A$2:$B$23</definedName>
    <definedName name="TABLA8">'[40]8'!$A$1:$B$49</definedName>
    <definedName name="TABLA9">'[40]9'!$A$1:$B$332</definedName>
    <definedName name="TAJJJJ" localSheetId="0" hidden="1">{#N/A,#N/A,FALSE,"TOT";#N/A,#N/A,FALSE,"PEP";#N/A,#N/A,FALSE,"REF";#N/A,#N/A,FALSE,"GAS";#N/A,#N/A,FALSE,"PET";#N/A,#N/A,FALSE,"COR"}</definedName>
    <definedName name="TAJJJJ" localSheetId="1" hidden="1">{#N/A,#N/A,FALSE,"TOT";#N/A,#N/A,FALSE,"PEP";#N/A,#N/A,FALSE,"REF";#N/A,#N/A,FALSE,"GAS";#N/A,#N/A,FALSE,"PET";#N/A,#N/A,FALSE,"COR"}</definedName>
    <definedName name="TAJJJJ" localSheetId="3" hidden="1">{#N/A,#N/A,FALSE,"TOT";#N/A,#N/A,FALSE,"PEP";#N/A,#N/A,FALSE,"REF";#N/A,#N/A,FALSE,"GAS";#N/A,#N/A,FALSE,"PET";#N/A,#N/A,FALSE,"COR"}</definedName>
    <definedName name="TAJJJJ" localSheetId="6" hidden="1">{#N/A,#N/A,FALSE,"TOT";#N/A,#N/A,FALSE,"PEP";#N/A,#N/A,FALSE,"REF";#N/A,#N/A,FALSE,"GAS";#N/A,#N/A,FALSE,"PET";#N/A,#N/A,FALSE,"COR"}</definedName>
    <definedName name="TAJJJJ" localSheetId="7" hidden="1">{#N/A,#N/A,FALSE,"TOT";#N/A,#N/A,FALSE,"PEP";#N/A,#N/A,FALSE,"REF";#N/A,#N/A,FALSE,"GAS";#N/A,#N/A,FALSE,"PET";#N/A,#N/A,FALSE,"COR"}</definedName>
    <definedName name="TAJJJJ" localSheetId="8" hidden="1">{#N/A,#N/A,FALSE,"TOT";#N/A,#N/A,FALSE,"PEP";#N/A,#N/A,FALSE,"REF";#N/A,#N/A,FALSE,"GAS";#N/A,#N/A,FALSE,"PET";#N/A,#N/A,FALSE,"COR"}</definedName>
    <definedName name="TAJJJJ" localSheetId="9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localSheetId="3" hidden="1">{"Bruto",#N/A,FALSE,"CONV3T.XLS";"Neto",#N/A,FALSE,"CONV3T.XLS";"UnoB",#N/A,FALSE,"CONV3T.XLS";"Bruto",#N/A,FALSE,"CONV4T.XLS";"Neto",#N/A,FALSE,"CONV4T.XLS";"UnoB",#N/A,FALSE,"CONV4T.XLS"}</definedName>
    <definedName name="TENER" localSheetId="6" hidden="1">{"Bruto",#N/A,FALSE,"CONV3T.XLS";"Neto",#N/A,FALSE,"CONV3T.XLS";"UnoB",#N/A,FALSE,"CONV3T.XLS";"Bruto",#N/A,FALSE,"CONV4T.XLS";"Neto",#N/A,FALSE,"CONV4T.XLS";"UnoB",#N/A,FALSE,"CONV4T.XLS"}</definedName>
    <definedName name="TENER" localSheetId="7" hidden="1">{"Bruto",#N/A,FALSE,"CONV3T.XLS";"Neto",#N/A,FALSE,"CONV3T.XLS";"UnoB",#N/A,FALSE,"CONV3T.XLS";"Bruto",#N/A,FALSE,"CONV4T.XLS";"Neto",#N/A,FALSE,"CONV4T.XLS";"UnoB",#N/A,FALSE,"CONV4T.XLS"}</definedName>
    <definedName name="TENER" localSheetId="8" hidden="1">{"Bruto",#N/A,FALSE,"CONV3T.XLS";"Neto",#N/A,FALSE,"CONV3T.XLS";"UnoB",#N/A,FALSE,"CONV3T.XLS";"Bruto",#N/A,FALSE,"CONV4T.XLS";"Neto",#N/A,FALSE,"CONV4T.XLS";"UnoB",#N/A,FALSE,"CONV4T.XLS"}</definedName>
    <definedName name="TENER" localSheetId="9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 localSheetId="1">#REF!</definedName>
    <definedName name="TIT" localSheetId="3">#REF!</definedName>
    <definedName name="TIT" localSheetId="4">#REF!</definedName>
    <definedName name="TIT" localSheetId="6">#REF!</definedName>
    <definedName name="TIT" localSheetId="8">#REF!</definedName>
    <definedName name="TIT" localSheetId="9">#REF!</definedName>
    <definedName name="TIT">#REF!</definedName>
    <definedName name="TITULO" localSheetId="1">[41]PPQ!$B$3</definedName>
    <definedName name="TITULO">[41]PPQ!$B$3</definedName>
    <definedName name="_xlnm.Print_Titles" localSheetId="0">'Anexo 10'!$5:$8</definedName>
    <definedName name="_xlnm.Print_Titles" localSheetId="1">'Anexo 11'!$5:$8</definedName>
    <definedName name="_xlnm.Print_Titles" localSheetId="3">'Anexo 13'!$5:$8</definedName>
    <definedName name="_xlnm.Print_Titles" localSheetId="4">'Anexo 14'!$5:$8</definedName>
    <definedName name="_xlnm.Print_Titles" localSheetId="6">'Anexo 16 '!$5:$8</definedName>
    <definedName name="_xlnm.Print_Titles" localSheetId="8">'Anexo 18'!$1:$8</definedName>
    <definedName name="_xlnm.Print_Titles" localSheetId="9">'Anexo 19'!$1:$8</definedName>
    <definedName name="TODO96" localSheetId="0">#REF!</definedName>
    <definedName name="TODO96" localSheetId="1">#REF!</definedName>
    <definedName name="TODO96" localSheetId="3">#REF!</definedName>
    <definedName name="TODO96" localSheetId="4">#REF!</definedName>
    <definedName name="TODO96" localSheetId="6">#REF!</definedName>
    <definedName name="TODO96" localSheetId="8">#REF!</definedName>
    <definedName name="TODO96" localSheetId="9">#REF!</definedName>
    <definedName name="TODO96">#REF!</definedName>
    <definedName name="TOTAL">#N/A</definedName>
    <definedName name="total_real" localSheetId="0">#REF!</definedName>
    <definedName name="total_real" localSheetId="1">#REF!</definedName>
    <definedName name="total_real" localSheetId="3">#REF!</definedName>
    <definedName name="total_real" localSheetId="4">#REF!</definedName>
    <definedName name="total_real" localSheetId="6">#REF!</definedName>
    <definedName name="total_real" localSheetId="8">#REF!</definedName>
    <definedName name="total_real" localSheetId="9">#REF!</definedName>
    <definedName name="total_real">#REF!</definedName>
    <definedName name="TOTAL01" localSheetId="0">#REF!</definedName>
    <definedName name="TOTAL01" localSheetId="1">#REF!</definedName>
    <definedName name="TOTAL01" localSheetId="3">#REF!</definedName>
    <definedName name="TOTAL01" localSheetId="4">#REF!</definedName>
    <definedName name="TOTAL01" localSheetId="6">#REF!</definedName>
    <definedName name="TOTAL01" localSheetId="8">#REF!</definedName>
    <definedName name="TOTAL01" localSheetId="9">#REF!</definedName>
    <definedName name="TOTAL01">#REF!</definedName>
    <definedName name="total1">'[32]1'!$I$2:$J$42</definedName>
    <definedName name="TOTAL10">'[32]10'!$J$2:$K$39</definedName>
    <definedName name="TOTAL2">'[32]2'!$J$2:$K$39</definedName>
    <definedName name="TOTAL3">'[32]3'!$J$2:$K$39</definedName>
    <definedName name="TOTAL4">'[32]4'!$J$2:$K$39</definedName>
    <definedName name="TOTAL5">'[32]5'!$J$2:$K$39</definedName>
    <definedName name="TOTAL6">'[32]6'!$J$2:$K$39</definedName>
    <definedName name="TOTAL7">'[32]7'!$J$2:$K$39</definedName>
    <definedName name="TOTAL8">'[32]8'!$J$2:$K$39</definedName>
    <definedName name="TOTAL9">'[32]9'!$J$2:$K$39</definedName>
    <definedName name="TTL">[42]AcumMens!$3:$191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localSheetId="3" hidden="1">{"Bruto",#N/A,FALSE,"CONV3T.XLS";"Neto",#N/A,FALSE,"CONV3T.XLS";"UnoB",#N/A,FALSE,"CONV3T.XLS";"Bruto",#N/A,FALSE,"CONV4T.XLS";"Neto",#N/A,FALSE,"CONV4T.XLS";"UnoB",#N/A,FALSE,"CONV4T.XLS"}</definedName>
    <definedName name="tul" localSheetId="6" hidden="1">{"Bruto",#N/A,FALSE,"CONV3T.XLS";"Neto",#N/A,FALSE,"CONV3T.XLS";"UnoB",#N/A,FALSE,"CONV3T.XLS";"Bruto",#N/A,FALSE,"CONV4T.XLS";"Neto",#N/A,FALSE,"CONV4T.XLS";"UnoB",#N/A,FALSE,"CONV4T.XLS"}</definedName>
    <definedName name="tul" localSheetId="7" hidden="1">{"Bruto",#N/A,FALSE,"CONV3T.XLS";"Neto",#N/A,FALSE,"CONV3T.XLS";"UnoB",#N/A,FALSE,"CONV3T.XLS";"Bruto",#N/A,FALSE,"CONV4T.XLS";"Neto",#N/A,FALSE,"CONV4T.XLS";"UnoB",#N/A,FALSE,"CONV4T.XLS"}</definedName>
    <definedName name="tul" localSheetId="8" hidden="1">{"Bruto",#N/A,FALSE,"CONV3T.XLS";"Neto",#N/A,FALSE,"CONV3T.XLS";"UnoB",#N/A,FALSE,"CONV3T.XLS";"Bruto",#N/A,FALSE,"CONV4T.XLS";"Neto",#N/A,FALSE,"CONV4T.XLS";"UnoB",#N/A,FALSE,"CONV4T.XLS"}</definedName>
    <definedName name="tul" localSheetId="9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0">[1]!AGO&amp;[1]!SEP&amp;[1]!OCT&amp;[1]!NOV&amp;[1]!DIC</definedName>
    <definedName name="u" localSheetId="1">[2]!AGO&amp;[2]!SEP&amp;[2]!OCT&amp;[2]!NOV&amp;[2]!DIC</definedName>
    <definedName name="u" localSheetId="3">[3]!AGO&amp;[3]!SEP&amp;[3]!OCT&amp;[3]!NOV&amp;[3]!DIC</definedName>
    <definedName name="u" localSheetId="4">[1]!AGO&amp;[1]!SEP&amp;[1]!OCT&amp;[1]!NOV&amp;[1]!DIC</definedName>
    <definedName name="u" localSheetId="6">[2]!AGO&amp;[2]!SEP&amp;[2]!OCT&amp;[2]!NOV&amp;[2]!DIC</definedName>
    <definedName name="u" localSheetId="8">[4]!AGO&amp;[4]!SEP&amp;[4]!OCT&amp;[4]!NOV&amp;[4]!DIC</definedName>
    <definedName name="u" localSheetId="9">[4]!AGO&amp;[4]!SEP&amp;[4]!OCT&amp;[4]!NOV&amp;[4]!DIC</definedName>
    <definedName name="u">[1]!AGO&amp;[1]!SEP&amp;[1]!OCT&amp;[1]!NOV&amp;[1]!DIC</definedName>
    <definedName name="UPCPICF_VMD50020" localSheetId="0">#REF!</definedName>
    <definedName name="UPCPICF_VMD50020" localSheetId="1">#REF!</definedName>
    <definedName name="UPCPICF_VMD50020" localSheetId="3">#REF!</definedName>
    <definedName name="UPCPICF_VMD50020" localSheetId="4">#REF!</definedName>
    <definedName name="UPCPICF_VMD50020" localSheetId="6">#REF!</definedName>
    <definedName name="UPCPICF_VMD50020" localSheetId="8">#REF!</definedName>
    <definedName name="UPCPICF_VMD50020" localSheetId="9">#REF!</definedName>
    <definedName name="UPCPICF_VMD50020">#REF!</definedName>
    <definedName name="UR">[35]urs!$C$10:$D$1332</definedName>
    <definedName name="V_Bife" localSheetId="1">'[38]ADEC II'!$A$1:$Z$1016</definedName>
    <definedName name="V_Bife">'[38]ADEC II'!$A$1:$Z$1016</definedName>
    <definedName name="VARIABLES">#N/A</definedName>
    <definedName name="vcorta" localSheetId="0">#REF!</definedName>
    <definedName name="vcorta" localSheetId="1">#REF!</definedName>
    <definedName name="vcorta" localSheetId="3">#REF!</definedName>
    <definedName name="vcorta" localSheetId="4">#REF!</definedName>
    <definedName name="vcorta" localSheetId="6">#REF!</definedName>
    <definedName name="vcorta" localSheetId="8">#REF!</definedName>
    <definedName name="vcorta" localSheetId="9">#REF!</definedName>
    <definedName name="vcorta">#REF!</definedName>
    <definedName name="Vertientes" localSheetId="0">#REF!</definedName>
    <definedName name="Vertientes" localSheetId="1">#REF!</definedName>
    <definedName name="Vertientes" localSheetId="3">#REF!</definedName>
    <definedName name="Vertientes" localSheetId="4">#REF!</definedName>
    <definedName name="Vertientes" localSheetId="6">#REF!</definedName>
    <definedName name="Vertientes" localSheetId="8">#REF!</definedName>
    <definedName name="Vertientes" localSheetId="9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localSheetId="3" hidden="1">{"Bruto",#N/A,FALSE,"CONV3T.XLS";"Neto",#N/A,FALSE,"CONV3T.XLS";"UnoB",#N/A,FALSE,"CONV3T.XLS";"Bruto",#N/A,FALSE,"CONV4T.XLS";"Neto",#N/A,FALSE,"CONV4T.XLS";"UnoB",#N/A,FALSE,"CONV4T.XLS"}</definedName>
    <definedName name="wrn.econv2s." localSheetId="6" hidden="1">{"Bruto",#N/A,FALSE,"CONV3T.XLS";"Neto",#N/A,FALSE,"CONV3T.XLS";"UnoB",#N/A,FALSE,"CONV3T.XLS";"Bruto",#N/A,FALSE,"CONV4T.XLS";"Neto",#N/A,FALSE,"CONV4T.XLS";"UnoB",#N/A,FALSE,"CONV4T.XLS"}</definedName>
    <definedName name="wrn.econv2s." localSheetId="7" hidden="1">{"Bruto",#N/A,FALSE,"CONV3T.XLS";"Neto",#N/A,FALSE,"CONV3T.XLS";"UnoB",#N/A,FALSE,"CONV3T.XLS";"Bruto",#N/A,FALSE,"CONV4T.XLS";"Neto",#N/A,FALSE,"CONV4T.XLS";"UnoB",#N/A,FALSE,"CONV4T.XLS"}</definedName>
    <definedName name="wrn.econv2s." localSheetId="8" hidden="1">{"Bruto",#N/A,FALSE,"CONV3T.XLS";"Neto",#N/A,FALSE,"CONV3T.XLS";"UnoB",#N/A,FALSE,"CONV3T.XLS";"Bruto",#N/A,FALSE,"CONV4T.XLS";"Neto",#N/A,FALSE,"CONV4T.XLS";"UnoB",#N/A,FALSE,"CONV4T.XLS"}</definedName>
    <definedName name="wrn.econv2s." localSheetId="9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localSheetId="1" hidden="1">{#N/A,#N/A,FALSE,"TOT";#N/A,#N/A,FALSE,"PEP";#N/A,#N/A,FALSE,"REF";#N/A,#N/A,FALSE,"GAS";#N/A,#N/A,FALSE,"PET";#N/A,#N/A,FALSE,"COR"}</definedName>
    <definedName name="wrn.gst1tajuorg." localSheetId="3" hidden="1">{#N/A,#N/A,FALSE,"TOT";#N/A,#N/A,FALSE,"PEP";#N/A,#N/A,FALSE,"REF";#N/A,#N/A,FALSE,"GAS";#N/A,#N/A,FALSE,"PET";#N/A,#N/A,FALSE,"COR"}</definedName>
    <definedName name="wrn.gst1tajuorg." localSheetId="6" hidden="1">{#N/A,#N/A,FALSE,"TOT";#N/A,#N/A,FALSE,"PEP";#N/A,#N/A,FALSE,"REF";#N/A,#N/A,FALSE,"GAS";#N/A,#N/A,FALSE,"PET";#N/A,#N/A,FALSE,"COR"}</definedName>
    <definedName name="wrn.gst1tajuorg." localSheetId="7" hidden="1">{#N/A,#N/A,FALSE,"TOT";#N/A,#N/A,FALSE,"PEP";#N/A,#N/A,FALSE,"REF";#N/A,#N/A,FALSE,"GAS";#N/A,#N/A,FALSE,"PET";#N/A,#N/A,FALSE,"COR"}</definedName>
    <definedName name="wrn.gst1tajuorg." localSheetId="8" hidden="1">{#N/A,#N/A,FALSE,"TOT";#N/A,#N/A,FALSE,"PEP";#N/A,#N/A,FALSE,"REF";#N/A,#N/A,FALSE,"GAS";#N/A,#N/A,FALSE,"PET";#N/A,#N/A,FALSE,"COR"}</definedName>
    <definedName name="wrn.gst1tajuorg." localSheetId="9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 localSheetId="1">#REF!</definedName>
    <definedName name="x" localSheetId="3">#REF!</definedName>
    <definedName name="x" localSheetId="4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localSheetId="3" hidden="1">{"Bruto",#N/A,FALSE,"CONV3T.XLS";"Neto",#N/A,FALSE,"CONV3T.XLS";"UnoB",#N/A,FALSE,"CONV3T.XLS";"Bruto",#N/A,FALSE,"CONV4T.XLS";"Neto",#N/A,FALSE,"CONV4T.XLS";"UnoB",#N/A,FALSE,"CONV4T.XLS"}</definedName>
    <definedName name="XX" localSheetId="6" hidden="1">{"Bruto",#N/A,FALSE,"CONV3T.XLS";"Neto",#N/A,FALSE,"CONV3T.XLS";"UnoB",#N/A,FALSE,"CONV3T.XLS";"Bruto",#N/A,FALSE,"CONV4T.XLS";"Neto",#N/A,FALSE,"CONV4T.XLS";"UnoB",#N/A,FALSE,"CONV4T.XLS"}</definedName>
    <definedName name="XX" localSheetId="7" hidden="1">{"Bruto",#N/A,FALSE,"CONV3T.XLS";"Neto",#N/A,FALSE,"CONV3T.XLS";"UnoB",#N/A,FALSE,"CONV3T.XLS";"Bruto",#N/A,FALSE,"CONV4T.XLS";"Neto",#N/A,FALSE,"CONV4T.XLS";"UnoB",#N/A,FALSE,"CONV4T.XLS"}</definedName>
    <definedName name="XX" localSheetId="8" hidden="1">{"Bruto",#N/A,FALSE,"CONV3T.XLS";"Neto",#N/A,FALSE,"CONV3T.XLS";"UnoB",#N/A,FALSE,"CONV3T.XLS";"Bruto",#N/A,FALSE,"CONV4T.XLS";"Neto",#N/A,FALSE,"CONV4T.XLS";"UnoB",#N/A,FALSE,"CONV4T.XLS"}</definedName>
    <definedName name="XX" localSheetId="9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 localSheetId="1">#REF!</definedName>
    <definedName name="xxx" localSheetId="3">#REF!</definedName>
    <definedName name="xxx" localSheetId="4">#REF!</definedName>
    <definedName name="xxx" localSheetId="6">#REF!</definedName>
    <definedName name="xxx" localSheetId="8">#REF!</definedName>
    <definedName name="xxx" localSheetId="9">#REF!</definedName>
    <definedName name="xxx">#REF!</definedName>
    <definedName name="yyy" localSheetId="0">#REF!</definedName>
    <definedName name="yyy" localSheetId="1">#REF!</definedName>
    <definedName name="yyy" localSheetId="3">#REF!</definedName>
    <definedName name="yyy" localSheetId="4">#REF!</definedName>
    <definedName name="yyy" localSheetId="6">#REF!</definedName>
    <definedName name="yyy" localSheetId="8">#REF!</definedName>
    <definedName name="yyy" localSheetId="9">#REF!</definedName>
    <definedName name="yyy">#REF!</definedName>
    <definedName name="zz" localSheetId="0">#REF!</definedName>
    <definedName name="zz" localSheetId="1">#REF!</definedName>
    <definedName name="zz" localSheetId="3">#REF!</definedName>
    <definedName name="zz" localSheetId="4">#REF!</definedName>
    <definedName name="zz" localSheetId="6">#REF!</definedName>
    <definedName name="zz" localSheetId="8">#REF!</definedName>
    <definedName name="zz" localSheetId="9">#REF!</definedName>
    <definedName name="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" i="10" l="1"/>
  <c r="D12" i="10"/>
  <c r="E12" i="10"/>
  <c r="F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C26" i="10"/>
  <c r="D26" i="10"/>
  <c r="E26" i="10"/>
  <c r="F26" i="10"/>
  <c r="H27" i="10"/>
  <c r="I27" i="10"/>
  <c r="C28" i="10"/>
  <c r="D28" i="10"/>
  <c r="E28" i="10"/>
  <c r="F28" i="10"/>
  <c r="H29" i="10"/>
  <c r="I29" i="10"/>
  <c r="H30" i="10"/>
  <c r="I30" i="10"/>
  <c r="H31" i="10"/>
  <c r="I31" i="10"/>
  <c r="H32" i="10"/>
  <c r="I32" i="10"/>
  <c r="C33" i="10"/>
  <c r="D33" i="10"/>
  <c r="E33" i="10"/>
  <c r="F33" i="10"/>
  <c r="H34" i="10"/>
  <c r="I34" i="10"/>
  <c r="C35" i="10"/>
  <c r="D35" i="10"/>
  <c r="E35" i="10"/>
  <c r="F35" i="10"/>
  <c r="H36" i="10"/>
  <c r="I36" i="10"/>
  <c r="C37" i="10"/>
  <c r="D37" i="10"/>
  <c r="E37" i="10"/>
  <c r="F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C55" i="10"/>
  <c r="D55" i="10"/>
  <c r="E55" i="10"/>
  <c r="F55" i="10"/>
  <c r="H56" i="10"/>
  <c r="I56" i="10"/>
  <c r="H57" i="10"/>
  <c r="I57" i="10"/>
  <c r="H58" i="10"/>
  <c r="I58" i="10"/>
  <c r="H59" i="10"/>
  <c r="I59" i="10"/>
  <c r="H60" i="10"/>
  <c r="I60" i="10"/>
  <c r="C61" i="10"/>
  <c r="D61" i="10"/>
  <c r="E61" i="10"/>
  <c r="F61" i="10"/>
  <c r="H62" i="10"/>
  <c r="I62" i="10"/>
  <c r="H63" i="10"/>
  <c r="I63" i="10"/>
  <c r="C64" i="10"/>
  <c r="D64" i="10"/>
  <c r="E64" i="10"/>
  <c r="F64" i="10"/>
  <c r="H65" i="10"/>
  <c r="I65" i="10"/>
  <c r="H66" i="10"/>
  <c r="I66" i="10"/>
  <c r="H67" i="10"/>
  <c r="I67" i="10"/>
  <c r="C68" i="10"/>
  <c r="D68" i="10"/>
  <c r="E68" i="10"/>
  <c r="F68" i="10"/>
  <c r="H69" i="10"/>
  <c r="I69" i="10"/>
  <c r="H70" i="10"/>
  <c r="I70" i="10"/>
  <c r="C71" i="10"/>
  <c r="D71" i="10"/>
  <c r="E71" i="10"/>
  <c r="F71" i="10"/>
  <c r="H72" i="10"/>
  <c r="I72" i="10"/>
  <c r="H73" i="10"/>
  <c r="I73" i="10"/>
  <c r="C74" i="10"/>
  <c r="D74" i="10"/>
  <c r="E74" i="10"/>
  <c r="F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C84" i="10"/>
  <c r="D84" i="10"/>
  <c r="E84" i="10"/>
  <c r="F84" i="10"/>
  <c r="H85" i="10"/>
  <c r="I85" i="10"/>
  <c r="H86" i="10"/>
  <c r="I86" i="10"/>
  <c r="H87" i="10"/>
  <c r="I87" i="10"/>
  <c r="C88" i="10"/>
  <c r="D88" i="10"/>
  <c r="E88" i="10"/>
  <c r="F88" i="10"/>
  <c r="H89" i="10"/>
  <c r="I89" i="10"/>
  <c r="C90" i="10"/>
  <c r="D90" i="10"/>
  <c r="E90" i="10"/>
  <c r="F90" i="10"/>
  <c r="H91" i="10"/>
  <c r="I91" i="10"/>
  <c r="H92" i="10"/>
  <c r="I92" i="10"/>
  <c r="H93" i="10"/>
  <c r="I93" i="10"/>
  <c r="I84" i="10" l="1"/>
  <c r="I90" i="10"/>
  <c r="H88" i="10"/>
  <c r="I88" i="10"/>
  <c r="I64" i="10"/>
  <c r="H61" i="10"/>
  <c r="H37" i="10"/>
  <c r="H33" i="10"/>
  <c r="I28" i="10"/>
  <c r="I12" i="10"/>
  <c r="I74" i="10"/>
  <c r="H71" i="10"/>
  <c r="I68" i="10"/>
  <c r="I26" i="10"/>
  <c r="H84" i="10"/>
  <c r="H68" i="10"/>
  <c r="H28" i="10"/>
  <c r="E11" i="10"/>
  <c r="H90" i="10"/>
  <c r="D11" i="10"/>
  <c r="H74" i="10"/>
  <c r="H64" i="10"/>
  <c r="H55" i="10"/>
  <c r="H35" i="10"/>
  <c r="H26" i="10"/>
  <c r="C11" i="10"/>
  <c r="F11" i="10"/>
  <c r="H12" i="10"/>
  <c r="I71" i="10"/>
  <c r="I61" i="10"/>
  <c r="I55" i="10"/>
  <c r="I37" i="10"/>
  <c r="I35" i="10"/>
  <c r="I33" i="10"/>
  <c r="C12" i="9"/>
  <c r="D12" i="9"/>
  <c r="E12" i="9"/>
  <c r="F12" i="9"/>
  <c r="H13" i="9"/>
  <c r="I13" i="9"/>
  <c r="H14" i="9"/>
  <c r="I14" i="9"/>
  <c r="H15" i="9"/>
  <c r="I15" i="9"/>
  <c r="H16" i="9"/>
  <c r="I16" i="9"/>
  <c r="C17" i="9"/>
  <c r="D17" i="9"/>
  <c r="E17" i="9"/>
  <c r="F17" i="9"/>
  <c r="H18" i="9"/>
  <c r="I18" i="9"/>
  <c r="C19" i="9"/>
  <c r="D19" i="9"/>
  <c r="E19" i="9"/>
  <c r="F19" i="9"/>
  <c r="H20" i="9"/>
  <c r="I20" i="9"/>
  <c r="C21" i="9"/>
  <c r="D21" i="9"/>
  <c r="E21" i="9"/>
  <c r="F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C47" i="9"/>
  <c r="D47" i="9"/>
  <c r="E47" i="9"/>
  <c r="F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C64" i="9"/>
  <c r="D64" i="9"/>
  <c r="E64" i="9"/>
  <c r="F64" i="9"/>
  <c r="H65" i="9"/>
  <c r="I65" i="9"/>
  <c r="C66" i="9"/>
  <c r="D66" i="9"/>
  <c r="E66" i="9"/>
  <c r="F66" i="9"/>
  <c r="H67" i="9"/>
  <c r="I67" i="9"/>
  <c r="H68" i="9"/>
  <c r="I68" i="9"/>
  <c r="H69" i="9"/>
  <c r="I69" i="9"/>
  <c r="H70" i="9"/>
  <c r="I70" i="9"/>
  <c r="C71" i="9"/>
  <c r="D71" i="9"/>
  <c r="E71" i="9"/>
  <c r="F71" i="9"/>
  <c r="H72" i="9"/>
  <c r="I72" i="9"/>
  <c r="C73" i="9"/>
  <c r="D73" i="9"/>
  <c r="E73" i="9"/>
  <c r="F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C82" i="9"/>
  <c r="D82" i="9"/>
  <c r="E82" i="9"/>
  <c r="F82" i="9"/>
  <c r="H83" i="9"/>
  <c r="I83" i="9"/>
  <c r="C84" i="9"/>
  <c r="D84" i="9"/>
  <c r="E84" i="9"/>
  <c r="F84" i="9"/>
  <c r="G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3" i="9"/>
  <c r="I93" i="9"/>
  <c r="C94" i="9"/>
  <c r="D94" i="9"/>
  <c r="E94" i="9"/>
  <c r="F94" i="9"/>
  <c r="G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C105" i="9"/>
  <c r="D105" i="9"/>
  <c r="E105" i="9"/>
  <c r="F105" i="9"/>
  <c r="H106" i="9"/>
  <c r="I106" i="9"/>
  <c r="C107" i="9"/>
  <c r="D107" i="9"/>
  <c r="E107" i="9"/>
  <c r="F107" i="9"/>
  <c r="H108" i="9"/>
  <c r="I108" i="9"/>
  <c r="C109" i="9"/>
  <c r="D109" i="9"/>
  <c r="E109" i="9"/>
  <c r="F109" i="9"/>
  <c r="G109" i="9"/>
  <c r="H110" i="9"/>
  <c r="I110" i="9"/>
  <c r="C111" i="9"/>
  <c r="D111" i="9"/>
  <c r="E111" i="9"/>
  <c r="F111" i="9"/>
  <c r="H112" i="9"/>
  <c r="I112" i="9"/>
  <c r="H113" i="9"/>
  <c r="I113" i="9"/>
  <c r="H114" i="9"/>
  <c r="I114" i="9"/>
  <c r="C116" i="9"/>
  <c r="D116" i="9"/>
  <c r="E116" i="9"/>
  <c r="F116" i="9"/>
  <c r="H117" i="9"/>
  <c r="I117" i="9"/>
  <c r="H118" i="9"/>
  <c r="I118" i="9"/>
  <c r="H119" i="9"/>
  <c r="I119" i="9"/>
  <c r="H120" i="9"/>
  <c r="I120" i="9"/>
  <c r="C121" i="9"/>
  <c r="D121" i="9"/>
  <c r="E121" i="9"/>
  <c r="F121" i="9"/>
  <c r="H122" i="9"/>
  <c r="I122" i="9"/>
  <c r="H123" i="9"/>
  <c r="I123" i="9"/>
  <c r="H124" i="9"/>
  <c r="I124" i="9"/>
  <c r="I47" i="9" l="1"/>
  <c r="H19" i="9"/>
  <c r="I105" i="9"/>
  <c r="H71" i="9"/>
  <c r="H64" i="9"/>
  <c r="I17" i="9"/>
  <c r="I121" i="9"/>
  <c r="I73" i="9"/>
  <c r="I109" i="9"/>
  <c r="I71" i="9"/>
  <c r="I19" i="9"/>
  <c r="I116" i="9"/>
  <c r="H111" i="9"/>
  <c r="I107" i="9"/>
  <c r="H105" i="9"/>
  <c r="H84" i="9"/>
  <c r="H73" i="9"/>
  <c r="H107" i="9"/>
  <c r="I21" i="9"/>
  <c r="H109" i="9"/>
  <c r="H82" i="9"/>
  <c r="H66" i="9"/>
  <c r="H21" i="9"/>
  <c r="H12" i="9"/>
  <c r="H121" i="9"/>
  <c r="H116" i="9"/>
  <c r="I111" i="9"/>
  <c r="H94" i="9"/>
  <c r="H47" i="9"/>
  <c r="E11" i="9"/>
  <c r="D11" i="9"/>
  <c r="C11" i="9"/>
  <c r="H11" i="10"/>
  <c r="I11" i="10"/>
  <c r="I84" i="9"/>
  <c r="H17" i="9"/>
  <c r="I94" i="9"/>
  <c r="I82" i="9"/>
  <c r="I66" i="9"/>
  <c r="I64" i="9"/>
  <c r="I12" i="9"/>
  <c r="F11" i="9"/>
  <c r="C12" i="8"/>
  <c r="D12" i="8"/>
  <c r="E12" i="8"/>
  <c r="F12" i="8"/>
  <c r="H13" i="8"/>
  <c r="I13" i="8"/>
  <c r="AI13" i="8"/>
  <c r="AI12" i="8" s="1"/>
  <c r="AJ13" i="8"/>
  <c r="AJ12" i="8" s="1"/>
  <c r="AK13" i="8"/>
  <c r="AK12" i="8" s="1"/>
  <c r="C14" i="8"/>
  <c r="D14" i="8"/>
  <c r="E14" i="8"/>
  <c r="F14" i="8"/>
  <c r="H15" i="8"/>
  <c r="I15" i="8"/>
  <c r="AI15" i="8"/>
  <c r="AJ15" i="8"/>
  <c r="AK15" i="8"/>
  <c r="H16" i="8"/>
  <c r="I16" i="8"/>
  <c r="AI16" i="8"/>
  <c r="AI14" i="8" s="1"/>
  <c r="AJ16" i="8"/>
  <c r="AJ14" i="8" s="1"/>
  <c r="AK16" i="8"/>
  <c r="AK14" i="8" s="1"/>
  <c r="H17" i="8"/>
  <c r="I17" i="8"/>
  <c r="AI17" i="8"/>
  <c r="AJ17" i="8"/>
  <c r="AK17" i="8"/>
  <c r="H18" i="8"/>
  <c r="I18" i="8"/>
  <c r="AI18" i="8"/>
  <c r="AJ18" i="8"/>
  <c r="AK18" i="8"/>
  <c r="H19" i="8"/>
  <c r="I19" i="8"/>
  <c r="AI19" i="8"/>
  <c r="AJ19" i="8"/>
  <c r="AK19" i="8"/>
  <c r="C20" i="8"/>
  <c r="D20" i="8"/>
  <c r="E20" i="8"/>
  <c r="F20" i="8"/>
  <c r="H21" i="8"/>
  <c r="I21" i="8"/>
  <c r="AI21" i="8"/>
  <c r="AI20" i="8" s="1"/>
  <c r="AJ21" i="8"/>
  <c r="AJ20" i="8" s="1"/>
  <c r="AK21" i="8"/>
  <c r="AK20" i="8" s="1"/>
  <c r="C22" i="8"/>
  <c r="D22" i="8"/>
  <c r="E22" i="8"/>
  <c r="F22" i="8"/>
  <c r="H23" i="8"/>
  <c r="I23" i="8"/>
  <c r="AI23" i="8"/>
  <c r="AI22" i="8" s="1"/>
  <c r="AJ23" i="8"/>
  <c r="AJ22" i="8" s="1"/>
  <c r="AK23" i="8"/>
  <c r="AK22" i="8" s="1"/>
  <c r="C24" i="8"/>
  <c r="D24" i="8"/>
  <c r="E24" i="8"/>
  <c r="F24" i="8"/>
  <c r="AI24" i="8"/>
  <c r="AJ24" i="8"/>
  <c r="AK24" i="8"/>
  <c r="H25" i="8"/>
  <c r="I25" i="8"/>
  <c r="H26" i="8"/>
  <c r="I26" i="8"/>
  <c r="H27" i="8"/>
  <c r="I27" i="8"/>
  <c r="C28" i="8"/>
  <c r="D28" i="8"/>
  <c r="E28" i="8"/>
  <c r="F28" i="8"/>
  <c r="H29" i="8"/>
  <c r="I29" i="8"/>
  <c r="AI29" i="8"/>
  <c r="AI28" i="8" s="1"/>
  <c r="AJ29" i="8"/>
  <c r="AJ28" i="8" s="1"/>
  <c r="AK29" i="8"/>
  <c r="AK28" i="8" s="1"/>
  <c r="H30" i="8"/>
  <c r="I30" i="8"/>
  <c r="AI30" i="8"/>
  <c r="AJ30" i="8"/>
  <c r="AK30" i="8"/>
  <c r="C31" i="8"/>
  <c r="D31" i="8"/>
  <c r="E31" i="8"/>
  <c r="F31" i="8"/>
  <c r="H32" i="8"/>
  <c r="I32" i="8"/>
  <c r="AI32" i="8"/>
  <c r="AI31" i="8" s="1"/>
  <c r="AJ32" i="8"/>
  <c r="AJ31" i="8" s="1"/>
  <c r="AK32" i="8"/>
  <c r="AK31" i="8" s="1"/>
  <c r="C33" i="8"/>
  <c r="D33" i="8"/>
  <c r="E33" i="8"/>
  <c r="F33" i="8"/>
  <c r="H34" i="8"/>
  <c r="I34" i="8"/>
  <c r="AI34" i="8"/>
  <c r="AI33" i="8" s="1"/>
  <c r="AJ34" i="8"/>
  <c r="AJ33" i="8" s="1"/>
  <c r="AK34" i="8"/>
  <c r="AK33" i="8" s="1"/>
  <c r="H35" i="8"/>
  <c r="I35" i="8"/>
  <c r="AI35" i="8"/>
  <c r="AJ35" i="8"/>
  <c r="AK35" i="8"/>
  <c r="C36" i="8"/>
  <c r="D36" i="8"/>
  <c r="E36" i="8"/>
  <c r="F36" i="8"/>
  <c r="H37" i="8"/>
  <c r="I37" i="8"/>
  <c r="AI37" i="8"/>
  <c r="AJ37" i="8"/>
  <c r="AK37" i="8"/>
  <c r="H38" i="8"/>
  <c r="I38" i="8"/>
  <c r="AI38" i="8"/>
  <c r="AJ38" i="8"/>
  <c r="AK38" i="8"/>
  <c r="H39" i="8"/>
  <c r="I39" i="8"/>
  <c r="AI39" i="8"/>
  <c r="AJ39" i="8"/>
  <c r="AK39" i="8"/>
  <c r="H40" i="8"/>
  <c r="I40" i="8"/>
  <c r="AI40" i="8"/>
  <c r="AJ40" i="8"/>
  <c r="AK40" i="8"/>
  <c r="H41" i="8"/>
  <c r="I41" i="8"/>
  <c r="AI41" i="8"/>
  <c r="AI36" i="8" s="1"/>
  <c r="AJ41" i="8"/>
  <c r="AJ36" i="8" s="1"/>
  <c r="AK41" i="8"/>
  <c r="AK36" i="8" s="1"/>
  <c r="H42" i="8"/>
  <c r="I42" i="8"/>
  <c r="AI42" i="8"/>
  <c r="AJ42" i="8"/>
  <c r="AK42" i="8"/>
  <c r="H43" i="8"/>
  <c r="I43" i="8"/>
  <c r="AI43" i="8"/>
  <c r="AJ43" i="8"/>
  <c r="AK43" i="8"/>
  <c r="H44" i="8"/>
  <c r="I44" i="8"/>
  <c r="AI44" i="8"/>
  <c r="AJ44" i="8"/>
  <c r="AK44" i="8"/>
  <c r="H45" i="8"/>
  <c r="I45" i="8"/>
  <c r="AI45" i="8"/>
  <c r="AJ45" i="8"/>
  <c r="AK45" i="8"/>
  <c r="H46" i="8"/>
  <c r="I46" i="8"/>
  <c r="AI46" i="8"/>
  <c r="AJ46" i="8"/>
  <c r="AK46" i="8"/>
  <c r="H47" i="8"/>
  <c r="I47" i="8"/>
  <c r="AI47" i="8"/>
  <c r="AJ47" i="8"/>
  <c r="AK47" i="8"/>
  <c r="H48" i="8"/>
  <c r="I48" i="8"/>
  <c r="AI48" i="8"/>
  <c r="AJ48" i="8"/>
  <c r="AK48" i="8"/>
  <c r="H49" i="8"/>
  <c r="I49" i="8"/>
  <c r="AI49" i="8"/>
  <c r="AJ49" i="8"/>
  <c r="AK49" i="8"/>
  <c r="H50" i="8"/>
  <c r="I50" i="8"/>
  <c r="AI50" i="8"/>
  <c r="AJ50" i="8"/>
  <c r="AK50" i="8"/>
  <c r="H51" i="8"/>
  <c r="I51" i="8"/>
  <c r="AI51" i="8"/>
  <c r="AJ51" i="8"/>
  <c r="AK51" i="8"/>
  <c r="H52" i="8"/>
  <c r="I52" i="8"/>
  <c r="AI52" i="8"/>
  <c r="AJ52" i="8"/>
  <c r="AK52" i="8"/>
  <c r="H53" i="8"/>
  <c r="I53" i="8"/>
  <c r="AI53" i="8"/>
  <c r="AJ53" i="8"/>
  <c r="AK53" i="8"/>
  <c r="H54" i="8"/>
  <c r="I54" i="8"/>
  <c r="AI54" i="8"/>
  <c r="AJ54" i="8"/>
  <c r="AK54" i="8"/>
  <c r="H55" i="8"/>
  <c r="I55" i="8"/>
  <c r="AI55" i="8"/>
  <c r="AJ55" i="8"/>
  <c r="AK55" i="8"/>
  <c r="C56" i="8"/>
  <c r="D56" i="8"/>
  <c r="E56" i="8"/>
  <c r="F56" i="8"/>
  <c r="H57" i="8"/>
  <c r="I57" i="8"/>
  <c r="AI57" i="8"/>
  <c r="AI56" i="8" s="1"/>
  <c r="AJ57" i="8"/>
  <c r="AJ56" i="8" s="1"/>
  <c r="AK57" i="8"/>
  <c r="AK56" i="8" s="1"/>
  <c r="H58" i="8"/>
  <c r="I58" i="8"/>
  <c r="AI58" i="8"/>
  <c r="AJ58" i="8"/>
  <c r="AK58" i="8"/>
  <c r="H59" i="8"/>
  <c r="I59" i="8"/>
  <c r="AI59" i="8"/>
  <c r="AJ59" i="8"/>
  <c r="AK59" i="8"/>
  <c r="H60" i="8"/>
  <c r="I60" i="8"/>
  <c r="AI60" i="8"/>
  <c r="AJ60" i="8"/>
  <c r="AK60" i="8"/>
  <c r="H61" i="8"/>
  <c r="I61" i="8"/>
  <c r="AI61" i="8"/>
  <c r="AJ61" i="8"/>
  <c r="AK61" i="8"/>
  <c r="H62" i="8"/>
  <c r="I62" i="8"/>
  <c r="C63" i="8"/>
  <c r="D63" i="8"/>
  <c r="E63" i="8"/>
  <c r="F63" i="8"/>
  <c r="H64" i="8"/>
  <c r="I64" i="8"/>
  <c r="AI64" i="8"/>
  <c r="AI63" i="8" s="1"/>
  <c r="AJ64" i="8"/>
  <c r="AJ63" i="8" s="1"/>
  <c r="AK64" i="8"/>
  <c r="AK63" i="8" s="1"/>
  <c r="C65" i="8"/>
  <c r="D65" i="8"/>
  <c r="E65" i="8"/>
  <c r="F65" i="8"/>
  <c r="H66" i="8"/>
  <c r="I66" i="8"/>
  <c r="AI66" i="8"/>
  <c r="AI65" i="8" s="1"/>
  <c r="AJ66" i="8"/>
  <c r="AJ65" i="8" s="1"/>
  <c r="AK66" i="8"/>
  <c r="AK65" i="8" s="1"/>
  <c r="H67" i="8"/>
  <c r="I67" i="8"/>
  <c r="AI67" i="8"/>
  <c r="AJ67" i="8"/>
  <c r="AK67" i="8"/>
  <c r="C68" i="8"/>
  <c r="D68" i="8"/>
  <c r="E68" i="8"/>
  <c r="F68" i="8"/>
  <c r="H69" i="8"/>
  <c r="I69" i="8"/>
  <c r="AI69" i="8"/>
  <c r="AI68" i="8" s="1"/>
  <c r="AJ69" i="8"/>
  <c r="AJ68" i="8" s="1"/>
  <c r="AK69" i="8"/>
  <c r="AK68" i="8" s="1"/>
  <c r="H70" i="8"/>
  <c r="I70" i="8"/>
  <c r="AI70" i="8"/>
  <c r="AJ70" i="8"/>
  <c r="AK70" i="8"/>
  <c r="H71" i="8"/>
  <c r="I71" i="8"/>
  <c r="AI71" i="8"/>
  <c r="AJ71" i="8"/>
  <c r="AK71" i="8"/>
  <c r="C72" i="8"/>
  <c r="D72" i="8"/>
  <c r="E72" i="8"/>
  <c r="F72" i="8"/>
  <c r="H73" i="8"/>
  <c r="I73" i="8"/>
  <c r="AI73" i="8"/>
  <c r="AI72" i="8" s="1"/>
  <c r="AJ73" i="8"/>
  <c r="AJ72" i="8" s="1"/>
  <c r="AK73" i="8"/>
  <c r="AK72" i="8" s="1"/>
  <c r="C74" i="8"/>
  <c r="D74" i="8"/>
  <c r="E74" i="8"/>
  <c r="F74" i="8"/>
  <c r="H75" i="8"/>
  <c r="I75" i="8"/>
  <c r="AI75" i="8"/>
  <c r="AI74" i="8" s="1"/>
  <c r="AJ75" i="8"/>
  <c r="AJ74" i="8" s="1"/>
  <c r="AK75" i="8"/>
  <c r="AK74" i="8" s="1"/>
  <c r="H76" i="8"/>
  <c r="I76" i="8"/>
  <c r="H77" i="8"/>
  <c r="I77" i="8"/>
  <c r="C78" i="8"/>
  <c r="D78" i="8"/>
  <c r="E78" i="8"/>
  <c r="F78" i="8"/>
  <c r="H79" i="8"/>
  <c r="I79" i="8"/>
  <c r="H80" i="8"/>
  <c r="I80" i="8"/>
  <c r="AI80" i="8"/>
  <c r="AI78" i="8" s="1"/>
  <c r="AJ80" i="8"/>
  <c r="AJ78" i="8" s="1"/>
  <c r="AK80" i="8"/>
  <c r="AK78" i="8" s="1"/>
  <c r="H81" i="8"/>
  <c r="I81" i="8"/>
  <c r="AI81" i="8"/>
  <c r="AJ81" i="8"/>
  <c r="AK81" i="8"/>
  <c r="H82" i="8"/>
  <c r="I82" i="8"/>
  <c r="AI82" i="8"/>
  <c r="AJ82" i="8"/>
  <c r="AK82" i="8"/>
  <c r="I20" i="8" l="1"/>
  <c r="H20" i="8"/>
  <c r="H14" i="8"/>
  <c r="H12" i="8"/>
  <c r="I74" i="8"/>
  <c r="H36" i="8"/>
  <c r="H31" i="8"/>
  <c r="H22" i="8"/>
  <c r="H74" i="8"/>
  <c r="H65" i="8"/>
  <c r="H56" i="8"/>
  <c r="H72" i="8"/>
  <c r="H28" i="8"/>
  <c r="H24" i="8"/>
  <c r="H68" i="8"/>
  <c r="I22" i="8"/>
  <c r="I14" i="8"/>
  <c r="C11" i="8"/>
  <c r="D11" i="8"/>
  <c r="H78" i="8"/>
  <c r="H63" i="8"/>
  <c r="I31" i="8"/>
  <c r="I65" i="8"/>
  <c r="H33" i="8"/>
  <c r="E11" i="8"/>
  <c r="H11" i="9"/>
  <c r="I11" i="9"/>
  <c r="AK11" i="8"/>
  <c r="AJ11" i="8"/>
  <c r="AI11" i="8"/>
  <c r="F11" i="8"/>
  <c r="I78" i="8"/>
  <c r="I72" i="8"/>
  <c r="I68" i="8"/>
  <c r="I33" i="8"/>
  <c r="I24" i="8"/>
  <c r="I12" i="8"/>
  <c r="I63" i="8"/>
  <c r="I56" i="8"/>
  <c r="I36" i="8"/>
  <c r="I28" i="8"/>
  <c r="C13" i="7"/>
  <c r="C12" i="7" s="1"/>
  <c r="D13" i="7"/>
  <c r="D12" i="7" s="1"/>
  <c r="E13" i="7"/>
  <c r="E12" i="7" s="1"/>
  <c r="F13" i="7"/>
  <c r="H14" i="7"/>
  <c r="I14" i="7"/>
  <c r="H15" i="7"/>
  <c r="I15" i="7"/>
  <c r="C16" i="7"/>
  <c r="D16" i="7"/>
  <c r="E16" i="7"/>
  <c r="F16" i="7"/>
  <c r="H17" i="7"/>
  <c r="I17" i="7"/>
  <c r="H18" i="7"/>
  <c r="I18" i="7"/>
  <c r="H19" i="7"/>
  <c r="I19" i="7"/>
  <c r="H20" i="7"/>
  <c r="I20" i="7"/>
  <c r="H21" i="7"/>
  <c r="I21" i="7"/>
  <c r="H22" i="7"/>
  <c r="I22" i="7"/>
  <c r="C23" i="7"/>
  <c r="D23" i="7"/>
  <c r="E23" i="7"/>
  <c r="F23" i="7"/>
  <c r="H24" i="7"/>
  <c r="I24" i="7"/>
  <c r="H25" i="7"/>
  <c r="I25" i="7"/>
  <c r="H26" i="7"/>
  <c r="I26" i="7"/>
  <c r="C27" i="7"/>
  <c r="D27" i="7"/>
  <c r="E27" i="7"/>
  <c r="F27" i="7"/>
  <c r="H28" i="7"/>
  <c r="I28" i="7"/>
  <c r="C29" i="7"/>
  <c r="D29" i="7"/>
  <c r="E29" i="7"/>
  <c r="F29" i="7"/>
  <c r="H30" i="7"/>
  <c r="I30" i="7"/>
  <c r="H31" i="7"/>
  <c r="I31" i="7"/>
  <c r="C32" i="7"/>
  <c r="D32" i="7"/>
  <c r="E32" i="7"/>
  <c r="F32" i="7"/>
  <c r="H33" i="7"/>
  <c r="I33" i="7"/>
  <c r="H34" i="7"/>
  <c r="I34" i="7"/>
  <c r="H35" i="7"/>
  <c r="I35" i="7"/>
  <c r="H36" i="7"/>
  <c r="I36" i="7"/>
  <c r="H37" i="7"/>
  <c r="I37" i="7"/>
  <c r="C38" i="7"/>
  <c r="D38" i="7"/>
  <c r="E38" i="7"/>
  <c r="F38" i="7"/>
  <c r="H39" i="7"/>
  <c r="I39" i="7"/>
  <c r="C40" i="7"/>
  <c r="D40" i="7"/>
  <c r="E40" i="7"/>
  <c r="F40" i="7"/>
  <c r="H41" i="7"/>
  <c r="I41" i="7"/>
  <c r="H42" i="7"/>
  <c r="I42" i="7"/>
  <c r="C43" i="7"/>
  <c r="D43" i="7"/>
  <c r="E43" i="7"/>
  <c r="F43" i="7"/>
  <c r="H44" i="7"/>
  <c r="I44" i="7"/>
  <c r="H45" i="7"/>
  <c r="I45" i="7"/>
  <c r="H46" i="7"/>
  <c r="I46" i="7"/>
  <c r="H47" i="7"/>
  <c r="I47" i="7"/>
  <c r="H48" i="7"/>
  <c r="I48" i="7"/>
  <c r="H49" i="7"/>
  <c r="I49" i="7"/>
  <c r="H50" i="7"/>
  <c r="I50" i="7"/>
  <c r="H51" i="7"/>
  <c r="I51" i="7"/>
  <c r="H52" i="7"/>
  <c r="I52" i="7"/>
  <c r="H53" i="7"/>
  <c r="I53" i="7"/>
  <c r="C54" i="7"/>
  <c r="D54" i="7"/>
  <c r="E54" i="7"/>
  <c r="F54" i="7"/>
  <c r="H55" i="7"/>
  <c r="I55" i="7"/>
  <c r="H56" i="7"/>
  <c r="I56" i="7"/>
  <c r="H57" i="7"/>
  <c r="I57" i="7"/>
  <c r="H58" i="7"/>
  <c r="I58" i="7"/>
  <c r="H59" i="7"/>
  <c r="I59" i="7"/>
  <c r="H60" i="7"/>
  <c r="I60" i="7"/>
  <c r="H61" i="7"/>
  <c r="I61" i="7"/>
  <c r="H62" i="7"/>
  <c r="I62" i="7"/>
  <c r="H63" i="7"/>
  <c r="I63" i="7"/>
  <c r="H64" i="7"/>
  <c r="I64" i="7"/>
  <c r="H65" i="7"/>
  <c r="I65" i="7"/>
  <c r="H66" i="7"/>
  <c r="I66" i="7"/>
  <c r="H67" i="7"/>
  <c r="I67" i="7"/>
  <c r="H68" i="7"/>
  <c r="I68" i="7"/>
  <c r="C69" i="7"/>
  <c r="D69" i="7"/>
  <c r="E69" i="7"/>
  <c r="F69" i="7"/>
  <c r="H70" i="7"/>
  <c r="I70" i="7"/>
  <c r="C71" i="7"/>
  <c r="D71" i="7"/>
  <c r="E71" i="7"/>
  <c r="F71" i="7"/>
  <c r="H72" i="7"/>
  <c r="I72" i="7"/>
  <c r="H73" i="7"/>
  <c r="I73" i="7"/>
  <c r="H74" i="7"/>
  <c r="I74" i="7"/>
  <c r="C75" i="7"/>
  <c r="D75" i="7"/>
  <c r="E75" i="7"/>
  <c r="F75" i="7"/>
  <c r="H76" i="7"/>
  <c r="I76" i="7"/>
  <c r="H77" i="7"/>
  <c r="I77" i="7"/>
  <c r="H78" i="7"/>
  <c r="I78" i="7"/>
  <c r="H79" i="7"/>
  <c r="I79" i="7"/>
  <c r="C80" i="7"/>
  <c r="D80" i="7"/>
  <c r="E80" i="7"/>
  <c r="F80" i="7"/>
  <c r="H81" i="7"/>
  <c r="I81" i="7"/>
  <c r="H82" i="7"/>
  <c r="I82" i="7"/>
  <c r="H83" i="7"/>
  <c r="I83" i="7"/>
  <c r="H84" i="7"/>
  <c r="I84" i="7"/>
  <c r="C85" i="7"/>
  <c r="D85" i="7"/>
  <c r="E85" i="7"/>
  <c r="F85" i="7"/>
  <c r="H86" i="7"/>
  <c r="I86" i="7"/>
  <c r="H87" i="7"/>
  <c r="I87" i="7"/>
  <c r="H88" i="7"/>
  <c r="I88" i="7"/>
  <c r="H89" i="7"/>
  <c r="I89" i="7"/>
  <c r="H90" i="7"/>
  <c r="I90" i="7"/>
  <c r="H91" i="7"/>
  <c r="I91" i="7"/>
  <c r="H92" i="7"/>
  <c r="I92" i="7"/>
  <c r="C93" i="7"/>
  <c r="D93" i="7"/>
  <c r="E93" i="7"/>
  <c r="F93" i="7"/>
  <c r="H94" i="7"/>
  <c r="I94" i="7"/>
  <c r="H95" i="7"/>
  <c r="I95" i="7"/>
  <c r="H96" i="7"/>
  <c r="I96" i="7"/>
  <c r="H97" i="7"/>
  <c r="I97" i="7"/>
  <c r="C98" i="7"/>
  <c r="D98" i="7"/>
  <c r="E98" i="7"/>
  <c r="F98" i="7"/>
  <c r="H99" i="7"/>
  <c r="I99" i="7"/>
  <c r="C100" i="7"/>
  <c r="D100" i="7"/>
  <c r="E100" i="7"/>
  <c r="F100" i="7"/>
  <c r="H101" i="7"/>
  <c r="I101" i="7"/>
  <c r="H102" i="7"/>
  <c r="I102" i="7"/>
  <c r="H103" i="7"/>
  <c r="I103" i="7"/>
  <c r="H104" i="7"/>
  <c r="I104" i="7"/>
  <c r="H105" i="7"/>
  <c r="I105" i="7"/>
  <c r="H106" i="7"/>
  <c r="I106" i="7"/>
  <c r="H107" i="7"/>
  <c r="I107" i="7"/>
  <c r="C108" i="7"/>
  <c r="D108" i="7"/>
  <c r="E108" i="7"/>
  <c r="F108" i="7"/>
  <c r="H109" i="7"/>
  <c r="I109" i="7"/>
  <c r="C110" i="7"/>
  <c r="D110" i="7"/>
  <c r="E110" i="7"/>
  <c r="F110" i="7"/>
  <c r="H111" i="7"/>
  <c r="I111" i="7"/>
  <c r="H112" i="7"/>
  <c r="I112" i="7"/>
  <c r="H113" i="7"/>
  <c r="I113" i="7"/>
  <c r="C114" i="7"/>
  <c r="D114" i="7"/>
  <c r="E114" i="7"/>
  <c r="F114" i="7"/>
  <c r="H115" i="7"/>
  <c r="I115" i="7"/>
  <c r="H116" i="7"/>
  <c r="I116" i="7"/>
  <c r="C117" i="7"/>
  <c r="D117" i="7"/>
  <c r="E117" i="7"/>
  <c r="F117" i="7"/>
  <c r="H118" i="7"/>
  <c r="I118" i="7"/>
  <c r="H119" i="7"/>
  <c r="I119" i="7"/>
  <c r="C120" i="7"/>
  <c r="D120" i="7"/>
  <c r="E120" i="7"/>
  <c r="F120" i="7"/>
  <c r="H121" i="7"/>
  <c r="I121" i="7"/>
  <c r="C122" i="7"/>
  <c r="D122" i="7"/>
  <c r="E122" i="7"/>
  <c r="F122" i="7"/>
  <c r="H123" i="7"/>
  <c r="I123" i="7"/>
  <c r="C124" i="7"/>
  <c r="D124" i="7"/>
  <c r="E124" i="7"/>
  <c r="F124" i="7"/>
  <c r="H125" i="7"/>
  <c r="I125" i="7"/>
  <c r="H126" i="7"/>
  <c r="I126" i="7"/>
  <c r="H127" i="7"/>
  <c r="I127" i="7"/>
  <c r="H128" i="7"/>
  <c r="I128" i="7"/>
  <c r="C129" i="7"/>
  <c r="D129" i="7"/>
  <c r="E129" i="7"/>
  <c r="F129" i="7"/>
  <c r="H130" i="7"/>
  <c r="I130" i="7"/>
  <c r="H131" i="7"/>
  <c r="I131" i="7"/>
  <c r="H132" i="7"/>
  <c r="I132" i="7"/>
  <c r="H133" i="7"/>
  <c r="I133" i="7"/>
  <c r="H134" i="7"/>
  <c r="I134" i="7"/>
  <c r="H135" i="7"/>
  <c r="I135" i="7"/>
  <c r="H136" i="7"/>
  <c r="I136" i="7"/>
  <c r="C137" i="7"/>
  <c r="D137" i="7"/>
  <c r="E137" i="7"/>
  <c r="F137" i="7"/>
  <c r="H138" i="7"/>
  <c r="I138" i="7"/>
  <c r="H139" i="7"/>
  <c r="I139" i="7"/>
  <c r="C140" i="7"/>
  <c r="D140" i="7"/>
  <c r="E140" i="7"/>
  <c r="F140" i="7"/>
  <c r="H141" i="7"/>
  <c r="I141" i="7"/>
  <c r="C142" i="7"/>
  <c r="D142" i="7"/>
  <c r="E142" i="7"/>
  <c r="F142" i="7"/>
  <c r="H143" i="7"/>
  <c r="I143" i="7"/>
  <c r="H144" i="7"/>
  <c r="I144" i="7"/>
  <c r="H145" i="7"/>
  <c r="I145" i="7"/>
  <c r="C146" i="7"/>
  <c r="D146" i="7"/>
  <c r="E146" i="7"/>
  <c r="F146" i="7"/>
  <c r="H147" i="7"/>
  <c r="I147" i="7"/>
  <c r="H148" i="7"/>
  <c r="I148" i="7"/>
  <c r="C149" i="7"/>
  <c r="D149" i="7"/>
  <c r="E149" i="7"/>
  <c r="F149" i="7"/>
  <c r="H150" i="7"/>
  <c r="I150" i="7"/>
  <c r="C151" i="7"/>
  <c r="D151" i="7"/>
  <c r="E151" i="7"/>
  <c r="F151" i="7"/>
  <c r="H152" i="7"/>
  <c r="I152" i="7"/>
  <c r="H153" i="7"/>
  <c r="I153" i="7"/>
  <c r="H154" i="7"/>
  <c r="I154" i="7"/>
  <c r="H155" i="7"/>
  <c r="I155" i="7"/>
  <c r="H156" i="7"/>
  <c r="I156" i="7"/>
  <c r="H157" i="7"/>
  <c r="I157" i="7"/>
  <c r="H158" i="7"/>
  <c r="I158" i="7"/>
  <c r="H159" i="7"/>
  <c r="I159" i="7"/>
  <c r="H160" i="7"/>
  <c r="I160" i="7"/>
  <c r="H161" i="7"/>
  <c r="I161" i="7"/>
  <c r="H162" i="7"/>
  <c r="I162" i="7"/>
  <c r="H163" i="7"/>
  <c r="I163" i="7"/>
  <c r="H142" i="7" l="1"/>
  <c r="I124" i="7"/>
  <c r="I120" i="7"/>
  <c r="H108" i="7"/>
  <c r="I98" i="7"/>
  <c r="I54" i="7"/>
  <c r="I16" i="7"/>
  <c r="I146" i="7"/>
  <c r="I122" i="7"/>
  <c r="I100" i="7"/>
  <c r="H149" i="7"/>
  <c r="I114" i="7"/>
  <c r="I32" i="7"/>
  <c r="I110" i="7"/>
  <c r="I38" i="7"/>
  <c r="H85" i="7"/>
  <c r="I80" i="7"/>
  <c r="H75" i="7"/>
  <c r="H69" i="7"/>
  <c r="E11" i="7"/>
  <c r="H140" i="7"/>
  <c r="H137" i="7"/>
  <c r="H120" i="7"/>
  <c r="H117" i="7"/>
  <c r="I40" i="7"/>
  <c r="D11" i="7"/>
  <c r="I142" i="7"/>
  <c r="H32" i="7"/>
  <c r="H29" i="7"/>
  <c r="H23" i="7"/>
  <c r="C11" i="7"/>
  <c r="H146" i="7"/>
  <c r="H129" i="7"/>
  <c r="H122" i="7"/>
  <c r="H114" i="7"/>
  <c r="H98" i="7"/>
  <c r="H93" i="7"/>
  <c r="H54" i="7"/>
  <c r="H43" i="7"/>
  <c r="H38" i="7"/>
  <c r="H16" i="7"/>
  <c r="H13" i="7"/>
  <c r="H151" i="7"/>
  <c r="I140" i="7"/>
  <c r="H124" i="7"/>
  <c r="H110" i="7"/>
  <c r="I108" i="7"/>
  <c r="H100" i="7"/>
  <c r="H80" i="7"/>
  <c r="H71" i="7"/>
  <c r="H40" i="7"/>
  <c r="H27" i="7"/>
  <c r="H11" i="8"/>
  <c r="I11" i="8"/>
  <c r="I151" i="7"/>
  <c r="I149" i="7"/>
  <c r="I137" i="7"/>
  <c r="I129" i="7"/>
  <c r="I117" i="7"/>
  <c r="I93" i="7"/>
  <c r="I85" i="7"/>
  <c r="I75" i="7"/>
  <c r="I71" i="7"/>
  <c r="I69" i="7"/>
  <c r="I43" i="7"/>
  <c r="I29" i="7"/>
  <c r="I27" i="7"/>
  <c r="I23" i="7"/>
  <c r="I13" i="7"/>
  <c r="F12" i="7"/>
  <c r="G14" i="6"/>
  <c r="G13" i="6" s="1"/>
  <c r="G12" i="6" s="1"/>
  <c r="H14" i="6"/>
  <c r="I14" i="6"/>
  <c r="I13" i="6" s="1"/>
  <c r="I12" i="6" s="1"/>
  <c r="J14" i="6"/>
  <c r="L15" i="6"/>
  <c r="M15" i="6"/>
  <c r="L16" i="6"/>
  <c r="M16" i="6"/>
  <c r="L17" i="6"/>
  <c r="M17" i="6"/>
  <c r="L18" i="6"/>
  <c r="M18" i="6"/>
  <c r="L19" i="6"/>
  <c r="M19" i="6"/>
  <c r="G23" i="6"/>
  <c r="G22" i="6" s="1"/>
  <c r="G21" i="6" s="1"/>
  <c r="H23" i="6"/>
  <c r="H22" i="6" s="1"/>
  <c r="H21" i="6" s="1"/>
  <c r="I23" i="6"/>
  <c r="I22" i="6" s="1"/>
  <c r="I21" i="6" s="1"/>
  <c r="J23" i="6"/>
  <c r="L24" i="6"/>
  <c r="M24" i="6"/>
  <c r="L25" i="6"/>
  <c r="M25" i="6"/>
  <c r="G28" i="6"/>
  <c r="H28" i="6"/>
  <c r="I28" i="6"/>
  <c r="J28" i="6"/>
  <c r="L29" i="6"/>
  <c r="M29" i="6"/>
  <c r="L30" i="6"/>
  <c r="M30" i="6"/>
  <c r="L31" i="6"/>
  <c r="M31" i="6"/>
  <c r="G32" i="6"/>
  <c r="H32" i="6"/>
  <c r="I32" i="6"/>
  <c r="J32" i="6"/>
  <c r="L33" i="6"/>
  <c r="M33" i="6"/>
  <c r="L34" i="6"/>
  <c r="M34" i="6"/>
  <c r="L35" i="6"/>
  <c r="M35" i="6"/>
  <c r="L36" i="6"/>
  <c r="M36" i="6"/>
  <c r="L37" i="6"/>
  <c r="M37" i="6"/>
  <c r="G38" i="6"/>
  <c r="H38" i="6"/>
  <c r="I38" i="6"/>
  <c r="J38" i="6"/>
  <c r="L39" i="6"/>
  <c r="M39" i="6"/>
  <c r="L40" i="6"/>
  <c r="M40" i="6"/>
  <c r="L41" i="6"/>
  <c r="M41" i="6"/>
  <c r="G42" i="6"/>
  <c r="H42" i="6"/>
  <c r="I42" i="6"/>
  <c r="J42" i="6"/>
  <c r="L43" i="6"/>
  <c r="M43" i="6"/>
  <c r="L44" i="6"/>
  <c r="M44" i="6"/>
  <c r="L45" i="6"/>
  <c r="M45" i="6"/>
  <c r="L46" i="6"/>
  <c r="M46" i="6"/>
  <c r="L47" i="6"/>
  <c r="M47" i="6"/>
  <c r="L48" i="6"/>
  <c r="M48" i="6"/>
  <c r="G49" i="6"/>
  <c r="H49" i="6"/>
  <c r="I49" i="6"/>
  <c r="J49" i="6"/>
  <c r="L50" i="6"/>
  <c r="M50" i="6"/>
  <c r="L51" i="6"/>
  <c r="M51" i="6"/>
  <c r="L52" i="6"/>
  <c r="M52" i="6"/>
  <c r="L53" i="6"/>
  <c r="M53" i="6"/>
  <c r="L54" i="6"/>
  <c r="M54" i="6"/>
  <c r="G55" i="6"/>
  <c r="H55" i="6"/>
  <c r="I55" i="6"/>
  <c r="J55" i="6"/>
  <c r="L56" i="6"/>
  <c r="M56" i="6"/>
  <c r="L57" i="6"/>
  <c r="M57" i="6"/>
  <c r="L58" i="6"/>
  <c r="M58" i="6"/>
  <c r="L59" i="6"/>
  <c r="M59" i="6"/>
  <c r="L60" i="6"/>
  <c r="M60" i="6"/>
  <c r="L61" i="6"/>
  <c r="M61" i="6"/>
  <c r="L62" i="6"/>
  <c r="M62" i="6"/>
  <c r="L63" i="6"/>
  <c r="M63" i="6"/>
  <c r="L64" i="6"/>
  <c r="M64" i="6"/>
  <c r="G65" i="6"/>
  <c r="H65" i="6"/>
  <c r="I65" i="6"/>
  <c r="J65" i="6"/>
  <c r="L66" i="6"/>
  <c r="M66" i="6"/>
  <c r="L67" i="6"/>
  <c r="M67" i="6"/>
  <c r="G68" i="6"/>
  <c r="H68" i="6"/>
  <c r="L68" i="6" s="1"/>
  <c r="I68" i="6"/>
  <c r="M68" i="6" s="1"/>
  <c r="J68" i="6"/>
  <c r="ED68" i="6"/>
  <c r="L69" i="6"/>
  <c r="M69" i="6"/>
  <c r="L70" i="6"/>
  <c r="M70" i="6"/>
  <c r="G71" i="6"/>
  <c r="H71" i="6"/>
  <c r="I71" i="6"/>
  <c r="J71" i="6"/>
  <c r="L72" i="6"/>
  <c r="M72" i="6"/>
  <c r="G73" i="6"/>
  <c r="H73" i="6"/>
  <c r="I73" i="6"/>
  <c r="J73" i="6"/>
  <c r="L74" i="6"/>
  <c r="M74" i="6"/>
  <c r="L75" i="6"/>
  <c r="M75" i="6"/>
  <c r="G76" i="6"/>
  <c r="H76" i="6"/>
  <c r="I76" i="6"/>
  <c r="J76" i="6"/>
  <c r="L77" i="6"/>
  <c r="M77" i="6"/>
  <c r="G81" i="6"/>
  <c r="H81" i="6"/>
  <c r="I81" i="6"/>
  <c r="J81" i="6"/>
  <c r="L82" i="6"/>
  <c r="M82" i="6"/>
  <c r="L83" i="6"/>
  <c r="M83" i="6"/>
  <c r="G84" i="6"/>
  <c r="H84" i="6"/>
  <c r="I84" i="6"/>
  <c r="J84" i="6"/>
  <c r="L85" i="6"/>
  <c r="M85" i="6"/>
  <c r="G86" i="6"/>
  <c r="H86" i="6"/>
  <c r="I86" i="6"/>
  <c r="J86" i="6"/>
  <c r="L87" i="6"/>
  <c r="M87" i="6"/>
  <c r="L88" i="6"/>
  <c r="M88" i="6"/>
  <c r="G89" i="6"/>
  <c r="H89" i="6"/>
  <c r="I89" i="6"/>
  <c r="J89" i="6"/>
  <c r="L90" i="6"/>
  <c r="M90" i="6"/>
  <c r="L92" i="6"/>
  <c r="M92" i="6"/>
  <c r="G93" i="6"/>
  <c r="G91" i="6" s="1"/>
  <c r="H93" i="6"/>
  <c r="H91" i="6" s="1"/>
  <c r="I93" i="6"/>
  <c r="I91" i="6" s="1"/>
  <c r="J93" i="6"/>
  <c r="L94" i="6"/>
  <c r="M94" i="6"/>
  <c r="L95" i="6"/>
  <c r="M95" i="6"/>
  <c r="L96" i="6"/>
  <c r="M96" i="6"/>
  <c r="L97" i="6"/>
  <c r="M97" i="6"/>
  <c r="G100" i="6"/>
  <c r="H100" i="6"/>
  <c r="I100" i="6"/>
  <c r="J100" i="6"/>
  <c r="L101" i="6"/>
  <c r="M101" i="6"/>
  <c r="L102" i="6"/>
  <c r="M102" i="6"/>
  <c r="L103" i="6"/>
  <c r="M103" i="6"/>
  <c r="L104" i="6"/>
  <c r="M104" i="6"/>
  <c r="L105" i="6"/>
  <c r="M105" i="6"/>
  <c r="G106" i="6"/>
  <c r="H106" i="6"/>
  <c r="I106" i="6"/>
  <c r="J106" i="6"/>
  <c r="L107" i="6"/>
  <c r="M107" i="6"/>
  <c r="L108" i="6"/>
  <c r="M108" i="6"/>
  <c r="L109" i="6"/>
  <c r="M109" i="6"/>
  <c r="L110" i="6"/>
  <c r="M110" i="6"/>
  <c r="G113" i="6"/>
  <c r="H113" i="6"/>
  <c r="I113" i="6"/>
  <c r="J113" i="6"/>
  <c r="L114" i="6"/>
  <c r="M114" i="6"/>
  <c r="G115" i="6"/>
  <c r="H115" i="6"/>
  <c r="I115" i="6"/>
  <c r="J115" i="6"/>
  <c r="L116" i="6"/>
  <c r="M116" i="6"/>
  <c r="G119" i="6"/>
  <c r="H119" i="6"/>
  <c r="I119" i="6"/>
  <c r="J119" i="6"/>
  <c r="L120" i="6"/>
  <c r="M120" i="6"/>
  <c r="G122" i="6"/>
  <c r="G121" i="6" s="1"/>
  <c r="H122" i="6"/>
  <c r="H121" i="6" s="1"/>
  <c r="I122" i="6"/>
  <c r="I121" i="6" s="1"/>
  <c r="J122" i="6"/>
  <c r="L123" i="6"/>
  <c r="M123" i="6"/>
  <c r="L124" i="6"/>
  <c r="M124" i="6"/>
  <c r="L126" i="6"/>
  <c r="M126" i="6"/>
  <c r="G127" i="6"/>
  <c r="G125" i="6" s="1"/>
  <c r="H127" i="6"/>
  <c r="H125" i="6" s="1"/>
  <c r="I127" i="6"/>
  <c r="I125" i="6" s="1"/>
  <c r="J127" i="6"/>
  <c r="L128" i="6"/>
  <c r="M128" i="6"/>
  <c r="L129" i="6"/>
  <c r="M129" i="6"/>
  <c r="L130" i="6"/>
  <c r="M130" i="6"/>
  <c r="L131" i="6"/>
  <c r="M131" i="6"/>
  <c r="G132" i="6"/>
  <c r="H132" i="6"/>
  <c r="I132" i="6"/>
  <c r="J132" i="6"/>
  <c r="M133" i="6"/>
  <c r="G136" i="6"/>
  <c r="H136" i="6"/>
  <c r="I136" i="6"/>
  <c r="J136" i="6"/>
  <c r="L137" i="6"/>
  <c r="M137" i="6"/>
  <c r="G138" i="6"/>
  <c r="H138" i="6"/>
  <c r="I138" i="6"/>
  <c r="J138" i="6"/>
  <c r="L139" i="6"/>
  <c r="M139" i="6"/>
  <c r="G140" i="6"/>
  <c r="H140" i="6"/>
  <c r="I140" i="6"/>
  <c r="J140" i="6"/>
  <c r="L141" i="6"/>
  <c r="M141" i="6"/>
  <c r="L142" i="6"/>
  <c r="M142" i="6"/>
  <c r="L143" i="6"/>
  <c r="M143" i="6"/>
  <c r="L144" i="6"/>
  <c r="M144" i="6"/>
  <c r="G146" i="6"/>
  <c r="G145" i="6" s="1"/>
  <c r="H146" i="6"/>
  <c r="H145" i="6" s="1"/>
  <c r="I146" i="6"/>
  <c r="I145" i="6" s="1"/>
  <c r="J146" i="6"/>
  <c r="L147" i="6"/>
  <c r="M147" i="6"/>
  <c r="G149" i="6"/>
  <c r="G148" i="6" s="1"/>
  <c r="H149" i="6"/>
  <c r="H148" i="6" s="1"/>
  <c r="I149" i="6"/>
  <c r="I148" i="6" s="1"/>
  <c r="J149" i="6"/>
  <c r="L150" i="6"/>
  <c r="M150" i="6"/>
  <c r="G154" i="6"/>
  <c r="G153" i="6" s="1"/>
  <c r="H154" i="6"/>
  <c r="H153" i="6" s="1"/>
  <c r="I154" i="6"/>
  <c r="I153" i="6" s="1"/>
  <c r="J154" i="6"/>
  <c r="L155" i="6"/>
  <c r="M155" i="6"/>
  <c r="L156" i="6"/>
  <c r="M156" i="6"/>
  <c r="G157" i="6"/>
  <c r="H157" i="6"/>
  <c r="I157" i="6"/>
  <c r="J157" i="6"/>
  <c r="L158" i="6"/>
  <c r="M158" i="6"/>
  <c r="L159" i="6"/>
  <c r="M159" i="6"/>
  <c r="L160" i="6"/>
  <c r="M160" i="6"/>
  <c r="L161" i="6"/>
  <c r="M161" i="6"/>
  <c r="G162" i="6"/>
  <c r="H162" i="6"/>
  <c r="H152" i="6" s="1"/>
  <c r="H151" i="6" s="1"/>
  <c r="I162" i="6"/>
  <c r="J162" i="6"/>
  <c r="L163" i="6"/>
  <c r="M163" i="6"/>
  <c r="L168" i="6"/>
  <c r="M168" i="6"/>
  <c r="G169" i="6"/>
  <c r="G167" i="6" s="1"/>
  <c r="G166" i="6" s="1"/>
  <c r="H169" i="6"/>
  <c r="H167" i="6" s="1"/>
  <c r="H166" i="6" s="1"/>
  <c r="I169" i="6"/>
  <c r="I167" i="6" s="1"/>
  <c r="I166" i="6" s="1"/>
  <c r="J169" i="6"/>
  <c r="L170" i="6"/>
  <c r="M170" i="6"/>
  <c r="L171" i="6"/>
  <c r="M171" i="6"/>
  <c r="L172" i="6"/>
  <c r="M172" i="6"/>
  <c r="G173" i="6"/>
  <c r="H173" i="6"/>
  <c r="I173" i="6"/>
  <c r="J173" i="6"/>
  <c r="L174" i="6"/>
  <c r="M174" i="6"/>
  <c r="L175" i="6"/>
  <c r="M175" i="6"/>
  <c r="G179" i="6"/>
  <c r="G178" i="6" s="1"/>
  <c r="G177" i="6" s="1"/>
  <c r="G176" i="6" s="1"/>
  <c r="H179" i="6"/>
  <c r="H178" i="6" s="1"/>
  <c r="H177" i="6" s="1"/>
  <c r="H176" i="6" s="1"/>
  <c r="I179" i="6"/>
  <c r="I178" i="6" s="1"/>
  <c r="I177" i="6" s="1"/>
  <c r="I176" i="6" s="1"/>
  <c r="J179" i="6"/>
  <c r="L180" i="6"/>
  <c r="M180" i="6"/>
  <c r="L181" i="6"/>
  <c r="M181" i="6"/>
  <c r="L182" i="6"/>
  <c r="M182" i="6"/>
  <c r="G185" i="6"/>
  <c r="H185" i="6"/>
  <c r="I185" i="6"/>
  <c r="J185" i="6"/>
  <c r="L186" i="6"/>
  <c r="M186" i="6"/>
  <c r="L187" i="6"/>
  <c r="M187" i="6"/>
  <c r="L188" i="6"/>
  <c r="M188" i="6"/>
  <c r="L189" i="6"/>
  <c r="M189" i="6"/>
  <c r="L190" i="6"/>
  <c r="M190" i="6"/>
  <c r="L191" i="6"/>
  <c r="M191" i="6"/>
  <c r="L192" i="6"/>
  <c r="M192" i="6"/>
  <c r="L193" i="6"/>
  <c r="M193" i="6"/>
  <c r="L194" i="6"/>
  <c r="M194" i="6"/>
  <c r="L195" i="6"/>
  <c r="M195" i="6"/>
  <c r="L196" i="6"/>
  <c r="M196" i="6"/>
  <c r="G197" i="6"/>
  <c r="H197" i="6"/>
  <c r="I197" i="6"/>
  <c r="J197" i="6"/>
  <c r="L198" i="6"/>
  <c r="M198" i="6"/>
  <c r="L199" i="6"/>
  <c r="M199" i="6"/>
  <c r="L200" i="6"/>
  <c r="M200" i="6"/>
  <c r="G201" i="6"/>
  <c r="H201" i="6"/>
  <c r="I201" i="6"/>
  <c r="J201" i="6"/>
  <c r="L202" i="6"/>
  <c r="M202" i="6"/>
  <c r="J145" i="6" l="1"/>
  <c r="L132" i="6"/>
  <c r="J125" i="6"/>
  <c r="L106" i="6"/>
  <c r="L138" i="6"/>
  <c r="M162" i="6"/>
  <c r="J153" i="6"/>
  <c r="J91" i="6"/>
  <c r="M14" i="6"/>
  <c r="M81" i="6"/>
  <c r="M42" i="6"/>
  <c r="I165" i="6"/>
  <c r="I164" i="6" s="1"/>
  <c r="L146" i="6"/>
  <c r="M138" i="6"/>
  <c r="L42" i="6"/>
  <c r="L38" i="6"/>
  <c r="L28" i="6"/>
  <c r="L140" i="6"/>
  <c r="L136" i="6"/>
  <c r="L115" i="6"/>
  <c r="H112" i="6"/>
  <c r="H111" i="6" s="1"/>
  <c r="H99" i="6"/>
  <c r="H98" i="6" s="1"/>
  <c r="L100" i="6"/>
  <c r="H184" i="6"/>
  <c r="H183" i="6" s="1"/>
  <c r="L162" i="6"/>
  <c r="M140" i="6"/>
  <c r="M136" i="6"/>
  <c r="G118" i="6"/>
  <c r="G112" i="6"/>
  <c r="G111" i="6" s="1"/>
  <c r="M89" i="6"/>
  <c r="L119" i="6"/>
  <c r="I99" i="6"/>
  <c r="I98" i="6" s="1"/>
  <c r="M84" i="6"/>
  <c r="M73" i="6"/>
  <c r="I135" i="6"/>
  <c r="I134" i="6" s="1"/>
  <c r="G184" i="6"/>
  <c r="G183" i="6" s="1"/>
  <c r="M146" i="6"/>
  <c r="J135" i="6"/>
  <c r="L122" i="6"/>
  <c r="M71" i="6"/>
  <c r="L32" i="6"/>
  <c r="J13" i="6"/>
  <c r="H165" i="6"/>
  <c r="H164" i="6" s="1"/>
  <c r="M154" i="6"/>
  <c r="M132" i="6"/>
  <c r="L113" i="6"/>
  <c r="M106" i="6"/>
  <c r="M93" i="6"/>
  <c r="L89" i="6"/>
  <c r="M86" i="6"/>
  <c r="M38" i="6"/>
  <c r="M32" i="6"/>
  <c r="M28" i="6"/>
  <c r="G165" i="6"/>
  <c r="G164" i="6" s="1"/>
  <c r="L154" i="6"/>
  <c r="G152" i="6"/>
  <c r="G151" i="6" s="1"/>
  <c r="M115" i="6"/>
  <c r="J112" i="6"/>
  <c r="L91" i="6"/>
  <c r="I27" i="6"/>
  <c r="I26" i="6" s="1"/>
  <c r="I20" i="6" s="1"/>
  <c r="L84" i="6"/>
  <c r="G80" i="6"/>
  <c r="G79" i="6" s="1"/>
  <c r="G78" i="6" s="1"/>
  <c r="H80" i="6"/>
  <c r="H79" i="6" s="1"/>
  <c r="H78" i="6" s="1"/>
  <c r="M76" i="6"/>
  <c r="I12" i="7"/>
  <c r="H12" i="7"/>
  <c r="F11" i="7"/>
  <c r="L201" i="6"/>
  <c r="M201" i="6"/>
  <c r="L185" i="6"/>
  <c r="J184" i="6"/>
  <c r="M185" i="6"/>
  <c r="L179" i="6"/>
  <c r="J178" i="6"/>
  <c r="M179" i="6"/>
  <c r="L169" i="6"/>
  <c r="M169" i="6"/>
  <c r="L153" i="6"/>
  <c r="J152" i="6"/>
  <c r="H135" i="6"/>
  <c r="H134" i="6" s="1"/>
  <c r="I118" i="6"/>
  <c r="I117" i="6" s="1"/>
  <c r="I112" i="6"/>
  <c r="I111" i="6" s="1"/>
  <c r="G99" i="6"/>
  <c r="G98" i="6" s="1"/>
  <c r="L86" i="6"/>
  <c r="L76" i="6"/>
  <c r="L65" i="6"/>
  <c r="M65" i="6"/>
  <c r="L49" i="6"/>
  <c r="M49" i="6"/>
  <c r="H27" i="6"/>
  <c r="H26" i="6" s="1"/>
  <c r="H20" i="6" s="1"/>
  <c r="L23" i="6"/>
  <c r="J22" i="6"/>
  <c r="M23" i="6"/>
  <c r="L14" i="6"/>
  <c r="H13" i="6"/>
  <c r="H12" i="6" s="1"/>
  <c r="I184" i="6"/>
  <c r="I183" i="6" s="1"/>
  <c r="I152" i="6"/>
  <c r="I151" i="6" s="1"/>
  <c r="G135" i="6"/>
  <c r="G134" i="6" s="1"/>
  <c r="G117" i="6" s="1"/>
  <c r="M125" i="6"/>
  <c r="J121" i="6"/>
  <c r="M122" i="6"/>
  <c r="H118" i="6"/>
  <c r="J99" i="6"/>
  <c r="M100" i="6"/>
  <c r="L81" i="6"/>
  <c r="L71" i="6"/>
  <c r="G27" i="6"/>
  <c r="G26" i="6" s="1"/>
  <c r="G20" i="6" s="1"/>
  <c r="L197" i="6"/>
  <c r="M197" i="6"/>
  <c r="L173" i="6"/>
  <c r="M173" i="6"/>
  <c r="J167" i="6"/>
  <c r="L157" i="6"/>
  <c r="M157" i="6"/>
  <c r="L149" i="6"/>
  <c r="J148" i="6"/>
  <c r="M149" i="6"/>
  <c r="L145" i="6"/>
  <c r="M145" i="6"/>
  <c r="M127" i="6"/>
  <c r="M119" i="6"/>
  <c r="M113" i="6"/>
  <c r="I80" i="6"/>
  <c r="I79" i="6" s="1"/>
  <c r="I78" i="6" s="1"/>
  <c r="J80" i="6"/>
  <c r="L73" i="6"/>
  <c r="L55" i="6"/>
  <c r="M55" i="6"/>
  <c r="J27" i="6"/>
  <c r="L127" i="6"/>
  <c r="L93" i="6"/>
  <c r="C12" i="5"/>
  <c r="D12" i="5"/>
  <c r="E12" i="5"/>
  <c r="F12" i="5"/>
  <c r="H13" i="5"/>
  <c r="I13" i="5"/>
  <c r="C14" i="5"/>
  <c r="D14" i="5"/>
  <c r="E14" i="5"/>
  <c r="F14" i="5"/>
  <c r="H15" i="5"/>
  <c r="I15" i="5"/>
  <c r="H16" i="5"/>
  <c r="I16" i="5"/>
  <c r="C17" i="5"/>
  <c r="D17" i="5"/>
  <c r="E17" i="5"/>
  <c r="F17" i="5"/>
  <c r="H18" i="5"/>
  <c r="I18" i="5"/>
  <c r="H19" i="5"/>
  <c r="I19" i="5"/>
  <c r="H20" i="5"/>
  <c r="I20" i="5"/>
  <c r="H21" i="5"/>
  <c r="I21" i="5"/>
  <c r="C22" i="5"/>
  <c r="D22" i="5"/>
  <c r="E22" i="5"/>
  <c r="F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C30" i="5"/>
  <c r="D30" i="5"/>
  <c r="E30" i="5"/>
  <c r="F30" i="5"/>
  <c r="H31" i="5"/>
  <c r="I31" i="5"/>
  <c r="H32" i="5"/>
  <c r="I32" i="5"/>
  <c r="H33" i="5"/>
  <c r="I33" i="5"/>
  <c r="H34" i="5"/>
  <c r="I34" i="5"/>
  <c r="H35" i="5"/>
  <c r="I35" i="5"/>
  <c r="H36" i="5"/>
  <c r="I36" i="5"/>
  <c r="C37" i="5"/>
  <c r="D37" i="5"/>
  <c r="E37" i="5"/>
  <c r="F37" i="5"/>
  <c r="H38" i="5"/>
  <c r="I38" i="5"/>
  <c r="H39" i="5"/>
  <c r="I39" i="5"/>
  <c r="C40" i="5"/>
  <c r="D40" i="5"/>
  <c r="E40" i="5"/>
  <c r="F40" i="5"/>
  <c r="H41" i="5"/>
  <c r="I41" i="5"/>
  <c r="H42" i="5"/>
  <c r="I42" i="5"/>
  <c r="H43" i="5"/>
  <c r="I43" i="5"/>
  <c r="H44" i="5"/>
  <c r="I44" i="5"/>
  <c r="H45" i="5"/>
  <c r="I45" i="5"/>
  <c r="H46" i="5"/>
  <c r="I46" i="5"/>
  <c r="H47" i="5"/>
  <c r="I47" i="5"/>
  <c r="H48" i="5"/>
  <c r="I48" i="5"/>
  <c r="H49" i="5"/>
  <c r="I49" i="5"/>
  <c r="C50" i="5"/>
  <c r="D50" i="5"/>
  <c r="E50" i="5"/>
  <c r="F50" i="5"/>
  <c r="H51" i="5"/>
  <c r="I51" i="5"/>
  <c r="C52" i="5"/>
  <c r="D52" i="5"/>
  <c r="E52" i="5"/>
  <c r="F52" i="5"/>
  <c r="H53" i="5"/>
  <c r="I53" i="5"/>
  <c r="H54" i="5"/>
  <c r="I54" i="5"/>
  <c r="H55" i="5"/>
  <c r="I55" i="5"/>
  <c r="H56" i="5"/>
  <c r="I56" i="5"/>
  <c r="H57" i="5"/>
  <c r="I57" i="5"/>
  <c r="H58" i="5"/>
  <c r="I58" i="5"/>
  <c r="H59" i="5"/>
  <c r="I59" i="5"/>
  <c r="H60" i="5"/>
  <c r="I60" i="5"/>
  <c r="H61" i="5"/>
  <c r="I61" i="5"/>
  <c r="H62" i="5"/>
  <c r="I62" i="5"/>
  <c r="H63" i="5"/>
  <c r="I63" i="5"/>
  <c r="H64" i="5"/>
  <c r="I64" i="5"/>
  <c r="C65" i="5"/>
  <c r="D65" i="5"/>
  <c r="E65" i="5"/>
  <c r="F65" i="5"/>
  <c r="H66" i="5"/>
  <c r="I66" i="5"/>
  <c r="C67" i="5"/>
  <c r="D67" i="5"/>
  <c r="E67" i="5"/>
  <c r="F67" i="5"/>
  <c r="H68" i="5"/>
  <c r="I68" i="5"/>
  <c r="C69" i="5"/>
  <c r="D69" i="5"/>
  <c r="E69" i="5"/>
  <c r="F69" i="5"/>
  <c r="H70" i="5"/>
  <c r="I70" i="5"/>
  <c r="H71" i="5"/>
  <c r="I71" i="5"/>
  <c r="C72" i="5"/>
  <c r="D72" i="5"/>
  <c r="E72" i="5"/>
  <c r="F72" i="5"/>
  <c r="H73" i="5"/>
  <c r="I73" i="5"/>
  <c r="C74" i="5"/>
  <c r="D74" i="5"/>
  <c r="E74" i="5"/>
  <c r="F74" i="5"/>
  <c r="H75" i="5"/>
  <c r="I75" i="5"/>
  <c r="C76" i="5"/>
  <c r="D76" i="5"/>
  <c r="E76" i="5"/>
  <c r="F76" i="5"/>
  <c r="H77" i="5"/>
  <c r="I77" i="5"/>
  <c r="H78" i="5"/>
  <c r="I78" i="5"/>
  <c r="H79" i="5"/>
  <c r="I79" i="5"/>
  <c r="H80" i="5"/>
  <c r="I80" i="5"/>
  <c r="H81" i="5"/>
  <c r="I81" i="5"/>
  <c r="H82" i="5"/>
  <c r="I82" i="5"/>
  <c r="H83" i="5"/>
  <c r="I83" i="5"/>
  <c r="C84" i="5"/>
  <c r="D84" i="5"/>
  <c r="E84" i="5"/>
  <c r="F84" i="5"/>
  <c r="H85" i="5"/>
  <c r="I85" i="5"/>
  <c r="L125" i="6" l="1"/>
  <c r="J134" i="6"/>
  <c r="M134" i="6" s="1"/>
  <c r="M91" i="6"/>
  <c r="M153" i="6"/>
  <c r="L112" i="6"/>
  <c r="L13" i="6"/>
  <c r="M13" i="6"/>
  <c r="M135" i="6"/>
  <c r="J12" i="6"/>
  <c r="I22" i="5"/>
  <c r="H84" i="5"/>
  <c r="I76" i="5"/>
  <c r="I52" i="5"/>
  <c r="I12" i="5"/>
  <c r="I11" i="6"/>
  <c r="G11" i="6"/>
  <c r="H117" i="6"/>
  <c r="J111" i="6"/>
  <c r="L135" i="6"/>
  <c r="I84" i="5"/>
  <c r="I50" i="5"/>
  <c r="I40" i="5"/>
  <c r="I30" i="5"/>
  <c r="H22" i="5"/>
  <c r="H14" i="5"/>
  <c r="H72" i="5"/>
  <c r="H67" i="5"/>
  <c r="H40" i="5"/>
  <c r="H30" i="5"/>
  <c r="H50" i="5"/>
  <c r="I72" i="5"/>
  <c r="I14" i="5"/>
  <c r="I74" i="5"/>
  <c r="D11" i="5"/>
  <c r="C11" i="5"/>
  <c r="H74" i="5"/>
  <c r="H52" i="5"/>
  <c r="H37" i="5"/>
  <c r="H17" i="5"/>
  <c r="H76" i="5"/>
  <c r="H69" i="5"/>
  <c r="H65" i="5"/>
  <c r="E11" i="5"/>
  <c r="H11" i="7"/>
  <c r="I11" i="7"/>
  <c r="L22" i="6"/>
  <c r="J21" i="6"/>
  <c r="M22" i="6"/>
  <c r="J151" i="6"/>
  <c r="M152" i="6"/>
  <c r="L152" i="6"/>
  <c r="L134" i="6"/>
  <c r="L99" i="6"/>
  <c r="J98" i="6"/>
  <c r="M99" i="6"/>
  <c r="H11" i="6"/>
  <c r="L178" i="6"/>
  <c r="J177" i="6"/>
  <c r="M178" i="6"/>
  <c r="L121" i="6"/>
  <c r="M121" i="6"/>
  <c r="J118" i="6"/>
  <c r="L184" i="6"/>
  <c r="J183" i="6"/>
  <c r="M184" i="6"/>
  <c r="L27" i="6"/>
  <c r="J26" i="6"/>
  <c r="M27" i="6"/>
  <c r="J79" i="6"/>
  <c r="M80" i="6"/>
  <c r="L80" i="6"/>
  <c r="M148" i="6"/>
  <c r="L148" i="6"/>
  <c r="L167" i="6"/>
  <c r="J166" i="6"/>
  <c r="M167" i="6"/>
  <c r="M112" i="6"/>
  <c r="F11" i="5"/>
  <c r="H12" i="5"/>
  <c r="I69" i="5"/>
  <c r="I67" i="5"/>
  <c r="I65" i="5"/>
  <c r="I37" i="5"/>
  <c r="I17" i="5"/>
  <c r="C12" i="4"/>
  <c r="D12" i="4"/>
  <c r="E12" i="4"/>
  <c r="F12" i="4"/>
  <c r="G12" i="4"/>
  <c r="G11" i="4" s="1"/>
  <c r="H13" i="4"/>
  <c r="I13" i="4"/>
  <c r="C14" i="4"/>
  <c r="D14" i="4"/>
  <c r="E14" i="4"/>
  <c r="F14" i="4"/>
  <c r="H15" i="4"/>
  <c r="I15" i="4"/>
  <c r="H16" i="4"/>
  <c r="I16" i="4"/>
  <c r="H17" i="4"/>
  <c r="I17" i="4"/>
  <c r="C18" i="4"/>
  <c r="D18" i="4"/>
  <c r="E18" i="4"/>
  <c r="F18" i="4"/>
  <c r="H19" i="4"/>
  <c r="I19" i="4"/>
  <c r="C20" i="4"/>
  <c r="D20" i="4"/>
  <c r="E20" i="4"/>
  <c r="F20" i="4"/>
  <c r="H21" i="4"/>
  <c r="I21" i="4"/>
  <c r="C22" i="4"/>
  <c r="D22" i="4"/>
  <c r="E22" i="4"/>
  <c r="F22" i="4"/>
  <c r="H23" i="4"/>
  <c r="I23" i="4"/>
  <c r="H24" i="4"/>
  <c r="I24" i="4"/>
  <c r="H25" i="4"/>
  <c r="I25" i="4"/>
  <c r="C26" i="4"/>
  <c r="D26" i="4"/>
  <c r="E26" i="4"/>
  <c r="F26" i="4"/>
  <c r="H27" i="4"/>
  <c r="I27" i="4"/>
  <c r="H28" i="4"/>
  <c r="I28" i="4"/>
  <c r="C29" i="4"/>
  <c r="D29" i="4"/>
  <c r="E29" i="4"/>
  <c r="F29" i="4"/>
  <c r="I29" i="4" s="1"/>
  <c r="H30" i="4"/>
  <c r="I30" i="4"/>
  <c r="H12" i="4" l="1"/>
  <c r="M12" i="6"/>
  <c r="L12" i="6"/>
  <c r="L111" i="6"/>
  <c r="M111" i="6"/>
  <c r="H29" i="4"/>
  <c r="H22" i="4"/>
  <c r="H18" i="4"/>
  <c r="C11" i="4"/>
  <c r="L79" i="6"/>
  <c r="J78" i="6"/>
  <c r="M79" i="6"/>
  <c r="L183" i="6"/>
  <c r="M183" i="6"/>
  <c r="L151" i="6"/>
  <c r="M151" i="6"/>
  <c r="L166" i="6"/>
  <c r="J165" i="6"/>
  <c r="M166" i="6"/>
  <c r="L26" i="6"/>
  <c r="M26" i="6"/>
  <c r="L177" i="6"/>
  <c r="J176" i="6"/>
  <c r="M177" i="6"/>
  <c r="M98" i="6"/>
  <c r="L98" i="6"/>
  <c r="L21" i="6"/>
  <c r="J20" i="6"/>
  <c r="M21" i="6"/>
  <c r="J117" i="6"/>
  <c r="M118" i="6"/>
  <c r="L118" i="6"/>
  <c r="H11" i="5"/>
  <c r="I11" i="5"/>
  <c r="H26" i="4"/>
  <c r="H20" i="4"/>
  <c r="H14" i="4"/>
  <c r="E11" i="4"/>
  <c r="D11" i="4"/>
  <c r="I26" i="4"/>
  <c r="I22" i="4"/>
  <c r="I20" i="4"/>
  <c r="I18" i="4"/>
  <c r="I14" i="4"/>
  <c r="I12" i="4"/>
  <c r="F11" i="4"/>
  <c r="C12" i="3"/>
  <c r="D12" i="3"/>
  <c r="E12" i="3"/>
  <c r="F12" i="3"/>
  <c r="H13" i="3"/>
  <c r="I13" i="3"/>
  <c r="C14" i="3"/>
  <c r="D14" i="3"/>
  <c r="E14" i="3"/>
  <c r="F14" i="3"/>
  <c r="H15" i="3"/>
  <c r="I15" i="3"/>
  <c r="C16" i="3"/>
  <c r="D16" i="3"/>
  <c r="E16" i="3"/>
  <c r="F16" i="3"/>
  <c r="H17" i="3"/>
  <c r="I17" i="3"/>
  <c r="H18" i="3"/>
  <c r="I18" i="3"/>
  <c r="H19" i="3"/>
  <c r="I19" i="3"/>
  <c r="H20" i="3"/>
  <c r="I20" i="3"/>
  <c r="C21" i="3"/>
  <c r="D21" i="3"/>
  <c r="E21" i="3"/>
  <c r="F21" i="3"/>
  <c r="H22" i="3"/>
  <c r="I22" i="3"/>
  <c r="H23" i="3"/>
  <c r="I23" i="3"/>
  <c r="H24" i="3"/>
  <c r="I24" i="3"/>
  <c r="H25" i="3"/>
  <c r="I25" i="3"/>
  <c r="H26" i="3"/>
  <c r="I26" i="3"/>
  <c r="H27" i="3"/>
  <c r="I27" i="3"/>
  <c r="H28" i="3"/>
  <c r="I28" i="3"/>
  <c r="H29" i="3"/>
  <c r="I29" i="3"/>
  <c r="H30" i="3"/>
  <c r="I30" i="3"/>
  <c r="H31" i="3"/>
  <c r="I31" i="3"/>
  <c r="H32" i="3"/>
  <c r="I32" i="3"/>
  <c r="H33" i="3"/>
  <c r="I33" i="3"/>
  <c r="C34" i="3"/>
  <c r="D34" i="3"/>
  <c r="E34" i="3"/>
  <c r="F34" i="3"/>
  <c r="H35" i="3"/>
  <c r="I35" i="3"/>
  <c r="C36" i="3"/>
  <c r="D36" i="3"/>
  <c r="E36" i="3"/>
  <c r="F36" i="3"/>
  <c r="H37" i="3"/>
  <c r="I37" i="3"/>
  <c r="C38" i="3"/>
  <c r="D38" i="3"/>
  <c r="E38" i="3"/>
  <c r="F38" i="3"/>
  <c r="H39" i="3"/>
  <c r="I39" i="3"/>
  <c r="C40" i="3"/>
  <c r="D40" i="3"/>
  <c r="E40" i="3"/>
  <c r="F40" i="3"/>
  <c r="H41" i="3"/>
  <c r="I41" i="3"/>
  <c r="H42" i="3"/>
  <c r="I42" i="3"/>
  <c r="H43" i="3"/>
  <c r="I43" i="3"/>
  <c r="H44" i="3"/>
  <c r="I44" i="3"/>
  <c r="H45" i="3"/>
  <c r="I45" i="3"/>
  <c r="H46" i="3"/>
  <c r="I46" i="3"/>
  <c r="H47" i="3"/>
  <c r="I47" i="3"/>
  <c r="H48" i="3"/>
  <c r="I48" i="3"/>
  <c r="H49" i="3"/>
  <c r="I49" i="3"/>
  <c r="H50" i="3"/>
  <c r="I50" i="3"/>
  <c r="C51" i="3"/>
  <c r="D51" i="3"/>
  <c r="E51" i="3"/>
  <c r="F51" i="3"/>
  <c r="H51" i="3"/>
  <c r="H52" i="3"/>
  <c r="I52" i="3"/>
  <c r="C53" i="3"/>
  <c r="D53" i="3"/>
  <c r="E53" i="3"/>
  <c r="F53" i="3"/>
  <c r="H54" i="3"/>
  <c r="I54" i="3"/>
  <c r="H55" i="3"/>
  <c r="I55" i="3"/>
  <c r="C56" i="3"/>
  <c r="D56" i="3"/>
  <c r="E56" i="3"/>
  <c r="F56" i="3"/>
  <c r="H57" i="3"/>
  <c r="I57" i="3"/>
  <c r="H58" i="3"/>
  <c r="I58" i="3"/>
  <c r="H59" i="3"/>
  <c r="I59" i="3"/>
  <c r="H60" i="3"/>
  <c r="I60" i="3"/>
  <c r="H61" i="3"/>
  <c r="I61" i="3"/>
  <c r="H62" i="3"/>
  <c r="I62" i="3"/>
  <c r="H63" i="3"/>
  <c r="I63" i="3"/>
  <c r="C64" i="3"/>
  <c r="D64" i="3"/>
  <c r="E64" i="3"/>
  <c r="F64" i="3"/>
  <c r="H65" i="3"/>
  <c r="I65" i="3"/>
  <c r="C66" i="3"/>
  <c r="D66" i="3"/>
  <c r="E66" i="3"/>
  <c r="F66" i="3"/>
  <c r="H67" i="3"/>
  <c r="I67" i="3"/>
  <c r="H53" i="3" l="1"/>
  <c r="I34" i="3"/>
  <c r="I64" i="3"/>
  <c r="I51" i="3"/>
  <c r="H40" i="3"/>
  <c r="H36" i="3"/>
  <c r="H66" i="3"/>
  <c r="H56" i="3"/>
  <c r="I53" i="3"/>
  <c r="I21" i="3"/>
  <c r="H16" i="3"/>
  <c r="I12" i="3"/>
  <c r="I38" i="3"/>
  <c r="I66" i="3"/>
  <c r="I56" i="3"/>
  <c r="I40" i="3"/>
  <c r="I36" i="3"/>
  <c r="H14" i="3"/>
  <c r="E11" i="3"/>
  <c r="H64" i="3"/>
  <c r="H38" i="3"/>
  <c r="H34" i="3"/>
  <c r="H21" i="3"/>
  <c r="I14" i="3"/>
  <c r="D11" i="3"/>
  <c r="C11" i="3"/>
  <c r="I16" i="3"/>
  <c r="L20" i="6"/>
  <c r="M20" i="6"/>
  <c r="M176" i="6"/>
  <c r="L176" i="6"/>
  <c r="M78" i="6"/>
  <c r="L78" i="6"/>
  <c r="L117" i="6"/>
  <c r="M117" i="6"/>
  <c r="L165" i="6"/>
  <c r="J164" i="6"/>
  <c r="M165" i="6"/>
  <c r="I11" i="4"/>
  <c r="H11" i="4"/>
  <c r="F11" i="3"/>
  <c r="H12" i="3"/>
  <c r="C12" i="2"/>
  <c r="D12" i="2"/>
  <c r="E12" i="2"/>
  <c r="F12" i="2"/>
  <c r="H13" i="2"/>
  <c r="I13" i="2"/>
  <c r="C14" i="2"/>
  <c r="D14" i="2"/>
  <c r="E14" i="2"/>
  <c r="F14" i="2"/>
  <c r="H15" i="2"/>
  <c r="I15" i="2"/>
  <c r="C16" i="2"/>
  <c r="D16" i="2"/>
  <c r="E16" i="2"/>
  <c r="F16" i="2"/>
  <c r="H17" i="2"/>
  <c r="I17" i="2"/>
  <c r="C19" i="2"/>
  <c r="D19" i="2"/>
  <c r="E19" i="2"/>
  <c r="F19" i="2"/>
  <c r="H20" i="2"/>
  <c r="I20" i="2"/>
  <c r="H21" i="2"/>
  <c r="I21" i="2"/>
  <c r="H22" i="2"/>
  <c r="I22" i="2"/>
  <c r="H23" i="2"/>
  <c r="I23" i="2"/>
  <c r="C24" i="2"/>
  <c r="D24" i="2"/>
  <c r="E24" i="2"/>
  <c r="F24" i="2"/>
  <c r="H25" i="2"/>
  <c r="I25" i="2"/>
  <c r="H26" i="2"/>
  <c r="I26" i="2"/>
  <c r="H27" i="2"/>
  <c r="I27" i="2"/>
  <c r="H28" i="2"/>
  <c r="I28" i="2"/>
  <c r="H29" i="2"/>
  <c r="I29" i="2"/>
  <c r="H30" i="2"/>
  <c r="I30" i="2"/>
  <c r="H31" i="2"/>
  <c r="I31" i="2"/>
  <c r="H32" i="2"/>
  <c r="I32" i="2"/>
  <c r="H33" i="2"/>
  <c r="I33" i="2"/>
  <c r="H34" i="2"/>
  <c r="I34" i="2"/>
  <c r="H35" i="2"/>
  <c r="I35" i="2"/>
  <c r="H36" i="2"/>
  <c r="I36" i="2"/>
  <c r="C37" i="2"/>
  <c r="D37" i="2"/>
  <c r="E37" i="2"/>
  <c r="F37" i="2"/>
  <c r="H38" i="2"/>
  <c r="I38" i="2"/>
  <c r="H39" i="2"/>
  <c r="I39" i="2"/>
  <c r="H40" i="2"/>
  <c r="I40" i="2"/>
  <c r="H41" i="2"/>
  <c r="I41" i="2"/>
  <c r="H42" i="2"/>
  <c r="I42" i="2"/>
  <c r="H43" i="2"/>
  <c r="I43" i="2"/>
  <c r="H44" i="2"/>
  <c r="I44" i="2"/>
  <c r="H45" i="2"/>
  <c r="I45" i="2"/>
  <c r="H46" i="2"/>
  <c r="I46" i="2"/>
  <c r="H47" i="2"/>
  <c r="I47" i="2"/>
  <c r="H48" i="2"/>
  <c r="I48" i="2"/>
  <c r="H49" i="2"/>
  <c r="I49" i="2"/>
  <c r="C50" i="2"/>
  <c r="D50" i="2"/>
  <c r="E50" i="2"/>
  <c r="F50" i="2"/>
  <c r="H51" i="2"/>
  <c r="I51" i="2"/>
  <c r="H52" i="2"/>
  <c r="I52" i="2"/>
  <c r="H53" i="2"/>
  <c r="I53" i="2"/>
  <c r="C54" i="2"/>
  <c r="D54" i="2"/>
  <c r="E54" i="2"/>
  <c r="F54" i="2"/>
  <c r="H55" i="2"/>
  <c r="I55" i="2"/>
  <c r="H56" i="2"/>
  <c r="I56" i="2"/>
  <c r="C57" i="2"/>
  <c r="D57" i="2"/>
  <c r="E57" i="2"/>
  <c r="F57" i="2"/>
  <c r="H58" i="2"/>
  <c r="I58" i="2"/>
  <c r="C59" i="2"/>
  <c r="D59" i="2"/>
  <c r="E59" i="2"/>
  <c r="F59" i="2"/>
  <c r="H60" i="2"/>
  <c r="I60" i="2"/>
  <c r="C61" i="2"/>
  <c r="D61" i="2"/>
  <c r="E61" i="2"/>
  <c r="F61" i="2"/>
  <c r="H62" i="2"/>
  <c r="I62" i="2"/>
  <c r="C63" i="2"/>
  <c r="D63" i="2"/>
  <c r="E63" i="2"/>
  <c r="F63" i="2"/>
  <c r="H64" i="2"/>
  <c r="I64" i="2"/>
  <c r="C65" i="2"/>
  <c r="D65" i="2"/>
  <c r="E65" i="2"/>
  <c r="F65" i="2"/>
  <c r="H66" i="2"/>
  <c r="I66" i="2"/>
  <c r="H67" i="2"/>
  <c r="I67" i="2"/>
  <c r="H68" i="2"/>
  <c r="I68" i="2"/>
  <c r="C69" i="2"/>
  <c r="D69" i="2"/>
  <c r="E69" i="2"/>
  <c r="F69" i="2"/>
  <c r="H70" i="2"/>
  <c r="I70" i="2"/>
  <c r="C72" i="2"/>
  <c r="D72" i="2"/>
  <c r="E72" i="2"/>
  <c r="F72" i="2"/>
  <c r="H73" i="2"/>
  <c r="I73" i="2"/>
  <c r="H74" i="2"/>
  <c r="I74" i="2"/>
  <c r="H75" i="2"/>
  <c r="I75" i="2"/>
  <c r="H76" i="2"/>
  <c r="I76" i="2"/>
  <c r="H77" i="2"/>
  <c r="I77" i="2"/>
  <c r="H78" i="2"/>
  <c r="I78" i="2"/>
  <c r="C79" i="2"/>
  <c r="D79" i="2"/>
  <c r="E79" i="2"/>
  <c r="F79" i="2"/>
  <c r="H80" i="2"/>
  <c r="I80" i="2"/>
  <c r="H81" i="2"/>
  <c r="I81" i="2"/>
  <c r="C82" i="2"/>
  <c r="D82" i="2"/>
  <c r="E82" i="2"/>
  <c r="F82" i="2"/>
  <c r="H83" i="2"/>
  <c r="I83" i="2"/>
  <c r="C84" i="2"/>
  <c r="D84" i="2"/>
  <c r="E84" i="2"/>
  <c r="F84" i="2"/>
  <c r="H85" i="2"/>
  <c r="I85" i="2"/>
  <c r="C86" i="2"/>
  <c r="D86" i="2"/>
  <c r="E86" i="2"/>
  <c r="F86" i="2"/>
  <c r="H87" i="2"/>
  <c r="I87" i="2"/>
  <c r="C88" i="2"/>
  <c r="D88" i="2"/>
  <c r="E88" i="2"/>
  <c r="F88" i="2"/>
  <c r="H89" i="2"/>
  <c r="I89" i="2"/>
  <c r="H90" i="2"/>
  <c r="I90" i="2"/>
  <c r="C91" i="2"/>
  <c r="D91" i="2"/>
  <c r="E91" i="2"/>
  <c r="F91" i="2"/>
  <c r="H92" i="2"/>
  <c r="I92" i="2"/>
  <c r="H93" i="2"/>
  <c r="I93" i="2"/>
  <c r="H19" i="2" l="1"/>
  <c r="H79" i="2"/>
  <c r="H57" i="2"/>
  <c r="I50" i="2"/>
  <c r="I82" i="2"/>
  <c r="I91" i="2"/>
  <c r="H86" i="2"/>
  <c r="H82" i="2"/>
  <c r="H69" i="2"/>
  <c r="I14" i="2"/>
  <c r="C71" i="2"/>
  <c r="I63" i="2"/>
  <c r="H59" i="2"/>
  <c r="I54" i="2"/>
  <c r="H14" i="2"/>
  <c r="I86" i="2"/>
  <c r="H61" i="2"/>
  <c r="H65" i="2"/>
  <c r="H54" i="2"/>
  <c r="I37" i="2"/>
  <c r="C18" i="2"/>
  <c r="I16" i="2"/>
  <c r="E71" i="2"/>
  <c r="I88" i="2"/>
  <c r="I84" i="2"/>
  <c r="D71" i="2"/>
  <c r="I65" i="2"/>
  <c r="I57" i="2"/>
  <c r="H50" i="2"/>
  <c r="I24" i="2"/>
  <c r="F18" i="2"/>
  <c r="H16" i="2"/>
  <c r="H88" i="2"/>
  <c r="H84" i="2"/>
  <c r="I69" i="2"/>
  <c r="I59" i="2"/>
  <c r="H24" i="2"/>
  <c r="H91" i="2"/>
  <c r="I79" i="2"/>
  <c r="H63" i="2"/>
  <c r="I61" i="2"/>
  <c r="H37" i="2"/>
  <c r="M164" i="6"/>
  <c r="L164" i="6"/>
  <c r="J11" i="6"/>
  <c r="H11" i="3"/>
  <c r="I11" i="3"/>
  <c r="E18" i="2"/>
  <c r="I72" i="2"/>
  <c r="F71" i="2"/>
  <c r="D18" i="2"/>
  <c r="I12" i="2"/>
  <c r="H72" i="2"/>
  <c r="H12" i="2"/>
  <c r="I19" i="2"/>
  <c r="I17" i="1"/>
  <c r="F16" i="1"/>
  <c r="E16" i="1"/>
  <c r="D16" i="1"/>
  <c r="C16" i="1"/>
  <c r="I123" i="1"/>
  <c r="H17" i="1"/>
  <c r="C11" i="2" l="1"/>
  <c r="E11" i="2"/>
  <c r="I18" i="2"/>
  <c r="D11" i="2"/>
  <c r="L11" i="6"/>
  <c r="M11" i="6"/>
  <c r="I71" i="2"/>
  <c r="H71" i="2"/>
  <c r="F11" i="2"/>
  <c r="H18" i="2"/>
  <c r="I16" i="1"/>
  <c r="H16" i="1"/>
  <c r="D94" i="1"/>
  <c r="D92" i="1"/>
  <c r="E92" i="1"/>
  <c r="D87" i="1"/>
  <c r="E87" i="1"/>
  <c r="F87" i="1"/>
  <c r="E85" i="1"/>
  <c r="F85" i="1"/>
  <c r="D80" i="1"/>
  <c r="E80" i="1"/>
  <c r="D25" i="1"/>
  <c r="E14" i="1"/>
  <c r="F14" i="1"/>
  <c r="D129" i="1"/>
  <c r="E129" i="1"/>
  <c r="F129" i="1"/>
  <c r="D127" i="1"/>
  <c r="E127" i="1"/>
  <c r="F127" i="1"/>
  <c r="D125" i="1"/>
  <c r="E125" i="1"/>
  <c r="F125" i="1"/>
  <c r="D96" i="1"/>
  <c r="E96" i="1"/>
  <c r="F96" i="1"/>
  <c r="E94" i="1"/>
  <c r="F94" i="1"/>
  <c r="F92" i="1"/>
  <c r="D85" i="1"/>
  <c r="D82" i="1"/>
  <c r="E82" i="1"/>
  <c r="F82" i="1"/>
  <c r="F80" i="1"/>
  <c r="D51" i="1"/>
  <c r="E51" i="1"/>
  <c r="F51" i="1"/>
  <c r="D35" i="1"/>
  <c r="E35" i="1"/>
  <c r="F35" i="1"/>
  <c r="F28" i="1"/>
  <c r="D28" i="1"/>
  <c r="E28" i="1"/>
  <c r="E25" i="1"/>
  <c r="F25" i="1"/>
  <c r="D14" i="1"/>
  <c r="C12" i="1"/>
  <c r="C14" i="1"/>
  <c r="I11" i="2" l="1"/>
  <c r="H11" i="2"/>
  <c r="H20" i="1"/>
  <c r="I20" i="1"/>
  <c r="H66" i="1" l="1"/>
  <c r="I66" i="1"/>
  <c r="H34" i="1"/>
  <c r="I34" i="1"/>
  <c r="H83" i="1" l="1"/>
  <c r="I83" i="1"/>
  <c r="H84" i="1"/>
  <c r="I84" i="1"/>
  <c r="F12" i="1" l="1"/>
  <c r="E12" i="1"/>
  <c r="D12" i="1"/>
  <c r="I81" i="1" l="1"/>
  <c r="H81" i="1"/>
  <c r="I68" i="1" l="1"/>
  <c r="H68" i="1"/>
  <c r="I50" i="1"/>
  <c r="H50" i="1"/>
  <c r="I21" i="1" l="1"/>
  <c r="I19" i="1"/>
  <c r="I18" i="1"/>
  <c r="C129" i="1" l="1"/>
  <c r="C127" i="1"/>
  <c r="C125" i="1"/>
  <c r="C96" i="1"/>
  <c r="C94" i="1"/>
  <c r="C92" i="1"/>
  <c r="C87" i="1"/>
  <c r="C85" i="1"/>
  <c r="C82" i="1"/>
  <c r="C80" i="1"/>
  <c r="C51" i="1"/>
  <c r="C35" i="1"/>
  <c r="C28" i="1"/>
  <c r="C25" i="1"/>
  <c r="H126" i="1"/>
  <c r="E11" i="1" l="1"/>
  <c r="D11" i="1"/>
  <c r="F11" i="1"/>
  <c r="I125" i="1"/>
  <c r="C11" i="1"/>
  <c r="H125" i="1"/>
  <c r="I126" i="1"/>
  <c r="H11" i="1" l="1"/>
  <c r="I11" i="1"/>
  <c r="H12" i="1" l="1"/>
  <c r="I12" i="1"/>
  <c r="I13" i="1"/>
  <c r="I14" i="1"/>
  <c r="I15" i="1"/>
  <c r="I22" i="1"/>
  <c r="I23" i="1"/>
  <c r="I24" i="1"/>
  <c r="I25" i="1"/>
  <c r="I26" i="1"/>
  <c r="I27" i="1"/>
  <c r="I28" i="1"/>
  <c r="I29" i="1"/>
  <c r="I30" i="1"/>
  <c r="I31" i="1"/>
  <c r="I32" i="1"/>
  <c r="I33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7" i="1"/>
  <c r="I69" i="1"/>
  <c r="I70" i="1"/>
  <c r="I71" i="1"/>
  <c r="I72" i="1"/>
  <c r="I73" i="1"/>
  <c r="I74" i="1"/>
  <c r="I75" i="1"/>
  <c r="I76" i="1"/>
  <c r="I77" i="1"/>
  <c r="I78" i="1"/>
  <c r="I79" i="1"/>
  <c r="I80" i="1"/>
  <c r="I82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4" i="1"/>
  <c r="I127" i="1"/>
  <c r="I128" i="1"/>
  <c r="I129" i="1"/>
  <c r="I130" i="1"/>
  <c r="H13" i="1"/>
  <c r="H14" i="1"/>
  <c r="H15" i="1"/>
  <c r="H18" i="1"/>
  <c r="H19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7" i="1"/>
  <c r="H69" i="1"/>
  <c r="H70" i="1"/>
  <c r="H71" i="1"/>
  <c r="H72" i="1"/>
  <c r="H73" i="1"/>
  <c r="H74" i="1"/>
  <c r="H75" i="1"/>
  <c r="H76" i="1"/>
  <c r="H77" i="1"/>
  <c r="H78" i="1"/>
  <c r="H79" i="1"/>
  <c r="H80" i="1"/>
  <c r="H82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7" i="1"/>
  <c r="H128" i="1"/>
  <c r="H129" i="1"/>
  <c r="H130" i="1"/>
</calcChain>
</file>

<file path=xl/sharedStrings.xml><?xml version="1.0" encoding="utf-8"?>
<sst xmlns="http://schemas.openxmlformats.org/spreadsheetml/2006/main" count="1263" uniqueCount="647">
  <si>
    <t>Ramo</t>
  </si>
  <si>
    <t>Unidad Responsable</t>
  </si>
  <si>
    <t>Avance en el ejercicio del presupuesto</t>
  </si>
  <si>
    <t>Porcentaje de avance</t>
  </si>
  <si>
    <t>Aprobado 
anual</t>
  </si>
  <si>
    <t>Autorizado anual</t>
  </si>
  <si>
    <t>Autorizado al periodo</t>
  </si>
  <si>
    <t>Autorizado  al periodo</t>
  </si>
  <si>
    <t>(a)</t>
  </si>
  <si>
    <t>(b)</t>
  </si>
  <si>
    <t>(c)</t>
  </si>
  <si>
    <t>(d)</t>
  </si>
  <si>
    <t>(d)/(b)*100</t>
  </si>
  <si>
    <t>(d)/(c)*100</t>
  </si>
  <si>
    <t>Centro Nacional de Prevención de Desastres</t>
  </si>
  <si>
    <t>05 Relaciones Exteriores</t>
  </si>
  <si>
    <t>Agencia Mexicana de Cooperación Internacional para el Desarrollo</t>
  </si>
  <si>
    <t>Dirección General de Productividad y Desarrollo Tecnológico</t>
  </si>
  <si>
    <t>Universidad Autónoma Chapingo</t>
  </si>
  <si>
    <t>Colegio de Postgraduados</t>
  </si>
  <si>
    <t>Instituto Nacional de Investigaciones Forestales, Agrícolas y Pecuarias</t>
  </si>
  <si>
    <t>09 Comunicaciones y Transportes</t>
  </si>
  <si>
    <t>Instituto Mexicano del Transporte</t>
  </si>
  <si>
    <t>Agencia Espacial Mexicana</t>
  </si>
  <si>
    <t>10 Economía</t>
  </si>
  <si>
    <t>Procuraduría Federal del Consumidor</t>
  </si>
  <si>
    <t>Dirección General de Innovación, Servicios y Comercio Interior</t>
  </si>
  <si>
    <t>Instituto Nacional del Emprendedor</t>
  </si>
  <si>
    <t>Centro Nacional de Metrología</t>
  </si>
  <si>
    <t>Instituto Mexicano de la Propiedad Industrial</t>
  </si>
  <si>
    <t>Servicio Geológico Mexicano</t>
  </si>
  <si>
    <t>11 Educación Pública</t>
  </si>
  <si>
    <t>Dirección General de Educación Superior Universitaria</t>
  </si>
  <si>
    <t>Subsecretaría de Educación Media Superior</t>
  </si>
  <si>
    <t>Universidad Pedagógica Nacional</t>
  </si>
  <si>
    <t>Universidad Autónoma Metropolitana</t>
  </si>
  <si>
    <t>Universidad Nacional Autónoma de México</t>
  </si>
  <si>
    <t>Instituto Nacional de Antropología e Historia</t>
  </si>
  <si>
    <t>Centro de Enseñanza Técnica Industrial</t>
  </si>
  <si>
    <t>Centro de Investigación y de Estudios Avanzados del Instituto Politécnico Nacional</t>
  </si>
  <si>
    <t>Comisión de Operación y Fomento de Actividades Académicas del Instituto Politécnico Nacional</t>
  </si>
  <si>
    <t>El Colegio de México, A.C.</t>
  </si>
  <si>
    <t>Tecnológico Nacional de México</t>
  </si>
  <si>
    <t>Universidad Autónoma Agraria Antonio Narro</t>
  </si>
  <si>
    <t>12 Salud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</si>
  <si>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</si>
  <si>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</si>
  <si>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</si>
  <si>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</si>
  <si>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</si>
  <si>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</si>
  <si>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 "Dr. Eduardo Liceaga"</t>
  </si>
  <si>
    <t>Hospital Infantil de México Federico Gómez</t>
  </si>
  <si>
    <t>Hospital Regional de Alta Especialidad del Bajío</t>
  </si>
  <si>
    <t>Hospital Regional de Alta Especialidad de Ixtapaluca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</si>
  <si>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</si>
  <si>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</si>
  <si>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</si>
  <si>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</si>
  <si>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</si>
  <si>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</si>
  <si>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</si>
  <si>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</si>
  <si>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Medicina Genómica</t>
  </si>
  <si>
    <t>Instituto Nacional de Neurología y Neurocirugía Manuel Velasco Suárez</t>
  </si>
  <si>
    <t>Instituto Nacional de Pediatría</t>
  </si>
  <si>
    <t>Instituto Nacional de Perinatología Isidro Espinosa de los Reyes</t>
  </si>
  <si>
    <t>Instituto Nacional de Salud Pública</t>
  </si>
  <si>
    <t>Laboratorio de Biológicos y Reactivos de México S.A. de C.V.</t>
  </si>
  <si>
    <t>Sistema Nacional para el Desarrollo 
Integral de la Familia</t>
  </si>
  <si>
    <t>13 Marina</t>
  </si>
  <si>
    <t>Dirección General de Investigación y Desarrollo</t>
  </si>
  <si>
    <t>16 Medio Ambiente y Recursos Naturales</t>
  </si>
  <si>
    <t>Instituto Mexicano de Tecnología del Agua</t>
  </si>
  <si>
    <t>Instituto Nacional de Ecología y Cambio Climático</t>
  </si>
  <si>
    <t>17 Procuraduría General de la República</t>
  </si>
  <si>
    <t>Instituto Nacional de Ciencias Penales</t>
  </si>
  <si>
    <t>18 Energía</t>
  </si>
  <si>
    <t>Dirección General de Planeación e Información Energéticas</t>
  </si>
  <si>
    <t>Instituto Mexicano del Petróleo</t>
  </si>
  <si>
    <t>Instituto Nacional de Investigaciones Nucleares</t>
  </si>
  <si>
    <t>21 Turismo</t>
  </si>
  <si>
    <t>Instituto de Competencia Turística</t>
  </si>
  <si>
    <t>23 Provisiones Salariales y Económicas</t>
  </si>
  <si>
    <t>38 Consejo Nacional de Ciencia y Tecnología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</si>
  <si>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</si>
  <si>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</si>
  <si>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</si>
  <si>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</si>
  <si>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</si>
  <si>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</si>
  <si>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</si>
  <si>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</si>
  <si>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</si>
  <si>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Investigación en Química Aplicada</t>
  </si>
  <si>
    <t>Centro de Investigaciones y Estudios Superiores en Antropología Social</t>
  </si>
  <si>
    <t>Consejo Nacional de Ciencia y Tecnología</t>
  </si>
  <si>
    <t>CIATEQ, A.C. Centro de Tecnología Avanzada</t>
  </si>
  <si>
    <t xml:space="preserve">Corporación Mexicana de Investigación en Materiales, S.A. de C.V. 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</si>
  <si>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</si>
  <si>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</si>
  <si>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</si>
  <si>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</si>
  <si>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</si>
  <si>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</si>
  <si>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</si>
  <si>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Potosino de Investigación Científica y Tecnológica, A.C.</t>
  </si>
  <si>
    <t>Centro de Ingeniería y Desarrollo Industrial</t>
  </si>
  <si>
    <t>Centro de Investigación Científica y de Educación Superior de Ensenada, B.C.</t>
  </si>
  <si>
    <t>Centro de Investigación en Alimentación y Desarrollo, A.C.</t>
  </si>
  <si>
    <t>GYR Instituto Mexicano del Seguro Social</t>
  </si>
  <si>
    <t>Instituto Mexicano del Seguro Social</t>
  </si>
  <si>
    <t>GYN Instituto de Seguridad y Servicios Sociales de los Trabajadores del Estado</t>
  </si>
  <si>
    <t>Coordinación General de Ganadería</t>
  </si>
  <si>
    <t>Dirección General de Educación Tecnológica Industrial</t>
  </si>
  <si>
    <t>INFOTEC Centro de Investigación e Innovación en Tecnologías de la Información y Comunicación</t>
  </si>
  <si>
    <t>Coordinación General de Universidades Tecnológicas y Politécnicas</t>
  </si>
  <si>
    <t xml:space="preserve">Instituto Politécnico Nacional </t>
  </si>
  <si>
    <t>Universidad Abierta y a Distancia de México</t>
  </si>
  <si>
    <t>Dirección General de Calidad y Educación
en Salud</t>
  </si>
  <si>
    <t>Instituto Nacional de Electricidad y Energías Limpias</t>
  </si>
  <si>
    <t>48 Cultura</t>
  </si>
  <si>
    <t>Instituto de Seguridad Social para los Trabajadores del Estado</t>
  </si>
  <si>
    <t>Comisión Coordinadora de Institutos
Nacionales de Salud y Hospitales de Alta 
Especialidad</t>
  </si>
  <si>
    <t>Centro de Investigaciones en Óptica, A.C.</t>
  </si>
  <si>
    <t>Instituto Nacional de Astrofísica, Óptica y Electrónica</t>
  </si>
  <si>
    <t>04 Gobernación</t>
  </si>
  <si>
    <t>Instituto Nacional de Rehabilitación Luis Guillermo Ibarra Ibarra</t>
  </si>
  <si>
    <t>TOTAL</t>
  </si>
  <si>
    <t>Instituto Nacional de Pesca y Acuacultura</t>
  </si>
  <si>
    <t>Servicio Nacional de Inspección y Certificación de Semillas</t>
  </si>
  <si>
    <t>Coordinación General de Comunicación Social</t>
  </si>
  <si>
    <t>Cuarto Trimestre de 2018</t>
  </si>
  <si>
    <t>Enero - Diciembre</t>
  </si>
  <si>
    <t>08 Agricultura y Desarrollo Rural</t>
  </si>
  <si>
    <t>Fuente: Dependencias y entidades de la Administración Pública Federal.</t>
  </si>
  <si>
    <t>n.a.: No aplica.</t>
  </si>
  <si>
    <t>Nota: Las sumas parciales pueden no coincidir con el total, así como los cálculos porcentuales, debido al redondeo de las cifras.</t>
  </si>
  <si>
    <t>Atención a la Salud</t>
  </si>
  <si>
    <t>Prevención y Control de Enfermedades</t>
  </si>
  <si>
    <t>Atención a la Salud</t>
  </si>
  <si>
    <t>Prevención y control de enfermedades</t>
  </si>
  <si>
    <t>Programa Nacional de Becas</t>
  </si>
  <si>
    <t>Programa de Apoyo a la Educación Indígena</t>
  </si>
  <si>
    <t>47 Entidades no Sectorizadas</t>
  </si>
  <si>
    <t>FAM Infraestructura Educativa Media Superior y Superior</t>
  </si>
  <si>
    <t>Educación Superior</t>
  </si>
  <si>
    <t>FAETA Educación Tecnológica</t>
  </si>
  <si>
    <t>Educación Media Superior</t>
  </si>
  <si>
    <t>FAETA Educación de Adultos</t>
  </si>
  <si>
    <t>FAM Infraestructura Educativa Básica</t>
  </si>
  <si>
    <t>FONE Fondo de Compensación</t>
  </si>
  <si>
    <t>FONE Gasto de Operación</t>
  </si>
  <si>
    <t>FONE Otros de Gasto Corriente</t>
  </si>
  <si>
    <t>FONE Servicios Personales</t>
  </si>
  <si>
    <t>Educación Básica</t>
  </si>
  <si>
    <t>33 Aportaciones Federales para Entidades Federativas y Municipios</t>
  </si>
  <si>
    <t>Servicios de educación normal en el D.F.</t>
  </si>
  <si>
    <t>25 Previsiones y Aportaciones para los Sistemas de Educación Básica, Normal, Tecnológica y de Adultos</t>
  </si>
  <si>
    <t>PROSPERA Programa de Inclusión Social</t>
  </si>
  <si>
    <t>Programa de Fomento a la Economía Social</t>
  </si>
  <si>
    <t xml:space="preserve">Instituto Mexicano de la Juventud </t>
  </si>
  <si>
    <t>20 Desarrollo Social</t>
  </si>
  <si>
    <t>Seguro de Enfermedad y Maternidad</t>
  </si>
  <si>
    <t>19 Aportaciones a Seguridad Social</t>
  </si>
  <si>
    <t>Planeación, Dirección y Evaluación Ambiental</t>
  </si>
  <si>
    <t>Programa de Apoyo a la Vivienda</t>
  </si>
  <si>
    <t>15 Desarrollo Agrario, Territorial y Urbano</t>
  </si>
  <si>
    <t>Sistema Educativo naval y programa de becas</t>
  </si>
  <si>
    <t>Prevención y atención de VIH/SIDA y otras ITS</t>
  </si>
  <si>
    <t>Prevención y atención contra las adicciones</t>
  </si>
  <si>
    <t>Subsidios para organismos descentralizados estatales</t>
  </si>
  <si>
    <t>Investigación Científica y Desarrollo Tecnológico</t>
  </si>
  <si>
    <t>Posgrado</t>
  </si>
  <si>
    <t>Apoyos para la atención a problemas estructurales de las UPES</t>
  </si>
  <si>
    <t>Apoyos a centros y organizaciones de educación</t>
  </si>
  <si>
    <t>Carrera Docente en UPES</t>
  </si>
  <si>
    <t>Fortalecimiento de la Calidad Educativa</t>
  </si>
  <si>
    <t>Programa para el Desarrollo Profesional Docente</t>
  </si>
  <si>
    <t>Programa para la Inclusión y la Equidad Educativa</t>
  </si>
  <si>
    <t>Mantenimiento de infraestructura</t>
  </si>
  <si>
    <t>Proyectos de infraestructura social del sector educativo</t>
  </si>
  <si>
    <t>Servicios de Educación Superior y Posgrado</t>
  </si>
  <si>
    <t>Expansión de la Educación Media Superior y Superior</t>
  </si>
  <si>
    <t>Programa de infraestructura física educativa</t>
  </si>
  <si>
    <t>Programa de Formación de Recursos Humanos basada en Competencias</t>
  </si>
  <si>
    <t>Servicios de Educación Media Superior</t>
  </si>
  <si>
    <t>Formación y certificación para el trabajo</t>
  </si>
  <si>
    <t>Fondo Nacional Emprendedor</t>
  </si>
  <si>
    <t>Programa de Apoyos a Pequeños Productores</t>
  </si>
  <si>
    <t>08 Agricultura, Ganadería, Desarrollo Rural, Pesca y Alimentación</t>
  </si>
  <si>
    <t>Sistema educativo militar</t>
  </si>
  <si>
    <t>07 Defensa Nacional</t>
  </si>
  <si>
    <t>Enero - diciembre</t>
  </si>
  <si>
    <t>Programa Presupuestario</t>
  </si>
  <si>
    <t>Informes Sobre la Situación Económica, las Finanzas Públicas y la Deuda Pública, Anexos</t>
  </si>
  <si>
    <t>2_/  La variación del Presupuesto  Autorizado Anual respecto al monto Aprobado Anual es el resultado de la reasignación de recursos al Ramo 23 Provisiones Salariales y Económicas,  por los ajustes preventivos llevados a cabo por el Gobierno Federal  a fin de mantener el equilibrio presupuestal; de diversos ahorros y economias que se transfirieron al Ramo 23 Provisiones Salariales y Económicas; asi como al traspasos de recursos entre programas presupuestarios para la operación sustantiva de cada Ramo.</t>
  </si>
  <si>
    <t>Atención a Personas con Discapacidad</t>
  </si>
  <si>
    <t>Educación y cultura indígena</t>
  </si>
  <si>
    <t>Programa para el Mejoramiento de la Producción y la Productividad Indígena</t>
  </si>
  <si>
    <t>Programa de Infraestructura Indígena</t>
  </si>
  <si>
    <t>Programa de Derechos Indígenas</t>
  </si>
  <si>
    <t>Planeación y Articulación de la Acción Pública hacia los Pueblos Indígenas</t>
  </si>
  <si>
    <t>Actividades de apoyo administrativo</t>
  </si>
  <si>
    <t>Actividades de apoyo a la función pública y buen gobierno</t>
  </si>
  <si>
    <t>Atender asuntos relativos a la aplicación del Mecanismo Nacional de Promoción, Protección y Supervisión de la Convención sobre los derechos de las Personas con Discapacidad.</t>
  </si>
  <si>
    <t>Atender asuntos relacionados con víctimas del delito y de violaciones a derechos humanos.</t>
  </si>
  <si>
    <t xml:space="preserve">35 Comisión Nacional de los Derechos Humanos </t>
  </si>
  <si>
    <t>Fondo para la Accesibilidad en el Transporte Público para las Personas con Discapacidad</t>
  </si>
  <si>
    <t>Servicios a grupos con necesidades especiales</t>
  </si>
  <si>
    <t>Programa de estancias infantiles para apoyar a madres trabajadoras</t>
  </si>
  <si>
    <t>Programa de Empleo Temporal (PET)</t>
  </si>
  <si>
    <t>Programa de Coinversión Social</t>
  </si>
  <si>
    <t>Programa de Atención a Jornaleros Agrícolas</t>
  </si>
  <si>
    <t>Programa de Apoyo a las Instancias de Mujeres en las Entidades Federativas (PAIMEF)</t>
  </si>
  <si>
    <t>Desarrollo integral de las personas con discapacidad</t>
  </si>
  <si>
    <t>Articulación de políticas públicas integrales de juventud</t>
  </si>
  <si>
    <t>Adquisición de leche nacional</t>
  </si>
  <si>
    <t>Programa IMSS-PROSPERA</t>
  </si>
  <si>
    <t xml:space="preserve">15 Desarrollo Agrario, Territorial y Urbano </t>
  </si>
  <si>
    <t>Ejecución de los programas y acciones de la Política Laboral</t>
  </si>
  <si>
    <t xml:space="preserve">14 Trabajo y Previsión Social </t>
  </si>
  <si>
    <t>Servicios de asistencia social integral</t>
  </si>
  <si>
    <t>Seguro Médico Siglo XXI</t>
  </si>
  <si>
    <t>Salud materna, sexual y reproductiva</t>
  </si>
  <si>
    <t>Programa de Desarrollo Comunitario "Comunidad DIFerente"</t>
  </si>
  <si>
    <t>Programa de Atención a Personas con Discapacidad</t>
  </si>
  <si>
    <t>Investigación y desarrollo tecnológico en salud</t>
  </si>
  <si>
    <t>Formación y capacitación de recursos humanos para la salud</t>
  </si>
  <si>
    <t>Asistencia social y protección del paciente</t>
  </si>
  <si>
    <t>Apoyos para la protección de las personas en estado de necesidad</t>
  </si>
  <si>
    <t xml:space="preserve">12 Salud </t>
  </si>
  <si>
    <t>Programa Nacional de Convivencia Escolar</t>
  </si>
  <si>
    <t xml:space="preserve">Programa Nacional de Becas </t>
  </si>
  <si>
    <t xml:space="preserve">11 Educación Pública </t>
  </si>
  <si>
    <t>Atención, protección, servicios y asistencia consulares</t>
  </si>
  <si>
    <t xml:space="preserve">05 Relaciones Exteriores </t>
  </si>
  <si>
    <t>Consejo Nacional para Prevenir la Discriminación</t>
  </si>
  <si>
    <t xml:space="preserve">TOTAL </t>
  </si>
  <si>
    <t>Autorizado 
anual</t>
  </si>
  <si>
    <t xml:space="preserve">Porcentaje de avance </t>
  </si>
  <si>
    <t>Pemex Transformación Industrial</t>
  </si>
  <si>
    <t>Pemex-Exploración y Producción</t>
  </si>
  <si>
    <t>Comisión Nacional para el Uso Eficiente de la Energía</t>
  </si>
  <si>
    <t>Secretaría de Energía</t>
  </si>
  <si>
    <t>Procuraduría Federal de Protección al Ambiente</t>
  </si>
  <si>
    <t>Dirección General de Desarrollo de la Infraestructura Física</t>
  </si>
  <si>
    <t>Dirección General de Fibras Naturales y Biocombustibles</t>
  </si>
  <si>
    <t>Dirección General de Recursos Materiales y Servicios Generales</t>
  </si>
  <si>
    <t xml:space="preserve">1_/ De acuerdo con la Ley General de Contabilidad Gubernamental, corresponde al momento contable del gasto que refleja la cancelación total o parcial de las obligaciones de pago, que se concreta mediante el desembolso de efectivo o cualquier otro medio de pago. </t>
  </si>
  <si>
    <t>Actividades de apoyo Administrativo</t>
  </si>
  <si>
    <t>Apoyos para actividades científicas, tecnológicas y de innovación</t>
  </si>
  <si>
    <t>Promover, difundir y proteger los Derechos Humanos de los integrantes de pueblos y comunidades indígenas y atender asuntos de indígenas en reclusión</t>
  </si>
  <si>
    <t>35 Comisión Nacional de los Derechos Humanos</t>
  </si>
  <si>
    <t xml:space="preserve">FAM Asistencia Social </t>
  </si>
  <si>
    <t>FAIS Municipal y de las Demarcaciones Territoriales del Distrito Federal</t>
  </si>
  <si>
    <t>Fondo Regional</t>
  </si>
  <si>
    <t xml:space="preserve">23 Provisiones Salariales y Económicas </t>
  </si>
  <si>
    <t>Programa de Desarrollo Regional Turístico Sustentable y Pueblos Mágicos</t>
  </si>
  <si>
    <t>Comedores Comunitarios</t>
  </si>
  <si>
    <t>Pensión para Adultos Mayores</t>
  </si>
  <si>
    <t>Programa 3 x 1 para Migrantes</t>
  </si>
  <si>
    <t>Programas del Fondo Nacional de Fomento a las Artesanías (FONART)</t>
  </si>
  <si>
    <t>Programa de Abasto Rural a cargo de Diconsa, S.A. de C.V. (DICONSA)</t>
  </si>
  <si>
    <t>Programa de Abasto Social de Leche a cargo de Liconsa, S.A. de C.V.</t>
  </si>
  <si>
    <t>Adquisición de leche a productores nacionale</t>
  </si>
  <si>
    <t>Apoyos para el Desarrollo Forestal Sustentable</t>
  </si>
  <si>
    <t>Programa de Apoyo a la Infraestructura Hidroagrícola</t>
  </si>
  <si>
    <t>Agua Potable, Drenaje y Tratamiento</t>
  </si>
  <si>
    <t>Programa de Conservación para el Desarrollo Sostenible</t>
  </si>
  <si>
    <t>Infraestructura para la modernización y rehabilitación de riego y temporal tecnificado</t>
  </si>
  <si>
    <t>Infraestructura para la Protección de Centros de Población y Áreas Productivas</t>
  </si>
  <si>
    <t>Rehabilitación y Modernización de Presas y Estructuras de Cabeza</t>
  </si>
  <si>
    <t>Programa de Infraestructura</t>
  </si>
  <si>
    <t>Seguro Popular</t>
  </si>
  <si>
    <t>Fortalecimiento a la atención médica</t>
  </si>
  <si>
    <t>Rectoría en Salud</t>
  </si>
  <si>
    <t>Normar los servicios educativos</t>
  </si>
  <si>
    <t>Educación Inicial y Básica Comunitaria</t>
  </si>
  <si>
    <t>Educación para Adultos (INEA)</t>
  </si>
  <si>
    <t>Estudios y proyectos de construcción de caminos rurales y carreteras alimentadoras</t>
  </si>
  <si>
    <t>Conservación de infraestructura de caminos rurales y carreteras alimentadoras</t>
  </si>
  <si>
    <t>Proyectos de construcción de carreteras alimentadoras y caminos rurales</t>
  </si>
  <si>
    <t>Programa de Fomento a la Agricultura</t>
  </si>
  <si>
    <t>08 Agricultura, Ganadería,  Desarrollo Rural, Pesca y Alimentación</t>
  </si>
  <si>
    <t>Conducción de la política interior</t>
  </si>
  <si>
    <t>Autorizado al 
periodo</t>
  </si>
  <si>
    <t xml:space="preserve">Programa Presupuestario </t>
  </si>
  <si>
    <t>1_/ De acuerdo con la Ley General de Contablilidad Gubernamental, corresponde al momento contable del gasto que refleja la cancelación total o parcial de las obligaciones de pago, que se concreta mediante el desembolso de efectivo o cualquier otro medio de pago.</t>
  </si>
  <si>
    <t>Tribunales Agrarios</t>
  </si>
  <si>
    <t>Registro Agrario Nacional</t>
  </si>
  <si>
    <t>Procuraduría Agraria</t>
  </si>
  <si>
    <t>Dependencia SEDATU</t>
  </si>
  <si>
    <t>Desarrollo Agrario, Territorial y Urbano</t>
  </si>
  <si>
    <t>SNICS</t>
  </si>
  <si>
    <t>SIAP</t>
  </si>
  <si>
    <t>SENASICA</t>
  </si>
  <si>
    <t>INCA RURAL</t>
  </si>
  <si>
    <t>FIRCO</t>
  </si>
  <si>
    <t>FEESA</t>
  </si>
  <si>
    <t>Dependencia Sagarpa</t>
  </si>
  <si>
    <t>CONAZA</t>
  </si>
  <si>
    <t>CONAPESCA</t>
  </si>
  <si>
    <t>Comité Nacional para el Desarrollo Sustentable de la Caña de Azúcar</t>
  </si>
  <si>
    <t>ASERCA</t>
  </si>
  <si>
    <t>Agricultura, Ganadería, Desarrollo Rural, Pesca y Alimentación</t>
  </si>
  <si>
    <t>Gasto Administrativo</t>
  </si>
  <si>
    <t>Administrativa</t>
  </si>
  <si>
    <t>Regularización y Registro de Actos Jurídicos Agrarios</t>
  </si>
  <si>
    <t>Conflictos Agrarios y Obligaciones Jurídicas</t>
  </si>
  <si>
    <t>Archivo General Agrario</t>
  </si>
  <si>
    <t>Atención de aspectos agrarios</t>
  </si>
  <si>
    <t>Programa para la atención de aspectos agrarios</t>
  </si>
  <si>
    <t>Agraria</t>
  </si>
  <si>
    <t>Seguridad Social Cañeros</t>
  </si>
  <si>
    <t>IMSS-PROSPERA</t>
  </si>
  <si>
    <t>Aportaciones a Seguridad Social</t>
  </si>
  <si>
    <t>PROSPERA Salud</t>
  </si>
  <si>
    <t>Sistema de Protección Social en Salud (SPSS)</t>
  </si>
  <si>
    <t>Desarrollo de Capacidades Salud</t>
  </si>
  <si>
    <t>Salud en población rural</t>
  </si>
  <si>
    <t>Salud</t>
  </si>
  <si>
    <t>Programa de atención a las condiciones de salud en el medio rural</t>
  </si>
  <si>
    <t>Aportaciones Federales para Entidades Federativas y Municipios</t>
  </si>
  <si>
    <t>Programas Hidráulicos</t>
  </si>
  <si>
    <t>Programa de perforación y equipamiento de pozos agrícolas en estados afectados con sequía</t>
  </si>
  <si>
    <t>Infraestructura Hidroagrícola</t>
  </si>
  <si>
    <t>IMTA</t>
  </si>
  <si>
    <t>Medio Ambiente y Recursos Naturales</t>
  </si>
  <si>
    <t>Mantenimiento de Caminos Rurales</t>
  </si>
  <si>
    <t>Construcción de Caminos Rurales</t>
  </si>
  <si>
    <t>Infraestructura</t>
  </si>
  <si>
    <t>Comunicaciones y Transportes</t>
  </si>
  <si>
    <t>Programa de infraestructura en el medio rural</t>
  </si>
  <si>
    <t>Programa de Apoyo a las Instancias de Mujeres en las Entidades Federativas, PAIMEF</t>
  </si>
  <si>
    <t>Desarrollo Social</t>
  </si>
  <si>
    <t>Programa de atención a las mujeres en situación de violencia</t>
  </si>
  <si>
    <t>Adquisición de leche a productores nacionales</t>
  </si>
  <si>
    <t>Programa de apoyo a la adquisición de leche</t>
  </si>
  <si>
    <t>Consumo de leche Liconsa</t>
  </si>
  <si>
    <t>Programa Alimentario</t>
  </si>
  <si>
    <t>PROSPERA Alimentación</t>
  </si>
  <si>
    <t>Programa de Abasto Rural a cargo de DICONSA S.A. de C.V.</t>
  </si>
  <si>
    <t>Proyecto de Seguridad Alimentaria para Zonas Rurales</t>
  </si>
  <si>
    <t>Fomento al Consumo</t>
  </si>
  <si>
    <t>Programa de Fomento a la Productividad Pesquera y Acuícola</t>
  </si>
  <si>
    <t>Programa de Derecho a la Alimentación</t>
  </si>
  <si>
    <t>Atención a Indígenas (CDI)</t>
  </si>
  <si>
    <t>Entidades no Sectorizadas</t>
  </si>
  <si>
    <t>Coinversión Social</t>
  </si>
  <si>
    <t>PROSPERA Desarrollo Social</t>
  </si>
  <si>
    <t>Jornaleros Agrícolas</t>
  </si>
  <si>
    <t>Atención a la población agraria</t>
  </si>
  <si>
    <t>Atención a migrantes</t>
  </si>
  <si>
    <t xml:space="preserve">Infraestructura Rural </t>
  </si>
  <si>
    <t>Vivienda Rural</t>
  </si>
  <si>
    <t>Relaciones Exteriores</t>
  </si>
  <si>
    <t>Programa de atención a la pobreza en el medio rural</t>
  </si>
  <si>
    <t>Social</t>
  </si>
  <si>
    <t>PET</t>
  </si>
  <si>
    <t>Trabajadores Agrícolas Temporales</t>
  </si>
  <si>
    <t>Trabajo y Previsión Social</t>
  </si>
  <si>
    <t>Programa de mejoramiento de condiciones laborales en el medio rural</t>
  </si>
  <si>
    <t>Laboral</t>
  </si>
  <si>
    <t>PROSPERA Educación</t>
  </si>
  <si>
    <t>Educación Agropecuaria</t>
  </si>
  <si>
    <t>Desarrollo de Capacidades Educación</t>
  </si>
  <si>
    <t>Educación Pública</t>
  </si>
  <si>
    <t>Instituto Nacional de Pesca y Acuacultura (INAPESCA)</t>
  </si>
  <si>
    <t>Instituto Nacional de Investigaciones Forestales, Agrícolas y Pecuarias (INIFAP)</t>
  </si>
  <si>
    <t>Colegio Superior Agropecuario del Estado de Guerrero (CSAEGRO)</t>
  </si>
  <si>
    <t>Programa de Educación e Investigación</t>
  </si>
  <si>
    <t>Educativa</t>
  </si>
  <si>
    <t>Vida Silvestre</t>
  </si>
  <si>
    <t>PROFEPA</t>
  </si>
  <si>
    <t>PET (Incendios Forestales)</t>
  </si>
  <si>
    <t>Desarrollo Regional Sustentable</t>
  </si>
  <si>
    <t>Protección al medio ambiente en el medio rural</t>
  </si>
  <si>
    <t>Forestal</t>
  </si>
  <si>
    <t>Infraestructura Productiva para el Aprovechamiento Sustentable del Suelo y Agua (Ejecución Nacional)</t>
  </si>
  <si>
    <t>Sustentabilidad Pecuaria</t>
  </si>
  <si>
    <t>PROGAN Productivo</t>
  </si>
  <si>
    <t>Programa de Fomento Ganadero</t>
  </si>
  <si>
    <t>Energías Renovables</t>
  </si>
  <si>
    <t>Ordenamiento y Vigilancia Pesquera y Acuícola  </t>
  </si>
  <si>
    <t>Desarrollo de la Acuacultura</t>
  </si>
  <si>
    <t>Programa de Sustentabilidad de los Recursos Naturales</t>
  </si>
  <si>
    <t>Medio Ambiente</t>
  </si>
  <si>
    <t>Ecoturismo y Turismo Rural</t>
  </si>
  <si>
    <t>Turismo</t>
  </si>
  <si>
    <t>Fondo Nacional de Fomento a las Artesanías (FONART)</t>
  </si>
  <si>
    <t>Fondo Nacional Emprendedor (FNE)</t>
  </si>
  <si>
    <t>Economía</t>
  </si>
  <si>
    <t>Fondo SAGARPA-CONACYT</t>
  </si>
  <si>
    <t>Sistema Nacional de Investigación Agrícola</t>
  </si>
  <si>
    <t>Sistema Integral para el Desarrollo Sustentable de la Caña de Azúcar (SIDESCA)</t>
  </si>
  <si>
    <t>Sistema Nacional de Información para el Desarrollo Rural Sustentable (SNIDRUS)</t>
  </si>
  <si>
    <t>Sistema Nacional de Información para el Desarrollo Rural Sustentable</t>
  </si>
  <si>
    <t>Proyectos Productivos (FAPPA)  </t>
  </si>
  <si>
    <t>Programa de Incentivos para Productores de Maíz y Frijol (PIMAF)</t>
  </si>
  <si>
    <t>PROCAFÉ e Impulso Productivo al Café</t>
  </si>
  <si>
    <t>Fortalecimiento a Organizaciones Rurales  </t>
  </si>
  <si>
    <t>Extensionismo, Desarrollo de Capacidades y Asociatividad Productiva  </t>
  </si>
  <si>
    <t>El Campo en Nuestras Manos  </t>
  </si>
  <si>
    <t>Desarrollo de las Zona Áridas (PRODEZA)  </t>
  </si>
  <si>
    <t>Atención a Siniestros Agropecuarios  </t>
  </si>
  <si>
    <t>Arráigate Joven- Impulso Emprendedor  </t>
  </si>
  <si>
    <t>Vigilancia Epidemiológica, de plagas y Enfermedades Cuarentenarias  </t>
  </si>
  <si>
    <t>Inspección y Vigilancia Epidemiológica, de plagas y Enfermedades Reglamentadas no Cuarentenarias  </t>
  </si>
  <si>
    <t>Inocuidad Agroalimentaria, Acuícola y Pesquera  </t>
  </si>
  <si>
    <t>Campañas Fitozoosanitarias  </t>
  </si>
  <si>
    <t>Programa de Acciones Complementarias para Mejorar las Sanidades</t>
  </si>
  <si>
    <t>Programa de Sanidad e Inocuidad Agroalimentaria</t>
  </si>
  <si>
    <t>Riesgo Compartido</t>
  </si>
  <si>
    <t>Desarrollo Productivo del Sur Sureste y Zonas Económicas Especiales  </t>
  </si>
  <si>
    <t>Certificación y Normalización Agroalimentaria  </t>
  </si>
  <si>
    <t>Activos Productivos y Agrologística  </t>
  </si>
  <si>
    <t>Acceso al Financiamiento  </t>
  </si>
  <si>
    <t>Fortalecimiento a la Cadena Productiva</t>
  </si>
  <si>
    <t>Programa de Productividad y Competitividad Agroalimentaria</t>
  </si>
  <si>
    <t>Estrategias Integrales para la Cadena Productiva </t>
  </si>
  <si>
    <t>Capitalización Productiva Pecuaria </t>
  </si>
  <si>
    <t>Investigación, Innovación y Desarrollo Tecnológico Pecuarios</t>
  </si>
  <si>
    <t>PROAGRO Productivo  </t>
  </si>
  <si>
    <t>Mejoramiento Productivo de Suelo y Agua  </t>
  </si>
  <si>
    <t>Investigación, Innovación y Desarrollo Tecnológico Agrícola  </t>
  </si>
  <si>
    <t>Estrategias Integrales de Política Pública Agrícola  </t>
  </si>
  <si>
    <t>Capitalización Productiva Agrícola  </t>
  </si>
  <si>
    <t>Programa de Concurrencia con las Entidades Federativas</t>
  </si>
  <si>
    <t>Paquetes Productivos Pesqueros y Acuícolas</t>
  </si>
  <si>
    <t>Impulso a la Capitalización</t>
  </si>
  <si>
    <t>Programa de Fomento a la Inversión y Productividad</t>
  </si>
  <si>
    <t>Promoción Comercial y Fomento a las Exportaciones</t>
  </si>
  <si>
    <t>Incentivos a la Comercialización</t>
  </si>
  <si>
    <t>Programa de Apoyos a la Comercialización</t>
  </si>
  <si>
    <t>Competitividad</t>
  </si>
  <si>
    <t>Fondo de Capitalización e Inversión del Sector Rural (FOCIR)</t>
  </si>
  <si>
    <t>Fideicomisos Instituidos en Relación con la Agricultura (FIRA)</t>
  </si>
  <si>
    <t>Financiera Nacional de Desarrollo Agropecuario, Rural, Forestal y Pesquero (FND)</t>
  </si>
  <si>
    <t>Banco del Ahorro Nacional y Servicios Financieros SNC (BANSEFI)</t>
  </si>
  <si>
    <t>AGROASEMEX</t>
  </si>
  <si>
    <t>Hacienda y Crédito Público</t>
  </si>
  <si>
    <t>Programa de financiamiento y aseguramiento al medio rural</t>
  </si>
  <si>
    <t>Financiera</t>
  </si>
  <si>
    <t>Enero-diciembre</t>
  </si>
  <si>
    <t>2_/ El presupuesto no se suma en el total por ser recursos propios.</t>
  </si>
  <si>
    <t>Seguridad física en las instalaciones de electricidad</t>
  </si>
  <si>
    <t>Coordinación de las funciones y recursos para la infraestructura eléctrica</t>
  </si>
  <si>
    <t>Promoción de medidas para el ahorro y uso eficiente de la energía eléctrica</t>
  </si>
  <si>
    <t>Funciones en relación con Estrategias de Negocios Comerciales, así como potenciales nuevos negocios</t>
  </si>
  <si>
    <t>Operación de mecanismos para mejorar la comercialización de servicios y productos</t>
  </si>
  <si>
    <t>Servicios de infraestructura aplicable a telecomunicaciones</t>
  </si>
  <si>
    <t>Comercialización de energía eléctrica y productos asociados</t>
  </si>
  <si>
    <t>Operación y mantenimiento de la infraestructura del proceso de distribución de energía eléctrica</t>
  </si>
  <si>
    <t>Operación y mantenimiento de la Red Nacional de Transmisión</t>
  </si>
  <si>
    <t>Operación y mantenimiento de las centrales generadoras de energía eléctrica</t>
  </si>
  <si>
    <t>Equidad de Género</t>
  </si>
  <si>
    <t>Servicios de guardería</t>
  </si>
  <si>
    <t>Dirección, coordinación y control de la operación del Sistema Eléctrico Nacional</t>
  </si>
  <si>
    <t>Desarrollo Cultural</t>
  </si>
  <si>
    <t>Fortalecimiento a la Transversalidad de la Perspectiva de Género</t>
  </si>
  <si>
    <t>Fortalecimiento de la Igualdad Sustantiva entre Mujeres y Hombres</t>
  </si>
  <si>
    <t>Atención a Víctimas</t>
  </si>
  <si>
    <t>Regulación y permisos de Hidrocarburos</t>
  </si>
  <si>
    <t>Regulación y permisos de electricidad</t>
  </si>
  <si>
    <t xml:space="preserve">45 Comisión Reguladora de Energía  </t>
  </si>
  <si>
    <t>43 Instituto Federal de Telecomunicaciones</t>
  </si>
  <si>
    <t>Producción y difusión de información estadística y geográfica</t>
  </si>
  <si>
    <t>40 Información Nacional Estadística y Geográfica</t>
  </si>
  <si>
    <t>Becas de posgrado y apoyos a la calidad</t>
  </si>
  <si>
    <t>Promover, divulgar, dar seguimiento, evaluar y monitorear la política nacional en materia de Igualdad entre mujeres y hombres, y atender Asuntos de la mujer</t>
  </si>
  <si>
    <t xml:space="preserve">35 Comisión Nacional de los Derechos Humanos  </t>
  </si>
  <si>
    <t>Otorgamiento de prerrogativas a partidos políticos, fiscalización de sus recursos y administración de los tiempos del estado en radio y televisión</t>
  </si>
  <si>
    <t>Dirección, soporte jurídico electoral y apoyo logístico</t>
  </si>
  <si>
    <t>Capacitación y educación para el ejercicio democrático de la ciudadanía</t>
  </si>
  <si>
    <t xml:space="preserve">22 Instituto Nacional Electoral  </t>
  </si>
  <si>
    <t>Planeación y conducción de la política de turismo</t>
  </si>
  <si>
    <t xml:space="preserve">21 Turismo </t>
  </si>
  <si>
    <t>20 Desarrollo social</t>
  </si>
  <si>
    <t>Apoyo Económico a Viudas de Veteranos de la Revolución Mexicana</t>
  </si>
  <si>
    <t>Gestión, promoción, supervisión y evaluación del aprovechamiento sustentable de la energía</t>
  </si>
  <si>
    <t>Coordinación de la política energética en electricidad</t>
  </si>
  <si>
    <t>Regulación y supervisión de actividades nucleares y radiológicas</t>
  </si>
  <si>
    <t xml:space="preserve">18 Energía  </t>
  </si>
  <si>
    <t>Promoción del Desarrollo Humano y Planeación Institucional</t>
  </si>
  <si>
    <t>Investigar, perseguir y prevenir delitos del orden electoral</t>
  </si>
  <si>
    <t>Investigación académica en el marco de las ciencias penales</t>
  </si>
  <si>
    <t>Promoción del respeto a los derechos humanos y atención a víctimas del delito</t>
  </si>
  <si>
    <t>Investigar y perseguir los delitos relativos a la Delincuencia Organizada</t>
  </si>
  <si>
    <t>Investigar y perseguir los delitos del orden federal</t>
  </si>
  <si>
    <t>Programa de acceso al financiamiento para soluciones habitacionales</t>
  </si>
  <si>
    <t>Programa de Apoyo al Empleo (PAE)</t>
  </si>
  <si>
    <t>Procuración de justicia laboral</t>
  </si>
  <si>
    <t>14 Trabajo y Previsión Social</t>
  </si>
  <si>
    <t>Prevención y Control de Sobrepeso, Obesidad y Diabetes</t>
  </si>
  <si>
    <t>Programa de vacunación</t>
  </si>
  <si>
    <t>Programa Nacional de Inglés</t>
  </si>
  <si>
    <t>Políticas de igualdad de género en el sector educativo</t>
  </si>
  <si>
    <t xml:space="preserve">11 Educación Pública  </t>
  </si>
  <si>
    <t>Definición, conducción y supervisión de la política de comunicaciones y transportes</t>
  </si>
  <si>
    <t>Diseño y Aplicación de la Política Agropecuaria</t>
  </si>
  <si>
    <t>08  Agricultura, Ganadería,  Desarrollo Rural, Pesca y Alimentación</t>
  </si>
  <si>
    <t>Otros proyectos de infraestructura social</t>
  </si>
  <si>
    <t>Programa de igualdad entre mujeres y hombres SDN</t>
  </si>
  <si>
    <t xml:space="preserve">06 Hacienda y Crédito Público </t>
  </si>
  <si>
    <t>Promoción y defensa de los intereses de México en el ámbito multilateral</t>
  </si>
  <si>
    <t>Promover la Protección de los Derechos Humanos y Prevenir la Discriminación</t>
  </si>
  <si>
    <t>Fomento de la cultura de la participación ciudadana en la prevención del delito</t>
  </si>
  <si>
    <t>Programa de Derechos Humanos</t>
  </si>
  <si>
    <t>Implementar las políticas, programas y acciones tendientes a garantizar la seguridad pública de la Nación y sus habitantes</t>
  </si>
  <si>
    <t>Planeación demográfica del país</t>
  </si>
  <si>
    <t>Promover la atención y prevención de la violencia contra las mujeres</t>
  </si>
  <si>
    <t xml:space="preserve">04 Gobernación  </t>
  </si>
  <si>
    <t xml:space="preserve">H. Cámara de Senadores </t>
  </si>
  <si>
    <t xml:space="preserve">H. Cámara de Diputados </t>
  </si>
  <si>
    <t xml:space="preserve">Actividades derivadas del trabajo legislativo   </t>
  </si>
  <si>
    <t>01 Poder Legislativo</t>
  </si>
  <si>
    <t>Cuarto trimestre de 2018</t>
  </si>
  <si>
    <t>Fuente: Dependencias y Entidades de la Administración Pública Federal.</t>
  </si>
  <si>
    <t xml:space="preserve">n.a.: No aplica.
</t>
  </si>
  <si>
    <t xml:space="preserve">1_/ De acuerdo con la Ley General de Contabilidad Gubernamental, corresponde al momento contable del gasto, que refleja la cancelación total o parcial de las obligaciones de pago y que se concreta mediante el desembolso de efectivo o cualquier otro medio de pago.
</t>
  </si>
  <si>
    <t xml:space="preserve"> Nota: Las sumas parciales pueden no coincidir con el total, así como los cálculos porcentuales, debido al redondeo de las cifras.
</t>
  </si>
  <si>
    <t>Proyectos de infraestructura económica de electricidad (Pidiregas)</t>
  </si>
  <si>
    <t>Proyectos de infraestructura económica de electricidad</t>
  </si>
  <si>
    <t>Otros proyectos de infraestructura</t>
  </si>
  <si>
    <t>Proyectos de infraestructura económica de hidrocarburos</t>
  </si>
  <si>
    <t>47   Entidades no Sectorizadas</t>
  </si>
  <si>
    <t xml:space="preserve">Innovación tecnológica para incrementar la productividad de las empresas </t>
  </si>
  <si>
    <t xml:space="preserve">Becas de posgrado y apoyos a la calidad </t>
  </si>
  <si>
    <t>Investigación científica, desarrollo e innovación</t>
  </si>
  <si>
    <t>38   Consejo Nacional de Ciencia y Tecnología</t>
  </si>
  <si>
    <t>Fondo de Prevención de Desastres Naturales (FOPREDEN)</t>
  </si>
  <si>
    <t>Fondo de Desastres Naturales (FONDEN)</t>
  </si>
  <si>
    <t>23   Provisiones Salariales y Económicas</t>
  </si>
  <si>
    <t>21   Turismo</t>
  </si>
  <si>
    <t>Fondos de Diversificación Energética</t>
  </si>
  <si>
    <t xml:space="preserve">Gestión, promoción, supervisión y evaluación del aprovechamiento sustentable de la energía </t>
  </si>
  <si>
    <t>Coordinación de la política energética en hidrocarburos</t>
  </si>
  <si>
    <t xml:space="preserve">Coordinación de la política energética en electricidad </t>
  </si>
  <si>
    <t>Conducción de la política energética</t>
  </si>
  <si>
    <t>18   Energía</t>
  </si>
  <si>
    <t>Programa de Manejo de Áreas Naturales Protegidas</t>
  </si>
  <si>
    <t xml:space="preserve">Conservación y Aprovechamiento Sustentable de la Vida Silvestre </t>
  </si>
  <si>
    <t xml:space="preserve">Apoyos para el Desarrollo Forestal Sustentable </t>
  </si>
  <si>
    <t xml:space="preserve">Programa de Conservación para el Desarrollo Sostenible </t>
  </si>
  <si>
    <t>Infraestructura de agua potable, alcantarillado y saneamiento</t>
  </si>
  <si>
    <t xml:space="preserve">Normativa Ambiental e Instrumentos para el Desarrollo Sustentable </t>
  </si>
  <si>
    <t xml:space="preserve">Programas de Calidad del Aire y Verificación Vehicular </t>
  </si>
  <si>
    <t>Sistema Nacional de Áreas Naturales Protegidas</t>
  </si>
  <si>
    <t xml:space="preserve">Inspección y Vigilancia del Medio Ambiente y Recursos Naturales </t>
  </si>
  <si>
    <t>Regulación Ambiental</t>
  </si>
  <si>
    <t xml:space="preserve">Investigación en Cambio Climático, Sustentabilidad y Crecimiento Verde </t>
  </si>
  <si>
    <t xml:space="preserve">Protección Forestal </t>
  </si>
  <si>
    <t>Investigación científica y tecnológica</t>
  </si>
  <si>
    <t>Capacitación Ambiental y Desarrollo Sustentable</t>
  </si>
  <si>
    <t xml:space="preserve">16   Medio Ambiente y Recursos Naturales </t>
  </si>
  <si>
    <t>Programa de Prevención de Riesgos</t>
  </si>
  <si>
    <t xml:space="preserve"> 15   Desarrollo Agrario, Territorial y Urbano</t>
  </si>
  <si>
    <t>Emplear el Poder Naval de la Federación para salvaguardar la soberanía y seguridad nacionales</t>
  </si>
  <si>
    <t>13   Marina</t>
  </si>
  <si>
    <t>Vigilancia epidemiológica</t>
  </si>
  <si>
    <t>Protección Contra Riesgos Sanitarios</t>
  </si>
  <si>
    <t>12   Salud</t>
  </si>
  <si>
    <t>Promoción del comercio exterior y atracción de inversión extranjera directa</t>
  </si>
  <si>
    <t>10   Economía</t>
  </si>
  <si>
    <t>Reconstrucción y Conservación de Carreteras</t>
  </si>
  <si>
    <t>09   Comunicaciones y Transportes</t>
  </si>
  <si>
    <t>08   Agricultura, Ganadería, Desarrollo Rural, Pesca y Alimentación</t>
  </si>
  <si>
    <t xml:space="preserve">Coordinación del Sistema Nacional de Protección Civil </t>
  </si>
  <si>
    <t>04   Gobernación</t>
  </si>
  <si>
    <t xml:space="preserve">Aprobado 
anual
</t>
  </si>
  <si>
    <t>Prestaciones sociales</t>
  </si>
  <si>
    <t>Servicios educativos culturales y artísticos</t>
  </si>
  <si>
    <t>Servicios Cinematográficos</t>
  </si>
  <si>
    <t>Producción y distribución de libros y materiales artísticos y culturales</t>
  </si>
  <si>
    <t>Regulación y Supervisión de los sectores Telecomunicaciones y Radiodifusión</t>
  </si>
  <si>
    <t>Atender asuntos relacionados con niñas, niños y adolescentes</t>
  </si>
  <si>
    <t>FASSA</t>
  </si>
  <si>
    <t>Becas para la población atendida por el sector educativo</t>
  </si>
  <si>
    <t>Servicios de educación básica en el D.F.</t>
  </si>
  <si>
    <t>Protección y restitución de los derechos de las niñas, niños y adolescentes</t>
  </si>
  <si>
    <t>Programa de la Reforma Educativa</t>
  </si>
  <si>
    <t>Programa de Cultura Física y Deporte</t>
  </si>
  <si>
    <t>Producción y transmisión de materiales educativos</t>
  </si>
  <si>
    <t>Producción y distribución de libros y materiales educativos</t>
  </si>
  <si>
    <t>Evaluaciones de la calidad de la educación</t>
  </si>
  <si>
    <t>Escuelas de Tiempo Completo</t>
  </si>
  <si>
    <t>Diseño de la Política Educativa</t>
  </si>
  <si>
    <t xml:space="preserve">Desarrollo y aplicación de programas educativos en materia agropecuaria </t>
  </si>
  <si>
    <t>Coordinación con las instancias que integran el Sistema Nacional de Protección Integral de Niñas, Niños y Adolescentes</t>
  </si>
  <si>
    <t>Registro e Identificación de Población</t>
  </si>
  <si>
    <t>Atención a refugiados en el país</t>
  </si>
  <si>
    <t>Programa de Apoyos a la Cultura</t>
  </si>
  <si>
    <t>Fondo de Aportaciones para la Seguridad Pública de los Estados y del Distrito Federal [FASP]</t>
  </si>
  <si>
    <t>Fondo de Aportaciones para la Educación Tecnológica y de Adultos (Educación Tecnológica) [FAETA]</t>
  </si>
  <si>
    <t>Fondo de Aportaciones para el Fortalecimiento de los Municipios y de las Demarcaciones Territoriales del Distrito Federal [FORTAMUN]</t>
  </si>
  <si>
    <t>Subsidios a programas para jóvenes</t>
  </si>
  <si>
    <t>Instrumentación de la política laboral</t>
  </si>
  <si>
    <t>Capacitación para Incrementar la Productividad</t>
  </si>
  <si>
    <t xml:space="preserve">Apoyos a centros y organizaciones de educación
</t>
  </si>
  <si>
    <t>Atención al deporte</t>
  </si>
  <si>
    <t>Producción y distribución de libros y materiales culturales</t>
  </si>
  <si>
    <t>Derechos humanos</t>
  </si>
  <si>
    <t>Programa de la Secretaría de la Defensa Nacional en Apoyo a la Seguridad Pública</t>
  </si>
  <si>
    <t>Detección y prevención de ilícitos financieros</t>
  </si>
  <si>
    <t>Subsidios en materia de seguridad pública</t>
  </si>
  <si>
    <t>Programa Nacional de Prevención del Delito</t>
  </si>
  <si>
    <t>Coordinación con las instancias que integran el Sistema Nacional de Seguridad Pública</t>
  </si>
  <si>
    <t>Operativos para la prevención y disuasión del delito</t>
  </si>
  <si>
    <t>Servicios de protección, custodia, vigilancia y seguridad de personas, bienes e instalaciones</t>
  </si>
  <si>
    <r>
      <t xml:space="preserve">Gasto pagado </t>
    </r>
    <r>
      <rPr>
        <b/>
        <vertAlign val="superscript"/>
        <sz val="10"/>
        <color indexed="9"/>
        <rFont val="Montserrat"/>
      </rPr>
      <t>1_/</t>
    </r>
  </si>
  <si>
    <r>
      <t xml:space="preserve">Gasto pagado </t>
    </r>
    <r>
      <rPr>
        <b/>
        <vertAlign val="superscript"/>
        <sz val="10"/>
        <color theme="0"/>
        <rFont val="Montserrat"/>
      </rPr>
      <t>1_/</t>
    </r>
  </si>
  <si>
    <r>
      <t xml:space="preserve">1_/ </t>
    </r>
    <r>
      <rPr>
        <sz val="10"/>
        <color theme="1"/>
        <rFont val="Montserrat"/>
      </rPr>
      <t>De acuerdo con la Ley General de Contabilidad Gubernamental, corresponde al momento contable del gasto, que refleja la cancelación total o parcial de las obligaciones de pago y que se concreta mediante el desembolso de efectivo o cualquier otro medio de pago.</t>
    </r>
  </si>
  <si>
    <r>
      <t xml:space="preserve">Autorizado 
anual </t>
    </r>
    <r>
      <rPr>
        <b/>
        <vertAlign val="superscript"/>
        <sz val="10"/>
        <color indexed="9"/>
        <rFont val="Montserrat"/>
      </rPr>
      <t>2_/</t>
    </r>
  </si>
  <si>
    <r>
      <t>Pensión para Adultos Mayores</t>
    </r>
    <r>
      <rPr>
        <vertAlign val="superscript"/>
        <sz val="10"/>
        <color theme="1"/>
        <rFont val="Montserrat"/>
      </rPr>
      <t xml:space="preserve"> </t>
    </r>
  </si>
  <si>
    <r>
      <t xml:space="preserve">18 Energía  </t>
    </r>
    <r>
      <rPr>
        <b/>
        <vertAlign val="superscript"/>
        <sz val="10"/>
        <rFont val="Montserrat"/>
      </rPr>
      <t>2_/</t>
    </r>
  </si>
  <si>
    <r>
      <t xml:space="preserve">GYR Instituto Mexicano del Seguro Social   </t>
    </r>
    <r>
      <rPr>
        <b/>
        <vertAlign val="superscript"/>
        <sz val="10"/>
        <rFont val="Montserrat"/>
      </rPr>
      <t xml:space="preserve">2_/  </t>
    </r>
  </si>
  <si>
    <r>
      <t xml:space="preserve">GYN Instituto de Seguridad y Servicios Sociales de los Trabajadores del Estado   </t>
    </r>
    <r>
      <rPr>
        <b/>
        <vertAlign val="superscript"/>
        <sz val="10"/>
        <rFont val="Montserrat"/>
      </rPr>
      <t>2_/</t>
    </r>
  </si>
  <si>
    <t xml:space="preserve">Vertiente/Programa PEC / Ramo / Componente / Subcomponente / Rama Productiva  </t>
  </si>
  <si>
    <r>
      <rPr>
        <sz val="10"/>
        <color theme="1"/>
        <rFont val="Montserrat Bold"/>
      </rPr>
      <t>ANEXO 11 DEL DPEF 2018
EVOLUCIÓN DE LAS EROGACIONES CORRESPONDIENTES AL PROGRAMA ESPECIAL CONCURRENTE PARA EL DESARROLLO RURAL SUSTENTABLE
Enero-diciembre</t>
    </r>
    <r>
      <rPr>
        <sz val="10"/>
        <color theme="1"/>
        <rFont val="Montserrat"/>
      </rPr>
      <t xml:space="preserve">
(Millones de pesos)</t>
    </r>
  </si>
  <si>
    <r>
      <rPr>
        <sz val="10"/>
        <color theme="1"/>
        <rFont val="Montserrat Bold"/>
      </rPr>
      <t>ANEXO 10 DEL DPEF 2018
EVOLUCIÓN DE LAS EROGACIONES PARA EL DESARROLLO INTEGRAL DE LOS PUEBLOS Y COMUNIDADES INDÍGENAS
Enero-diciembre</t>
    </r>
    <r>
      <rPr>
        <sz val="10"/>
        <color theme="1"/>
        <rFont val="Montserrat"/>
      </rPr>
      <t xml:space="preserve">
(Pesos)</t>
    </r>
  </si>
  <si>
    <r>
      <rPr>
        <sz val="10"/>
        <color theme="1"/>
        <rFont val="Montserrat Bold"/>
      </rPr>
      <t>ANEXO 13 DEL DPEF 2018
EVOLUCIÓN DE LAS EROGACIONES PARA LA IGUALDAD ENTRE MUJERES Y HOMBRES
Enero-diciembre</t>
    </r>
    <r>
      <rPr>
        <sz val="10"/>
        <color theme="1"/>
        <rFont val="Montserrat"/>
      </rPr>
      <t xml:space="preserve">
(Pesos)</t>
    </r>
  </si>
  <si>
    <r>
      <rPr>
        <sz val="10"/>
        <color theme="1"/>
        <rFont val="Montserrat Bold"/>
      </rPr>
      <t>ANEXO 15 DEL DPEF 2018
EVOLUCIÓN DE LAS EROGACIONES PARA LA ESTRATEGIA DE TRANSICIÓN PARA PROMOVER EL USO DE TECNOLOGÍAS Y COMBUSTIBLES MÁS LIMPIOS
Enero-diciembre</t>
    </r>
    <r>
      <rPr>
        <sz val="10"/>
        <color theme="1"/>
        <rFont val="Montserrat"/>
      </rPr>
      <t xml:space="preserve">
(Pesos)</t>
    </r>
  </si>
  <si>
    <r>
      <rPr>
        <sz val="10"/>
        <color theme="1"/>
        <rFont val="Montserrat Bold"/>
      </rPr>
      <t>ANEXO 16 DEL DPEF 2018
EVOLUCIÓN DE LAS EROGACIONES PARA LA ADAPTACIÓN Y MITIGACIÓN DE LOS EFECTOS DEL CAMBIO CLIMÁTICO 
Enero-diciembre</t>
    </r>
    <r>
      <rPr>
        <sz val="10"/>
        <color theme="1"/>
        <rFont val="Montserrat"/>
      </rPr>
      <t xml:space="preserve">
(Pesos)</t>
    </r>
  </si>
  <si>
    <r>
      <rPr>
        <sz val="10"/>
        <color theme="1"/>
        <rFont val="Montserrat Bold"/>
      </rPr>
      <t>ANEXO 17 DEL DPEF 2018
EVOLUCIÓN DE LAS EROGACIONES PARA EL DESARROLLO DE LOS JÓVENES
Enero-diciembre</t>
    </r>
    <r>
      <rPr>
        <sz val="10"/>
        <color theme="1"/>
        <rFont val="Montserrat"/>
      </rPr>
      <t xml:space="preserve">
(Pesos)</t>
    </r>
  </si>
  <si>
    <r>
      <rPr>
        <sz val="10"/>
        <color theme="1"/>
        <rFont val="Montserrat Bold"/>
      </rPr>
      <t>ANEXO 18 DEL DPEF 2018
EVOLUCIÓN DE LAS EROGACIONES CORRESPONDIENTES AL ANEXO RECURSOS PARA LA ATENCIÓN DE NIÑAS, NIÑOS Y ADOLESCENTES
Enero-diciembre</t>
    </r>
    <r>
      <rPr>
        <sz val="10"/>
        <color theme="1"/>
        <rFont val="Montserrat"/>
      </rPr>
      <t xml:space="preserve">
(Pesos)</t>
    </r>
  </si>
  <si>
    <r>
      <rPr>
        <sz val="10"/>
        <color theme="1"/>
        <rFont val="Montserrat Bold"/>
      </rPr>
      <t>ANEXO 19 DEL DPEF 2018
ACCIONES PARA LA PREVENCIÓN DEL DELITO, COMBATE A LAS ADICCIONES, RESCATE DE ESPACIOS PÚBLICOS Y PROMOCIÓN DE PROYECTOS PRODUCTIVOS
Enero-diciembre</t>
    </r>
    <r>
      <rPr>
        <sz val="10"/>
        <color theme="1"/>
        <rFont val="Montserrat"/>
      </rPr>
      <t xml:space="preserve">
(Pesos)</t>
    </r>
  </si>
  <si>
    <r>
      <t>Dirección General de Planeación y Evaluación</t>
    </r>
    <r>
      <rPr>
        <vertAlign val="superscript"/>
        <sz val="10"/>
        <rFont val="Montserrat"/>
      </rPr>
      <t xml:space="preserve">  2_/</t>
    </r>
  </si>
  <si>
    <r>
      <t>Coordinación General de Comunicación Social</t>
    </r>
    <r>
      <rPr>
        <vertAlign val="superscript"/>
        <sz val="10"/>
        <rFont val="Montserrat"/>
      </rPr>
      <t xml:space="preserve">  2_/</t>
    </r>
  </si>
  <si>
    <r>
      <t>CFE Consolidado</t>
    </r>
    <r>
      <rPr>
        <vertAlign val="superscript"/>
        <sz val="10"/>
        <rFont val="Montserrat"/>
      </rPr>
      <t xml:space="preserve">  3_/</t>
    </r>
  </si>
  <si>
    <t>Informes Sobre la Situación Económica, las Finanzas Públicas y la Deuda Pública,
Anexos</t>
  </si>
  <si>
    <t xml:space="preserve"> </t>
  </si>
  <si>
    <t xml:space="preserve">08 Agricultura, Ganadería, Desarrollo Rural, Pesca y Alimentación </t>
  </si>
  <si>
    <t>22 Instituto Nacional Electoral</t>
  </si>
  <si>
    <t>06 Hacienda y Crédito Público</t>
  </si>
  <si>
    <t>Nota: Las sumas parciales pueden no coincidir con el total, así como los cálculos porcentuales, debido al redondeo de las cifras.
n.a.: No aplica.
1_/ De acuerdo con la Ley General de Contabilidad Gubernamental, corresponde al momento contable del gasto, que refleja la cancelación total o parcial de las obligaciones de pago y que se concreta mediante el desembolso de efectivo o cualquier otro medio de pago.
2_/ Los recursos aprobados se transfieren, conforme a la normatividad aplicable, mediante adecuación presupuestaria al Ramo 18 Energía, dependencia que ejerció los recursos autorizados, a través de la Dirección General de Planificación e Integración Energética y del Instituto Mexicano del Petróleo.
Fuente: Dependencias y Entidades de la Administración Pública Federal.</t>
  </si>
  <si>
    <r>
      <t xml:space="preserve">Unidad de Política y Control Presupuestario </t>
    </r>
    <r>
      <rPr>
        <vertAlign val="superscript"/>
        <sz val="10"/>
        <rFont val="Montserrat"/>
      </rPr>
      <t>2_/</t>
    </r>
  </si>
  <si>
    <r>
      <t>Nota: Las sumas parciales pueden no coincidir con el total, así como los cálculos porcentuales, debido al redondeo de las cifras.
          Las cifras reportadas son preliminares debido a que algunos programas presupuestarios aún tienen montos pendientes de pago, las cifras definitivas se reflejarán en el informe de la Cuenta de la Hacienda Pública Federal 2018.
1_/</t>
    </r>
    <r>
      <rPr>
        <vertAlign val="superscript"/>
        <sz val="10"/>
        <rFont val="Montserrat"/>
      </rPr>
      <t xml:space="preserve"> </t>
    </r>
    <r>
      <rPr>
        <sz val="10"/>
        <rFont val="Montserrat"/>
      </rPr>
      <t xml:space="preserve">De acuerdo con la Ley General de Contabilidad Gubernamental, corresponde al momento contable del gasto que refleja la cancelación total o parcial de las obligaciones de pago, que se concreta mediante el desembolso de efectivo o cualquier otro medio de pago.
</t>
    </r>
  </si>
  <si>
    <r>
      <t xml:space="preserve">Nota: Las sumas parciales pueden no coincidir con el total, así como los cálculos porcentuales, debido al redondeo de las cifras.
</t>
    </r>
    <r>
      <rPr>
        <vertAlign val="superscript"/>
        <sz val="10"/>
        <color theme="1"/>
        <rFont val="Montserrat"/>
      </rPr>
      <t xml:space="preserve">1_/ </t>
    </r>
    <r>
      <rPr>
        <sz val="10"/>
        <color theme="1"/>
        <rFont val="Montserrat"/>
      </rPr>
      <t xml:space="preserve">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10"/>
        <color theme="1"/>
        <rFont val="Montserrat"/>
      </rPr>
      <t>2_/</t>
    </r>
    <r>
      <rPr>
        <sz val="10"/>
        <color theme="1"/>
        <rFont val="Montserrat"/>
      </rPr>
      <t xml:space="preserve"> Conforme a las Reglas de Operación de la SAGARPA, se incorporó la UR 514 con el fin de coordinar la evaluación externa del programa, y la UR 111  para realizar la divulgación del mismo a través de medios masivos de comunicación.
</t>
    </r>
    <r>
      <rPr>
        <vertAlign val="superscript"/>
        <sz val="10"/>
        <color theme="1"/>
        <rFont val="Montserrat"/>
      </rPr>
      <t xml:space="preserve">3_/ </t>
    </r>
    <r>
      <rPr>
        <sz val="10"/>
        <color theme="1"/>
        <rFont val="Montserrat"/>
      </rPr>
      <t>Incluye los Proyectos de Infraestructura Productiva de Largo Plazo.
Fuente: Dependencias y Entidades de la Administración Pública Federal.</t>
    </r>
  </si>
  <si>
    <r>
      <t xml:space="preserve">TYY PEMEX </t>
    </r>
    <r>
      <rPr>
        <b/>
        <vertAlign val="superscript"/>
        <sz val="10"/>
        <rFont val="Montserrat"/>
      </rPr>
      <t>2_/</t>
    </r>
  </si>
  <si>
    <r>
      <t xml:space="preserve">TVV Comisión Federal de Electricidad  </t>
    </r>
    <r>
      <rPr>
        <b/>
        <vertAlign val="superscript"/>
        <sz val="10"/>
        <rFont val="Montserrat"/>
      </rPr>
      <t>2_/</t>
    </r>
  </si>
  <si>
    <t>TYY Petróleos Mexicanos</t>
  </si>
  <si>
    <t>TVV Comisión Federal de Electricidad</t>
  </si>
  <si>
    <t>TYY   Petróleos Mexicanos</t>
  </si>
  <si>
    <t>TVV   Comisión Federal de Electricidad</t>
  </si>
  <si>
    <r>
      <rPr>
        <sz val="10"/>
        <color theme="1"/>
        <rFont val="Montserrat Bold"/>
      </rPr>
      <t>ANEXO 14 DEL DPEF 2018
EVOLUCIÓN DE LAS EROGACIONES CORRESPONDIENTES AL ANEXO RECURSOS PARA LA ATENCIÓN DE GRUPOS VULNERABLES
Enero-diciembre</t>
    </r>
    <r>
      <rPr>
        <sz val="10"/>
        <color theme="1"/>
        <rFont val="Montserrat"/>
      </rPr>
      <t xml:space="preserve">
(Pesos)</t>
    </r>
  </si>
  <si>
    <r>
      <rPr>
        <sz val="10"/>
        <color theme="1"/>
        <rFont val="Montserrat Bold"/>
      </rPr>
      <t>ANEXO 12 DEL DPEF 2018
EVOLUCIÓN DE LAS EROGACIONES CORRESPONDIENTES AL PROGRAMA DE CIENCIA, TECNOLOGÍA E INNOVACIÓN
Enero-diciembre</t>
    </r>
    <r>
      <rPr>
        <sz val="10"/>
        <color theme="1"/>
        <rFont val="Montserrat"/>
      </rPr>
      <t xml:space="preserve">
(Pesos)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</si>
</sst>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#,##0_ ;[Red]\-#,##0\ "/>
    <numFmt numFmtId="165" formatCode="_-* #,##0_-;\-* #,##0_-;_-* &quot;-&quot;??_-;_-@_-"/>
    <numFmt numFmtId="166" formatCode="#,##0.0"/>
    <numFmt numFmtId="167" formatCode="0.0"/>
    <numFmt numFmtId="168" formatCode="#,##0_ ;\-#,##0\ "/>
    <numFmt numFmtId="169" formatCode="#,##0.0_ ;[Red]\-#,##0.0\ "/>
    <numFmt numFmtId="170" formatCode="#,##0.0000_ ;[Red]\-#,##0.0000\ "/>
    <numFmt numFmtId="171" formatCode="#,##0.0000000"/>
    <numFmt numFmtId="172" formatCode="_-* #,##0.0_-;\-* #,##0.0_-;_-* &quot;-&quot;??_-;_-@_-"/>
    <numFmt numFmtId="173" formatCode="0.0_ ;[Red]\-0.0\ 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Gill Sans"/>
      <family val="2"/>
    </font>
    <font>
      <b/>
      <sz val="10"/>
      <name val="Montserrat"/>
    </font>
    <font>
      <sz val="10"/>
      <color theme="1"/>
      <name val="Montserrat"/>
    </font>
    <font>
      <b/>
      <sz val="10"/>
      <color theme="0"/>
      <name val="Montserrat"/>
    </font>
    <font>
      <b/>
      <sz val="10"/>
      <color theme="1"/>
      <name val="Montserrat"/>
    </font>
    <font>
      <sz val="10"/>
      <name val="Montserrat"/>
    </font>
    <font>
      <sz val="10"/>
      <color theme="0"/>
      <name val="Montserrat"/>
    </font>
    <font>
      <b/>
      <sz val="10"/>
      <color indexed="9"/>
      <name val="Montserrat"/>
    </font>
    <font>
      <b/>
      <vertAlign val="superscript"/>
      <sz val="10"/>
      <color indexed="9"/>
      <name val="Montserrat"/>
    </font>
    <font>
      <sz val="10"/>
      <color theme="0" tint="-0.499984740745262"/>
      <name val="Montserrat"/>
    </font>
    <font>
      <u/>
      <sz val="10"/>
      <color theme="0"/>
      <name val="Montserrat"/>
    </font>
    <font>
      <b/>
      <vertAlign val="superscript"/>
      <sz val="10"/>
      <color theme="0"/>
      <name val="Montserrat"/>
    </font>
    <font>
      <vertAlign val="superscript"/>
      <sz val="10"/>
      <color theme="1"/>
      <name val="Montserrat"/>
    </font>
    <font>
      <vertAlign val="superscript"/>
      <sz val="10"/>
      <name val="Montserrat"/>
    </font>
    <font>
      <b/>
      <vertAlign val="superscript"/>
      <sz val="10"/>
      <name val="Montserrat"/>
    </font>
    <font>
      <sz val="10"/>
      <color theme="1"/>
      <name val="Montserrat Bold"/>
    </font>
    <font>
      <b/>
      <sz val="10"/>
      <name val="Montserrat Bold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D4C19C"/>
        <bgColor rgb="FF000000"/>
      </patternFill>
    </fill>
  </fills>
  <borders count="5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</cellStyleXfs>
  <cellXfs count="354"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Fill="1" applyBorder="1"/>
    <xf numFmtId="0" fontId="7" fillId="0" borderId="0" xfId="0" applyFont="1" applyAlignment="1">
      <alignment horizontal="left"/>
    </xf>
    <xf numFmtId="3" fontId="7" fillId="0" borderId="0" xfId="0" applyNumberFormat="1" applyFont="1"/>
    <xf numFmtId="165" fontId="7" fillId="0" borderId="0" xfId="1" applyNumberFormat="1" applyFont="1"/>
    <xf numFmtId="165" fontId="10" fillId="0" borderId="0" xfId="1" applyNumberFormat="1" applyFont="1" applyAlignment="1">
      <alignment vertical="center"/>
    </xf>
    <xf numFmtId="0" fontId="9" fillId="0" borderId="0" xfId="0" applyFont="1" applyFill="1" applyBorder="1"/>
    <xf numFmtId="0" fontId="7" fillId="0" borderId="0" xfId="0" applyFont="1" applyAlignment="1">
      <alignment vertical="top"/>
    </xf>
    <xf numFmtId="0" fontId="6" fillId="0" borderId="0" xfId="0" applyFont="1" applyFill="1" applyAlignment="1">
      <alignment horizontal="left" vertical="top" wrapText="1"/>
    </xf>
    <xf numFmtId="43" fontId="7" fillId="0" borderId="0" xfId="1" applyFont="1" applyFill="1" applyAlignment="1">
      <alignment vertical="top"/>
    </xf>
    <xf numFmtId="167" fontId="7" fillId="0" borderId="0" xfId="0" applyNumberFormat="1" applyFont="1" applyFill="1" applyAlignment="1">
      <alignment vertical="top"/>
    </xf>
    <xf numFmtId="0" fontId="7" fillId="0" borderId="0" xfId="0" applyFont="1" applyFill="1" applyAlignment="1">
      <alignment vertical="top"/>
    </xf>
    <xf numFmtId="0" fontId="10" fillId="0" borderId="0" xfId="0" applyFont="1" applyAlignment="1">
      <alignment vertical="top"/>
    </xf>
    <xf numFmtId="167" fontId="7" fillId="0" borderId="0" xfId="0" applyNumberFormat="1" applyFont="1" applyAlignment="1">
      <alignment vertical="top"/>
    </xf>
    <xf numFmtId="166" fontId="7" fillId="0" borderId="0" xfId="0" applyNumberFormat="1" applyFont="1" applyAlignment="1">
      <alignment vertical="top"/>
    </xf>
    <xf numFmtId="166" fontId="7" fillId="0" borderId="0" xfId="1" applyNumberFormat="1" applyFont="1" applyAlignment="1">
      <alignment horizontal="right" vertical="top"/>
    </xf>
    <xf numFmtId="166" fontId="7" fillId="0" borderId="0" xfId="1" applyNumberFormat="1" applyFont="1" applyFill="1" applyAlignment="1">
      <alignment horizontal="right" vertical="top"/>
    </xf>
    <xf numFmtId="0" fontId="7" fillId="0" borderId="0" xfId="0" applyFont="1" applyFill="1"/>
    <xf numFmtId="0" fontId="12" fillId="0" borderId="0" xfId="0" applyFont="1" applyFill="1" applyAlignment="1">
      <alignment vertical="top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Border="1" applyAlignment="1">
      <alignment vertical="top"/>
    </xf>
    <xf numFmtId="164" fontId="7" fillId="0" borderId="0" xfId="0" applyNumberFormat="1" applyFont="1" applyAlignment="1">
      <alignment vertical="top"/>
    </xf>
    <xf numFmtId="0" fontId="7" fillId="0" borderId="0" xfId="0" applyFont="1" applyFill="1" applyAlignment="1">
      <alignment horizontal="left" vertical="center" wrapText="1"/>
    </xf>
    <xf numFmtId="3" fontId="12" fillId="5" borderId="0" xfId="0" applyNumberFormat="1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vertical="top"/>
    </xf>
    <xf numFmtId="0" fontId="12" fillId="5" borderId="0" xfId="0" applyFont="1" applyFill="1" applyBorder="1" applyAlignment="1">
      <alignment horizontal="center" vertical="top"/>
    </xf>
    <xf numFmtId="0" fontId="12" fillId="5" borderId="1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wrapText="1"/>
    </xf>
    <xf numFmtId="0" fontId="12" fillId="5" borderId="0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/>
    </xf>
    <xf numFmtId="0" fontId="6" fillId="4" borderId="0" xfId="2" applyFont="1" applyFill="1" applyBorder="1" applyAlignment="1">
      <alignment vertical="top"/>
    </xf>
    <xf numFmtId="169" fontId="6" fillId="4" borderId="0" xfId="2" applyNumberFormat="1" applyFont="1" applyFill="1" applyBorder="1" applyAlignment="1">
      <alignment vertical="top"/>
    </xf>
    <xf numFmtId="164" fontId="6" fillId="4" borderId="0" xfId="1" applyNumberFormat="1" applyFont="1" applyFill="1" applyBorder="1" applyAlignment="1">
      <alignment vertical="top"/>
    </xf>
    <xf numFmtId="167" fontId="9" fillId="4" borderId="0" xfId="0" applyNumberFormat="1" applyFont="1" applyFill="1" applyBorder="1" applyAlignment="1">
      <alignment horizontal="right" vertical="top"/>
    </xf>
    <xf numFmtId="169" fontId="7" fillId="0" borderId="0" xfId="1" applyNumberFormat="1" applyFont="1" applyAlignment="1">
      <alignment vertical="top"/>
    </xf>
    <xf numFmtId="169" fontId="7" fillId="0" borderId="0" xfId="0" applyNumberFormat="1" applyFont="1" applyAlignment="1">
      <alignment vertical="top"/>
    </xf>
    <xf numFmtId="173" fontId="7" fillId="0" borderId="0" xfId="1" applyNumberFormat="1" applyFont="1" applyAlignment="1">
      <alignment vertical="top"/>
    </xf>
    <xf numFmtId="173" fontId="7" fillId="0" borderId="0" xfId="0" applyNumberFormat="1" applyFont="1" applyAlignment="1">
      <alignment vertical="top"/>
    </xf>
    <xf numFmtId="0" fontId="10" fillId="4" borderId="0" xfId="2" applyFont="1" applyFill="1" applyBorder="1" applyAlignment="1">
      <alignment vertical="top"/>
    </xf>
    <xf numFmtId="3" fontId="10" fillId="4" borderId="0" xfId="1" applyNumberFormat="1" applyFont="1" applyFill="1" applyBorder="1" applyAlignment="1">
      <alignment vertical="top" wrapText="1"/>
    </xf>
    <xf numFmtId="164" fontId="10" fillId="4" borderId="0" xfId="1" applyNumberFormat="1" applyFont="1" applyFill="1" applyBorder="1" applyAlignment="1">
      <alignment vertical="top" wrapText="1"/>
    </xf>
    <xf numFmtId="167" fontId="7" fillId="4" borderId="0" xfId="0" applyNumberFormat="1" applyFont="1" applyFill="1" applyBorder="1" applyAlignment="1">
      <alignment horizontal="right" vertical="top"/>
    </xf>
    <xf numFmtId="164" fontId="6" fillId="4" borderId="0" xfId="1" applyNumberFormat="1" applyFont="1" applyFill="1" applyBorder="1" applyAlignment="1">
      <alignment vertical="top" wrapText="1"/>
    </xf>
    <xf numFmtId="0" fontId="10" fillId="4" borderId="0" xfId="2" applyFont="1" applyFill="1" applyBorder="1" applyAlignment="1">
      <alignment horizontal="left" vertical="top" wrapText="1"/>
    </xf>
    <xf numFmtId="164" fontId="10" fillId="4" borderId="0" xfId="1" applyNumberFormat="1" applyFont="1" applyFill="1" applyBorder="1" applyAlignment="1">
      <alignment vertical="top"/>
    </xf>
    <xf numFmtId="166" fontId="10" fillId="4" borderId="0" xfId="1" applyNumberFormat="1" applyFont="1" applyFill="1" applyBorder="1" applyAlignment="1">
      <alignment vertical="top" wrapText="1"/>
    </xf>
    <xf numFmtId="0" fontId="9" fillId="0" borderId="0" xfId="0" applyFont="1" applyFill="1" applyAlignment="1">
      <alignment vertical="top"/>
    </xf>
    <xf numFmtId="0" fontId="10" fillId="4" borderId="0" xfId="2" applyFont="1" applyFill="1" applyBorder="1" applyAlignment="1">
      <alignment horizontal="left" vertical="top"/>
    </xf>
    <xf numFmtId="164" fontId="7" fillId="4" borderId="0" xfId="1" applyNumberFormat="1" applyFont="1" applyFill="1" applyBorder="1" applyAlignment="1">
      <alignment vertical="top"/>
    </xf>
    <xf numFmtId="4" fontId="10" fillId="4" borderId="0" xfId="1" applyNumberFormat="1" applyFont="1" applyFill="1" applyBorder="1" applyAlignment="1">
      <alignment vertical="top" wrapText="1"/>
    </xf>
    <xf numFmtId="0" fontId="10" fillId="4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7" fillId="4" borderId="0" xfId="0" applyFont="1" applyFill="1" applyAlignment="1">
      <alignment vertical="top"/>
    </xf>
    <xf numFmtId="165" fontId="7" fillId="0" borderId="0" xfId="1" applyNumberFormat="1" applyFont="1" applyFill="1" applyAlignment="1">
      <alignment vertical="top"/>
    </xf>
    <xf numFmtId="0" fontId="6" fillId="4" borderId="0" xfId="2" applyFont="1" applyFill="1" applyBorder="1" applyAlignment="1">
      <alignment vertical="center"/>
    </xf>
    <xf numFmtId="43" fontId="9" fillId="4" borderId="0" xfId="1" applyFont="1" applyFill="1" applyBorder="1" applyAlignment="1">
      <alignment vertical="top"/>
    </xf>
    <xf numFmtId="3" fontId="6" fillId="4" borderId="0" xfId="12" applyNumberFormat="1" applyFont="1" applyFill="1" applyBorder="1" applyAlignment="1">
      <alignment vertical="top"/>
    </xf>
    <xf numFmtId="3" fontId="10" fillId="4" borderId="0" xfId="1" applyNumberFormat="1" applyFont="1" applyFill="1" applyBorder="1" applyAlignment="1">
      <alignment vertical="top"/>
    </xf>
    <xf numFmtId="3" fontId="6" fillId="4" borderId="0" xfId="1" applyNumberFormat="1" applyFont="1" applyFill="1" applyBorder="1" applyAlignment="1">
      <alignment vertical="top"/>
    </xf>
    <xf numFmtId="165" fontId="7" fillId="2" borderId="0" xfId="1" applyNumberFormat="1" applyFont="1" applyFill="1" applyBorder="1" applyAlignment="1">
      <alignment horizontal="center" vertical="center"/>
    </xf>
    <xf numFmtId="165" fontId="12" fillId="5" borderId="0" xfId="1" applyNumberFormat="1" applyFont="1" applyFill="1" applyBorder="1" applyAlignment="1">
      <alignment horizontal="center" vertical="center"/>
    </xf>
    <xf numFmtId="3" fontId="9" fillId="4" borderId="0" xfId="0" applyNumberFormat="1" applyFont="1" applyFill="1" applyBorder="1" applyAlignment="1">
      <alignment vertical="top"/>
    </xf>
    <xf numFmtId="3" fontId="10" fillId="4" borderId="0" xfId="0" applyNumberFormat="1" applyFont="1" applyFill="1" applyBorder="1" applyAlignment="1">
      <alignment vertical="top"/>
    </xf>
    <xf numFmtId="0" fontId="6" fillId="0" borderId="0" xfId="2" applyFont="1" applyFill="1" applyBorder="1" applyAlignment="1">
      <alignment vertical="top"/>
    </xf>
    <xf numFmtId="0" fontId="10" fillId="0" borderId="0" xfId="2" applyFont="1" applyFill="1" applyBorder="1" applyAlignment="1">
      <alignment vertical="top"/>
    </xf>
    <xf numFmtId="0" fontId="10" fillId="0" borderId="0" xfId="2" applyFont="1" applyFill="1" applyBorder="1" applyAlignment="1">
      <alignment horizontal="left" vertical="top" wrapText="1"/>
    </xf>
    <xf numFmtId="0" fontId="7" fillId="0" borderId="0" xfId="0" applyFont="1" applyFill="1" applyAlignment="1">
      <alignment vertical="center" wrapText="1"/>
    </xf>
    <xf numFmtId="3" fontId="7" fillId="0" borderId="0" xfId="0" applyNumberFormat="1" applyFont="1" applyAlignment="1">
      <alignment vertical="top"/>
    </xf>
    <xf numFmtId="3" fontId="9" fillId="4" borderId="0" xfId="1" applyNumberFormat="1" applyFont="1" applyFill="1" applyBorder="1" applyAlignment="1">
      <alignment vertical="center"/>
    </xf>
    <xf numFmtId="3" fontId="7" fillId="4" borderId="0" xfId="0" applyNumberFormat="1" applyFont="1" applyFill="1" applyBorder="1" applyAlignment="1">
      <alignment horizontal="right" vertical="top"/>
    </xf>
    <xf numFmtId="3" fontId="14" fillId="0" borderId="0" xfId="0" applyNumberFormat="1" applyFont="1" applyFill="1" applyAlignment="1">
      <alignment vertical="top"/>
    </xf>
    <xf numFmtId="3" fontId="12" fillId="5" borderId="0" xfId="0" applyNumberFormat="1" applyFont="1" applyFill="1" applyBorder="1" applyAlignment="1">
      <alignment vertical="top"/>
    </xf>
    <xf numFmtId="3" fontId="6" fillId="4" borderId="0" xfId="5" applyNumberFormat="1" applyFont="1" applyFill="1" applyBorder="1" applyAlignment="1">
      <alignment vertical="top" wrapText="1"/>
    </xf>
    <xf numFmtId="3" fontId="10" fillId="4" borderId="0" xfId="5" applyNumberFormat="1" applyFont="1" applyFill="1" applyBorder="1" applyAlignment="1">
      <alignment horizontal="right" vertical="top" wrapText="1"/>
    </xf>
    <xf numFmtId="3" fontId="10" fillId="4" borderId="0" xfId="5" applyNumberFormat="1" applyFont="1" applyFill="1" applyBorder="1" applyAlignment="1">
      <alignment vertical="top" wrapText="1"/>
    </xf>
    <xf numFmtId="3" fontId="10" fillId="4" borderId="0" xfId="12" applyNumberFormat="1" applyFont="1" applyFill="1" applyBorder="1" applyAlignment="1">
      <alignment vertical="top"/>
    </xf>
    <xf numFmtId="3" fontId="6" fillId="4" borderId="0" xfId="1" applyNumberFormat="1" applyFont="1" applyFill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165" fontId="7" fillId="0" borderId="0" xfId="1" applyNumberFormat="1" applyFont="1" applyAlignment="1">
      <alignment vertical="top"/>
    </xf>
    <xf numFmtId="3" fontId="6" fillId="4" borderId="0" xfId="1" applyNumberFormat="1" applyFont="1" applyFill="1" applyBorder="1" applyAlignment="1">
      <alignment horizontal="right" vertical="top"/>
    </xf>
    <xf numFmtId="3" fontId="10" fillId="4" borderId="0" xfId="1" applyNumberFormat="1" applyFont="1" applyFill="1" applyBorder="1" applyAlignment="1">
      <alignment horizontal="right" vertical="top"/>
    </xf>
    <xf numFmtId="3" fontId="6" fillId="4" borderId="0" xfId="1" applyNumberFormat="1" applyFont="1" applyFill="1" applyBorder="1" applyAlignment="1">
      <alignment horizontal="right" vertical="top" wrapText="1"/>
    </xf>
    <xf numFmtId="0" fontId="10" fillId="2" borderId="0" xfId="4" applyFont="1" applyFill="1" applyBorder="1" applyAlignment="1">
      <alignment vertical="top"/>
    </xf>
    <xf numFmtId="0" fontId="8" fillId="5" borderId="0" xfId="0" applyFont="1" applyFill="1" applyBorder="1" applyAlignment="1">
      <alignment vertical="center"/>
    </xf>
    <xf numFmtId="0" fontId="8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 wrapText="1"/>
    </xf>
    <xf numFmtId="0" fontId="9" fillId="4" borderId="0" xfId="2" quotePrefix="1" applyFont="1" applyFill="1" applyBorder="1" applyAlignment="1">
      <alignment horizontal="left" vertical="center"/>
    </xf>
    <xf numFmtId="164" fontId="6" fillId="4" borderId="0" xfId="1" applyNumberFormat="1" applyFont="1" applyFill="1" applyBorder="1" applyAlignment="1">
      <alignment vertical="center"/>
    </xf>
    <xf numFmtId="3" fontId="10" fillId="4" borderId="0" xfId="0" applyNumberFormat="1" applyFont="1" applyFill="1" applyBorder="1" applyAlignment="1">
      <alignment horizontal="center" vertical="center"/>
    </xf>
    <xf numFmtId="169" fontId="6" fillId="4" borderId="0" xfId="0" applyNumberFormat="1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2" fillId="5" borderId="0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0" fontId="9" fillId="4" borderId="0" xfId="2" applyFont="1" applyFill="1" applyBorder="1" applyAlignment="1">
      <alignment horizontal="left" vertical="top"/>
    </xf>
    <xf numFmtId="3" fontId="6" fillId="4" borderId="0" xfId="0" applyNumberFormat="1" applyFont="1" applyFill="1" applyBorder="1" applyAlignment="1">
      <alignment horizontal="center" vertical="top"/>
    </xf>
    <xf numFmtId="166" fontId="6" fillId="4" borderId="0" xfId="0" applyNumberFormat="1" applyFont="1" applyFill="1" applyBorder="1" applyAlignment="1">
      <alignment horizontal="right" vertical="top"/>
    </xf>
    <xf numFmtId="0" fontId="6" fillId="4" borderId="0" xfId="2" applyFont="1" applyFill="1" applyBorder="1" applyAlignment="1">
      <alignment vertical="top" wrapText="1"/>
    </xf>
    <xf numFmtId="0" fontId="7" fillId="4" borderId="0" xfId="2" applyFont="1" applyFill="1" applyBorder="1" applyAlignment="1">
      <alignment horizontal="left" vertical="top"/>
    </xf>
    <xf numFmtId="0" fontId="10" fillId="4" borderId="0" xfId="2" applyFont="1" applyFill="1" applyBorder="1" applyAlignment="1">
      <alignment vertical="top" wrapText="1"/>
    </xf>
    <xf numFmtId="3" fontId="10" fillId="4" borderId="0" xfId="0" applyNumberFormat="1" applyFont="1" applyFill="1" applyBorder="1" applyAlignment="1">
      <alignment horizontal="center" vertical="top"/>
    </xf>
    <xf numFmtId="171" fontId="7" fillId="0" borderId="0" xfId="0" applyNumberFormat="1" applyFont="1" applyAlignment="1">
      <alignment vertical="top"/>
    </xf>
    <xf numFmtId="166" fontId="6" fillId="4" borderId="0" xfId="1" applyNumberFormat="1" applyFont="1" applyFill="1" applyBorder="1" applyAlignment="1">
      <alignment horizontal="right" vertical="top"/>
    </xf>
    <xf numFmtId="164" fontId="7" fillId="0" borderId="0" xfId="0" applyNumberFormat="1" applyFont="1" applyFill="1" applyAlignment="1">
      <alignment vertical="top"/>
    </xf>
    <xf numFmtId="3" fontId="9" fillId="0" borderId="0" xfId="0" applyNumberFormat="1" applyFont="1" applyFill="1" applyBorder="1" applyAlignment="1">
      <alignment vertical="top"/>
    </xf>
    <xf numFmtId="3" fontId="9" fillId="3" borderId="0" xfId="0" applyNumberFormat="1" applyFont="1" applyFill="1" applyBorder="1" applyAlignment="1">
      <alignment vertical="top"/>
    </xf>
    <xf numFmtId="0" fontId="10" fillId="4" borderId="0" xfId="0" applyFont="1" applyFill="1" applyBorder="1" applyAlignment="1">
      <alignment horizontal="center" vertical="top"/>
    </xf>
    <xf numFmtId="0" fontId="10" fillId="4" borderId="0" xfId="0" applyFont="1" applyFill="1" applyBorder="1" applyAlignment="1">
      <alignment horizontal="left" vertical="top" wrapText="1"/>
    </xf>
    <xf numFmtId="166" fontId="10" fillId="4" borderId="0" xfId="1" applyNumberFormat="1" applyFont="1" applyFill="1" applyBorder="1" applyAlignment="1">
      <alignment horizontal="right" vertical="top"/>
    </xf>
    <xf numFmtId="3" fontId="10" fillId="0" borderId="0" xfId="0" applyNumberFormat="1" applyFont="1" applyBorder="1" applyAlignment="1">
      <alignment vertical="top"/>
    </xf>
    <xf numFmtId="3" fontId="10" fillId="0" borderId="0" xfId="0" applyNumberFormat="1" applyFont="1" applyFill="1" applyBorder="1" applyAlignment="1">
      <alignment vertical="top"/>
    </xf>
    <xf numFmtId="3" fontId="10" fillId="2" borderId="0" xfId="0" applyNumberFormat="1" applyFont="1" applyFill="1" applyBorder="1" applyAlignment="1">
      <alignment vertical="top"/>
    </xf>
    <xf numFmtId="0" fontId="10" fillId="4" borderId="0" xfId="13" applyFont="1" applyFill="1" applyBorder="1" applyAlignment="1">
      <alignment horizontal="center" vertical="top"/>
    </xf>
    <xf numFmtId="164" fontId="7" fillId="0" borderId="0" xfId="0" applyNumberFormat="1" applyFont="1" applyFill="1" applyBorder="1" applyAlignment="1">
      <alignment vertical="top"/>
    </xf>
    <xf numFmtId="164" fontId="6" fillId="0" borderId="0" xfId="1" applyNumberFormat="1" applyFont="1" applyFill="1" applyBorder="1" applyAlignment="1">
      <alignment vertical="top"/>
    </xf>
    <xf numFmtId="165" fontId="9" fillId="0" borderId="0" xfId="1" applyNumberFormat="1" applyFont="1" applyFill="1" applyBorder="1" applyAlignment="1">
      <alignment horizontal="right" vertical="top"/>
    </xf>
    <xf numFmtId="167" fontId="9" fillId="0" borderId="0" xfId="0" applyNumberFormat="1" applyFont="1" applyFill="1" applyBorder="1" applyAlignment="1">
      <alignment horizontal="right" vertical="top"/>
    </xf>
    <xf numFmtId="164" fontId="10" fillId="0" borderId="0" xfId="1" applyNumberFormat="1" applyFont="1" applyFill="1" applyBorder="1" applyAlignment="1">
      <alignment vertical="top" wrapText="1"/>
    </xf>
    <xf numFmtId="167" fontId="7" fillId="0" borderId="0" xfId="0" applyNumberFormat="1" applyFont="1" applyFill="1" applyBorder="1" applyAlignment="1">
      <alignment horizontal="right" vertical="top"/>
    </xf>
    <xf numFmtId="164" fontId="6" fillId="0" borderId="0" xfId="1" applyNumberFormat="1" applyFont="1" applyFill="1" applyBorder="1" applyAlignment="1">
      <alignment vertical="top" wrapText="1"/>
    </xf>
    <xf numFmtId="0" fontId="11" fillId="0" borderId="0" xfId="0" applyFont="1" applyAlignment="1">
      <alignment vertical="top"/>
    </xf>
    <xf numFmtId="164" fontId="7" fillId="0" borderId="0" xfId="0" applyNumberFormat="1" applyFont="1" applyBorder="1" applyAlignment="1">
      <alignment vertical="center"/>
    </xf>
    <xf numFmtId="170" fontId="7" fillId="0" borderId="0" xfId="0" applyNumberFormat="1" applyFont="1" applyAlignment="1">
      <alignment vertical="top"/>
    </xf>
    <xf numFmtId="168" fontId="9" fillId="4" borderId="0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justify" vertical="center"/>
    </xf>
    <xf numFmtId="168" fontId="7" fillId="4" borderId="0" xfId="1" applyNumberFormat="1" applyFont="1" applyFill="1" applyBorder="1" applyAlignment="1">
      <alignment vertical="center"/>
    </xf>
    <xf numFmtId="0" fontId="6" fillId="4" borderId="0" xfId="0" applyFont="1" applyFill="1" applyBorder="1" applyAlignment="1">
      <alignment horizontal="justify" vertical="center"/>
    </xf>
    <xf numFmtId="0" fontId="7" fillId="4" borderId="0" xfId="0" applyFont="1" applyFill="1" applyBorder="1" applyAlignment="1">
      <alignment horizontal="justify" vertical="center" wrapText="1"/>
    </xf>
    <xf numFmtId="0" fontId="9" fillId="4" borderId="0" xfId="0" applyFont="1" applyFill="1" applyBorder="1" applyAlignment="1">
      <alignment horizontal="justify" vertical="center"/>
    </xf>
    <xf numFmtId="168" fontId="9" fillId="4" borderId="0" xfId="1" applyNumberFormat="1" applyFont="1" applyFill="1" applyBorder="1" applyAlignment="1">
      <alignment horizontal="right" vertical="center"/>
    </xf>
    <xf numFmtId="3" fontId="6" fillId="4" borderId="0" xfId="1" applyNumberFormat="1" applyFont="1" applyFill="1" applyBorder="1" applyAlignment="1">
      <alignment vertical="center"/>
    </xf>
    <xf numFmtId="3" fontId="7" fillId="4" borderId="0" xfId="1" applyNumberFormat="1" applyFont="1" applyFill="1" applyBorder="1" applyAlignment="1">
      <alignment vertical="top"/>
    </xf>
    <xf numFmtId="3" fontId="7" fillId="4" borderId="0" xfId="0" applyNumberFormat="1" applyFont="1" applyFill="1" applyBorder="1" applyAlignment="1">
      <alignment vertical="top"/>
    </xf>
    <xf numFmtId="167" fontId="6" fillId="4" borderId="0" xfId="5" applyNumberFormat="1" applyFont="1" applyFill="1" applyBorder="1" applyAlignment="1">
      <alignment horizontal="right" vertical="top" wrapText="1"/>
    </xf>
    <xf numFmtId="166" fontId="6" fillId="4" borderId="0" xfId="5" applyNumberFormat="1" applyFont="1" applyFill="1" applyBorder="1" applyAlignment="1">
      <alignment vertical="top" wrapText="1"/>
    </xf>
    <xf numFmtId="3" fontId="7" fillId="4" borderId="0" xfId="12" applyNumberFormat="1" applyFont="1" applyFill="1" applyBorder="1" applyAlignment="1">
      <alignment vertical="top"/>
    </xf>
    <xf numFmtId="0" fontId="7" fillId="0" borderId="0" xfId="0" applyFont="1" applyFill="1" applyAlignment="1">
      <alignment horizontal="justify" vertical="top" wrapText="1"/>
    </xf>
    <xf numFmtId="0" fontId="6" fillId="4" borderId="0" xfId="0" applyFont="1" applyFill="1" applyBorder="1" applyAlignment="1">
      <alignment vertical="top"/>
    </xf>
    <xf numFmtId="0" fontId="7" fillId="4" borderId="0" xfId="0" applyFont="1" applyFill="1" applyBorder="1" applyAlignment="1">
      <alignment horizontal="left" vertical="top" wrapText="1"/>
    </xf>
    <xf numFmtId="166" fontId="9" fillId="4" borderId="0" xfId="0" applyNumberFormat="1" applyFont="1" applyFill="1" applyBorder="1" applyAlignment="1">
      <alignment vertical="top"/>
    </xf>
    <xf numFmtId="3" fontId="10" fillId="4" borderId="0" xfId="3" applyNumberFormat="1" applyFont="1" applyFill="1" applyBorder="1" applyAlignment="1">
      <alignment vertical="top"/>
    </xf>
    <xf numFmtId="0" fontId="10" fillId="4" borderId="0" xfId="0" applyFont="1" applyFill="1" applyBorder="1" applyAlignment="1">
      <alignment horizontal="left" vertical="top"/>
    </xf>
    <xf numFmtId="0" fontId="7" fillId="4" borderId="0" xfId="0" applyFont="1" applyFill="1" applyBorder="1" applyAlignment="1">
      <alignment vertical="top" wrapText="1"/>
    </xf>
    <xf numFmtId="0" fontId="10" fillId="0" borderId="0" xfId="0" applyFont="1" applyBorder="1" applyAlignment="1">
      <alignment vertical="top"/>
    </xf>
    <xf numFmtId="0" fontId="10" fillId="0" borderId="0" xfId="0" applyFont="1" applyBorder="1" applyAlignment="1">
      <alignment vertical="center"/>
    </xf>
    <xf numFmtId="165" fontId="7" fillId="0" borderId="0" xfId="1" applyNumberFormat="1" applyFont="1" applyAlignment="1">
      <alignment horizontal="right" vertical="top"/>
    </xf>
    <xf numFmtId="165" fontId="7" fillId="0" borderId="0" xfId="1" applyNumberFormat="1" applyFont="1" applyFill="1" applyAlignment="1">
      <alignment horizontal="right" vertical="top"/>
    </xf>
    <xf numFmtId="164" fontId="6" fillId="4" borderId="0" xfId="1" applyNumberFormat="1" applyFont="1" applyFill="1" applyBorder="1" applyAlignment="1">
      <alignment horizontal="right" vertical="top"/>
    </xf>
    <xf numFmtId="166" fontId="9" fillId="4" borderId="0" xfId="0" applyNumberFormat="1" applyFont="1" applyFill="1" applyBorder="1" applyAlignment="1">
      <alignment horizontal="right" vertical="top"/>
    </xf>
    <xf numFmtId="165" fontId="6" fillId="4" borderId="0" xfId="1" applyNumberFormat="1" applyFont="1" applyFill="1" applyBorder="1" applyAlignment="1">
      <alignment vertical="top"/>
    </xf>
    <xf numFmtId="0" fontId="11" fillId="4" borderId="0" xfId="2" applyFont="1" applyFill="1" applyBorder="1" applyAlignment="1">
      <alignment vertical="top"/>
    </xf>
    <xf numFmtId="164" fontId="10" fillId="4" borderId="0" xfId="1" applyNumberFormat="1" applyFont="1" applyFill="1" applyBorder="1" applyAlignment="1">
      <alignment horizontal="right" vertical="top" wrapText="1"/>
    </xf>
    <xf numFmtId="166" fontId="7" fillId="4" borderId="0" xfId="0" applyNumberFormat="1" applyFont="1" applyFill="1" applyBorder="1" applyAlignment="1">
      <alignment horizontal="right" vertical="top"/>
    </xf>
    <xf numFmtId="164" fontId="6" fillId="4" borderId="0" xfId="1" applyNumberFormat="1" applyFont="1" applyFill="1" applyBorder="1" applyAlignment="1">
      <alignment horizontal="right" vertical="top" wrapText="1"/>
    </xf>
    <xf numFmtId="0" fontId="8" fillId="4" borderId="0" xfId="2" applyFont="1" applyFill="1" applyBorder="1" applyAlignment="1">
      <alignment vertical="top"/>
    </xf>
    <xf numFmtId="165" fontId="10" fillId="4" borderId="0" xfId="1" applyNumberFormat="1" applyFont="1" applyFill="1" applyBorder="1" applyAlignment="1">
      <alignment vertical="top" wrapText="1"/>
    </xf>
    <xf numFmtId="165" fontId="10" fillId="4" borderId="0" xfId="1" applyNumberFormat="1" applyFont="1" applyFill="1" applyBorder="1" applyAlignment="1">
      <alignment horizontal="left" vertical="top" wrapText="1"/>
    </xf>
    <xf numFmtId="165" fontId="10" fillId="4" borderId="0" xfId="1" applyNumberFormat="1" applyFont="1" applyFill="1" applyBorder="1" applyAlignment="1">
      <alignment horizontal="right" vertical="top"/>
    </xf>
    <xf numFmtId="0" fontId="7" fillId="0" borderId="0" xfId="0" applyFont="1" applyAlignment="1">
      <alignment horizontal="left" vertical="top"/>
    </xf>
    <xf numFmtId="0" fontId="9" fillId="0" borderId="0" xfId="0" applyFont="1" applyAlignment="1">
      <alignment vertical="top"/>
    </xf>
    <xf numFmtId="172" fontId="7" fillId="0" borderId="0" xfId="1" applyNumberFormat="1" applyFont="1" applyAlignment="1">
      <alignment vertical="top"/>
    </xf>
    <xf numFmtId="0" fontId="8" fillId="5" borderId="0" xfId="0" applyFont="1" applyFill="1" applyBorder="1" applyAlignment="1">
      <alignment vertical="top"/>
    </xf>
    <xf numFmtId="0" fontId="8" fillId="5" borderId="0" xfId="0" applyFont="1" applyFill="1" applyBorder="1" applyAlignment="1">
      <alignment horizontal="center" vertical="top"/>
    </xf>
    <xf numFmtId="0" fontId="8" fillId="5" borderId="0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left" vertical="top" wrapText="1"/>
    </xf>
    <xf numFmtId="0" fontId="12" fillId="0" borderId="2" xfId="1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/>
    </xf>
    <xf numFmtId="0" fontId="12" fillId="0" borderId="3" xfId="11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/>
    </xf>
    <xf numFmtId="0" fontId="7" fillId="0" borderId="0" xfId="0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6" fontId="7" fillId="0" borderId="0" xfId="1" applyNumberFormat="1" applyFont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4" borderId="0" xfId="11" applyFont="1" applyFill="1" applyBorder="1" applyAlignment="1" applyProtection="1">
      <alignment vertical="top"/>
    </xf>
    <xf numFmtId="0" fontId="15" fillId="4" borderId="0" xfId="11" applyFont="1" applyFill="1" applyBorder="1" applyAlignment="1" applyProtection="1">
      <alignment vertical="top"/>
    </xf>
    <xf numFmtId="166" fontId="6" fillId="4" borderId="0" xfId="8" applyNumberFormat="1" applyFont="1" applyFill="1" applyBorder="1" applyAlignment="1">
      <alignment horizontal="right" vertical="top"/>
    </xf>
    <xf numFmtId="0" fontId="6" fillId="4" borderId="0" xfId="10" applyFont="1" applyFill="1" applyBorder="1" applyAlignment="1">
      <alignment vertical="top"/>
    </xf>
    <xf numFmtId="166" fontId="6" fillId="4" borderId="0" xfId="9" applyNumberFormat="1" applyFont="1" applyFill="1" applyBorder="1" applyAlignment="1">
      <alignment horizontal="right" vertical="top"/>
    </xf>
    <xf numFmtId="0" fontId="6" fillId="4" borderId="0" xfId="4" applyFont="1" applyFill="1" applyBorder="1" applyAlignment="1">
      <alignment vertical="top"/>
    </xf>
    <xf numFmtId="0" fontId="6" fillId="4" borderId="0" xfId="7" applyFont="1" applyFill="1" applyBorder="1" applyAlignment="1">
      <alignment vertical="top"/>
    </xf>
    <xf numFmtId="0" fontId="10" fillId="4" borderId="0" xfId="4" applyFont="1" applyFill="1" applyBorder="1" applyAlignment="1">
      <alignment vertical="top"/>
    </xf>
    <xf numFmtId="0" fontId="10" fillId="4" borderId="0" xfId="7" applyFont="1" applyFill="1" applyBorder="1" applyAlignment="1">
      <alignment vertical="top"/>
    </xf>
    <xf numFmtId="166" fontId="10" fillId="4" borderId="0" xfId="5" applyNumberFormat="1" applyFont="1" applyFill="1" applyBorder="1" applyAlignment="1">
      <alignment horizontal="right" vertical="top"/>
    </xf>
    <xf numFmtId="166" fontId="10" fillId="4" borderId="0" xfId="6" applyNumberFormat="1" applyFont="1" applyFill="1" applyBorder="1" applyAlignment="1">
      <alignment horizontal="right" vertical="top"/>
    </xf>
    <xf numFmtId="0" fontId="7" fillId="4" borderId="0" xfId="4" applyFont="1" applyFill="1" applyBorder="1" applyAlignment="1">
      <alignment vertical="top"/>
    </xf>
    <xf numFmtId="166" fontId="6" fillId="4" borderId="0" xfId="6" applyNumberFormat="1" applyFont="1" applyFill="1" applyBorder="1" applyAlignment="1">
      <alignment horizontal="right" vertical="top"/>
    </xf>
    <xf numFmtId="0" fontId="6" fillId="4" borderId="0" xfId="5" applyFont="1" applyFill="1" applyBorder="1" applyAlignment="1">
      <alignment vertical="top"/>
    </xf>
    <xf numFmtId="166" fontId="10" fillId="4" borderId="0" xfId="8" applyNumberFormat="1" applyFont="1" applyFill="1" applyBorder="1" applyAlignment="1">
      <alignment horizontal="right" vertical="top"/>
    </xf>
    <xf numFmtId="166" fontId="7" fillId="4" borderId="0" xfId="4" applyNumberFormat="1" applyFont="1" applyFill="1" applyBorder="1" applyAlignment="1">
      <alignment horizontal="right" vertical="top"/>
    </xf>
    <xf numFmtId="166" fontId="6" fillId="4" borderId="0" xfId="5" applyNumberFormat="1" applyFont="1" applyFill="1" applyBorder="1" applyAlignment="1">
      <alignment horizontal="right" vertical="top"/>
    </xf>
    <xf numFmtId="166" fontId="7" fillId="4" borderId="0" xfId="5" applyNumberFormat="1" applyFont="1" applyFill="1" applyBorder="1" applyAlignment="1">
      <alignment horizontal="right" vertical="top"/>
    </xf>
    <xf numFmtId="166" fontId="9" fillId="4" borderId="0" xfId="5" applyNumberFormat="1" applyFont="1" applyFill="1" applyBorder="1" applyAlignment="1">
      <alignment horizontal="right" vertical="top"/>
    </xf>
    <xf numFmtId="0" fontId="6" fillId="4" borderId="0" xfId="4" applyFont="1" applyFill="1" applyBorder="1" applyAlignment="1">
      <alignment horizontal="left" vertical="top"/>
    </xf>
    <xf numFmtId="0" fontId="10" fillId="4" borderId="0" xfId="5" applyFont="1" applyFill="1" applyBorder="1" applyAlignment="1">
      <alignment vertical="top"/>
    </xf>
    <xf numFmtId="0" fontId="10" fillId="4" borderId="0" xfId="7" applyFon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3" fontId="9" fillId="4" borderId="0" xfId="1" applyNumberFormat="1" applyFont="1" applyFill="1" applyBorder="1" applyAlignment="1">
      <alignment vertical="top"/>
    </xf>
    <xf numFmtId="166" fontId="10" fillId="4" borderId="0" xfId="0" applyNumberFormat="1" applyFont="1" applyFill="1" applyBorder="1" applyAlignment="1">
      <alignment horizontal="right" vertical="top"/>
    </xf>
    <xf numFmtId="3" fontId="6" fillId="4" borderId="0" xfId="0" applyNumberFormat="1" applyFont="1" applyFill="1" applyBorder="1" applyAlignment="1">
      <alignment horizontal="center" vertical="center"/>
    </xf>
    <xf numFmtId="0" fontId="7" fillId="4" borderId="0" xfId="2" applyFont="1" applyFill="1" applyBorder="1" applyAlignment="1">
      <alignment horizontal="left" vertical="center"/>
    </xf>
    <xf numFmtId="0" fontId="10" fillId="4" borderId="0" xfId="2" applyFont="1" applyFill="1" applyBorder="1" applyAlignment="1">
      <alignment vertical="center"/>
    </xf>
    <xf numFmtId="169" fontId="10" fillId="4" borderId="0" xfId="0" applyNumberFormat="1" applyFont="1" applyFill="1" applyBorder="1" applyAlignment="1">
      <alignment horizontal="right" vertical="center"/>
    </xf>
    <xf numFmtId="164" fontId="9" fillId="4" borderId="0" xfId="1" applyNumberFormat="1" applyFont="1" applyFill="1" applyAlignment="1">
      <alignment vertical="center"/>
    </xf>
    <xf numFmtId="164" fontId="7" fillId="4" borderId="0" xfId="1" applyNumberFormat="1" applyFont="1" applyFill="1" applyBorder="1" applyAlignment="1">
      <alignment vertical="center"/>
    </xf>
    <xf numFmtId="164" fontId="10" fillId="4" borderId="0" xfId="1" applyNumberFormat="1" applyFont="1" applyFill="1" applyBorder="1" applyAlignment="1">
      <alignment vertical="center"/>
    </xf>
    <xf numFmtId="0" fontId="7" fillId="0" borderId="0" xfId="0" applyFont="1" applyAlignment="1">
      <alignment vertical="center" wrapText="1"/>
    </xf>
    <xf numFmtId="0" fontId="6" fillId="4" borderId="0" xfId="2" applyFont="1" applyFill="1" applyBorder="1" applyAlignment="1">
      <alignment vertical="center" wrapText="1"/>
    </xf>
    <xf numFmtId="0" fontId="10" fillId="4" borderId="0" xfId="2" applyFont="1" applyFill="1" applyBorder="1" applyAlignment="1">
      <alignment vertical="center" wrapText="1"/>
    </xf>
    <xf numFmtId="3" fontId="9" fillId="4" borderId="0" xfId="1" applyNumberFormat="1" applyFont="1" applyFill="1" applyAlignment="1">
      <alignment vertical="top"/>
    </xf>
    <xf numFmtId="0" fontId="7" fillId="0" borderId="0" xfId="0" applyFont="1" applyAlignment="1">
      <alignment vertical="top" wrapText="1"/>
    </xf>
    <xf numFmtId="169" fontId="6" fillId="4" borderId="0" xfId="2" applyNumberFormat="1" applyFont="1" applyFill="1" applyBorder="1" applyAlignment="1">
      <alignment vertical="top" wrapText="1"/>
    </xf>
    <xf numFmtId="165" fontId="6" fillId="4" borderId="0" xfId="1" applyNumberFormat="1" applyFont="1" applyFill="1" applyBorder="1" applyAlignment="1">
      <alignment vertical="top" wrapText="1"/>
    </xf>
    <xf numFmtId="165" fontId="7" fillId="4" borderId="0" xfId="1" applyNumberFormat="1" applyFont="1" applyFill="1" applyBorder="1" applyAlignment="1">
      <alignment vertical="top" wrapText="1"/>
    </xf>
    <xf numFmtId="3" fontId="6" fillId="4" borderId="0" xfId="2" applyNumberFormat="1" applyFont="1" applyFill="1" applyBorder="1" applyAlignment="1">
      <alignment vertical="top" wrapText="1"/>
    </xf>
    <xf numFmtId="165" fontId="7" fillId="0" borderId="0" xfId="1" applyNumberFormat="1" applyFont="1" applyAlignment="1">
      <alignment vertical="top" wrapText="1"/>
    </xf>
    <xf numFmtId="0" fontId="10" fillId="4" borderId="2" xfId="0" applyFont="1" applyFill="1" applyBorder="1" applyAlignment="1">
      <alignment vertical="top"/>
    </xf>
    <xf numFmtId="0" fontId="7" fillId="4" borderId="2" xfId="0" applyFont="1" applyFill="1" applyBorder="1" applyAlignment="1">
      <alignment vertical="top" wrapText="1"/>
    </xf>
    <xf numFmtId="3" fontId="10" fillId="4" borderId="2" xfId="12" applyNumberFormat="1" applyFont="1" applyFill="1" applyBorder="1" applyAlignment="1">
      <alignment vertical="top"/>
    </xf>
    <xf numFmtId="3" fontId="10" fillId="4" borderId="2" xfId="5" applyNumberFormat="1" applyFont="1" applyFill="1" applyBorder="1" applyAlignment="1">
      <alignment horizontal="right" vertical="top" wrapText="1"/>
    </xf>
    <xf numFmtId="3" fontId="7" fillId="4" borderId="2" xfId="1" applyNumberFormat="1" applyFont="1" applyFill="1" applyBorder="1" applyAlignment="1">
      <alignment vertical="top"/>
    </xf>
    <xf numFmtId="167" fontId="7" fillId="4" borderId="2" xfId="0" applyNumberFormat="1" applyFont="1" applyFill="1" applyBorder="1" applyAlignment="1">
      <alignment horizontal="right" vertical="top"/>
    </xf>
    <xf numFmtId="0" fontId="7" fillId="0" borderId="0" xfId="0" applyFont="1" applyFill="1" applyAlignment="1">
      <alignment horizontal="left"/>
    </xf>
    <xf numFmtId="0" fontId="11" fillId="0" borderId="0" xfId="0" applyFont="1" applyFill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164" fontId="7" fillId="0" borderId="0" xfId="0" applyNumberFormat="1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11" fillId="0" borderId="0" xfId="0" applyFont="1" applyFill="1" applyAlignment="1">
      <alignment vertical="top"/>
    </xf>
    <xf numFmtId="165" fontId="7" fillId="0" borderId="0" xfId="1" applyNumberFormat="1" applyFont="1" applyFill="1" applyBorder="1" applyAlignment="1">
      <alignment vertical="top"/>
    </xf>
    <xf numFmtId="3" fontId="7" fillId="0" borderId="0" xfId="0" applyNumberFormat="1" applyFont="1" applyFill="1" applyAlignment="1">
      <alignment vertical="top"/>
    </xf>
    <xf numFmtId="0" fontId="10" fillId="0" borderId="0" xfId="0" applyFont="1" applyFill="1" applyAlignment="1">
      <alignment vertical="top"/>
    </xf>
    <xf numFmtId="3" fontId="7" fillId="0" borderId="0" xfId="0" applyNumberFormat="1" applyFont="1" applyFill="1"/>
    <xf numFmtId="0" fontId="7" fillId="4" borderId="2" xfId="2" applyFont="1" applyFill="1" applyBorder="1" applyAlignment="1">
      <alignment horizontal="left" vertical="center"/>
    </xf>
    <xf numFmtId="0" fontId="10" fillId="4" borderId="2" xfId="2" applyFont="1" applyFill="1" applyBorder="1" applyAlignment="1">
      <alignment vertical="center" wrapText="1"/>
    </xf>
    <xf numFmtId="3" fontId="10" fillId="4" borderId="2" xfId="0" applyNumberFormat="1" applyFont="1" applyFill="1" applyBorder="1" applyAlignment="1">
      <alignment horizontal="center" vertical="center"/>
    </xf>
    <xf numFmtId="169" fontId="10" fillId="4" borderId="2" xfId="0" applyNumberFormat="1" applyFont="1" applyFill="1" applyBorder="1" applyAlignment="1">
      <alignment horizontal="right" vertical="center"/>
    </xf>
    <xf numFmtId="166" fontId="6" fillId="0" borderId="0" xfId="1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10" fillId="4" borderId="2" xfId="2" applyFont="1" applyFill="1" applyBorder="1" applyAlignment="1">
      <alignment horizontal="left" vertical="top" wrapText="1"/>
    </xf>
    <xf numFmtId="3" fontId="10" fillId="4" borderId="2" xfId="1" applyNumberFormat="1" applyFont="1" applyFill="1" applyBorder="1" applyAlignment="1">
      <alignment vertical="top" wrapText="1"/>
    </xf>
    <xf numFmtId="164" fontId="10" fillId="4" borderId="2" xfId="1" applyNumberFormat="1" applyFont="1" applyFill="1" applyBorder="1" applyAlignment="1">
      <alignment vertical="top" wrapText="1"/>
    </xf>
    <xf numFmtId="0" fontId="10" fillId="4" borderId="2" xfId="4" applyFont="1" applyFill="1" applyBorder="1" applyAlignment="1">
      <alignment vertical="top"/>
    </xf>
    <xf numFmtId="0" fontId="10" fillId="4" borderId="2" xfId="7" applyFont="1" applyFill="1" applyBorder="1" applyAlignment="1">
      <alignment vertical="top"/>
    </xf>
    <xf numFmtId="166" fontId="10" fillId="4" borderId="2" xfId="6" applyNumberFormat="1" applyFont="1" applyFill="1" applyBorder="1" applyAlignment="1">
      <alignment horizontal="right" vertical="top"/>
    </xf>
    <xf numFmtId="166" fontId="10" fillId="4" borderId="2" xfId="5" applyNumberFormat="1" applyFont="1" applyFill="1" applyBorder="1" applyAlignment="1">
      <alignment horizontal="right" vertical="top"/>
    </xf>
    <xf numFmtId="0" fontId="11" fillId="4" borderId="2" xfId="2" applyFont="1" applyFill="1" applyBorder="1" applyAlignment="1">
      <alignment vertical="top"/>
    </xf>
    <xf numFmtId="165" fontId="10" fillId="4" borderId="2" xfId="1" applyNumberFormat="1" applyFont="1" applyFill="1" applyBorder="1" applyAlignment="1">
      <alignment horizontal="left" vertical="top" wrapText="1"/>
    </xf>
    <xf numFmtId="3" fontId="10" fillId="4" borderId="2" xfId="1" applyNumberFormat="1" applyFont="1" applyFill="1" applyBorder="1" applyAlignment="1">
      <alignment horizontal="right" vertical="top"/>
    </xf>
    <xf numFmtId="164" fontId="6" fillId="4" borderId="2" xfId="1" applyNumberFormat="1" applyFont="1" applyFill="1" applyBorder="1" applyAlignment="1">
      <alignment horizontal="right" vertical="top" wrapText="1"/>
    </xf>
    <xf numFmtId="166" fontId="7" fillId="4" borderId="2" xfId="0" applyNumberFormat="1" applyFont="1" applyFill="1" applyBorder="1" applyAlignment="1">
      <alignment horizontal="right" vertical="top"/>
    </xf>
    <xf numFmtId="0" fontId="9" fillId="4" borderId="2" xfId="0" applyFont="1" applyFill="1" applyBorder="1" applyAlignment="1">
      <alignment horizontal="justify" vertical="center"/>
    </xf>
    <xf numFmtId="0" fontId="7" fillId="4" borderId="2" xfId="0" applyFont="1" applyFill="1" applyBorder="1" applyAlignment="1">
      <alignment horizontal="justify" vertical="center" wrapText="1"/>
    </xf>
    <xf numFmtId="3" fontId="7" fillId="4" borderId="2" xfId="0" applyNumberFormat="1" applyFont="1" applyFill="1" applyBorder="1" applyAlignment="1">
      <alignment horizontal="right" vertical="top"/>
    </xf>
    <xf numFmtId="168" fontId="7" fillId="4" borderId="2" xfId="1" applyNumberFormat="1" applyFont="1" applyFill="1" applyBorder="1" applyAlignment="1">
      <alignment vertical="center"/>
    </xf>
    <xf numFmtId="0" fontId="10" fillId="4" borderId="2" xfId="2" applyFont="1" applyFill="1" applyBorder="1" applyAlignment="1">
      <alignment vertical="top"/>
    </xf>
    <xf numFmtId="0" fontId="10" fillId="4" borderId="2" xfId="0" applyFont="1" applyFill="1" applyBorder="1" applyAlignment="1">
      <alignment horizontal="center" vertical="top"/>
    </xf>
    <xf numFmtId="0" fontId="10" fillId="4" borderId="2" xfId="0" applyFont="1" applyFill="1" applyBorder="1" applyAlignment="1">
      <alignment horizontal="left" vertical="top" wrapText="1"/>
    </xf>
    <xf numFmtId="3" fontId="10" fillId="4" borderId="2" xfId="0" applyNumberFormat="1" applyFont="1" applyFill="1" applyBorder="1" applyAlignment="1">
      <alignment vertical="top"/>
    </xf>
    <xf numFmtId="166" fontId="10" fillId="4" borderId="2" xfId="1" applyNumberFormat="1" applyFont="1" applyFill="1" applyBorder="1" applyAlignment="1">
      <alignment horizontal="right" vertical="top"/>
    </xf>
    <xf numFmtId="0" fontId="7" fillId="4" borderId="2" xfId="2" applyFont="1" applyFill="1" applyBorder="1" applyAlignment="1">
      <alignment horizontal="left" vertical="top"/>
    </xf>
    <xf numFmtId="0" fontId="10" fillId="4" borderId="2" xfId="2" applyFont="1" applyFill="1" applyBorder="1" applyAlignment="1">
      <alignment vertical="top" wrapText="1"/>
    </xf>
    <xf numFmtId="3" fontId="10" fillId="4" borderId="2" xfId="1" applyNumberFormat="1" applyFont="1" applyFill="1" applyBorder="1" applyAlignment="1">
      <alignment vertical="top"/>
    </xf>
    <xf numFmtId="3" fontId="10" fillId="4" borderId="2" xfId="0" applyNumberFormat="1" applyFont="1" applyFill="1" applyBorder="1" applyAlignment="1">
      <alignment horizontal="center" vertical="top"/>
    </xf>
    <xf numFmtId="166" fontId="10" fillId="4" borderId="2" xfId="0" applyNumberFormat="1" applyFont="1" applyFill="1" applyBorder="1" applyAlignment="1">
      <alignment horizontal="right" vertical="top"/>
    </xf>
    <xf numFmtId="0" fontId="10" fillId="4" borderId="2" xfId="2" applyFont="1" applyFill="1" applyBorder="1" applyAlignment="1">
      <alignment vertical="center"/>
    </xf>
    <xf numFmtId="164" fontId="7" fillId="4" borderId="2" xfId="1" applyNumberFormat="1" applyFont="1" applyFill="1" applyBorder="1" applyAlignment="1">
      <alignment vertical="center"/>
    </xf>
    <xf numFmtId="0" fontId="9" fillId="4" borderId="0" xfId="2" quotePrefix="1" applyFont="1" applyFill="1" applyBorder="1" applyAlignment="1">
      <alignment horizontal="left" vertical="center" wrapText="1"/>
    </xf>
    <xf numFmtId="0" fontId="9" fillId="4" borderId="0" xfId="2" quotePrefix="1" applyFont="1" applyFill="1" applyBorder="1" applyAlignment="1">
      <alignment horizontal="left" vertical="top"/>
    </xf>
    <xf numFmtId="167" fontId="6" fillId="4" borderId="0" xfId="1" applyNumberFormat="1" applyFont="1" applyFill="1" applyBorder="1" applyAlignment="1">
      <alignment vertical="top"/>
    </xf>
    <xf numFmtId="167" fontId="10" fillId="4" borderId="0" xfId="1" applyNumberFormat="1" applyFont="1" applyFill="1" applyBorder="1" applyAlignment="1">
      <alignment vertical="top"/>
    </xf>
    <xf numFmtId="167" fontId="10" fillId="4" borderId="0" xfId="1" applyNumberFormat="1" applyFont="1" applyFill="1" applyBorder="1" applyAlignment="1">
      <alignment horizontal="right" vertical="top"/>
    </xf>
    <xf numFmtId="167" fontId="6" fillId="4" borderId="0" xfId="1" applyNumberFormat="1" applyFont="1" applyFill="1" applyBorder="1" applyAlignment="1">
      <alignment horizontal="right" vertical="top"/>
    </xf>
    <xf numFmtId="0" fontId="9" fillId="4" borderId="0" xfId="2" quotePrefix="1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0" fillId="4" borderId="0" xfId="1" applyNumberFormat="1" applyFont="1" applyFill="1" applyBorder="1" applyAlignment="1">
      <alignment vertical="top" wrapText="1"/>
    </xf>
    <xf numFmtId="0" fontId="6" fillId="5" borderId="0" xfId="0" applyFont="1" applyFill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top" wrapText="1"/>
    </xf>
    <xf numFmtId="0" fontId="12" fillId="5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12" fillId="5" borderId="0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 vertical="center"/>
    </xf>
    <xf numFmtId="0" fontId="10" fillId="4" borderId="0" xfId="4" applyFont="1" applyFill="1" applyBorder="1" applyAlignment="1">
      <alignment horizontal="left" vertical="top" wrapText="1"/>
    </xf>
    <xf numFmtId="0" fontId="10" fillId="2" borderId="0" xfId="4" applyFont="1" applyFill="1" applyBorder="1" applyAlignment="1">
      <alignment horizontal="left" vertical="top" wrapText="1"/>
    </xf>
    <xf numFmtId="0" fontId="21" fillId="5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left" vertical="top" wrapText="1"/>
    </xf>
    <xf numFmtId="0" fontId="7" fillId="5" borderId="2" xfId="0" applyFont="1" applyFill="1" applyBorder="1" applyAlignment="1">
      <alignment horizontal="left" vertical="top" wrapText="1"/>
    </xf>
    <xf numFmtId="0" fontId="7" fillId="4" borderId="0" xfId="4" applyFont="1" applyFill="1" applyBorder="1" applyAlignment="1">
      <alignment horizontal="left" vertical="top" wrapText="1"/>
    </xf>
    <xf numFmtId="0" fontId="10" fillId="4" borderId="0" xfId="7" applyFont="1" applyFill="1" applyBorder="1" applyAlignment="1">
      <alignment horizontal="left" vertical="top" wrapText="1"/>
    </xf>
    <xf numFmtId="0" fontId="12" fillId="5" borderId="0" xfId="11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>
      <alignment horizontal="center" wrapText="1"/>
    </xf>
    <xf numFmtId="0" fontId="8" fillId="5" borderId="0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top" wrapText="1"/>
    </xf>
    <xf numFmtId="0" fontId="6" fillId="6" borderId="0" xfId="0" applyFont="1" applyFill="1" applyBorder="1" applyAlignment="1">
      <alignment horizontal="center" vertical="center" wrapText="1"/>
    </xf>
    <xf numFmtId="165" fontId="6" fillId="4" borderId="0" xfId="1" applyNumberFormat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top" wrapText="1"/>
    </xf>
    <xf numFmtId="0" fontId="6" fillId="4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wrapText="1"/>
    </xf>
    <xf numFmtId="0" fontId="9" fillId="4" borderId="0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/>
    </xf>
    <xf numFmtId="0" fontId="7" fillId="0" borderId="0" xfId="0" applyFont="1" applyFill="1" applyAlignment="1">
      <alignment horizontal="left" vertical="top" wrapText="1"/>
    </xf>
    <xf numFmtId="0" fontId="7" fillId="0" borderId="2" xfId="0" applyFont="1" applyFill="1" applyBorder="1" applyAlignment="1">
      <alignment vertical="center" wrapText="1"/>
    </xf>
    <xf numFmtId="0" fontId="6" fillId="4" borderId="0" xfId="13" applyFont="1" applyFill="1" applyBorder="1" applyAlignment="1">
      <alignment horizontal="left" vertical="top" wrapText="1"/>
    </xf>
    <xf numFmtId="0" fontId="6" fillId="4" borderId="4" xfId="11" applyFont="1" applyFill="1" applyBorder="1" applyAlignment="1" applyProtection="1">
      <alignment horizontal="left" vertical="top" wrapText="1"/>
    </xf>
    <xf numFmtId="0" fontId="7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justify" vertical="top" wrapText="1"/>
    </xf>
    <xf numFmtId="0" fontId="9" fillId="4" borderId="0" xfId="2" applyFont="1" applyFill="1" applyBorder="1" applyAlignment="1">
      <alignment horizontal="left" vertical="top" wrapText="1"/>
    </xf>
    <xf numFmtId="0" fontId="17" fillId="0" borderId="0" xfId="0" applyFont="1" applyFill="1" applyAlignment="1">
      <alignment horizontal="left" vertical="center" wrapText="1"/>
    </xf>
    <xf numFmtId="0" fontId="12" fillId="5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top"/>
    </xf>
    <xf numFmtId="0" fontId="9" fillId="4" borderId="4" xfId="2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top"/>
    </xf>
    <xf numFmtId="0" fontId="12" fillId="5" borderId="1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</cellXfs>
  <cellStyles count="15">
    <cellStyle name="Hipervínculo 2 2" xfId="11"/>
    <cellStyle name="Millares" xfId="1" builtinId="3"/>
    <cellStyle name="Millares 2" xfId="8"/>
    <cellStyle name="Millares 2 2" xfId="12"/>
    <cellStyle name="Millares 2 3" xfId="9"/>
    <cellStyle name="Millares 2 3 2" xfId="14"/>
    <cellStyle name="Normal" xfId="0" builtinId="0"/>
    <cellStyle name="Normal 2 2" xfId="4"/>
    <cellStyle name="Normal 2 2 3" xfId="5"/>
    <cellStyle name="Normal 2 3" xfId="6"/>
    <cellStyle name="Normal 2 5" xfId="13"/>
    <cellStyle name="Normal 3 2 2" xfId="7"/>
    <cellStyle name="Normal 3 2 2 2" xfId="10"/>
    <cellStyle name="Normal 7 2" xfId="3"/>
    <cellStyle name="Normal_Hoja1" xfId="2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4C19C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customXml" Target="../customXml/item3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%20c/drive%20D/UPCP-Informes%20Trimestrales/2015/1&#176;%20trimestre/Consultas/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%20c\drive%20D\UPCP-Informes%20Trimestrales\2015\1&#176;%20trimestre\Consultas\para%20Semarnat-G&#233;nero%20y%20pobrez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%20c\drive%20D\UPCP-Informes%20Trimestrales\2015\1&#176;%20trimestre\Consultas\para%20Semarnat-G&#233;nero%20y%20pobrez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4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EC%202016/Informes%20Trimestrales/PT%20Seguim%201T%20PEC%202016%201804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nanzaspublicas.hacienda.gob.mx/ECONOMIA/ECO'99/ECOAG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  <sheetName val="Anexo 7"/>
      <sheetName val="Anexo 10"/>
      <sheetName val="Anexo 29"/>
      <sheetName val="Libro4"/>
      <sheetName val="Índice"/>
      <sheetName val="Anexo 25"/>
      <sheetName val="Anexo 30"/>
      <sheetName val="Índice (2)"/>
      <sheetName val="Hoja5"/>
      <sheetName val="INDÍGENAS"/>
      <sheetName val="GÉNERO"/>
      <sheetName val="Gráfico1"/>
      <sheetName val="Sheet1"/>
      <sheetName val="9"/>
      <sheetName val="9 (2)"/>
      <sheetName val="Anexo 9_Inversión Física"/>
      <sheetName val="Anexo 10_Detalle IF"/>
      <sheetName val="10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showGridLines="0" tabSelected="1" zoomScale="110" zoomScaleNormal="110" workbookViewId="0">
      <selection sqref="A1:C1"/>
    </sheetView>
  </sheetViews>
  <sheetFormatPr baseColWidth="10" defaultRowHeight="15"/>
  <cols>
    <col min="1" max="1" width="6.7109375" style="19" customWidth="1"/>
    <col min="2" max="2" width="61.7109375" style="265" customWidth="1"/>
    <col min="3" max="6" width="17.7109375" style="19" customWidth="1"/>
    <col min="7" max="7" width="1.7109375" style="68" customWidth="1"/>
    <col min="8" max="9" width="16.7109375" style="19" customWidth="1"/>
    <col min="10" max="10" width="7.140625" style="19" customWidth="1"/>
    <col min="11" max="11" width="21.140625" style="19" bestFit="1" customWidth="1"/>
    <col min="12" max="12" width="15.28515625" style="19" bestFit="1" customWidth="1"/>
    <col min="13" max="14" width="11.5703125" style="19" bestFit="1" customWidth="1"/>
    <col min="15" max="16384" width="11.42578125" style="19"/>
  </cols>
  <sheetData>
    <row r="1" spans="1:16" s="3" customFormat="1" ht="43.5" customHeight="1">
      <c r="A1" s="307" t="s">
        <v>195</v>
      </c>
      <c r="B1" s="307"/>
      <c r="C1" s="307"/>
      <c r="D1" s="194" t="s">
        <v>132</v>
      </c>
      <c r="G1" s="190"/>
      <c r="H1" s="191"/>
      <c r="J1" s="107"/>
    </row>
    <row r="2" spans="1:16" s="15" customFormat="1" ht="12" customHeight="1">
      <c r="B2" s="237"/>
      <c r="C2" s="31"/>
      <c r="D2" s="31"/>
      <c r="E2" s="31"/>
      <c r="F2" s="31"/>
      <c r="G2" s="30"/>
      <c r="J2" s="19"/>
    </row>
    <row r="3" spans="1:16" ht="63" customHeight="1" thickBot="1">
      <c r="A3" s="311" t="s">
        <v>620</v>
      </c>
      <c r="B3" s="311"/>
      <c r="C3" s="311"/>
      <c r="D3" s="311"/>
      <c r="E3" s="311"/>
      <c r="F3" s="311"/>
      <c r="G3" s="311"/>
      <c r="H3" s="311"/>
      <c r="I3" s="311"/>
    </row>
    <row r="4" spans="1:16" ht="5.25" customHeight="1">
      <c r="A4" s="32"/>
      <c r="B4" s="32"/>
      <c r="C4" s="32"/>
      <c r="D4" s="32"/>
      <c r="E4" s="32"/>
      <c r="F4" s="32"/>
      <c r="G4" s="32"/>
      <c r="H4" s="32"/>
      <c r="I4" s="32"/>
    </row>
    <row r="5" spans="1:16" s="15" customFormat="1" ht="34.5" customHeight="1">
      <c r="A5" s="312" t="s">
        <v>0</v>
      </c>
      <c r="B5" s="310" t="s">
        <v>287</v>
      </c>
      <c r="C5" s="33"/>
      <c r="D5" s="34"/>
      <c r="E5" s="313" t="s">
        <v>2</v>
      </c>
      <c r="F5" s="313"/>
      <c r="G5" s="35"/>
      <c r="H5" s="312" t="s">
        <v>3</v>
      </c>
      <c r="I5" s="312"/>
      <c r="J5" s="26"/>
    </row>
    <row r="6" spans="1:16" s="15" customFormat="1" ht="15.75" customHeight="1">
      <c r="A6" s="312"/>
      <c r="B6" s="310"/>
      <c r="C6" s="310" t="s">
        <v>4</v>
      </c>
      <c r="D6" s="310" t="s">
        <v>239</v>
      </c>
      <c r="E6" s="310" t="s">
        <v>286</v>
      </c>
      <c r="F6" s="36" t="s">
        <v>610</v>
      </c>
      <c r="G6" s="37"/>
      <c r="H6" s="314"/>
      <c r="I6" s="314"/>
      <c r="J6" s="26"/>
    </row>
    <row r="7" spans="1:16" s="15" customFormat="1" ht="36.75" customHeight="1">
      <c r="A7" s="312"/>
      <c r="B7" s="310"/>
      <c r="C7" s="310"/>
      <c r="D7" s="310"/>
      <c r="E7" s="310"/>
      <c r="F7" s="38" t="s">
        <v>193</v>
      </c>
      <c r="G7" s="38"/>
      <c r="H7" s="37" t="s">
        <v>5</v>
      </c>
      <c r="I7" s="37" t="s">
        <v>7</v>
      </c>
      <c r="J7" s="26"/>
    </row>
    <row r="8" spans="1:16" s="15" customFormat="1" ht="11.25" customHeight="1">
      <c r="A8" s="312"/>
      <c r="B8" s="310"/>
      <c r="C8" s="39" t="s">
        <v>8</v>
      </c>
      <c r="D8" s="39" t="s">
        <v>9</v>
      </c>
      <c r="E8" s="39" t="s">
        <v>10</v>
      </c>
      <c r="F8" s="40" t="s">
        <v>11</v>
      </c>
      <c r="G8" s="40"/>
      <c r="H8" s="40" t="s">
        <v>12</v>
      </c>
      <c r="I8" s="40" t="s">
        <v>13</v>
      </c>
      <c r="J8" s="26"/>
    </row>
    <row r="9" spans="1:16" ht="5.25" customHeight="1" thickBot="1">
      <c r="A9" s="41"/>
      <c r="B9" s="222"/>
      <c r="C9" s="42"/>
      <c r="D9" s="42"/>
      <c r="E9" s="42"/>
      <c r="F9" s="43"/>
      <c r="G9" s="43"/>
      <c r="H9" s="43"/>
      <c r="I9" s="43"/>
      <c r="J9" s="26"/>
    </row>
    <row r="10" spans="1:16" ht="5.25" customHeight="1" thickBot="1">
      <c r="A10" s="44"/>
      <c r="B10" s="223"/>
      <c r="C10" s="45"/>
      <c r="D10" s="45"/>
      <c r="E10" s="45"/>
      <c r="F10" s="46"/>
      <c r="G10" s="46"/>
      <c r="H10" s="46"/>
      <c r="I10" s="46"/>
      <c r="J10" s="26"/>
    </row>
    <row r="11" spans="1:16" s="15" customFormat="1">
      <c r="A11" s="47" t="s">
        <v>238</v>
      </c>
      <c r="B11" s="238"/>
      <c r="C11" s="49">
        <f>C12+C14+C17+C22+C30+C37+C40+C50+C52+C65+C67+C69+C72+C74+C76+C84</f>
        <v>80844557229.796097</v>
      </c>
      <c r="D11" s="49">
        <f>D12+D14+D17+D22+D30+D37+D40+D50+D52+D65+D67+D69+D72+D74+D76+D84</f>
        <v>78069482886.421677</v>
      </c>
      <c r="E11" s="49">
        <f>E12+E14+E17+E22+E30+E37+E40+E50+E52+E65+E67+E69+E72+E74+E76+E84</f>
        <v>78069482886.421677</v>
      </c>
      <c r="F11" s="49">
        <f>F12+F14+F17+F22+F30+F37+F40+F50+F52+F65+F67+F69+F72+F74+F76+F84</f>
        <v>76837895738.826599</v>
      </c>
      <c r="G11" s="49"/>
      <c r="H11" s="50">
        <f t="shared" ref="H11:H42" si="0">IFERROR(+F11/D11*100,"n.a")</f>
        <v>98.422447412151001</v>
      </c>
      <c r="I11" s="50">
        <f t="shared" ref="I11:I42" si="1">IFERROR(+F11/E11*100,"n.a.")</f>
        <v>98.422447412151001</v>
      </c>
      <c r="J11" s="19"/>
      <c r="K11" s="51"/>
      <c r="L11" s="52"/>
      <c r="M11" s="53"/>
      <c r="N11" s="53"/>
      <c r="O11" s="54"/>
      <c r="P11" s="54"/>
    </row>
    <row r="12" spans="1:16" s="15" customFormat="1">
      <c r="A12" s="47" t="s">
        <v>126</v>
      </c>
      <c r="B12" s="115"/>
      <c r="C12" s="49">
        <f>+C13</f>
        <v>27413917</v>
      </c>
      <c r="D12" s="49">
        <f>+D13</f>
        <v>23936879.670000002</v>
      </c>
      <c r="E12" s="49">
        <f>+E13</f>
        <v>23936879.670000002</v>
      </c>
      <c r="F12" s="49">
        <f>+F13</f>
        <v>23234584.650000006</v>
      </c>
      <c r="G12" s="49"/>
      <c r="H12" s="50">
        <f t="shared" si="0"/>
        <v>97.066054432816571</v>
      </c>
      <c r="I12" s="50">
        <f t="shared" si="1"/>
        <v>97.066054432816571</v>
      </c>
      <c r="J12" s="19"/>
      <c r="K12" s="51"/>
      <c r="L12" s="52"/>
      <c r="M12" s="53"/>
      <c r="N12" s="53"/>
      <c r="O12" s="54"/>
      <c r="P12" s="54"/>
    </row>
    <row r="13" spans="1:16" s="15" customFormat="1">
      <c r="A13" s="55"/>
      <c r="B13" s="117" t="s">
        <v>285</v>
      </c>
      <c r="C13" s="56">
        <v>27413917</v>
      </c>
      <c r="D13" s="56">
        <v>23936879.670000002</v>
      </c>
      <c r="E13" s="56">
        <v>23936879.670000002</v>
      </c>
      <c r="F13" s="56">
        <v>23234584.650000006</v>
      </c>
      <c r="G13" s="57"/>
      <c r="H13" s="58">
        <f t="shared" si="0"/>
        <v>97.066054432816571</v>
      </c>
      <c r="I13" s="58">
        <f t="shared" si="1"/>
        <v>97.066054432816571</v>
      </c>
      <c r="J13" s="19"/>
      <c r="K13" s="51"/>
      <c r="L13" s="52"/>
      <c r="M13" s="53"/>
      <c r="N13" s="53"/>
      <c r="O13" s="54"/>
      <c r="P13" s="54"/>
    </row>
    <row r="14" spans="1:16" s="15" customFormat="1">
      <c r="A14" s="47" t="s">
        <v>284</v>
      </c>
      <c r="B14" s="115"/>
      <c r="C14" s="59">
        <f>SUM(C15:C16)</f>
        <v>5240052492</v>
      </c>
      <c r="D14" s="59">
        <f>SUM(D15:D16)</f>
        <v>5097342405.5800028</v>
      </c>
      <c r="E14" s="59">
        <f>SUM(E15:E16)</f>
        <v>5097342405.5800028</v>
      </c>
      <c r="F14" s="59">
        <f>SUM(F15:F16)</f>
        <v>5091031729.9900017</v>
      </c>
      <c r="G14" s="59"/>
      <c r="H14" s="50">
        <f t="shared" si="0"/>
        <v>99.876196749445498</v>
      </c>
      <c r="I14" s="50">
        <f t="shared" si="1"/>
        <v>99.876196749445498</v>
      </c>
      <c r="J14" s="19"/>
      <c r="K14" s="51"/>
      <c r="L14" s="52"/>
      <c r="M14" s="53"/>
      <c r="N14" s="53"/>
      <c r="O14" s="54"/>
      <c r="P14" s="54"/>
    </row>
    <row r="15" spans="1:16" s="15" customFormat="1">
      <c r="A15" s="55"/>
      <c r="B15" s="117" t="s">
        <v>283</v>
      </c>
      <c r="C15" s="56">
        <v>2425879220</v>
      </c>
      <c r="D15" s="56">
        <v>2116553502.4399998</v>
      </c>
      <c r="E15" s="56">
        <v>2116553502.4399998</v>
      </c>
      <c r="F15" s="56">
        <v>2116553494.4499998</v>
      </c>
      <c r="G15" s="57"/>
      <c r="H15" s="58">
        <f t="shared" si="0"/>
        <v>99.999999622499502</v>
      </c>
      <c r="I15" s="58">
        <f t="shared" si="1"/>
        <v>99.999999622499502</v>
      </c>
      <c r="J15" s="19"/>
      <c r="K15" s="51"/>
      <c r="L15" s="52"/>
      <c r="M15" s="53"/>
      <c r="N15" s="53"/>
      <c r="O15" s="54"/>
      <c r="P15" s="54"/>
    </row>
    <row r="16" spans="1:16" s="15" customFormat="1">
      <c r="A16" s="55"/>
      <c r="B16" s="117" t="s">
        <v>189</v>
      </c>
      <c r="C16" s="56">
        <v>2814173272</v>
      </c>
      <c r="D16" s="56">
        <v>2980788903.1400027</v>
      </c>
      <c r="E16" s="56">
        <v>2980788903.1400027</v>
      </c>
      <c r="F16" s="56">
        <v>2974478235.5400023</v>
      </c>
      <c r="G16" s="57"/>
      <c r="H16" s="58">
        <f t="shared" si="0"/>
        <v>99.78828867776069</v>
      </c>
      <c r="I16" s="58">
        <f t="shared" si="1"/>
        <v>99.78828867776069</v>
      </c>
      <c r="J16" s="19"/>
      <c r="K16" s="51"/>
      <c r="L16" s="52"/>
      <c r="M16" s="53"/>
      <c r="N16" s="53"/>
      <c r="O16" s="54"/>
      <c r="P16" s="54"/>
    </row>
    <row r="17" spans="1:16" s="15" customFormat="1">
      <c r="A17" s="47" t="s">
        <v>21</v>
      </c>
      <c r="B17" s="115"/>
      <c r="C17" s="59">
        <f>SUM(C18:C21)</f>
        <v>3838070357.7810602</v>
      </c>
      <c r="D17" s="59">
        <f>SUM(D18:D21)</f>
        <v>3578563568.7221065</v>
      </c>
      <c r="E17" s="59">
        <f>SUM(E18:E21)</f>
        <v>3578563568.7221065</v>
      </c>
      <c r="F17" s="59">
        <f>SUM(F18:F21)</f>
        <v>3272072804.9199953</v>
      </c>
      <c r="G17" s="59"/>
      <c r="H17" s="50">
        <f t="shared" si="0"/>
        <v>91.435369026808772</v>
      </c>
      <c r="I17" s="50">
        <f t="shared" si="1"/>
        <v>91.435369026808772</v>
      </c>
      <c r="J17" s="19"/>
      <c r="K17" s="51"/>
      <c r="L17" s="52"/>
      <c r="M17" s="53"/>
      <c r="N17" s="53"/>
      <c r="O17" s="54"/>
      <c r="P17" s="54"/>
    </row>
    <row r="18" spans="1:16" s="15" customFormat="1" ht="30">
      <c r="A18" s="55"/>
      <c r="B18" s="60" t="s">
        <v>282</v>
      </c>
      <c r="C18" s="56">
        <v>648754579.9000001</v>
      </c>
      <c r="D18" s="56">
        <v>352529464.03850013</v>
      </c>
      <c r="E18" s="56">
        <v>352529464.03850013</v>
      </c>
      <c r="F18" s="56">
        <v>296949349.31549972</v>
      </c>
      <c r="G18" s="57"/>
      <c r="H18" s="58">
        <f t="shared" si="0"/>
        <v>84.233909391207533</v>
      </c>
      <c r="I18" s="58">
        <f t="shared" si="1"/>
        <v>84.233909391207533</v>
      </c>
      <c r="J18" s="19"/>
      <c r="K18" s="51"/>
      <c r="L18" s="52"/>
      <c r="M18" s="53"/>
      <c r="N18" s="53"/>
      <c r="O18" s="54"/>
      <c r="P18" s="54"/>
    </row>
    <row r="19" spans="1:16" s="15" customFormat="1" ht="30">
      <c r="A19" s="55"/>
      <c r="B19" s="60" t="s">
        <v>281</v>
      </c>
      <c r="C19" s="56">
        <v>2788631714.8710599</v>
      </c>
      <c r="D19" s="56">
        <v>2795868661.8040061</v>
      </c>
      <c r="E19" s="56">
        <v>2795868661.8040061</v>
      </c>
      <c r="F19" s="56">
        <v>2552918295.7064958</v>
      </c>
      <c r="G19" s="57"/>
      <c r="H19" s="58">
        <f t="shared" si="0"/>
        <v>91.310379868103354</v>
      </c>
      <c r="I19" s="58">
        <f t="shared" si="1"/>
        <v>91.310379868103354</v>
      </c>
      <c r="J19" s="19"/>
      <c r="K19" s="51"/>
      <c r="L19" s="52"/>
      <c r="M19" s="53"/>
      <c r="N19" s="53"/>
      <c r="O19" s="54"/>
      <c r="P19" s="54"/>
    </row>
    <row r="20" spans="1:16" s="15" customFormat="1" ht="30">
      <c r="A20" s="55"/>
      <c r="B20" s="60" t="s">
        <v>280</v>
      </c>
      <c r="C20" s="56">
        <v>48894499.360000007</v>
      </c>
      <c r="D20" s="56">
        <v>47188697.049600005</v>
      </c>
      <c r="E20" s="56">
        <v>47188697.049600005</v>
      </c>
      <c r="F20" s="56">
        <v>46297089.920000002</v>
      </c>
      <c r="G20" s="57"/>
      <c r="H20" s="58">
        <f t="shared" si="0"/>
        <v>98.11054937867253</v>
      </c>
      <c r="I20" s="58">
        <f t="shared" si="1"/>
        <v>98.11054937867253</v>
      </c>
      <c r="J20" s="19"/>
      <c r="K20" s="51"/>
      <c r="L20" s="52"/>
      <c r="M20" s="53"/>
      <c r="N20" s="53"/>
      <c r="O20" s="54"/>
      <c r="P20" s="54"/>
    </row>
    <row r="21" spans="1:16" s="15" customFormat="1">
      <c r="A21" s="55"/>
      <c r="B21" s="117" t="s">
        <v>211</v>
      </c>
      <c r="C21" s="56">
        <v>351789563.65000004</v>
      </c>
      <c r="D21" s="56">
        <v>382976745.82999986</v>
      </c>
      <c r="E21" s="56">
        <v>382976745.82999986</v>
      </c>
      <c r="F21" s="56">
        <v>375908069.97799993</v>
      </c>
      <c r="G21" s="57"/>
      <c r="H21" s="58">
        <f t="shared" si="0"/>
        <v>98.154280663521632</v>
      </c>
      <c r="I21" s="58">
        <f t="shared" si="1"/>
        <v>98.154280663521632</v>
      </c>
      <c r="J21" s="19"/>
      <c r="K21" s="51"/>
      <c r="L21" s="52"/>
      <c r="M21" s="53"/>
      <c r="N21" s="53"/>
      <c r="O21" s="54"/>
      <c r="P21" s="54"/>
    </row>
    <row r="22" spans="1:16" s="15" customFormat="1">
      <c r="A22" s="47" t="s">
        <v>31</v>
      </c>
      <c r="B22" s="115"/>
      <c r="C22" s="59">
        <f>SUM(C23:C29)</f>
        <v>10128113235.910845</v>
      </c>
      <c r="D22" s="59">
        <f>SUM(D23:D29)</f>
        <v>10785107648.812237</v>
      </c>
      <c r="E22" s="59">
        <f>SUM(E23:E29)</f>
        <v>10785107648.812237</v>
      </c>
      <c r="F22" s="59">
        <f>SUM(F23:F29)</f>
        <v>10431265739.431656</v>
      </c>
      <c r="G22" s="59"/>
      <c r="H22" s="50">
        <f t="shared" si="0"/>
        <v>96.719162006514154</v>
      </c>
      <c r="I22" s="50">
        <f t="shared" si="1"/>
        <v>96.719162006514154</v>
      </c>
      <c r="J22" s="19"/>
      <c r="K22" s="51"/>
      <c r="L22" s="52"/>
      <c r="M22" s="53"/>
      <c r="N22" s="53"/>
      <c r="O22" s="54"/>
      <c r="P22" s="54"/>
    </row>
    <row r="23" spans="1:16" s="15" customFormat="1">
      <c r="A23" s="55"/>
      <c r="B23" s="117" t="s">
        <v>279</v>
      </c>
      <c r="C23" s="56">
        <v>84337673.594999999</v>
      </c>
      <c r="D23" s="56">
        <v>105278565.44414996</v>
      </c>
      <c r="E23" s="56">
        <v>105278565.44414996</v>
      </c>
      <c r="F23" s="56">
        <v>103078769.87904999</v>
      </c>
      <c r="G23" s="57"/>
      <c r="H23" s="58">
        <f t="shared" si="0"/>
        <v>97.910500056854445</v>
      </c>
      <c r="I23" s="58">
        <f t="shared" si="1"/>
        <v>97.910500056854445</v>
      </c>
      <c r="J23" s="19"/>
      <c r="K23" s="51"/>
      <c r="L23" s="52"/>
      <c r="M23" s="53"/>
      <c r="N23" s="53"/>
      <c r="O23" s="54"/>
      <c r="P23" s="54"/>
    </row>
    <row r="24" spans="1:16" s="15" customFormat="1">
      <c r="A24" s="55"/>
      <c r="B24" s="117" t="s">
        <v>278</v>
      </c>
      <c r="C24" s="56">
        <v>518394915.26899993</v>
      </c>
      <c r="D24" s="56">
        <v>525590353.62936413</v>
      </c>
      <c r="E24" s="56">
        <v>525590353.62936413</v>
      </c>
      <c r="F24" s="56">
        <v>518944195.50952095</v>
      </c>
      <c r="G24" s="57"/>
      <c r="H24" s="58">
        <f t="shared" si="0"/>
        <v>98.735487043483687</v>
      </c>
      <c r="I24" s="58">
        <f t="shared" si="1"/>
        <v>98.735487043483687</v>
      </c>
      <c r="J24" s="19"/>
      <c r="K24" s="51"/>
      <c r="L24" s="52"/>
      <c r="M24" s="53"/>
      <c r="N24" s="53"/>
      <c r="O24" s="54"/>
      <c r="P24" s="54"/>
    </row>
    <row r="25" spans="1:16" s="15" customFormat="1">
      <c r="A25" s="55"/>
      <c r="B25" s="117" t="s">
        <v>277</v>
      </c>
      <c r="C25" s="56">
        <v>105382819</v>
      </c>
      <c r="D25" s="56">
        <v>196812192.69999993</v>
      </c>
      <c r="E25" s="56">
        <v>196812192.69999993</v>
      </c>
      <c r="F25" s="56">
        <v>181663535.75999999</v>
      </c>
      <c r="G25" s="57"/>
      <c r="H25" s="58">
        <f t="shared" si="0"/>
        <v>92.302988584101101</v>
      </c>
      <c r="I25" s="58">
        <f t="shared" si="1"/>
        <v>92.302988584101101</v>
      </c>
      <c r="J25" s="19"/>
      <c r="K25" s="51"/>
      <c r="L25" s="52"/>
      <c r="M25" s="53"/>
      <c r="N25" s="53"/>
      <c r="O25" s="54"/>
      <c r="P25" s="54"/>
    </row>
    <row r="26" spans="1:16" s="15" customFormat="1">
      <c r="A26" s="55"/>
      <c r="B26" s="117" t="s">
        <v>159</v>
      </c>
      <c r="C26" s="56">
        <v>8444284085.3943214</v>
      </c>
      <c r="D26" s="56">
        <v>9294710444.88908</v>
      </c>
      <c r="E26" s="56">
        <v>9294710444.88908</v>
      </c>
      <c r="F26" s="56">
        <v>8998316491.0924168</v>
      </c>
      <c r="G26" s="57"/>
      <c r="H26" s="58">
        <f t="shared" si="0"/>
        <v>96.811154521121821</v>
      </c>
      <c r="I26" s="58">
        <f t="shared" si="1"/>
        <v>96.811154521121821</v>
      </c>
      <c r="J26" s="19"/>
      <c r="K26" s="51"/>
      <c r="L26" s="52"/>
      <c r="M26" s="53"/>
      <c r="N26" s="53"/>
      <c r="O26" s="54"/>
      <c r="P26" s="54"/>
    </row>
    <row r="27" spans="1:16" s="15" customFormat="1">
      <c r="A27" s="55"/>
      <c r="B27" s="117" t="s">
        <v>142</v>
      </c>
      <c r="C27" s="56">
        <v>611438099.83963048</v>
      </c>
      <c r="D27" s="56">
        <v>304202040.93544215</v>
      </c>
      <c r="E27" s="56">
        <v>304202040.93544215</v>
      </c>
      <c r="F27" s="56">
        <v>270998731.77640766</v>
      </c>
      <c r="G27" s="57"/>
      <c r="H27" s="58">
        <f t="shared" si="0"/>
        <v>89.085112954228691</v>
      </c>
      <c r="I27" s="58">
        <f t="shared" si="1"/>
        <v>89.085112954228691</v>
      </c>
      <c r="J27" s="19"/>
      <c r="K27" s="51"/>
      <c r="L27" s="52"/>
      <c r="M27" s="53"/>
      <c r="N27" s="53"/>
      <c r="O27" s="54"/>
      <c r="P27" s="54"/>
    </row>
    <row r="28" spans="1:16" s="15" customFormat="1">
      <c r="A28" s="55"/>
      <c r="B28" s="117" t="s">
        <v>179</v>
      </c>
      <c r="C28" s="56">
        <v>238362312</v>
      </c>
      <c r="D28" s="56">
        <v>238362311.99999997</v>
      </c>
      <c r="E28" s="56">
        <v>238362311.99999997</v>
      </c>
      <c r="F28" s="56">
        <v>238362311.99999997</v>
      </c>
      <c r="G28" s="57"/>
      <c r="H28" s="58">
        <f t="shared" si="0"/>
        <v>100</v>
      </c>
      <c r="I28" s="58">
        <f t="shared" si="1"/>
        <v>100</v>
      </c>
      <c r="J28" s="19"/>
      <c r="K28" s="51"/>
      <c r="L28" s="52"/>
      <c r="M28" s="53"/>
      <c r="N28" s="53"/>
      <c r="O28" s="54"/>
      <c r="P28" s="54"/>
    </row>
    <row r="29" spans="1:16">
      <c r="A29" s="55"/>
      <c r="B29" s="117" t="s">
        <v>177</v>
      </c>
      <c r="C29" s="56">
        <v>125913330.81289333</v>
      </c>
      <c r="D29" s="56">
        <v>120151739.21420032</v>
      </c>
      <c r="E29" s="56">
        <v>120151739.21420032</v>
      </c>
      <c r="F29" s="56">
        <v>119901703.41426164</v>
      </c>
      <c r="G29" s="61"/>
      <c r="H29" s="58">
        <f t="shared" si="0"/>
        <v>99.791899974503963</v>
      </c>
      <c r="I29" s="58">
        <f t="shared" si="1"/>
        <v>99.791899974503963</v>
      </c>
      <c r="K29" s="51"/>
      <c r="L29" s="52"/>
      <c r="M29" s="53"/>
      <c r="N29" s="53"/>
      <c r="O29" s="54"/>
      <c r="P29" s="54"/>
    </row>
    <row r="30" spans="1:16" s="15" customFormat="1">
      <c r="A30" s="47" t="s">
        <v>44</v>
      </c>
      <c r="B30" s="115"/>
      <c r="C30" s="59">
        <f>SUM(C31:C36)</f>
        <v>5414617327.7903967</v>
      </c>
      <c r="D30" s="59">
        <f>SUM(D31:D36)</f>
        <v>5464610067.6353645</v>
      </c>
      <c r="E30" s="59">
        <f>SUM(E31:E36)</f>
        <v>5464610067.6353645</v>
      </c>
      <c r="F30" s="59">
        <f>SUM(F31:F36)</f>
        <v>5416390381.9754848</v>
      </c>
      <c r="G30" s="59"/>
      <c r="H30" s="50">
        <f t="shared" si="0"/>
        <v>99.117600614443376</v>
      </c>
      <c r="I30" s="50">
        <f t="shared" si="1"/>
        <v>99.117600614443376</v>
      </c>
      <c r="J30" s="19"/>
      <c r="K30" s="51"/>
      <c r="L30" s="52"/>
      <c r="M30" s="53"/>
      <c r="N30" s="53"/>
      <c r="O30" s="54"/>
      <c r="P30" s="54"/>
    </row>
    <row r="31" spans="1:16" s="15" customFormat="1">
      <c r="A31" s="55"/>
      <c r="B31" s="117" t="s">
        <v>276</v>
      </c>
      <c r="C31" s="62">
        <v>9800000</v>
      </c>
      <c r="D31" s="62">
        <v>9800000</v>
      </c>
      <c r="E31" s="62">
        <v>9800000</v>
      </c>
      <c r="F31" s="62">
        <v>9800000</v>
      </c>
      <c r="G31" s="57"/>
      <c r="H31" s="58">
        <f t="shared" si="0"/>
        <v>100</v>
      </c>
      <c r="I31" s="58">
        <f t="shared" si="1"/>
        <v>100</v>
      </c>
      <c r="J31" s="19"/>
      <c r="K31" s="51"/>
      <c r="L31" s="52"/>
      <c r="M31" s="53"/>
      <c r="N31" s="53"/>
      <c r="O31" s="54"/>
      <c r="P31" s="54"/>
    </row>
    <row r="32" spans="1:16" s="15" customFormat="1">
      <c r="A32" s="55"/>
      <c r="B32" s="117" t="s">
        <v>141</v>
      </c>
      <c r="C32" s="62">
        <v>29184643.000039715</v>
      </c>
      <c r="D32" s="62">
        <v>29184643</v>
      </c>
      <c r="E32" s="62">
        <v>29184643</v>
      </c>
      <c r="F32" s="62">
        <v>29184643</v>
      </c>
      <c r="G32" s="57"/>
      <c r="H32" s="58">
        <f t="shared" si="0"/>
        <v>100</v>
      </c>
      <c r="I32" s="58">
        <f t="shared" si="1"/>
        <v>100</v>
      </c>
      <c r="J32" s="19"/>
      <c r="K32" s="51"/>
      <c r="L32" s="52"/>
      <c r="M32" s="53"/>
      <c r="N32" s="53"/>
      <c r="O32" s="54"/>
      <c r="P32" s="54"/>
    </row>
    <row r="33" spans="1:16" s="15" customFormat="1">
      <c r="A33" s="55"/>
      <c r="B33" s="117" t="s">
        <v>224</v>
      </c>
      <c r="C33" s="62">
        <v>18752596.371410787</v>
      </c>
      <c r="D33" s="62">
        <v>18752596.375580359</v>
      </c>
      <c r="E33" s="62">
        <v>18752596.375580363</v>
      </c>
      <c r="F33" s="62">
        <v>18742844.08538036</v>
      </c>
      <c r="G33" s="57"/>
      <c r="H33" s="58">
        <f t="shared" si="0"/>
        <v>99.947994986909123</v>
      </c>
      <c r="I33" s="58">
        <f t="shared" si="1"/>
        <v>99.947994986909109</v>
      </c>
      <c r="J33" s="19"/>
      <c r="K33" s="51"/>
      <c r="L33" s="52"/>
      <c r="M33" s="53"/>
      <c r="N33" s="53"/>
      <c r="O33" s="54"/>
      <c r="P33" s="54"/>
    </row>
    <row r="34" spans="1:16" s="15" customFormat="1">
      <c r="A34" s="55"/>
      <c r="B34" s="117" t="s">
        <v>159</v>
      </c>
      <c r="C34" s="62">
        <v>1010588550.3599998</v>
      </c>
      <c r="D34" s="62">
        <v>1010588550.3599999</v>
      </c>
      <c r="E34" s="62">
        <v>1010588550.3600001</v>
      </c>
      <c r="F34" s="62">
        <v>1010588550.3599999</v>
      </c>
      <c r="G34" s="57"/>
      <c r="H34" s="58">
        <f t="shared" si="0"/>
        <v>100</v>
      </c>
      <c r="I34" s="58">
        <f t="shared" si="1"/>
        <v>99.999999999999972</v>
      </c>
      <c r="J34" s="19"/>
      <c r="K34" s="51"/>
      <c r="L34" s="52"/>
      <c r="M34" s="53"/>
      <c r="N34" s="53"/>
      <c r="O34" s="54"/>
      <c r="P34" s="54"/>
    </row>
    <row r="35" spans="1:16" s="15" customFormat="1">
      <c r="A35" s="55"/>
      <c r="B35" s="117" t="s">
        <v>275</v>
      </c>
      <c r="C35" s="62">
        <v>285697954.05894631</v>
      </c>
      <c r="D35" s="62">
        <v>335690693.89978415</v>
      </c>
      <c r="E35" s="62">
        <v>335690693.89978415</v>
      </c>
      <c r="F35" s="62">
        <v>326714090.78010416</v>
      </c>
      <c r="G35" s="57"/>
      <c r="H35" s="58">
        <f t="shared" si="0"/>
        <v>97.3259303034597</v>
      </c>
      <c r="I35" s="58">
        <f t="shared" si="1"/>
        <v>97.3259303034597</v>
      </c>
      <c r="J35" s="19"/>
      <c r="K35" s="51"/>
      <c r="L35" s="52"/>
      <c r="M35" s="53"/>
      <c r="N35" s="53"/>
      <c r="O35" s="54"/>
      <c r="P35" s="54"/>
    </row>
    <row r="36" spans="1:16" s="15" customFormat="1">
      <c r="A36" s="55"/>
      <c r="B36" s="117" t="s">
        <v>274</v>
      </c>
      <c r="C36" s="62">
        <v>4060593584</v>
      </c>
      <c r="D36" s="62">
        <v>4060593584.0000005</v>
      </c>
      <c r="E36" s="62">
        <v>4060593584.0000005</v>
      </c>
      <c r="F36" s="62">
        <v>4021360253.7500005</v>
      </c>
      <c r="G36" s="57"/>
      <c r="H36" s="58">
        <f t="shared" si="0"/>
        <v>99.03380307734831</v>
      </c>
      <c r="I36" s="58">
        <f t="shared" si="1"/>
        <v>99.03380307734831</v>
      </c>
      <c r="J36" s="19"/>
      <c r="K36" s="51"/>
      <c r="L36" s="52"/>
      <c r="M36" s="53"/>
      <c r="N36" s="53"/>
      <c r="O36" s="54"/>
      <c r="P36" s="54"/>
    </row>
    <row r="37" spans="1:16" s="15" customFormat="1">
      <c r="A37" s="47" t="s">
        <v>167</v>
      </c>
      <c r="B37" s="115"/>
      <c r="C37" s="59">
        <f>SUM(C38:C39)</f>
        <v>1622813685.7831261</v>
      </c>
      <c r="D37" s="59">
        <f>SUM(D38:D39)</f>
        <v>1991094682.8816643</v>
      </c>
      <c r="E37" s="59">
        <f>SUM(E38:E39)</f>
        <v>1991094682.8816643</v>
      </c>
      <c r="F37" s="59">
        <f>SUM(F38:F39)</f>
        <v>1983002603.7223043</v>
      </c>
      <c r="G37" s="59"/>
      <c r="H37" s="50">
        <f t="shared" si="0"/>
        <v>99.593586421131491</v>
      </c>
      <c r="I37" s="50">
        <f t="shared" si="1"/>
        <v>99.593586421131491</v>
      </c>
      <c r="J37" s="19"/>
      <c r="K37" s="51"/>
      <c r="L37" s="52"/>
      <c r="M37" s="53"/>
      <c r="N37" s="53"/>
      <c r="O37" s="54"/>
      <c r="P37" s="54"/>
    </row>
    <row r="38" spans="1:16" s="15" customFormat="1">
      <c r="A38" s="55"/>
      <c r="B38" s="117" t="s">
        <v>273</v>
      </c>
      <c r="C38" s="56">
        <v>313471902.28075069</v>
      </c>
      <c r="D38" s="56">
        <v>224773603.28084072</v>
      </c>
      <c r="E38" s="56">
        <v>224773603.28084072</v>
      </c>
      <c r="F38" s="56">
        <v>219871160.42344612</v>
      </c>
      <c r="G38" s="57"/>
      <c r="H38" s="58">
        <f t="shared" si="0"/>
        <v>97.818941910510148</v>
      </c>
      <c r="I38" s="58">
        <f t="shared" si="1"/>
        <v>97.818941910510148</v>
      </c>
      <c r="J38" s="19"/>
      <c r="K38" s="51"/>
      <c r="L38" s="52"/>
      <c r="M38" s="53"/>
      <c r="N38" s="53"/>
      <c r="O38" s="54"/>
      <c r="P38" s="54"/>
    </row>
    <row r="39" spans="1:16" s="15" customFormat="1">
      <c r="A39" s="55"/>
      <c r="B39" s="117" t="s">
        <v>166</v>
      </c>
      <c r="C39" s="56">
        <v>1309341783.5023754</v>
      </c>
      <c r="D39" s="56">
        <v>1766321079.6008236</v>
      </c>
      <c r="E39" s="56">
        <v>1766321079.6008236</v>
      </c>
      <c r="F39" s="56">
        <v>1763131443.2988582</v>
      </c>
      <c r="G39" s="57"/>
      <c r="H39" s="58">
        <f t="shared" si="0"/>
        <v>99.819419224579136</v>
      </c>
      <c r="I39" s="58">
        <f t="shared" si="1"/>
        <v>99.819419224579136</v>
      </c>
      <c r="J39" s="19"/>
      <c r="K39" s="51"/>
      <c r="L39" s="52"/>
      <c r="M39" s="53"/>
      <c r="N39" s="53"/>
      <c r="O39" s="54"/>
      <c r="P39" s="54"/>
    </row>
    <row r="40" spans="1:16" s="15" customFormat="1">
      <c r="A40" s="47" t="s">
        <v>72</v>
      </c>
      <c r="B40" s="115"/>
      <c r="C40" s="59">
        <f>SUM(C41:C49)</f>
        <v>1407918824.6048226</v>
      </c>
      <c r="D40" s="59">
        <f>SUM(D41:D49)</f>
        <v>1494207350.5215361</v>
      </c>
      <c r="E40" s="59">
        <f>SUM(E41:E49)</f>
        <v>1494207350.5215361</v>
      </c>
      <c r="F40" s="59">
        <f>SUM(F41:F49)</f>
        <v>1413574034.6681633</v>
      </c>
      <c r="G40" s="59"/>
      <c r="H40" s="50">
        <f t="shared" si="0"/>
        <v>94.603605997171101</v>
      </c>
      <c r="I40" s="50">
        <f t="shared" si="1"/>
        <v>94.603605997171101</v>
      </c>
      <c r="J40" s="63"/>
      <c r="K40" s="51"/>
      <c r="L40" s="52"/>
      <c r="M40" s="53"/>
      <c r="N40" s="53"/>
      <c r="O40" s="54"/>
      <c r="P40" s="54"/>
    </row>
    <row r="41" spans="1:16" s="15" customFormat="1" ht="30">
      <c r="A41" s="64"/>
      <c r="B41" s="117" t="s">
        <v>272</v>
      </c>
      <c r="C41" s="56">
        <v>29053350.169999998</v>
      </c>
      <c r="D41" s="56">
        <v>14793439.802700004</v>
      </c>
      <c r="E41" s="56">
        <v>14793439.802700004</v>
      </c>
      <c r="F41" s="56">
        <v>14670232.6511</v>
      </c>
      <c r="G41" s="57"/>
      <c r="H41" s="58">
        <f t="shared" si="0"/>
        <v>99.167150079743351</v>
      </c>
      <c r="I41" s="58">
        <f t="shared" si="1"/>
        <v>99.167150079743351</v>
      </c>
      <c r="J41" s="19"/>
      <c r="K41" s="51"/>
      <c r="L41" s="52"/>
      <c r="M41" s="53"/>
      <c r="N41" s="53"/>
      <c r="O41" s="54"/>
      <c r="P41" s="54"/>
    </row>
    <row r="42" spans="1:16" s="15" customFormat="1" ht="30">
      <c r="A42" s="64"/>
      <c r="B42" s="117" t="s">
        <v>271</v>
      </c>
      <c r="C42" s="56">
        <v>203633113.54499999</v>
      </c>
      <c r="D42" s="56">
        <v>119178684.76323</v>
      </c>
      <c r="E42" s="56">
        <v>119178684.76323</v>
      </c>
      <c r="F42" s="56">
        <v>103215998.42558001</v>
      </c>
      <c r="G42" s="57"/>
      <c r="H42" s="58">
        <f t="shared" si="0"/>
        <v>86.606089529043928</v>
      </c>
      <c r="I42" s="58">
        <f t="shared" si="1"/>
        <v>86.606089529043928</v>
      </c>
      <c r="J42" s="19"/>
      <c r="K42" s="51"/>
      <c r="L42" s="52"/>
      <c r="M42" s="53"/>
      <c r="N42" s="53"/>
      <c r="O42" s="54"/>
      <c r="P42" s="54"/>
    </row>
    <row r="43" spans="1:16" s="15" customFormat="1" ht="30">
      <c r="A43" s="64"/>
      <c r="B43" s="117" t="s">
        <v>270</v>
      </c>
      <c r="C43" s="56">
        <v>101912470.63133338</v>
      </c>
      <c r="D43" s="56">
        <v>164062098.99640396</v>
      </c>
      <c r="E43" s="56">
        <v>164062098.99640396</v>
      </c>
      <c r="F43" s="56">
        <v>116321980.99393512</v>
      </c>
      <c r="G43" s="57"/>
      <c r="H43" s="58">
        <f t="shared" ref="H43:H74" si="2">IFERROR(+F43/D43*100,"n.a")</f>
        <v>70.901190284347621</v>
      </c>
      <c r="I43" s="58">
        <f t="shared" ref="I43:I74" si="3">IFERROR(+F43/E43*100,"n.a.")</f>
        <v>70.901190284347621</v>
      </c>
      <c r="J43" s="19"/>
      <c r="K43" s="51"/>
      <c r="L43" s="52"/>
      <c r="M43" s="53"/>
      <c r="N43" s="53"/>
      <c r="O43" s="54"/>
      <c r="P43" s="54"/>
    </row>
    <row r="44" spans="1:16" s="15" customFormat="1">
      <c r="A44" s="55"/>
      <c r="B44" s="117" t="s">
        <v>165</v>
      </c>
      <c r="C44" s="56">
        <v>554582.78</v>
      </c>
      <c r="D44" s="56">
        <v>1437371.1368</v>
      </c>
      <c r="E44" s="56">
        <v>1437371.1368</v>
      </c>
      <c r="F44" s="56">
        <v>1434300.8603999999</v>
      </c>
      <c r="G44" s="57"/>
      <c r="H44" s="58">
        <f t="shared" si="2"/>
        <v>99.786396406509496</v>
      </c>
      <c r="I44" s="58">
        <f t="shared" si="3"/>
        <v>99.786396406509496</v>
      </c>
      <c r="J44" s="19"/>
      <c r="K44" s="51"/>
      <c r="L44" s="52"/>
      <c r="M44" s="53"/>
      <c r="N44" s="53"/>
      <c r="O44" s="54"/>
      <c r="P44" s="54"/>
    </row>
    <row r="45" spans="1:16" s="15" customFormat="1">
      <c r="A45" s="55"/>
      <c r="B45" s="117" t="s">
        <v>269</v>
      </c>
      <c r="C45" s="56">
        <v>51690139.200000003</v>
      </c>
      <c r="D45" s="56">
        <v>51690139.200000003</v>
      </c>
      <c r="E45" s="56">
        <v>51690139.200000003</v>
      </c>
      <c r="F45" s="56">
        <v>51218442.030000001</v>
      </c>
      <c r="G45" s="57"/>
      <c r="H45" s="58">
        <f t="shared" si="2"/>
        <v>99.087452312374495</v>
      </c>
      <c r="I45" s="58">
        <f t="shared" si="3"/>
        <v>99.087452312374495</v>
      </c>
      <c r="J45" s="19"/>
      <c r="K45" s="51"/>
      <c r="L45" s="52"/>
      <c r="M45" s="53"/>
      <c r="N45" s="53"/>
      <c r="O45" s="54"/>
      <c r="P45" s="54"/>
    </row>
    <row r="46" spans="1:16" s="15" customFormat="1">
      <c r="A46" s="55"/>
      <c r="B46" s="117" t="s">
        <v>211</v>
      </c>
      <c r="C46" s="56">
        <v>46439337.280000001</v>
      </c>
      <c r="D46" s="56">
        <v>49078099.558600016</v>
      </c>
      <c r="E46" s="56">
        <v>49078099.558600016</v>
      </c>
      <c r="F46" s="56">
        <v>48651907.515400022</v>
      </c>
      <c r="G46" s="57"/>
      <c r="H46" s="58">
        <f t="shared" si="2"/>
        <v>99.131604428384364</v>
      </c>
      <c r="I46" s="58">
        <f t="shared" si="3"/>
        <v>99.131604428384364</v>
      </c>
      <c r="J46" s="19"/>
      <c r="K46" s="51"/>
      <c r="L46" s="52"/>
      <c r="M46" s="53"/>
      <c r="N46" s="53"/>
      <c r="O46" s="54"/>
      <c r="P46" s="54"/>
    </row>
    <row r="47" spans="1:16" s="15" customFormat="1">
      <c r="A47" s="55"/>
      <c r="B47" s="117" t="s">
        <v>268</v>
      </c>
      <c r="C47" s="56">
        <v>124194985.19999997</v>
      </c>
      <c r="D47" s="56">
        <v>138017637.0036</v>
      </c>
      <c r="E47" s="56">
        <v>138017637.0036</v>
      </c>
      <c r="F47" s="56">
        <v>135885399.80920005</v>
      </c>
      <c r="G47" s="65"/>
      <c r="H47" s="58">
        <f t="shared" si="2"/>
        <v>98.455098028997313</v>
      </c>
      <c r="I47" s="58">
        <f t="shared" si="3"/>
        <v>98.455098028997313</v>
      </c>
      <c r="J47" s="19"/>
      <c r="K47" s="51"/>
      <c r="L47" s="52"/>
      <c r="M47" s="53"/>
      <c r="N47" s="53"/>
      <c r="O47" s="54"/>
      <c r="P47" s="54"/>
    </row>
    <row r="48" spans="1:16" s="15" customFormat="1">
      <c r="A48" s="55"/>
      <c r="B48" s="117" t="s">
        <v>267</v>
      </c>
      <c r="C48" s="56">
        <v>241677667.56728941</v>
      </c>
      <c r="D48" s="56">
        <v>276443115.6885823</v>
      </c>
      <c r="E48" s="56">
        <v>276443115.6885823</v>
      </c>
      <c r="F48" s="56">
        <v>271508314.22027224</v>
      </c>
      <c r="G48" s="65"/>
      <c r="H48" s="58">
        <f t="shared" si="2"/>
        <v>98.214894425560885</v>
      </c>
      <c r="I48" s="58">
        <f t="shared" si="3"/>
        <v>98.214894425560885</v>
      </c>
      <c r="J48" s="19"/>
      <c r="K48" s="51"/>
      <c r="L48" s="52"/>
      <c r="M48" s="53"/>
      <c r="N48" s="53"/>
      <c r="O48" s="54"/>
      <c r="P48" s="54"/>
    </row>
    <row r="49" spans="1:16" s="15" customFormat="1">
      <c r="A49" s="55"/>
      <c r="B49" s="60" t="s">
        <v>266</v>
      </c>
      <c r="C49" s="56">
        <v>608763178.23119998</v>
      </c>
      <c r="D49" s="56">
        <v>679506764.37161982</v>
      </c>
      <c r="E49" s="56">
        <v>679506764.37161982</v>
      </c>
      <c r="F49" s="56">
        <v>670667458.16227567</v>
      </c>
      <c r="G49" s="65"/>
      <c r="H49" s="58">
        <f t="shared" si="2"/>
        <v>98.699158467168701</v>
      </c>
      <c r="I49" s="58">
        <f t="shared" si="3"/>
        <v>98.699158467168701</v>
      </c>
      <c r="J49" s="19"/>
      <c r="K49" s="51"/>
      <c r="L49" s="52"/>
      <c r="M49" s="53"/>
      <c r="N49" s="53"/>
      <c r="O49" s="54"/>
      <c r="P49" s="54"/>
    </row>
    <row r="50" spans="1:16" s="15" customFormat="1">
      <c r="A50" s="47" t="s">
        <v>164</v>
      </c>
      <c r="B50" s="115"/>
      <c r="C50" s="59">
        <f>C51</f>
        <v>3956976358.3751998</v>
      </c>
      <c r="D50" s="59">
        <f>D51</f>
        <v>3956976358.3751998</v>
      </c>
      <c r="E50" s="59">
        <f>E51</f>
        <v>3956976358.3751998</v>
      </c>
      <c r="F50" s="59">
        <f>F51</f>
        <v>3956976358.3751998</v>
      </c>
      <c r="G50" s="59"/>
      <c r="H50" s="50">
        <f t="shared" si="2"/>
        <v>100</v>
      </c>
      <c r="I50" s="50">
        <f t="shared" si="3"/>
        <v>100</v>
      </c>
      <c r="J50" s="19"/>
      <c r="K50" s="51"/>
      <c r="L50" s="52"/>
      <c r="M50" s="53"/>
      <c r="N50" s="53"/>
      <c r="O50" s="54"/>
      <c r="P50" s="54"/>
    </row>
    <row r="51" spans="1:16" s="15" customFormat="1">
      <c r="A51" s="55"/>
      <c r="B51" s="117" t="s">
        <v>218</v>
      </c>
      <c r="C51" s="56">
        <v>3956976358.3751998</v>
      </c>
      <c r="D51" s="56">
        <v>3956976358.3751998</v>
      </c>
      <c r="E51" s="56">
        <v>3956976358.3751998</v>
      </c>
      <c r="F51" s="56">
        <v>3956976358.3751998</v>
      </c>
      <c r="G51" s="57"/>
      <c r="H51" s="58">
        <f t="shared" si="2"/>
        <v>100</v>
      </c>
      <c r="I51" s="58">
        <f t="shared" si="3"/>
        <v>100</v>
      </c>
      <c r="J51" s="19"/>
      <c r="K51" s="51"/>
      <c r="L51" s="52"/>
      <c r="M51" s="53"/>
      <c r="N51" s="53"/>
      <c r="O51" s="54"/>
      <c r="P51" s="54"/>
    </row>
    <row r="52" spans="1:16" s="15" customFormat="1">
      <c r="A52" s="47" t="s">
        <v>162</v>
      </c>
      <c r="B52" s="115"/>
      <c r="C52" s="59">
        <f>SUM(C54:C64)</f>
        <v>31044320326.452984</v>
      </c>
      <c r="D52" s="59">
        <f>SUM(D53:D64)</f>
        <v>27953963481.715897</v>
      </c>
      <c r="E52" s="59">
        <f>SUM(E53:E64)</f>
        <v>27953963481.715897</v>
      </c>
      <c r="F52" s="59">
        <f>SUM(F53:F64)</f>
        <v>27627966489.133625</v>
      </c>
      <c r="G52" s="59"/>
      <c r="H52" s="50">
        <f t="shared" si="2"/>
        <v>98.833807618030619</v>
      </c>
      <c r="I52" s="50">
        <f t="shared" si="3"/>
        <v>98.833807618030619</v>
      </c>
      <c r="J52" s="19"/>
      <c r="K52" s="51"/>
      <c r="L52" s="52"/>
      <c r="M52" s="53"/>
      <c r="N52" s="53"/>
      <c r="O52" s="54"/>
      <c r="P52" s="54"/>
    </row>
    <row r="53" spans="1:16" s="15" customFormat="1">
      <c r="A53" s="55"/>
      <c r="B53" s="117" t="s">
        <v>265</v>
      </c>
      <c r="C53" s="56">
        <v>0</v>
      </c>
      <c r="D53" s="56">
        <v>89752656.38000001</v>
      </c>
      <c r="E53" s="56">
        <v>89752656.38000001</v>
      </c>
      <c r="F53" s="56">
        <v>89752656.38000001</v>
      </c>
      <c r="G53" s="57"/>
      <c r="H53" s="58">
        <f t="shared" si="2"/>
        <v>100</v>
      </c>
      <c r="I53" s="58">
        <f t="shared" si="3"/>
        <v>100</v>
      </c>
      <c r="J53" s="19"/>
      <c r="K53" s="51"/>
      <c r="L53" s="52"/>
      <c r="M53" s="53"/>
      <c r="N53" s="53"/>
      <c r="O53" s="54"/>
      <c r="P53" s="54"/>
    </row>
    <row r="54" spans="1:16" s="15" customFormat="1">
      <c r="A54" s="55"/>
      <c r="B54" s="117" t="s">
        <v>160</v>
      </c>
      <c r="C54" s="56">
        <v>243894497.12699997</v>
      </c>
      <c r="D54" s="56">
        <v>272433640.50245005</v>
      </c>
      <c r="E54" s="56">
        <v>272433640.50245005</v>
      </c>
      <c r="F54" s="56">
        <v>265839719.84290004</v>
      </c>
      <c r="G54" s="57"/>
      <c r="H54" s="58">
        <f t="shared" si="2"/>
        <v>97.579623189196155</v>
      </c>
      <c r="I54" s="58">
        <f t="shared" si="3"/>
        <v>97.579623189196155</v>
      </c>
      <c r="J54" s="19"/>
      <c r="K54" s="51"/>
      <c r="L54" s="52"/>
      <c r="M54" s="53"/>
      <c r="N54" s="53"/>
      <c r="O54" s="54"/>
      <c r="P54" s="54"/>
    </row>
    <row r="55" spans="1:16" s="15" customFormat="1" ht="30">
      <c r="A55" s="55"/>
      <c r="B55" s="117" t="s">
        <v>264</v>
      </c>
      <c r="C55" s="56">
        <v>33645692.671871297</v>
      </c>
      <c r="D55" s="56">
        <v>33645692.671871297</v>
      </c>
      <c r="E55" s="56">
        <v>33645692.671871297</v>
      </c>
      <c r="F55" s="56">
        <v>33645692.671871297</v>
      </c>
      <c r="G55" s="57"/>
      <c r="H55" s="58">
        <f t="shared" si="2"/>
        <v>100</v>
      </c>
      <c r="I55" s="58">
        <f t="shared" si="3"/>
        <v>100</v>
      </c>
      <c r="J55" s="19"/>
      <c r="K55" s="51"/>
      <c r="L55" s="52"/>
      <c r="M55" s="53"/>
      <c r="N55" s="53"/>
      <c r="O55" s="54"/>
      <c r="P55" s="54"/>
    </row>
    <row r="56" spans="1:16" s="15" customFormat="1" ht="30">
      <c r="A56" s="55"/>
      <c r="B56" s="117" t="s">
        <v>263</v>
      </c>
      <c r="C56" s="56">
        <v>1096528647.6900001</v>
      </c>
      <c r="D56" s="56">
        <v>1102203647.6900001</v>
      </c>
      <c r="E56" s="56">
        <v>1102203647.6900001</v>
      </c>
      <c r="F56" s="56">
        <v>1102203647.6900001</v>
      </c>
      <c r="G56" s="57"/>
      <c r="H56" s="58">
        <f t="shared" si="2"/>
        <v>100</v>
      </c>
      <c r="I56" s="58">
        <f t="shared" si="3"/>
        <v>100</v>
      </c>
      <c r="J56" s="19"/>
      <c r="K56" s="51"/>
      <c r="L56" s="52"/>
      <c r="M56" s="53"/>
      <c r="N56" s="53"/>
      <c r="O56" s="54"/>
      <c r="P56" s="54"/>
    </row>
    <row r="57" spans="1:16" s="15" customFormat="1" ht="30">
      <c r="A57" s="55"/>
      <c r="B57" s="117" t="s">
        <v>262</v>
      </c>
      <c r="C57" s="56">
        <v>182117730</v>
      </c>
      <c r="D57" s="56">
        <v>184928305.66000003</v>
      </c>
      <c r="E57" s="56">
        <v>184928305.66000003</v>
      </c>
      <c r="F57" s="56">
        <v>184160661.31000006</v>
      </c>
      <c r="G57" s="57"/>
      <c r="H57" s="58">
        <f t="shared" si="2"/>
        <v>99.584896240053538</v>
      </c>
      <c r="I57" s="58">
        <f t="shared" si="3"/>
        <v>99.584896240053538</v>
      </c>
      <c r="J57" s="19"/>
      <c r="K57" s="51"/>
      <c r="L57" s="52"/>
      <c r="M57" s="53"/>
      <c r="N57" s="53"/>
      <c r="O57" s="54"/>
      <c r="P57" s="54"/>
    </row>
    <row r="58" spans="1:16" s="15" customFormat="1">
      <c r="A58" s="55"/>
      <c r="B58" s="117" t="s">
        <v>261</v>
      </c>
      <c r="C58" s="56">
        <v>39363644.207999982</v>
      </c>
      <c r="D58" s="56">
        <v>27639388.381080005</v>
      </c>
      <c r="E58" s="56">
        <v>27639388.381080005</v>
      </c>
      <c r="F58" s="56">
        <v>21887851.197239995</v>
      </c>
      <c r="G58" s="57"/>
      <c r="H58" s="58">
        <f t="shared" si="2"/>
        <v>79.19079429493776</v>
      </c>
      <c r="I58" s="58">
        <f t="shared" si="3"/>
        <v>79.19079429493776</v>
      </c>
      <c r="J58" s="19"/>
      <c r="K58" s="51"/>
      <c r="L58" s="52"/>
      <c r="M58" s="53"/>
      <c r="N58" s="53"/>
      <c r="O58" s="54"/>
      <c r="P58" s="54"/>
    </row>
    <row r="59" spans="1:16" s="15" customFormat="1">
      <c r="A59" s="55"/>
      <c r="B59" s="117" t="s">
        <v>212</v>
      </c>
      <c r="C59" s="56">
        <v>175501275.16</v>
      </c>
      <c r="D59" s="56">
        <v>247164520.16000006</v>
      </c>
      <c r="E59" s="56">
        <v>247164520.16000006</v>
      </c>
      <c r="F59" s="56">
        <v>233169407.32680002</v>
      </c>
      <c r="G59" s="57"/>
      <c r="H59" s="58">
        <f t="shared" si="2"/>
        <v>94.337733901232909</v>
      </c>
      <c r="I59" s="58">
        <f t="shared" si="3"/>
        <v>94.337733901232909</v>
      </c>
      <c r="J59" s="19"/>
      <c r="K59" s="51"/>
      <c r="L59" s="52"/>
      <c r="M59" s="53"/>
      <c r="N59" s="53"/>
      <c r="O59" s="54"/>
      <c r="P59" s="54"/>
    </row>
    <row r="60" spans="1:16" s="15" customFormat="1">
      <c r="A60" s="55"/>
      <c r="B60" s="117" t="s">
        <v>211</v>
      </c>
      <c r="C60" s="56">
        <v>125668953.69</v>
      </c>
      <c r="D60" s="56">
        <v>647450203.87</v>
      </c>
      <c r="E60" s="56">
        <v>647450203.87</v>
      </c>
      <c r="F60" s="56">
        <v>584962665.41999984</v>
      </c>
      <c r="G60" s="57"/>
      <c r="H60" s="58">
        <f t="shared" si="2"/>
        <v>90.348672673744829</v>
      </c>
      <c r="I60" s="58">
        <f t="shared" si="3"/>
        <v>90.348672673744829</v>
      </c>
      <c r="J60" s="19"/>
      <c r="K60" s="51"/>
      <c r="L60" s="52"/>
      <c r="M60" s="53"/>
      <c r="N60" s="53"/>
      <c r="O60" s="54"/>
      <c r="P60" s="54"/>
    </row>
    <row r="61" spans="1:16" s="15" customFormat="1">
      <c r="A61" s="55"/>
      <c r="B61" s="117" t="s">
        <v>159</v>
      </c>
      <c r="C61" s="56">
        <v>14251248702.236471</v>
      </c>
      <c r="D61" s="56">
        <v>11876850095.895554</v>
      </c>
      <c r="E61" s="56">
        <v>11876850095.895554</v>
      </c>
      <c r="F61" s="56">
        <v>11860141766.641668</v>
      </c>
      <c r="G61" s="57"/>
      <c r="H61" s="58">
        <f t="shared" si="2"/>
        <v>99.859320197535723</v>
      </c>
      <c r="I61" s="58">
        <f t="shared" si="3"/>
        <v>99.859320197535723</v>
      </c>
      <c r="J61" s="19"/>
      <c r="K61" s="51"/>
      <c r="L61" s="52"/>
      <c r="M61" s="53"/>
      <c r="N61" s="53"/>
      <c r="O61" s="54"/>
      <c r="P61" s="54"/>
    </row>
    <row r="62" spans="1:16" s="15" customFormat="1" ht="30">
      <c r="A62" s="55"/>
      <c r="B62" s="117" t="s">
        <v>210</v>
      </c>
      <c r="C62" s="56">
        <v>276561174.66600001</v>
      </c>
      <c r="D62" s="56">
        <v>249898285.16847003</v>
      </c>
      <c r="E62" s="56">
        <v>249898285.16847003</v>
      </c>
      <c r="F62" s="56">
        <v>243917936.34593996</v>
      </c>
      <c r="G62" s="57"/>
      <c r="H62" s="58">
        <f t="shared" si="2"/>
        <v>97.606886810568398</v>
      </c>
      <c r="I62" s="58">
        <f t="shared" si="3"/>
        <v>97.606886810568398</v>
      </c>
      <c r="J62" s="19"/>
      <c r="K62" s="51"/>
      <c r="L62" s="52"/>
      <c r="M62" s="53"/>
      <c r="N62" s="53"/>
      <c r="O62" s="54"/>
      <c r="P62" s="54"/>
    </row>
    <row r="63" spans="1:16" s="15" customFormat="1">
      <c r="A63" s="55"/>
      <c r="B63" s="117" t="s">
        <v>260</v>
      </c>
      <c r="C63" s="56">
        <v>13177199136.703644</v>
      </c>
      <c r="D63" s="56">
        <v>11996154534.097471</v>
      </c>
      <c r="E63" s="56">
        <v>11996154534.097471</v>
      </c>
      <c r="F63" s="56">
        <v>11895795092.306707</v>
      </c>
      <c r="G63" s="57"/>
      <c r="H63" s="58">
        <f t="shared" si="2"/>
        <v>99.163403226379714</v>
      </c>
      <c r="I63" s="58">
        <f t="shared" si="3"/>
        <v>99.163403226379714</v>
      </c>
      <c r="J63" s="19"/>
      <c r="K63" s="51"/>
      <c r="L63" s="52"/>
      <c r="M63" s="53"/>
      <c r="N63" s="53"/>
      <c r="O63" s="54"/>
      <c r="P63" s="54"/>
    </row>
    <row r="64" spans="1:16" s="15" customFormat="1">
      <c r="A64" s="55"/>
      <c r="B64" s="117" t="s">
        <v>259</v>
      </c>
      <c r="C64" s="56">
        <v>1442590872.3</v>
      </c>
      <c r="D64" s="56">
        <v>1225842511.2390001</v>
      </c>
      <c r="E64" s="56">
        <v>1225842511.2390001</v>
      </c>
      <c r="F64" s="56">
        <v>1112489392.0005</v>
      </c>
      <c r="G64" s="57"/>
      <c r="H64" s="58">
        <f t="shared" si="2"/>
        <v>90.753043869890732</v>
      </c>
      <c r="I64" s="58">
        <f t="shared" si="3"/>
        <v>90.753043869890732</v>
      </c>
      <c r="J64" s="19"/>
      <c r="K64" s="51"/>
      <c r="L64" s="52"/>
      <c r="M64" s="53"/>
      <c r="N64" s="53"/>
      <c r="O64" s="54"/>
      <c r="P64" s="54"/>
    </row>
    <row r="65" spans="1:16" s="15" customFormat="1">
      <c r="A65" s="47" t="s">
        <v>81</v>
      </c>
      <c r="B65" s="115"/>
      <c r="C65" s="59">
        <f>+C66</f>
        <v>56038510</v>
      </c>
      <c r="D65" s="59">
        <f>+D66</f>
        <v>56038509.999999993</v>
      </c>
      <c r="E65" s="59">
        <f>+E66</f>
        <v>56038509.999999993</v>
      </c>
      <c r="F65" s="59">
        <f>+F66</f>
        <v>56038509.999999993</v>
      </c>
      <c r="G65" s="59"/>
      <c r="H65" s="50">
        <f t="shared" si="2"/>
        <v>100</v>
      </c>
      <c r="I65" s="50">
        <f t="shared" si="3"/>
        <v>100</v>
      </c>
      <c r="J65" s="19"/>
      <c r="K65" s="51"/>
      <c r="L65" s="52"/>
      <c r="M65" s="53"/>
      <c r="N65" s="53"/>
      <c r="O65" s="54"/>
      <c r="P65" s="54"/>
    </row>
    <row r="66" spans="1:16" s="15" customFormat="1" ht="30">
      <c r="A66" s="55"/>
      <c r="B66" s="117" t="s">
        <v>258</v>
      </c>
      <c r="C66" s="56">
        <v>56038510</v>
      </c>
      <c r="D66" s="56">
        <v>56038509.999999993</v>
      </c>
      <c r="E66" s="56">
        <v>56038509.999999993</v>
      </c>
      <c r="F66" s="56">
        <v>56038509.999999993</v>
      </c>
      <c r="G66" s="57"/>
      <c r="H66" s="58">
        <f t="shared" si="2"/>
        <v>100</v>
      </c>
      <c r="I66" s="58">
        <f t="shared" si="3"/>
        <v>100</v>
      </c>
      <c r="J66" s="19"/>
      <c r="K66" s="51"/>
      <c r="L66" s="52"/>
      <c r="M66" s="53"/>
      <c r="N66" s="53"/>
      <c r="O66" s="54"/>
      <c r="P66" s="54"/>
    </row>
    <row r="67" spans="1:16" s="15" customFormat="1">
      <c r="A67" s="47" t="s">
        <v>257</v>
      </c>
      <c r="B67" s="115"/>
      <c r="C67" s="59">
        <f>SUM(C68:C68)</f>
        <v>583996315.25</v>
      </c>
      <c r="D67" s="59">
        <f>SUM(D68:D68)</f>
        <v>581267194</v>
      </c>
      <c r="E67" s="59">
        <f>SUM(E68:E68)</f>
        <v>581267194</v>
      </c>
      <c r="F67" s="59">
        <f>SUM(F68:F68)</f>
        <v>577572355.78250003</v>
      </c>
      <c r="G67" s="59"/>
      <c r="H67" s="50">
        <f t="shared" si="2"/>
        <v>99.36434771209538</v>
      </c>
      <c r="I67" s="50">
        <f t="shared" si="3"/>
        <v>99.36434771209538</v>
      </c>
      <c r="J67" s="19"/>
      <c r="K67" s="51"/>
      <c r="L67" s="52"/>
      <c r="M67" s="53"/>
      <c r="N67" s="53"/>
      <c r="O67" s="54"/>
      <c r="P67" s="54"/>
    </row>
    <row r="68" spans="1:16" s="15" customFormat="1">
      <c r="A68" s="55"/>
      <c r="B68" s="117" t="s">
        <v>256</v>
      </c>
      <c r="C68" s="66">
        <v>583996315.25</v>
      </c>
      <c r="D68" s="66">
        <v>581267194</v>
      </c>
      <c r="E68" s="66">
        <v>581267194</v>
      </c>
      <c r="F68" s="66">
        <v>577572355.78250003</v>
      </c>
      <c r="G68" s="57"/>
      <c r="H68" s="58">
        <f t="shared" si="2"/>
        <v>99.36434771209538</v>
      </c>
      <c r="I68" s="58">
        <f t="shared" si="3"/>
        <v>99.36434771209538</v>
      </c>
      <c r="J68" s="19"/>
      <c r="K68" s="51"/>
      <c r="L68" s="52"/>
      <c r="M68" s="53"/>
      <c r="N68" s="53"/>
      <c r="O68" s="54"/>
      <c r="P68" s="54"/>
    </row>
    <row r="69" spans="1:16" s="15" customFormat="1">
      <c r="A69" s="47" t="s">
        <v>156</v>
      </c>
      <c r="B69" s="115"/>
      <c r="C69" s="49">
        <f>SUM(C70:C71)</f>
        <v>11305326344.847666</v>
      </c>
      <c r="D69" s="49">
        <f>SUM(D70:D71)</f>
        <v>11305326344.847666</v>
      </c>
      <c r="E69" s="49">
        <f>SUM(E70:E71)</f>
        <v>11305326344.847666</v>
      </c>
      <c r="F69" s="49">
        <f>SUM(F70:F71)</f>
        <v>11305326344.847666</v>
      </c>
      <c r="G69" s="49"/>
      <c r="H69" s="50">
        <f t="shared" si="2"/>
        <v>100</v>
      </c>
      <c r="I69" s="50">
        <f t="shared" si="3"/>
        <v>100</v>
      </c>
      <c r="J69" s="19"/>
      <c r="K69" s="51"/>
      <c r="L69" s="52"/>
      <c r="M69" s="53"/>
      <c r="N69" s="53"/>
      <c r="O69" s="54"/>
      <c r="P69" s="54"/>
    </row>
    <row r="70" spans="1:16" s="15" customFormat="1" ht="30">
      <c r="A70" s="55"/>
      <c r="B70" s="117" t="s">
        <v>255</v>
      </c>
      <c r="C70" s="56">
        <v>9034802298.1932125</v>
      </c>
      <c r="D70" s="56">
        <v>9034802298.1932125</v>
      </c>
      <c r="E70" s="56">
        <v>9034802298.1932125</v>
      </c>
      <c r="F70" s="56">
        <v>9034802298.1932125</v>
      </c>
      <c r="G70" s="57"/>
      <c r="H70" s="58">
        <f t="shared" si="2"/>
        <v>100</v>
      </c>
      <c r="I70" s="58">
        <f t="shared" si="3"/>
        <v>100</v>
      </c>
      <c r="J70" s="19"/>
      <c r="K70" s="51"/>
      <c r="L70" s="52"/>
      <c r="M70" s="53"/>
      <c r="N70" s="53"/>
      <c r="O70" s="54"/>
      <c r="P70" s="54"/>
    </row>
    <row r="71" spans="1:16" s="15" customFormat="1">
      <c r="A71" s="55"/>
      <c r="B71" s="117" t="s">
        <v>254</v>
      </c>
      <c r="C71" s="56">
        <v>2270524046.6544533</v>
      </c>
      <c r="D71" s="56">
        <v>2270524046.6544533</v>
      </c>
      <c r="E71" s="56">
        <v>2270524046.6544533</v>
      </c>
      <c r="F71" s="56">
        <v>2270524046.6544533</v>
      </c>
      <c r="G71" s="57"/>
      <c r="H71" s="58">
        <f t="shared" si="2"/>
        <v>100</v>
      </c>
      <c r="I71" s="58">
        <f t="shared" si="3"/>
        <v>100</v>
      </c>
      <c r="J71" s="19"/>
      <c r="K71" s="51"/>
      <c r="L71" s="52"/>
      <c r="M71" s="53"/>
      <c r="N71" s="53"/>
      <c r="O71" s="54"/>
      <c r="P71" s="54"/>
    </row>
    <row r="72" spans="1:16" s="15" customFormat="1">
      <c r="A72" s="47" t="s">
        <v>253</v>
      </c>
      <c r="B72" s="115"/>
      <c r="C72" s="59">
        <f>SUM(C73:C73)</f>
        <v>25058712</v>
      </c>
      <c r="D72" s="59">
        <f>SUM(D73:D73)</f>
        <v>26178083.959999997</v>
      </c>
      <c r="E72" s="59">
        <f>SUM(E73:E73)</f>
        <v>26178083.959999997</v>
      </c>
      <c r="F72" s="59">
        <f>SUM(F73:F73)</f>
        <v>22951226.909999996</v>
      </c>
      <c r="G72" s="59"/>
      <c r="H72" s="50">
        <f t="shared" si="2"/>
        <v>87.673440673004848</v>
      </c>
      <c r="I72" s="50">
        <f t="shared" si="3"/>
        <v>87.673440673004848</v>
      </c>
      <c r="J72" s="19"/>
      <c r="K72" s="51"/>
      <c r="L72" s="52"/>
      <c r="M72" s="53"/>
      <c r="N72" s="53"/>
      <c r="O72" s="54"/>
      <c r="P72" s="54"/>
    </row>
    <row r="73" spans="1:16" s="15" customFormat="1" ht="45">
      <c r="A73" s="55"/>
      <c r="B73" s="60" t="s">
        <v>252</v>
      </c>
      <c r="C73" s="56">
        <v>25058712</v>
      </c>
      <c r="D73" s="56">
        <v>26178083.959999997</v>
      </c>
      <c r="E73" s="56">
        <v>26178083.959999997</v>
      </c>
      <c r="F73" s="56">
        <v>22951226.909999996</v>
      </c>
      <c r="G73" s="57"/>
      <c r="H73" s="58">
        <f t="shared" si="2"/>
        <v>87.673440673004848</v>
      </c>
      <c r="I73" s="58">
        <f t="shared" si="3"/>
        <v>87.673440673004848</v>
      </c>
      <c r="J73" s="19"/>
      <c r="K73" s="51"/>
      <c r="L73" s="52"/>
      <c r="M73" s="53"/>
      <c r="N73" s="53"/>
      <c r="O73" s="54"/>
      <c r="P73" s="54"/>
    </row>
    <row r="74" spans="1:16" s="15" customFormat="1">
      <c r="A74" s="47" t="s">
        <v>84</v>
      </c>
      <c r="B74" s="160"/>
      <c r="C74" s="59">
        <f>+C75</f>
        <v>30000000</v>
      </c>
      <c r="D74" s="59">
        <f>+D75</f>
        <v>30000000</v>
      </c>
      <c r="E74" s="59">
        <f>+E75</f>
        <v>30000000</v>
      </c>
      <c r="F74" s="59">
        <f>+F75</f>
        <v>30000000</v>
      </c>
      <c r="G74" s="59"/>
      <c r="H74" s="50">
        <f t="shared" si="2"/>
        <v>100</v>
      </c>
      <c r="I74" s="50">
        <f t="shared" si="3"/>
        <v>100</v>
      </c>
      <c r="J74" s="19"/>
      <c r="K74" s="51"/>
      <c r="L74" s="52"/>
      <c r="M74" s="53"/>
      <c r="N74" s="53"/>
      <c r="O74" s="54"/>
      <c r="P74" s="54"/>
    </row>
    <row r="75" spans="1:16" s="30" customFormat="1" ht="30">
      <c r="A75" s="67"/>
      <c r="B75" s="60" t="s">
        <v>251</v>
      </c>
      <c r="C75" s="56">
        <v>30000000</v>
      </c>
      <c r="D75" s="56">
        <v>30000000</v>
      </c>
      <c r="E75" s="56">
        <v>30000000</v>
      </c>
      <c r="F75" s="56">
        <v>30000000</v>
      </c>
      <c r="G75" s="57"/>
      <c r="H75" s="58">
        <f t="shared" ref="H75:H85" si="4">IFERROR(+F75/D75*100,"n.a")</f>
        <v>100</v>
      </c>
      <c r="I75" s="58">
        <f t="shared" ref="I75:I85" si="5">IFERROR(+F75/E75*100,"n.a.")</f>
        <v>100</v>
      </c>
      <c r="J75" s="68"/>
      <c r="K75" s="51"/>
      <c r="L75" s="52"/>
      <c r="M75" s="53"/>
      <c r="N75" s="53"/>
      <c r="O75" s="54"/>
      <c r="P75" s="54"/>
    </row>
    <row r="76" spans="1:16" s="15" customFormat="1">
      <c r="A76" s="47" t="s">
        <v>144</v>
      </c>
      <c r="B76" s="160"/>
      <c r="C76" s="59">
        <f>SUM(C77:C83)</f>
        <v>6088935816</v>
      </c>
      <c r="D76" s="59">
        <f>SUM(D77:D83)</f>
        <v>5651803450.5600023</v>
      </c>
      <c r="E76" s="59">
        <f>SUM(E77:E83)</f>
        <v>5651803450.5600023</v>
      </c>
      <c r="F76" s="59">
        <f>SUM(F77:F83)</f>
        <v>5558480482.7600012</v>
      </c>
      <c r="G76" s="59"/>
      <c r="H76" s="50">
        <f t="shared" si="4"/>
        <v>98.348793113271583</v>
      </c>
      <c r="I76" s="50">
        <f t="shared" si="5"/>
        <v>98.348793113271583</v>
      </c>
      <c r="J76" s="19"/>
      <c r="K76" s="51"/>
      <c r="L76" s="52"/>
      <c r="M76" s="53"/>
      <c r="N76" s="53"/>
      <c r="O76" s="54"/>
      <c r="P76" s="54"/>
    </row>
    <row r="77" spans="1:16" s="30" customFormat="1">
      <c r="A77" s="67"/>
      <c r="B77" s="60" t="s">
        <v>250</v>
      </c>
      <c r="C77" s="56">
        <v>202727458</v>
      </c>
      <c r="D77" s="56">
        <v>134216854.5</v>
      </c>
      <c r="E77" s="56">
        <v>134216854.5</v>
      </c>
      <c r="F77" s="56">
        <v>125268014.67999999</v>
      </c>
      <c r="G77" s="57"/>
      <c r="H77" s="58">
        <f t="shared" si="4"/>
        <v>93.332551374909471</v>
      </c>
      <c r="I77" s="58">
        <f t="shared" si="5"/>
        <v>93.332551374909471</v>
      </c>
      <c r="J77" s="68"/>
      <c r="K77" s="51"/>
      <c r="L77" s="52"/>
      <c r="M77" s="53"/>
      <c r="N77" s="53"/>
      <c r="O77" s="54"/>
      <c r="P77" s="54"/>
    </row>
    <row r="78" spans="1:16" s="30" customFormat="1">
      <c r="A78" s="67"/>
      <c r="B78" s="60" t="s">
        <v>204</v>
      </c>
      <c r="C78" s="56">
        <v>12011541</v>
      </c>
      <c r="D78" s="56">
        <v>18490842.82</v>
      </c>
      <c r="E78" s="56">
        <v>18490842.82</v>
      </c>
      <c r="F78" s="56">
        <v>18206799.689999998</v>
      </c>
      <c r="G78" s="57"/>
      <c r="H78" s="58">
        <f t="shared" si="4"/>
        <v>98.463871372630038</v>
      </c>
      <c r="I78" s="58">
        <f t="shared" si="5"/>
        <v>98.463871372630038</v>
      </c>
      <c r="J78" s="68"/>
      <c r="K78" s="51"/>
      <c r="L78" s="52"/>
      <c r="M78" s="53"/>
      <c r="N78" s="53"/>
      <c r="O78" s="54"/>
      <c r="P78" s="54"/>
    </row>
    <row r="79" spans="1:16" s="30" customFormat="1" ht="30">
      <c r="A79" s="67"/>
      <c r="B79" s="60" t="s">
        <v>202</v>
      </c>
      <c r="C79" s="56">
        <v>1066589096</v>
      </c>
      <c r="D79" s="56">
        <v>1110864725.7000005</v>
      </c>
      <c r="E79" s="56">
        <v>1110864725.7000005</v>
      </c>
      <c r="F79" s="56">
        <v>1080725089.0099998</v>
      </c>
      <c r="G79" s="57"/>
      <c r="H79" s="58">
        <f t="shared" si="4"/>
        <v>97.286831061179967</v>
      </c>
      <c r="I79" s="58">
        <f t="shared" si="5"/>
        <v>97.286831061179967</v>
      </c>
      <c r="J79" s="68"/>
      <c r="K79" s="51"/>
      <c r="L79" s="52"/>
      <c r="M79" s="53"/>
      <c r="N79" s="53"/>
      <c r="O79" s="54"/>
      <c r="P79" s="54"/>
    </row>
    <row r="80" spans="1:16" s="30" customFormat="1">
      <c r="A80" s="67"/>
      <c r="B80" s="60" t="s">
        <v>143</v>
      </c>
      <c r="C80" s="56">
        <v>1322019760</v>
      </c>
      <c r="D80" s="56">
        <v>1270750953.8</v>
      </c>
      <c r="E80" s="56">
        <v>1270750953.8</v>
      </c>
      <c r="F80" s="56">
        <v>1256989374.4100001</v>
      </c>
      <c r="G80" s="57"/>
      <c r="H80" s="58">
        <f t="shared" si="4"/>
        <v>98.917051421535604</v>
      </c>
      <c r="I80" s="58">
        <f t="shared" si="5"/>
        <v>98.917051421535604</v>
      </c>
      <c r="J80" s="68"/>
      <c r="K80" s="51"/>
      <c r="L80" s="52"/>
      <c r="M80" s="53"/>
      <c r="N80" s="53"/>
      <c r="O80" s="54"/>
      <c r="P80" s="54"/>
    </row>
    <row r="81" spans="1:16" s="30" customFormat="1">
      <c r="A81" s="67"/>
      <c r="B81" s="60" t="s">
        <v>200</v>
      </c>
      <c r="C81" s="56">
        <v>2372551494</v>
      </c>
      <c r="D81" s="56">
        <v>2096436593.7600007</v>
      </c>
      <c r="E81" s="56">
        <v>2096436593.7600007</v>
      </c>
      <c r="F81" s="56">
        <v>2059756112.0200009</v>
      </c>
      <c r="G81" s="57"/>
      <c r="H81" s="58">
        <f t="shared" si="4"/>
        <v>98.250341467556026</v>
      </c>
      <c r="I81" s="58">
        <f t="shared" si="5"/>
        <v>98.250341467556026</v>
      </c>
      <c r="J81" s="68"/>
      <c r="K81" s="51"/>
      <c r="L81" s="52"/>
      <c r="M81" s="53"/>
      <c r="N81" s="53"/>
      <c r="O81" s="54"/>
      <c r="P81" s="54"/>
    </row>
    <row r="82" spans="1:16" s="30" customFormat="1" ht="30">
      <c r="A82" s="67"/>
      <c r="B82" s="60" t="s">
        <v>199</v>
      </c>
      <c r="C82" s="56">
        <v>809188589</v>
      </c>
      <c r="D82" s="56">
        <v>814934932.5999999</v>
      </c>
      <c r="E82" s="56">
        <v>814934932.5999999</v>
      </c>
      <c r="F82" s="56">
        <v>813062267.9799999</v>
      </c>
      <c r="G82" s="57"/>
      <c r="H82" s="58">
        <f t="shared" si="4"/>
        <v>99.77020685393552</v>
      </c>
      <c r="I82" s="58">
        <f t="shared" si="5"/>
        <v>99.77020685393552</v>
      </c>
      <c r="J82" s="68"/>
      <c r="K82" s="51"/>
      <c r="L82" s="52"/>
      <c r="M82" s="53"/>
      <c r="N82" s="53"/>
      <c r="O82" s="54"/>
      <c r="P82" s="54"/>
    </row>
    <row r="83" spans="1:16" s="30" customFormat="1">
      <c r="A83" s="67"/>
      <c r="B83" s="60" t="s">
        <v>201</v>
      </c>
      <c r="C83" s="56">
        <v>303847878</v>
      </c>
      <c r="D83" s="56">
        <v>206108547.38</v>
      </c>
      <c r="E83" s="56">
        <v>206108547.38</v>
      </c>
      <c r="F83" s="56">
        <v>204472824.96999997</v>
      </c>
      <c r="G83" s="57"/>
      <c r="H83" s="58">
        <f t="shared" si="4"/>
        <v>99.206378177522026</v>
      </c>
      <c r="I83" s="58">
        <f t="shared" si="5"/>
        <v>99.206378177522026</v>
      </c>
      <c r="J83" s="68"/>
      <c r="K83" s="51"/>
      <c r="L83" s="52"/>
      <c r="M83" s="53"/>
      <c r="N83" s="53"/>
      <c r="O83" s="54"/>
      <c r="P83" s="54"/>
    </row>
    <row r="84" spans="1:16" s="15" customFormat="1">
      <c r="A84" s="47" t="s">
        <v>121</v>
      </c>
      <c r="B84" s="160"/>
      <c r="C84" s="59">
        <f>+C85</f>
        <v>74905006</v>
      </c>
      <c r="D84" s="59">
        <f>+D85</f>
        <v>73066859.140000015</v>
      </c>
      <c r="E84" s="59">
        <f>+E85</f>
        <v>73066859.140000015</v>
      </c>
      <c r="F84" s="59">
        <f>+F85</f>
        <v>72012091.660000011</v>
      </c>
      <c r="G84" s="59"/>
      <c r="H84" s="50">
        <f t="shared" si="4"/>
        <v>98.556435171273733</v>
      </c>
      <c r="I84" s="50">
        <f t="shared" si="5"/>
        <v>98.556435171273733</v>
      </c>
      <c r="J84" s="19"/>
      <c r="K84" s="51"/>
      <c r="L84" s="52"/>
      <c r="M84" s="53"/>
      <c r="N84" s="53"/>
      <c r="O84" s="54"/>
      <c r="P84" s="54"/>
    </row>
    <row r="85" spans="1:16" s="30" customFormat="1" ht="15.75" thickBot="1">
      <c r="A85" s="243"/>
      <c r="B85" s="266" t="s">
        <v>198</v>
      </c>
      <c r="C85" s="267">
        <v>74905006</v>
      </c>
      <c r="D85" s="267">
        <v>73066859.140000015</v>
      </c>
      <c r="E85" s="267">
        <v>73066859.140000015</v>
      </c>
      <c r="F85" s="267">
        <v>72012091.660000011</v>
      </c>
      <c r="G85" s="268"/>
      <c r="H85" s="248">
        <f t="shared" si="4"/>
        <v>98.556435171273733</v>
      </c>
      <c r="I85" s="248">
        <f t="shared" si="5"/>
        <v>98.556435171273733</v>
      </c>
      <c r="J85" s="68"/>
      <c r="K85" s="51"/>
      <c r="L85" s="52"/>
      <c r="M85" s="53"/>
      <c r="N85" s="53"/>
      <c r="O85" s="54"/>
      <c r="P85" s="54"/>
    </row>
    <row r="86" spans="1:16">
      <c r="A86" s="309" t="s">
        <v>137</v>
      </c>
      <c r="B86" s="309"/>
      <c r="C86" s="309"/>
      <c r="D86" s="309"/>
      <c r="E86" s="309"/>
      <c r="F86" s="309"/>
      <c r="G86" s="309"/>
      <c r="H86" s="136"/>
      <c r="I86" s="136"/>
    </row>
    <row r="87" spans="1:16">
      <c r="A87" s="308" t="s">
        <v>136</v>
      </c>
      <c r="B87" s="308"/>
      <c r="C87" s="308"/>
      <c r="D87" s="308"/>
      <c r="E87" s="308"/>
      <c r="F87" s="308"/>
      <c r="G87" s="308"/>
      <c r="H87" s="136"/>
      <c r="I87" s="136"/>
    </row>
    <row r="88" spans="1:16" ht="30" customHeight="1">
      <c r="A88" s="309" t="s">
        <v>249</v>
      </c>
      <c r="B88" s="309"/>
      <c r="C88" s="309"/>
      <c r="D88" s="309"/>
      <c r="E88" s="309"/>
      <c r="F88" s="309"/>
      <c r="G88" s="309"/>
      <c r="H88" s="309"/>
      <c r="I88" s="309"/>
    </row>
    <row r="89" spans="1:16">
      <c r="A89" s="68" t="s">
        <v>135</v>
      </c>
      <c r="B89" s="264"/>
      <c r="C89" s="68"/>
      <c r="D89" s="131"/>
      <c r="E89" s="131"/>
      <c r="F89" s="131"/>
      <c r="G89" s="131"/>
      <c r="H89" s="68"/>
      <c r="I89" s="68"/>
    </row>
    <row r="91" spans="1:16">
      <c r="C91" s="70"/>
      <c r="D91" s="70"/>
      <c r="E91" s="70"/>
      <c r="F91" s="70"/>
      <c r="G91" s="255"/>
      <c r="H91" s="70"/>
      <c r="I91" s="70"/>
      <c r="J91" s="70"/>
    </row>
    <row r="92" spans="1:16">
      <c r="C92" s="70"/>
      <c r="D92" s="70"/>
      <c r="E92" s="70"/>
      <c r="F92" s="70"/>
      <c r="G92" s="255"/>
      <c r="H92" s="70"/>
      <c r="I92" s="70"/>
      <c r="J92" s="70"/>
    </row>
    <row r="93" spans="1:16">
      <c r="C93" s="70"/>
      <c r="D93" s="70"/>
      <c r="E93" s="70"/>
      <c r="F93" s="70"/>
      <c r="G93" s="255"/>
      <c r="H93" s="70"/>
      <c r="I93" s="70"/>
      <c r="J93" s="70"/>
    </row>
    <row r="94" spans="1:16">
      <c r="C94" s="70"/>
      <c r="D94" s="70"/>
      <c r="E94" s="70"/>
      <c r="F94" s="70"/>
      <c r="G94" s="255"/>
      <c r="H94" s="70"/>
      <c r="I94" s="70"/>
      <c r="J94" s="70"/>
    </row>
    <row r="95" spans="1:16">
      <c r="C95" s="70"/>
      <c r="D95" s="70"/>
      <c r="E95" s="70"/>
      <c r="F95" s="70"/>
      <c r="G95" s="70"/>
      <c r="H95" s="70"/>
      <c r="I95" s="70"/>
      <c r="J95" s="70"/>
    </row>
    <row r="96" spans="1:16">
      <c r="C96" s="70"/>
      <c r="D96" s="70"/>
      <c r="E96" s="70"/>
      <c r="F96" s="70"/>
      <c r="G96" s="70"/>
      <c r="H96" s="70"/>
      <c r="I96" s="70"/>
      <c r="J96" s="70"/>
    </row>
    <row r="97" spans="3:10">
      <c r="C97" s="70"/>
      <c r="D97" s="70"/>
      <c r="E97" s="70"/>
      <c r="F97" s="70"/>
      <c r="G97" s="70"/>
      <c r="H97" s="70"/>
      <c r="I97" s="70"/>
      <c r="J97" s="70"/>
    </row>
    <row r="98" spans="3:10">
      <c r="C98" s="70"/>
      <c r="D98" s="70"/>
      <c r="E98" s="70"/>
      <c r="F98" s="70"/>
      <c r="G98" s="70"/>
      <c r="H98" s="70"/>
      <c r="I98" s="70"/>
      <c r="J98" s="70"/>
    </row>
    <row r="99" spans="3:10">
      <c r="C99" s="70"/>
      <c r="D99" s="70"/>
      <c r="E99" s="70"/>
      <c r="F99" s="70"/>
      <c r="G99" s="70"/>
      <c r="H99" s="70"/>
      <c r="I99" s="70"/>
      <c r="J99" s="70"/>
    </row>
    <row r="100" spans="3:10">
      <c r="C100" s="70"/>
      <c r="D100" s="70"/>
      <c r="E100" s="70"/>
      <c r="F100" s="70"/>
      <c r="G100" s="70"/>
      <c r="H100" s="70"/>
      <c r="I100" s="70"/>
      <c r="J100" s="70"/>
    </row>
    <row r="101" spans="3:10">
      <c r="C101" s="70"/>
      <c r="D101" s="70"/>
      <c r="E101" s="70"/>
      <c r="F101" s="70"/>
      <c r="G101" s="70"/>
      <c r="H101" s="70"/>
      <c r="I101" s="70"/>
      <c r="J101" s="70"/>
    </row>
    <row r="102" spans="3:10">
      <c r="C102" s="70"/>
      <c r="D102" s="70"/>
      <c r="E102" s="70"/>
      <c r="F102" s="70"/>
      <c r="G102" s="70"/>
      <c r="H102" s="70"/>
      <c r="I102" s="70"/>
      <c r="J102" s="70"/>
    </row>
    <row r="103" spans="3:10">
      <c r="C103" s="70"/>
      <c r="D103" s="70"/>
      <c r="E103" s="70"/>
      <c r="F103" s="70"/>
      <c r="G103" s="70"/>
      <c r="H103" s="70"/>
      <c r="I103" s="70"/>
      <c r="J103" s="70"/>
    </row>
    <row r="104" spans="3:10">
      <c r="C104" s="70"/>
      <c r="D104" s="70"/>
      <c r="E104" s="70"/>
      <c r="F104" s="70"/>
      <c r="G104" s="70"/>
      <c r="H104" s="70"/>
      <c r="I104" s="70"/>
      <c r="J104" s="70"/>
    </row>
    <row r="105" spans="3:10">
      <c r="C105" s="70"/>
      <c r="D105" s="70"/>
      <c r="E105" s="70"/>
      <c r="F105" s="70"/>
      <c r="G105" s="70"/>
      <c r="H105" s="70"/>
      <c r="I105" s="70"/>
      <c r="J105" s="70"/>
    </row>
    <row r="106" spans="3:10">
      <c r="C106" s="70"/>
      <c r="D106" s="70"/>
      <c r="E106" s="70"/>
      <c r="F106" s="70"/>
      <c r="G106" s="70"/>
      <c r="H106" s="70"/>
      <c r="I106" s="70"/>
      <c r="J106" s="70"/>
    </row>
    <row r="107" spans="3:10">
      <c r="C107" s="70"/>
      <c r="D107" s="70"/>
      <c r="E107" s="70"/>
      <c r="F107" s="70"/>
      <c r="G107" s="70"/>
      <c r="H107" s="70"/>
      <c r="I107" s="70"/>
      <c r="J107" s="70"/>
    </row>
    <row r="108" spans="3:10">
      <c r="G108" s="19"/>
    </row>
    <row r="109" spans="3:10">
      <c r="G109" s="19"/>
    </row>
    <row r="110" spans="3:10">
      <c r="G110" s="19"/>
    </row>
    <row r="111" spans="3:10">
      <c r="G111" s="19"/>
    </row>
    <row r="112" spans="3:10">
      <c r="G112" s="19"/>
    </row>
    <row r="113" spans="7:7">
      <c r="G113" s="19"/>
    </row>
    <row r="114" spans="7:7">
      <c r="G114" s="19"/>
    </row>
    <row r="115" spans="7:7">
      <c r="G115" s="19"/>
    </row>
    <row r="116" spans="7:7">
      <c r="G116" s="19"/>
    </row>
    <row r="117" spans="7:7">
      <c r="G117" s="19"/>
    </row>
    <row r="118" spans="7:7">
      <c r="G118" s="19"/>
    </row>
    <row r="119" spans="7:7">
      <c r="G119" s="19"/>
    </row>
    <row r="120" spans="7:7">
      <c r="G120" s="19"/>
    </row>
    <row r="121" spans="7:7">
      <c r="G121" s="19"/>
    </row>
    <row r="122" spans="7:7">
      <c r="G122" s="19"/>
    </row>
    <row r="123" spans="7:7">
      <c r="G123" s="19"/>
    </row>
  </sheetData>
  <mergeCells count="12">
    <mergeCell ref="A1:C1"/>
    <mergeCell ref="A87:G87"/>
    <mergeCell ref="A86:G86"/>
    <mergeCell ref="C6:C7"/>
    <mergeCell ref="A88:I88"/>
    <mergeCell ref="A3:I3"/>
    <mergeCell ref="A5:A8"/>
    <mergeCell ref="B5:B8"/>
    <mergeCell ref="E5:F5"/>
    <mergeCell ref="H5:I6"/>
    <mergeCell ref="D6:D7"/>
    <mergeCell ref="E6:E7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showGridLines="0" zoomScale="110" zoomScaleNormal="110" zoomScaleSheetLayoutView="55" workbookViewId="0">
      <selection sqref="A1:C1"/>
    </sheetView>
  </sheetViews>
  <sheetFormatPr baseColWidth="10" defaultRowHeight="15"/>
  <cols>
    <col min="1" max="1" width="6.7109375" style="108" customWidth="1"/>
    <col min="2" max="2" width="61.7109375" style="1" customWidth="1"/>
    <col min="3" max="3" width="17.7109375" style="4" customWidth="1"/>
    <col min="4" max="6" width="17.7109375" style="1" customWidth="1"/>
    <col min="7" max="7" width="1.140625" style="2" customWidth="1"/>
    <col min="8" max="9" width="16.7109375" style="2" customWidth="1"/>
    <col min="10" max="16384" width="11.42578125" style="2"/>
  </cols>
  <sheetData>
    <row r="1" spans="1:10" s="7" customFormat="1" ht="41.25" customHeight="1">
      <c r="A1" s="307" t="s">
        <v>195</v>
      </c>
      <c r="B1" s="307"/>
      <c r="C1" s="307"/>
      <c r="D1" s="194" t="s">
        <v>132</v>
      </c>
      <c r="E1" s="3"/>
      <c r="F1" s="3"/>
    </row>
    <row r="2" spans="1:10" ht="12" customHeight="1"/>
    <row r="3" spans="1:10" ht="60.75" customHeight="1" thickBot="1">
      <c r="A3" s="311" t="s">
        <v>626</v>
      </c>
      <c r="B3" s="311"/>
      <c r="C3" s="311"/>
      <c r="D3" s="311"/>
      <c r="E3" s="311"/>
      <c r="F3" s="311"/>
      <c r="G3" s="311"/>
      <c r="H3" s="311"/>
      <c r="I3" s="311"/>
    </row>
    <row r="4" spans="1:10" ht="4.5" customHeight="1">
      <c r="A4" s="32"/>
      <c r="B4" s="32"/>
      <c r="C4" s="32"/>
      <c r="D4" s="32"/>
      <c r="E4" s="32"/>
      <c r="F4" s="32"/>
      <c r="G4" s="32"/>
      <c r="H4" s="32"/>
      <c r="I4" s="32"/>
    </row>
    <row r="5" spans="1:10" ht="28.5" customHeight="1">
      <c r="A5" s="351" t="s">
        <v>0</v>
      </c>
      <c r="B5" s="324" t="s">
        <v>194</v>
      </c>
      <c r="C5" s="100"/>
      <c r="D5" s="100"/>
      <c r="E5" s="352" t="s">
        <v>2</v>
      </c>
      <c r="F5" s="352"/>
      <c r="G5" s="101"/>
      <c r="H5" s="324" t="s">
        <v>3</v>
      </c>
      <c r="I5" s="324"/>
    </row>
    <row r="6" spans="1:10" ht="18.75" customHeight="1">
      <c r="A6" s="351"/>
      <c r="B6" s="324"/>
      <c r="C6" s="353" t="s">
        <v>4</v>
      </c>
      <c r="D6" s="353" t="s">
        <v>239</v>
      </c>
      <c r="E6" s="353" t="s">
        <v>6</v>
      </c>
      <c r="F6" s="217" t="s">
        <v>611</v>
      </c>
      <c r="G6" s="102"/>
      <c r="H6" s="325"/>
      <c r="I6" s="325"/>
    </row>
    <row r="7" spans="1:10" ht="33" customHeight="1">
      <c r="A7" s="351"/>
      <c r="B7" s="324"/>
      <c r="C7" s="353"/>
      <c r="D7" s="353"/>
      <c r="E7" s="353"/>
      <c r="F7" s="101" t="s">
        <v>133</v>
      </c>
      <c r="G7" s="101"/>
      <c r="H7" s="102" t="s">
        <v>239</v>
      </c>
      <c r="I7" s="102" t="s">
        <v>7</v>
      </c>
    </row>
    <row r="8" spans="1:10">
      <c r="A8" s="351"/>
      <c r="B8" s="324"/>
      <c r="C8" s="102" t="s">
        <v>8</v>
      </c>
      <c r="D8" s="102" t="s">
        <v>9</v>
      </c>
      <c r="E8" s="102" t="s">
        <v>10</v>
      </c>
      <c r="F8" s="101" t="s">
        <v>11</v>
      </c>
      <c r="G8" s="101"/>
      <c r="H8" s="101" t="s">
        <v>12</v>
      </c>
      <c r="I8" s="101" t="s">
        <v>13</v>
      </c>
    </row>
    <row r="9" spans="1:10" ht="4.5" customHeight="1" thickBot="1">
      <c r="A9" s="304"/>
      <c r="B9" s="218"/>
      <c r="C9" s="219"/>
      <c r="D9" s="219"/>
      <c r="E9" s="219"/>
      <c r="F9" s="218"/>
      <c r="G9" s="218"/>
      <c r="H9" s="218"/>
      <c r="I9" s="218"/>
    </row>
    <row r="10" spans="1:10" ht="4.5" customHeight="1" thickBot="1">
      <c r="A10" s="305"/>
      <c r="B10" s="220"/>
      <c r="C10" s="221"/>
      <c r="D10" s="221"/>
      <c r="E10" s="221"/>
      <c r="F10" s="220"/>
      <c r="G10" s="220"/>
      <c r="H10" s="220"/>
      <c r="I10" s="220"/>
    </row>
    <row r="11" spans="1:10" s="5" customFormat="1">
      <c r="A11" s="348" t="s">
        <v>128</v>
      </c>
      <c r="B11" s="348"/>
      <c r="C11" s="230">
        <f>C12+C26+C28+C33+C35+C37+C55+C61+C64+C68+C71+C74+C84+C88+C90</f>
        <v>148024363362.16733</v>
      </c>
      <c r="D11" s="230">
        <f>D12+D26+D28+D33+D35+D37+D55+D61+D64+D68+D71+D74+D84+D88+D90</f>
        <v>157871775301.60077</v>
      </c>
      <c r="E11" s="230">
        <f>E12+E26+E28+E33+E35+E37+E55+E61+E64+E68+E71+E74+E84+E88+E90</f>
        <v>157871775301.60077</v>
      </c>
      <c r="F11" s="230">
        <f>F12+F26+F28+F33+F35+F37+F55+F61+F64+F68+F71+F74+F84+F88+F90</f>
        <v>153722713474.71796</v>
      </c>
      <c r="G11" s="226"/>
      <c r="H11" s="106">
        <f>IF(F11=0,"n.a.",IF(D11=0,"n.a.",(F11/D11)*100))</f>
        <v>97.371878653447482</v>
      </c>
      <c r="I11" s="106">
        <f>IF(F11=0,"n.a.",IF(E11=0,"n.a.",(F11/E11)*100))</f>
        <v>97.371878653447482</v>
      </c>
    </row>
    <row r="12" spans="1:10">
      <c r="A12" s="103" t="s">
        <v>126</v>
      </c>
      <c r="B12" s="71"/>
      <c r="C12" s="104">
        <f>SUM(C13:C25)</f>
        <v>36371379607</v>
      </c>
      <c r="D12" s="104">
        <f>SUM(D13:D25)</f>
        <v>40418242757.359993</v>
      </c>
      <c r="E12" s="104">
        <f>SUM(E13:E25)</f>
        <v>40418242757.359993</v>
      </c>
      <c r="F12" s="104">
        <f>SUM(F13:F25)</f>
        <v>39038431569.859993</v>
      </c>
      <c r="G12" s="105"/>
      <c r="H12" s="106">
        <f t="shared" ref="H12:H43" si="0">IF(F12=0,"n.a.",IF(D12=0,"n.a.",(F12/D12)*100))</f>
        <v>96.586167301276987</v>
      </c>
      <c r="I12" s="106">
        <f t="shared" ref="I12:I43" si="1">IF(F12=0,"n.a.",IF(E12=0,"n.a.",(F12/E12)*100))</f>
        <v>96.586167301276987</v>
      </c>
    </row>
    <row r="13" spans="1:10" s="6" customFormat="1">
      <c r="A13" s="103" t="s">
        <v>631</v>
      </c>
      <c r="B13" s="228" t="s">
        <v>511</v>
      </c>
      <c r="C13" s="231">
        <v>256257347</v>
      </c>
      <c r="D13" s="231">
        <v>208508309.39999992</v>
      </c>
      <c r="E13" s="231">
        <v>208508309.39999992</v>
      </c>
      <c r="F13" s="231">
        <v>193049666.06999993</v>
      </c>
      <c r="G13" s="226"/>
      <c r="H13" s="229">
        <f t="shared" si="0"/>
        <v>92.586078044331416</v>
      </c>
      <c r="I13" s="229">
        <f t="shared" si="1"/>
        <v>92.586078044331416</v>
      </c>
      <c r="J13" s="2"/>
    </row>
    <row r="14" spans="1:10" s="6" customFormat="1">
      <c r="A14" s="103" t="s">
        <v>631</v>
      </c>
      <c r="B14" s="228" t="s">
        <v>609</v>
      </c>
      <c r="C14" s="231">
        <v>1584120667</v>
      </c>
      <c r="D14" s="231">
        <v>2175736469.3899999</v>
      </c>
      <c r="E14" s="231">
        <v>2175736469.3899999</v>
      </c>
      <c r="F14" s="231">
        <v>1922733874.2900002</v>
      </c>
      <c r="G14" s="226"/>
      <c r="H14" s="229">
        <f t="shared" si="0"/>
        <v>88.371634218599425</v>
      </c>
      <c r="I14" s="229">
        <f t="shared" si="1"/>
        <v>88.371634218599425</v>
      </c>
      <c r="J14" s="2"/>
    </row>
    <row r="15" spans="1:10" s="6" customFormat="1">
      <c r="A15" s="103" t="s">
        <v>631</v>
      </c>
      <c r="B15" s="228" t="s">
        <v>608</v>
      </c>
      <c r="C15" s="231">
        <v>27771928196</v>
      </c>
      <c r="D15" s="231">
        <v>31351106507.32</v>
      </c>
      <c r="E15" s="231">
        <v>31351106507.32</v>
      </c>
      <c r="F15" s="231">
        <v>30293078419.699997</v>
      </c>
      <c r="G15" s="226"/>
      <c r="H15" s="229">
        <f t="shared" si="0"/>
        <v>96.625228881880233</v>
      </c>
      <c r="I15" s="229">
        <f t="shared" si="1"/>
        <v>96.625228881880233</v>
      </c>
      <c r="J15" s="2"/>
    </row>
    <row r="16" spans="1:10" s="6" customFormat="1">
      <c r="A16" s="103" t="s">
        <v>631</v>
      </c>
      <c r="B16" s="228" t="s">
        <v>203</v>
      </c>
      <c r="C16" s="231">
        <v>464571178</v>
      </c>
      <c r="D16" s="231">
        <v>568965870.88999999</v>
      </c>
      <c r="E16" s="231">
        <v>568965870.88999999</v>
      </c>
      <c r="F16" s="231">
        <v>563883823.98000002</v>
      </c>
      <c r="G16" s="226"/>
      <c r="H16" s="229">
        <f t="shared" si="0"/>
        <v>99.106792310398077</v>
      </c>
      <c r="I16" s="229">
        <f t="shared" si="1"/>
        <v>99.106792310398077</v>
      </c>
      <c r="J16" s="2"/>
    </row>
    <row r="17" spans="1:10" s="6" customFormat="1">
      <c r="A17" s="103" t="s">
        <v>631</v>
      </c>
      <c r="B17" s="228" t="s">
        <v>204</v>
      </c>
      <c r="C17" s="231">
        <v>62638533</v>
      </c>
      <c r="D17" s="231">
        <v>57356994.960000001</v>
      </c>
      <c r="E17" s="231">
        <v>57356994.960000001</v>
      </c>
      <c r="F17" s="231">
        <v>53463847.389999993</v>
      </c>
      <c r="G17" s="226"/>
      <c r="H17" s="229">
        <f t="shared" si="0"/>
        <v>93.212427581474515</v>
      </c>
      <c r="I17" s="229">
        <f t="shared" si="1"/>
        <v>93.212427581474515</v>
      </c>
      <c r="J17" s="2"/>
    </row>
    <row r="18" spans="1:10" s="6" customFormat="1">
      <c r="A18" s="103" t="s">
        <v>631</v>
      </c>
      <c r="B18" s="228" t="s">
        <v>285</v>
      </c>
      <c r="C18" s="231">
        <v>52959575</v>
      </c>
      <c r="D18" s="231">
        <v>59333612.199999996</v>
      </c>
      <c r="E18" s="231">
        <v>59333612.199999996</v>
      </c>
      <c r="F18" s="231">
        <v>58771073.599999994</v>
      </c>
      <c r="G18" s="226"/>
      <c r="H18" s="229">
        <f t="shared" si="0"/>
        <v>99.0519056919983</v>
      </c>
      <c r="I18" s="229">
        <f t="shared" si="1"/>
        <v>99.0519056919983</v>
      </c>
      <c r="J18" s="2"/>
    </row>
    <row r="19" spans="1:10" s="6" customFormat="1">
      <c r="A19" s="103" t="s">
        <v>631</v>
      </c>
      <c r="B19" s="228" t="s">
        <v>607</v>
      </c>
      <c r="C19" s="231">
        <v>399481958</v>
      </c>
      <c r="D19" s="231">
        <v>374303279.86000001</v>
      </c>
      <c r="E19" s="231">
        <v>374303279.86000001</v>
      </c>
      <c r="F19" s="231">
        <v>359564306.89000005</v>
      </c>
      <c r="G19" s="226"/>
      <c r="H19" s="229">
        <f t="shared" si="0"/>
        <v>96.062291258705301</v>
      </c>
      <c r="I19" s="229">
        <f t="shared" si="1"/>
        <v>96.062291258705301</v>
      </c>
      <c r="J19" s="2"/>
    </row>
    <row r="20" spans="1:10" s="6" customFormat="1">
      <c r="A20" s="103" t="s">
        <v>631</v>
      </c>
      <c r="B20" s="228" t="s">
        <v>508</v>
      </c>
      <c r="C20" s="231">
        <v>55895379</v>
      </c>
      <c r="D20" s="231">
        <v>55029627.559999995</v>
      </c>
      <c r="E20" s="231">
        <v>55029627.559999995</v>
      </c>
      <c r="F20" s="231">
        <v>49461086.999999985</v>
      </c>
      <c r="G20" s="226"/>
      <c r="H20" s="229">
        <f t="shared" si="0"/>
        <v>89.88083182295118</v>
      </c>
      <c r="I20" s="229">
        <f t="shared" si="1"/>
        <v>89.88083182295118</v>
      </c>
      <c r="J20" s="2"/>
    </row>
    <row r="21" spans="1:10" s="6" customFormat="1">
      <c r="A21" s="103" t="s">
        <v>631</v>
      </c>
      <c r="B21" s="228" t="s">
        <v>507</v>
      </c>
      <c r="C21" s="231">
        <v>218230548</v>
      </c>
      <c r="D21" s="231">
        <v>139936243.53</v>
      </c>
      <c r="E21" s="231">
        <v>139936243.53</v>
      </c>
      <c r="F21" s="231">
        <v>137536179.22</v>
      </c>
      <c r="G21" s="226"/>
      <c r="H21" s="229">
        <f t="shared" si="0"/>
        <v>98.284887281910301</v>
      </c>
      <c r="I21" s="229">
        <f t="shared" si="1"/>
        <v>98.284887281910301</v>
      </c>
      <c r="J21" s="2"/>
    </row>
    <row r="22" spans="1:10" s="6" customFormat="1">
      <c r="A22" s="103" t="s">
        <v>631</v>
      </c>
      <c r="B22" s="228" t="s">
        <v>506</v>
      </c>
      <c r="C22" s="231">
        <v>151598499</v>
      </c>
      <c r="D22" s="231">
        <v>156536133.42999998</v>
      </c>
      <c r="E22" s="231">
        <v>156536133.42999998</v>
      </c>
      <c r="F22" s="231">
        <v>144638084.56999996</v>
      </c>
      <c r="G22" s="226"/>
      <c r="H22" s="229">
        <f t="shared" si="0"/>
        <v>92.399167783634695</v>
      </c>
      <c r="I22" s="229">
        <f t="shared" si="1"/>
        <v>92.399167783634695</v>
      </c>
      <c r="J22" s="2"/>
    </row>
    <row r="23" spans="1:10" s="6" customFormat="1">
      <c r="A23" s="103" t="s">
        <v>631</v>
      </c>
      <c r="B23" s="228" t="s">
        <v>589</v>
      </c>
      <c r="C23" s="231">
        <v>53697727</v>
      </c>
      <c r="D23" s="231">
        <v>45296163.469999999</v>
      </c>
      <c r="E23" s="231">
        <v>45296163.469999999</v>
      </c>
      <c r="F23" s="231">
        <v>43408241.93</v>
      </c>
      <c r="G23" s="226"/>
      <c r="H23" s="229">
        <f t="shared" si="0"/>
        <v>95.832049791037193</v>
      </c>
      <c r="I23" s="229">
        <f t="shared" si="1"/>
        <v>95.832049791037193</v>
      </c>
      <c r="J23" s="2"/>
    </row>
    <row r="24" spans="1:10" s="6" customFormat="1">
      <c r="A24" s="103" t="s">
        <v>631</v>
      </c>
      <c r="B24" s="228" t="s">
        <v>606</v>
      </c>
      <c r="C24" s="231">
        <v>300000000</v>
      </c>
      <c r="D24" s="231">
        <v>280845932.36000001</v>
      </c>
      <c r="E24" s="231">
        <v>280845932.36000001</v>
      </c>
      <c r="F24" s="231">
        <v>280845932.36000001</v>
      </c>
      <c r="G24" s="226"/>
      <c r="H24" s="229">
        <f t="shared" si="0"/>
        <v>100</v>
      </c>
      <c r="I24" s="229">
        <f t="shared" si="1"/>
        <v>100</v>
      </c>
      <c r="J24" s="2"/>
    </row>
    <row r="25" spans="1:10" s="6" customFormat="1">
      <c r="A25" s="103" t="s">
        <v>631</v>
      </c>
      <c r="B25" s="228" t="s">
        <v>605</v>
      </c>
      <c r="C25" s="231">
        <v>5000000000</v>
      </c>
      <c r="D25" s="231">
        <v>4945287612.9899988</v>
      </c>
      <c r="E25" s="231">
        <v>4945287612.9899988</v>
      </c>
      <c r="F25" s="231">
        <v>4937997032.8599997</v>
      </c>
      <c r="G25" s="226"/>
      <c r="H25" s="229">
        <f t="shared" si="0"/>
        <v>99.852575204911261</v>
      </c>
      <c r="I25" s="229">
        <f t="shared" si="1"/>
        <v>99.852575204911261</v>
      </c>
      <c r="J25" s="2"/>
    </row>
    <row r="26" spans="1:10">
      <c r="A26" s="103" t="s">
        <v>634</v>
      </c>
      <c r="B26" s="71"/>
      <c r="C26" s="104">
        <f>SUM(C27)</f>
        <v>211423429</v>
      </c>
      <c r="D26" s="104">
        <f>SUM(D27)</f>
        <v>205825914.01000002</v>
      </c>
      <c r="E26" s="104">
        <f>SUM(E27)</f>
        <v>205825914.01000002</v>
      </c>
      <c r="F26" s="104">
        <f>SUM(F27)</f>
        <v>181670317.99000001</v>
      </c>
      <c r="G26" s="105"/>
      <c r="H26" s="106">
        <f t="shared" si="0"/>
        <v>88.264064738307724</v>
      </c>
      <c r="I26" s="106">
        <f t="shared" si="1"/>
        <v>88.264064738307724</v>
      </c>
    </row>
    <row r="27" spans="1:10" s="6" customFormat="1">
      <c r="A27" s="103" t="s">
        <v>631</v>
      </c>
      <c r="B27" s="228" t="s">
        <v>604</v>
      </c>
      <c r="C27" s="231">
        <v>211423429</v>
      </c>
      <c r="D27" s="231">
        <v>205825914.01000002</v>
      </c>
      <c r="E27" s="231">
        <v>205825914.01000002</v>
      </c>
      <c r="F27" s="231">
        <v>181670317.99000001</v>
      </c>
      <c r="G27" s="226"/>
      <c r="H27" s="229">
        <f t="shared" si="0"/>
        <v>88.264064738307724</v>
      </c>
      <c r="I27" s="229">
        <f t="shared" si="1"/>
        <v>88.264064738307724</v>
      </c>
      <c r="J27" s="2"/>
    </row>
    <row r="28" spans="1:10">
      <c r="A28" s="103" t="s">
        <v>192</v>
      </c>
      <c r="B28" s="71"/>
      <c r="C28" s="104">
        <f>SUM(C29:C32)</f>
        <v>5176249408</v>
      </c>
      <c r="D28" s="104">
        <f>SUM(D29:D32)</f>
        <v>9952850345.9899979</v>
      </c>
      <c r="E28" s="104">
        <f>SUM(E29:E32)</f>
        <v>9952850345.9899979</v>
      </c>
      <c r="F28" s="104">
        <f>SUM(F29:F32)</f>
        <v>9925121152.7499981</v>
      </c>
      <c r="G28" s="105"/>
      <c r="H28" s="106">
        <f t="shared" si="0"/>
        <v>99.721394452081029</v>
      </c>
      <c r="I28" s="106">
        <f t="shared" si="1"/>
        <v>99.721394452081029</v>
      </c>
    </row>
    <row r="29" spans="1:10">
      <c r="A29" s="103" t="s">
        <v>631</v>
      </c>
      <c r="B29" s="228" t="s">
        <v>603</v>
      </c>
      <c r="C29" s="231">
        <v>3279637107</v>
      </c>
      <c r="D29" s="231">
        <v>8157139663.7699995</v>
      </c>
      <c r="E29" s="232">
        <v>8157139663.7699995</v>
      </c>
      <c r="F29" s="232">
        <v>8157079889.79</v>
      </c>
      <c r="G29" s="105"/>
      <c r="H29" s="229">
        <f t="shared" si="0"/>
        <v>99.999267218872504</v>
      </c>
      <c r="I29" s="229">
        <f t="shared" si="1"/>
        <v>99.999267218872504</v>
      </c>
    </row>
    <row r="30" spans="1:10">
      <c r="A30" s="103" t="s">
        <v>631</v>
      </c>
      <c r="B30" s="228" t="s">
        <v>602</v>
      </c>
      <c r="C30" s="231">
        <v>62404821</v>
      </c>
      <c r="D30" s="231">
        <v>38452038.700000003</v>
      </c>
      <c r="E30" s="232">
        <v>38452038.700000003</v>
      </c>
      <c r="F30" s="232">
        <v>38451288.700000003</v>
      </c>
      <c r="G30" s="105"/>
      <c r="H30" s="229">
        <f t="shared" si="0"/>
        <v>99.998049518243107</v>
      </c>
      <c r="I30" s="229">
        <f t="shared" si="1"/>
        <v>99.998049518243107</v>
      </c>
    </row>
    <row r="31" spans="1:10">
      <c r="A31" s="103" t="s">
        <v>631</v>
      </c>
      <c r="B31" s="228" t="s">
        <v>191</v>
      </c>
      <c r="C31" s="231">
        <v>1726207480</v>
      </c>
      <c r="D31" s="231">
        <v>1724562013.7999997</v>
      </c>
      <c r="E31" s="232">
        <v>1724562013.7999997</v>
      </c>
      <c r="F31" s="232">
        <v>1696893624.5399997</v>
      </c>
      <c r="G31" s="105"/>
      <c r="H31" s="229">
        <f t="shared" si="0"/>
        <v>98.39562804708693</v>
      </c>
      <c r="I31" s="229">
        <f t="shared" si="1"/>
        <v>98.39562804708693</v>
      </c>
    </row>
    <row r="32" spans="1:10">
      <c r="A32" s="103" t="s">
        <v>631</v>
      </c>
      <c r="B32" s="228" t="s">
        <v>503</v>
      </c>
      <c r="C32" s="231">
        <v>108000000</v>
      </c>
      <c r="D32" s="231">
        <v>32696629.720000006</v>
      </c>
      <c r="E32" s="232">
        <v>32696629.720000006</v>
      </c>
      <c r="F32" s="232">
        <v>32696349.720000006</v>
      </c>
      <c r="G32" s="105"/>
      <c r="H32" s="229">
        <f t="shared" si="0"/>
        <v>99.999143642624958</v>
      </c>
      <c r="I32" s="229">
        <f t="shared" si="1"/>
        <v>99.999143642624958</v>
      </c>
    </row>
    <row r="33" spans="1:9">
      <c r="A33" s="103" t="s">
        <v>21</v>
      </c>
      <c r="B33" s="71"/>
      <c r="C33" s="104">
        <f>SUM(C34)</f>
        <v>1005113039</v>
      </c>
      <c r="D33" s="104">
        <f>SUM(D34)</f>
        <v>1094219273.8000002</v>
      </c>
      <c r="E33" s="104">
        <f>SUM(E34)</f>
        <v>1094219273.8000002</v>
      </c>
      <c r="F33" s="104">
        <f>SUM(F34)</f>
        <v>1074023057.0799999</v>
      </c>
      <c r="G33" s="105"/>
      <c r="H33" s="106">
        <f t="shared" si="0"/>
        <v>98.15428066352159</v>
      </c>
      <c r="I33" s="106">
        <f t="shared" si="1"/>
        <v>98.15428066352159</v>
      </c>
    </row>
    <row r="34" spans="1:9">
      <c r="A34" s="103" t="s">
        <v>631</v>
      </c>
      <c r="B34" s="228" t="s">
        <v>211</v>
      </c>
      <c r="C34" s="231">
        <v>1005113039</v>
      </c>
      <c r="D34" s="231">
        <v>1094219273.8000002</v>
      </c>
      <c r="E34" s="232">
        <v>1094219273.8000002</v>
      </c>
      <c r="F34" s="232">
        <v>1074023057.0799999</v>
      </c>
      <c r="G34" s="105"/>
      <c r="H34" s="229">
        <f t="shared" si="0"/>
        <v>98.15428066352159</v>
      </c>
      <c r="I34" s="229">
        <f t="shared" si="1"/>
        <v>98.15428066352159</v>
      </c>
    </row>
    <row r="35" spans="1:9">
      <c r="A35" s="103" t="s">
        <v>24</v>
      </c>
      <c r="B35" s="71"/>
      <c r="C35" s="104">
        <f>SUM(C36)</f>
        <v>10000000</v>
      </c>
      <c r="D35" s="104">
        <f>SUM(D36)</f>
        <v>92587271.650000006</v>
      </c>
      <c r="E35" s="104">
        <f>SUM(E36)</f>
        <v>92587271.650000006</v>
      </c>
      <c r="F35" s="104">
        <f>SUM(F36)</f>
        <v>92587271.650000006</v>
      </c>
      <c r="G35" s="105"/>
      <c r="H35" s="106">
        <f t="shared" si="0"/>
        <v>100</v>
      </c>
      <c r="I35" s="106">
        <f t="shared" si="1"/>
        <v>100</v>
      </c>
    </row>
    <row r="36" spans="1:9">
      <c r="A36" s="103" t="s">
        <v>631</v>
      </c>
      <c r="B36" s="228" t="s">
        <v>188</v>
      </c>
      <c r="C36" s="231">
        <v>10000000</v>
      </c>
      <c r="D36" s="231">
        <v>92587271.650000006</v>
      </c>
      <c r="E36" s="232">
        <v>92587271.650000006</v>
      </c>
      <c r="F36" s="232">
        <v>92587271.650000006</v>
      </c>
      <c r="G36" s="105"/>
      <c r="H36" s="229">
        <f t="shared" si="0"/>
        <v>100</v>
      </c>
      <c r="I36" s="229">
        <f t="shared" si="1"/>
        <v>100</v>
      </c>
    </row>
    <row r="37" spans="1:9">
      <c r="A37" s="103" t="s">
        <v>31</v>
      </c>
      <c r="B37" s="71"/>
      <c r="C37" s="104">
        <f>SUM(C38:C54)</f>
        <v>75778056892.893753</v>
      </c>
      <c r="D37" s="104">
        <f>SUM(D38:D54)</f>
        <v>77060028345.103363</v>
      </c>
      <c r="E37" s="104">
        <f>SUM(E38:E54)</f>
        <v>77060028345.103363</v>
      </c>
      <c r="F37" s="104">
        <f>SUM(F38:F54)</f>
        <v>74907759550.092346</v>
      </c>
      <c r="G37" s="105"/>
      <c r="H37" s="106">
        <f t="shared" si="0"/>
        <v>97.207023094551232</v>
      </c>
      <c r="I37" s="106">
        <f t="shared" si="1"/>
        <v>97.207023094551232</v>
      </c>
    </row>
    <row r="38" spans="1:9">
      <c r="A38" s="103" t="s">
        <v>631</v>
      </c>
      <c r="B38" s="228" t="s">
        <v>187</v>
      </c>
      <c r="C38" s="231">
        <v>3266843052</v>
      </c>
      <c r="D38" s="231">
        <v>2777973221.9500003</v>
      </c>
      <c r="E38" s="232">
        <v>2777973221.9500003</v>
      </c>
      <c r="F38" s="232">
        <v>2755251826.54</v>
      </c>
      <c r="G38" s="105"/>
      <c r="H38" s="229">
        <f t="shared" si="0"/>
        <v>99.182087313496453</v>
      </c>
      <c r="I38" s="229">
        <f t="shared" si="1"/>
        <v>99.182087313496453</v>
      </c>
    </row>
    <row r="39" spans="1:9">
      <c r="A39" s="103" t="s">
        <v>631</v>
      </c>
      <c r="B39" s="228" t="s">
        <v>186</v>
      </c>
      <c r="C39" s="231">
        <v>4256076242.5566812</v>
      </c>
      <c r="D39" s="231">
        <v>4157835817.3116832</v>
      </c>
      <c r="E39" s="232">
        <v>4157835817.3116832</v>
      </c>
      <c r="F39" s="232">
        <v>4105323661.5747323</v>
      </c>
      <c r="G39" s="105"/>
      <c r="H39" s="229">
        <f t="shared" si="0"/>
        <v>98.737031522064683</v>
      </c>
      <c r="I39" s="229">
        <f t="shared" si="1"/>
        <v>98.737031522064683</v>
      </c>
    </row>
    <row r="40" spans="1:9">
      <c r="A40" s="103" t="s">
        <v>631</v>
      </c>
      <c r="B40" s="228" t="s">
        <v>182</v>
      </c>
      <c r="C40" s="231">
        <v>5053540386.0109053</v>
      </c>
      <c r="D40" s="231">
        <v>5338246763.8106842</v>
      </c>
      <c r="E40" s="232">
        <v>5338246763.8106842</v>
      </c>
      <c r="F40" s="232">
        <v>5303808648.8492174</v>
      </c>
      <c r="G40" s="105"/>
      <c r="H40" s="229">
        <f t="shared" si="0"/>
        <v>99.354879673323993</v>
      </c>
      <c r="I40" s="229">
        <f t="shared" si="1"/>
        <v>99.354879673323993</v>
      </c>
    </row>
    <row r="41" spans="1:9">
      <c r="A41" s="103" t="s">
        <v>631</v>
      </c>
      <c r="B41" s="228" t="s">
        <v>459</v>
      </c>
      <c r="C41" s="231">
        <v>3630276103</v>
      </c>
      <c r="D41" s="231">
        <v>3693223996.9300008</v>
      </c>
      <c r="E41" s="232">
        <v>3693223996.9300008</v>
      </c>
      <c r="F41" s="232">
        <v>3683491905.9300008</v>
      </c>
      <c r="G41" s="105"/>
      <c r="H41" s="229">
        <f t="shared" si="0"/>
        <v>99.736487930109575</v>
      </c>
      <c r="I41" s="229">
        <f t="shared" si="1"/>
        <v>99.736487930109575</v>
      </c>
    </row>
    <row r="42" spans="1:9">
      <c r="A42" s="103" t="s">
        <v>631</v>
      </c>
      <c r="B42" s="228" t="s">
        <v>583</v>
      </c>
      <c r="C42" s="231">
        <v>927447547</v>
      </c>
      <c r="D42" s="231">
        <v>1125569423.1800005</v>
      </c>
      <c r="E42" s="232">
        <v>1125569423.1800005</v>
      </c>
      <c r="F42" s="232">
        <v>1099649156.3200002</v>
      </c>
      <c r="G42" s="105"/>
      <c r="H42" s="229">
        <f t="shared" si="0"/>
        <v>97.697141879816755</v>
      </c>
      <c r="I42" s="229">
        <f t="shared" si="1"/>
        <v>97.697141879816755</v>
      </c>
    </row>
    <row r="43" spans="1:9">
      <c r="A43" s="103" t="s">
        <v>631</v>
      </c>
      <c r="B43" s="228" t="s">
        <v>601</v>
      </c>
      <c r="C43" s="231">
        <v>149804550</v>
      </c>
      <c r="D43" s="231">
        <v>284952275.41000003</v>
      </c>
      <c r="E43" s="232">
        <v>284952275.41000003</v>
      </c>
      <c r="F43" s="232">
        <v>282567746.47000003</v>
      </c>
      <c r="G43" s="105"/>
      <c r="H43" s="229">
        <f t="shared" si="0"/>
        <v>99.163183050014595</v>
      </c>
      <c r="I43" s="229">
        <f t="shared" si="1"/>
        <v>99.163183050014595</v>
      </c>
    </row>
    <row r="44" spans="1:9">
      <c r="A44" s="103" t="s">
        <v>631</v>
      </c>
      <c r="B44" s="228" t="s">
        <v>600</v>
      </c>
      <c r="C44" s="231">
        <v>630264623</v>
      </c>
      <c r="D44" s="231">
        <v>804771936.7700001</v>
      </c>
      <c r="E44" s="232">
        <v>804771936.7700001</v>
      </c>
      <c r="F44" s="232">
        <v>748067300.58999968</v>
      </c>
      <c r="G44" s="105"/>
      <c r="H44" s="229">
        <f t="shared" ref="H44:H75" si="2">IF(F44=0,"n.a.",IF(D44=0,"n.a.",(F44/D44)*100))</f>
        <v>92.953949611167133</v>
      </c>
      <c r="I44" s="229">
        <f t="shared" ref="I44:I75" si="3">IF(F44=0,"n.a.",IF(E44=0,"n.a.",(F44/E44)*100))</f>
        <v>92.953949611167133</v>
      </c>
    </row>
    <row r="45" spans="1:9">
      <c r="A45" s="103" t="s">
        <v>631</v>
      </c>
      <c r="B45" s="228" t="s">
        <v>184</v>
      </c>
      <c r="C45" s="231">
        <v>203331512</v>
      </c>
      <c r="D45" s="231">
        <v>494588538.91000003</v>
      </c>
      <c r="E45" s="232">
        <v>494588538.91000003</v>
      </c>
      <c r="F45" s="232">
        <v>441741133.66000009</v>
      </c>
      <c r="G45" s="105"/>
      <c r="H45" s="229">
        <f t="shared" si="2"/>
        <v>89.314874670070637</v>
      </c>
      <c r="I45" s="229">
        <f t="shared" si="3"/>
        <v>89.314874670070637</v>
      </c>
    </row>
    <row r="46" spans="1:9">
      <c r="A46" s="103" t="s">
        <v>631</v>
      </c>
      <c r="B46" s="228" t="s">
        <v>159</v>
      </c>
      <c r="C46" s="231">
        <v>29448470926</v>
      </c>
      <c r="D46" s="231">
        <v>32339445103.789993</v>
      </c>
      <c r="E46" s="232">
        <v>32339445103.789993</v>
      </c>
      <c r="F46" s="232">
        <v>31331353653.729996</v>
      </c>
      <c r="G46" s="105"/>
      <c r="H46" s="229">
        <f t="shared" si="2"/>
        <v>96.882780620308623</v>
      </c>
      <c r="I46" s="229">
        <f t="shared" si="3"/>
        <v>96.882780620308623</v>
      </c>
    </row>
    <row r="47" spans="1:9">
      <c r="A47" s="103" t="s">
        <v>631</v>
      </c>
      <c r="B47" s="228" t="s">
        <v>586</v>
      </c>
      <c r="C47" s="231">
        <v>11243182262</v>
      </c>
      <c r="D47" s="231">
        <v>10517065445.049999</v>
      </c>
      <c r="E47" s="232">
        <v>10517065445.049999</v>
      </c>
      <c r="F47" s="232">
        <v>10312028549.570002</v>
      </c>
      <c r="G47" s="105"/>
      <c r="H47" s="229">
        <f t="shared" si="2"/>
        <v>98.050436250004509</v>
      </c>
      <c r="I47" s="229">
        <f t="shared" si="3"/>
        <v>98.050436250004509</v>
      </c>
    </row>
    <row r="48" spans="1:9">
      <c r="A48" s="103" t="s">
        <v>631</v>
      </c>
      <c r="B48" s="228" t="s">
        <v>142</v>
      </c>
      <c r="C48" s="231">
        <v>11214544592</v>
      </c>
      <c r="D48" s="231">
        <v>7711136722.3100014</v>
      </c>
      <c r="E48" s="232">
        <v>7711136722.3100014</v>
      </c>
      <c r="F48" s="232">
        <v>7192435693.119998</v>
      </c>
      <c r="G48" s="105"/>
      <c r="H48" s="229">
        <f t="shared" si="2"/>
        <v>93.273351934102166</v>
      </c>
      <c r="I48" s="229">
        <f t="shared" si="3"/>
        <v>93.273351934102166</v>
      </c>
    </row>
    <row r="49" spans="1:9">
      <c r="A49" s="103" t="s">
        <v>631</v>
      </c>
      <c r="B49" s="228" t="s">
        <v>582</v>
      </c>
      <c r="C49" s="231">
        <v>1503706577</v>
      </c>
      <c r="D49" s="231">
        <v>1287073903.8499999</v>
      </c>
      <c r="E49" s="232">
        <v>1287073903.8499999</v>
      </c>
      <c r="F49" s="232">
        <v>1199595572.9100001</v>
      </c>
      <c r="G49" s="105"/>
      <c r="H49" s="229">
        <f t="shared" si="2"/>
        <v>93.203317177177809</v>
      </c>
      <c r="I49" s="229">
        <f t="shared" si="3"/>
        <v>93.203317177177809</v>
      </c>
    </row>
    <row r="50" spans="1:9">
      <c r="A50" s="103" t="s">
        <v>631</v>
      </c>
      <c r="B50" s="228" t="s">
        <v>232</v>
      </c>
      <c r="C50" s="231">
        <v>273005323</v>
      </c>
      <c r="D50" s="231">
        <v>259963742.60999998</v>
      </c>
      <c r="E50" s="232">
        <v>259963742.60999998</v>
      </c>
      <c r="F50" s="232">
        <v>214477651.43000004</v>
      </c>
      <c r="G50" s="105"/>
      <c r="H50" s="229">
        <f t="shared" si="2"/>
        <v>82.502909550645072</v>
      </c>
      <c r="I50" s="229">
        <f t="shared" si="3"/>
        <v>82.502909550645072</v>
      </c>
    </row>
    <row r="51" spans="1:9">
      <c r="A51" s="103" t="s">
        <v>631</v>
      </c>
      <c r="B51" s="228" t="s">
        <v>171</v>
      </c>
      <c r="C51" s="231">
        <v>1041445371.3261716</v>
      </c>
      <c r="D51" s="231">
        <v>1120844397.7609837</v>
      </c>
      <c r="E51" s="232">
        <v>1120844397.7609837</v>
      </c>
      <c r="F51" s="232">
        <v>1114451011.7383995</v>
      </c>
      <c r="G51" s="105"/>
      <c r="H51" s="229">
        <f t="shared" si="2"/>
        <v>99.429592008011483</v>
      </c>
      <c r="I51" s="229">
        <f t="shared" si="3"/>
        <v>99.429592008011483</v>
      </c>
    </row>
    <row r="52" spans="1:9">
      <c r="A52" s="103" t="s">
        <v>631</v>
      </c>
      <c r="B52" s="228" t="s">
        <v>183</v>
      </c>
      <c r="C52" s="231">
        <v>692589999</v>
      </c>
      <c r="D52" s="231">
        <v>124701227.85999998</v>
      </c>
      <c r="E52" s="232">
        <v>124701227.85999998</v>
      </c>
      <c r="F52" s="232">
        <v>110841554.86</v>
      </c>
      <c r="G52" s="105"/>
      <c r="H52" s="229">
        <f t="shared" si="2"/>
        <v>88.885696445940368</v>
      </c>
      <c r="I52" s="229">
        <f t="shared" si="3"/>
        <v>88.885696445940368</v>
      </c>
    </row>
    <row r="53" spans="1:9">
      <c r="A53" s="103" t="s">
        <v>631</v>
      </c>
      <c r="B53" s="228" t="s">
        <v>599</v>
      </c>
      <c r="C53" s="231">
        <v>0</v>
      </c>
      <c r="D53" s="231">
        <v>3255639354.2800002</v>
      </c>
      <c r="E53" s="232">
        <v>3255639354.2800002</v>
      </c>
      <c r="F53" s="231">
        <v>3255639354.2800002</v>
      </c>
      <c r="G53" s="105"/>
      <c r="H53" s="229">
        <f t="shared" si="2"/>
        <v>100</v>
      </c>
      <c r="I53" s="229">
        <f t="shared" si="3"/>
        <v>100</v>
      </c>
    </row>
    <row r="54" spans="1:9">
      <c r="A54" s="103" t="s">
        <v>631</v>
      </c>
      <c r="B54" s="228" t="s">
        <v>581</v>
      </c>
      <c r="C54" s="231">
        <v>2243527827</v>
      </c>
      <c r="D54" s="231">
        <v>1766996473.3199999</v>
      </c>
      <c r="E54" s="231">
        <v>1766996473.3199999</v>
      </c>
      <c r="F54" s="232">
        <v>1757035128.5199997</v>
      </c>
      <c r="G54" s="105"/>
      <c r="H54" s="229">
        <f t="shared" si="2"/>
        <v>99.436255535853789</v>
      </c>
      <c r="I54" s="229">
        <f t="shared" si="3"/>
        <v>99.436255535853789</v>
      </c>
    </row>
    <row r="55" spans="1:9">
      <c r="A55" s="103" t="s">
        <v>44</v>
      </c>
      <c r="B55" s="71"/>
      <c r="C55" s="104">
        <f>SUM(C56:C60)</f>
        <v>1412874976.2050111</v>
      </c>
      <c r="D55" s="104">
        <f>SUM(D56:D60)</f>
        <v>1374415232.9854841</v>
      </c>
      <c r="E55" s="104">
        <f>SUM(E56:E60)</f>
        <v>1374415232.9854841</v>
      </c>
      <c r="F55" s="104">
        <f>SUM(F56:F60)</f>
        <v>1340603225.3683851</v>
      </c>
      <c r="G55" s="105"/>
      <c r="H55" s="106">
        <f t="shared" si="2"/>
        <v>97.539898656124961</v>
      </c>
      <c r="I55" s="106">
        <f t="shared" si="3"/>
        <v>97.539898656124961</v>
      </c>
    </row>
    <row r="56" spans="1:9">
      <c r="A56" s="103" t="s">
        <v>631</v>
      </c>
      <c r="B56" s="228" t="s">
        <v>170</v>
      </c>
      <c r="C56" s="231">
        <v>1291663381.98</v>
      </c>
      <c r="D56" s="231">
        <v>1259230972.5685992</v>
      </c>
      <c r="E56" s="232">
        <v>1259230972.5685992</v>
      </c>
      <c r="F56" s="232">
        <v>1225804449.1415</v>
      </c>
      <c r="G56" s="105"/>
      <c r="H56" s="229">
        <f t="shared" si="2"/>
        <v>97.345481158320354</v>
      </c>
      <c r="I56" s="229">
        <f t="shared" si="3"/>
        <v>97.345481158320354</v>
      </c>
    </row>
    <row r="57" spans="1:9">
      <c r="A57" s="103" t="s">
        <v>631</v>
      </c>
      <c r="B57" s="228" t="s">
        <v>141</v>
      </c>
      <c r="C57" s="231">
        <v>12259594.225011034</v>
      </c>
      <c r="D57" s="231">
        <v>12622954.546884902</v>
      </c>
      <c r="E57" s="232">
        <v>12622954.546884902</v>
      </c>
      <c r="F57" s="232">
        <v>12622954.546884902</v>
      </c>
      <c r="G57" s="105"/>
      <c r="H57" s="229">
        <f t="shared" si="2"/>
        <v>100</v>
      </c>
      <c r="I57" s="229">
        <f t="shared" si="3"/>
        <v>100</v>
      </c>
    </row>
    <row r="58" spans="1:9">
      <c r="A58" s="103" t="s">
        <v>631</v>
      </c>
      <c r="B58" s="228" t="s">
        <v>224</v>
      </c>
      <c r="C58" s="231">
        <v>950000</v>
      </c>
      <c r="D58" s="231">
        <v>950000</v>
      </c>
      <c r="E58" s="232">
        <v>950000</v>
      </c>
      <c r="F58" s="232">
        <v>950000</v>
      </c>
      <c r="G58" s="105"/>
      <c r="H58" s="229">
        <f t="shared" si="2"/>
        <v>100</v>
      </c>
      <c r="I58" s="229">
        <f t="shared" si="3"/>
        <v>100</v>
      </c>
    </row>
    <row r="59" spans="1:9">
      <c r="A59" s="103" t="s">
        <v>631</v>
      </c>
      <c r="B59" s="228" t="s">
        <v>225</v>
      </c>
      <c r="C59" s="231">
        <v>106502000</v>
      </c>
      <c r="D59" s="231">
        <v>100111305.87</v>
      </c>
      <c r="E59" s="232">
        <v>100111305.87</v>
      </c>
      <c r="F59" s="232">
        <v>99725821.680000022</v>
      </c>
      <c r="G59" s="105"/>
      <c r="H59" s="229">
        <f t="shared" si="2"/>
        <v>99.614944399486149</v>
      </c>
      <c r="I59" s="229">
        <f t="shared" si="3"/>
        <v>99.614944399486149</v>
      </c>
    </row>
    <row r="60" spans="1:9">
      <c r="A60" s="103" t="s">
        <v>631</v>
      </c>
      <c r="B60" s="228" t="s">
        <v>494</v>
      </c>
      <c r="C60" s="231">
        <v>1500000</v>
      </c>
      <c r="D60" s="231">
        <v>1500000</v>
      </c>
      <c r="E60" s="232">
        <v>1500000</v>
      </c>
      <c r="F60" s="232">
        <v>1500000</v>
      </c>
      <c r="G60" s="105"/>
      <c r="H60" s="229">
        <f t="shared" si="2"/>
        <v>100</v>
      </c>
      <c r="I60" s="229">
        <f t="shared" si="3"/>
        <v>100</v>
      </c>
    </row>
    <row r="61" spans="1:9">
      <c r="A61" s="103" t="s">
        <v>70</v>
      </c>
      <c r="B61" s="71"/>
      <c r="C61" s="104">
        <f>SUM(C62:C63)</f>
        <v>7078412243</v>
      </c>
      <c r="D61" s="104">
        <f>SUM(D62:D63)</f>
        <v>5744749649.7199993</v>
      </c>
      <c r="E61" s="104">
        <f>SUM(E62:E63)</f>
        <v>5744749649.7199993</v>
      </c>
      <c r="F61" s="104">
        <f>SUM(F62:F63)</f>
        <v>5737406706.9199991</v>
      </c>
      <c r="G61" s="105"/>
      <c r="H61" s="106">
        <f t="shared" si="2"/>
        <v>99.872179933892198</v>
      </c>
      <c r="I61" s="106">
        <f t="shared" si="3"/>
        <v>99.872179933892198</v>
      </c>
    </row>
    <row r="62" spans="1:9">
      <c r="A62" s="103" t="s">
        <v>631</v>
      </c>
      <c r="B62" s="228" t="s">
        <v>558</v>
      </c>
      <c r="C62" s="231">
        <v>5323755542</v>
      </c>
      <c r="D62" s="231">
        <v>3999979467.9599996</v>
      </c>
      <c r="E62" s="232">
        <v>3999979467.9599996</v>
      </c>
      <c r="F62" s="232">
        <v>3999979467.9599996</v>
      </c>
      <c r="G62" s="105"/>
      <c r="H62" s="229">
        <f t="shared" si="2"/>
        <v>100</v>
      </c>
      <c r="I62" s="229">
        <f t="shared" si="3"/>
        <v>100</v>
      </c>
    </row>
    <row r="63" spans="1:9">
      <c r="A63" s="103" t="s">
        <v>631</v>
      </c>
      <c r="B63" s="228" t="s">
        <v>168</v>
      </c>
      <c r="C63" s="231">
        <v>1754656701</v>
      </c>
      <c r="D63" s="231">
        <v>1744770181.7599998</v>
      </c>
      <c r="E63" s="232">
        <v>1744770181.7599998</v>
      </c>
      <c r="F63" s="232">
        <v>1737427238.9599998</v>
      </c>
      <c r="G63" s="105"/>
      <c r="H63" s="229">
        <f t="shared" si="2"/>
        <v>99.579145558723795</v>
      </c>
      <c r="I63" s="229">
        <f t="shared" si="3"/>
        <v>99.579145558723795</v>
      </c>
    </row>
    <row r="64" spans="1:9">
      <c r="A64" s="103" t="s">
        <v>493</v>
      </c>
      <c r="B64" s="71"/>
      <c r="C64" s="104">
        <f>SUM(C65:C67)</f>
        <v>1850000.01</v>
      </c>
      <c r="D64" s="104">
        <f>SUM(D65:D67)</f>
        <v>3185821.4699999993</v>
      </c>
      <c r="E64" s="104">
        <f>SUM(E65:E67)</f>
        <v>3185821.4699999993</v>
      </c>
      <c r="F64" s="104">
        <f>SUM(F65:F67)</f>
        <v>2746734.2199999993</v>
      </c>
      <c r="G64" s="105"/>
      <c r="H64" s="106">
        <f t="shared" si="2"/>
        <v>86.217455870180942</v>
      </c>
      <c r="I64" s="106">
        <f t="shared" si="3"/>
        <v>86.217455870180942</v>
      </c>
    </row>
    <row r="65" spans="1:9">
      <c r="A65" s="103" t="s">
        <v>631</v>
      </c>
      <c r="B65" s="228" t="s">
        <v>220</v>
      </c>
      <c r="C65" s="231">
        <v>125000</v>
      </c>
      <c r="D65" s="231">
        <v>364263.60000000003</v>
      </c>
      <c r="E65" s="232">
        <v>364263.60000000003</v>
      </c>
      <c r="F65" s="232">
        <v>278644.22000000003</v>
      </c>
      <c r="G65" s="105"/>
      <c r="H65" s="229">
        <f t="shared" si="2"/>
        <v>76.495213905534342</v>
      </c>
      <c r="I65" s="229">
        <f t="shared" si="3"/>
        <v>76.495213905534342</v>
      </c>
    </row>
    <row r="66" spans="1:9">
      <c r="A66" s="103" t="s">
        <v>631</v>
      </c>
      <c r="B66" s="228" t="s">
        <v>598</v>
      </c>
      <c r="C66" s="231">
        <v>24999.980000000003</v>
      </c>
      <c r="D66" s="231">
        <v>56095.57</v>
      </c>
      <c r="E66" s="232">
        <v>56095.57</v>
      </c>
      <c r="F66" s="232">
        <v>39584.89</v>
      </c>
      <c r="G66" s="105"/>
      <c r="H66" s="229">
        <f t="shared" si="2"/>
        <v>70.566873640824042</v>
      </c>
      <c r="I66" s="229">
        <f t="shared" si="3"/>
        <v>70.566873640824042</v>
      </c>
    </row>
    <row r="67" spans="1:9">
      <c r="A67" s="103" t="s">
        <v>631</v>
      </c>
      <c r="B67" s="228" t="s">
        <v>597</v>
      </c>
      <c r="C67" s="231">
        <v>1700000.03</v>
      </c>
      <c r="D67" s="231">
        <v>2765462.2999999993</v>
      </c>
      <c r="E67" s="232">
        <v>2765462.2999999993</v>
      </c>
      <c r="F67" s="232">
        <v>2428505.1099999994</v>
      </c>
      <c r="G67" s="105"/>
      <c r="H67" s="229">
        <f t="shared" si="2"/>
        <v>87.815520392377067</v>
      </c>
      <c r="I67" s="229">
        <f t="shared" si="3"/>
        <v>87.815520392377067</v>
      </c>
    </row>
    <row r="68" spans="1:9">
      <c r="A68" s="103" t="s">
        <v>167</v>
      </c>
      <c r="B68" s="71"/>
      <c r="C68" s="104">
        <f>SUM(C69:C70)</f>
        <v>2306586840.4923191</v>
      </c>
      <c r="D68" s="104">
        <f>SUM(D69:D70)</f>
        <v>2079332377.7772539</v>
      </c>
      <c r="E68" s="104">
        <f>SUM(E69:E70)</f>
        <v>2079332377.7772539</v>
      </c>
      <c r="F68" s="104">
        <f>SUM(F69:F70)</f>
        <v>2055734414.6405025</v>
      </c>
      <c r="G68" s="105"/>
      <c r="H68" s="106">
        <f t="shared" si="2"/>
        <v>98.86511827599314</v>
      </c>
      <c r="I68" s="106">
        <f t="shared" si="3"/>
        <v>98.86511827599314</v>
      </c>
    </row>
    <row r="69" spans="1:9">
      <c r="A69" s="103" t="s">
        <v>631</v>
      </c>
      <c r="B69" s="228" t="s">
        <v>273</v>
      </c>
      <c r="C69" s="231">
        <v>1566060482.9628222</v>
      </c>
      <c r="D69" s="231">
        <v>1130793378.9823153</v>
      </c>
      <c r="E69" s="232">
        <v>1130793378.9823153</v>
      </c>
      <c r="F69" s="232">
        <v>1108801133.5355637</v>
      </c>
      <c r="G69" s="105"/>
      <c r="H69" s="229">
        <f t="shared" si="2"/>
        <v>98.055149078910944</v>
      </c>
      <c r="I69" s="229">
        <f t="shared" si="3"/>
        <v>98.055149078910944</v>
      </c>
    </row>
    <row r="70" spans="1:9">
      <c r="A70" s="103" t="s">
        <v>631</v>
      </c>
      <c r="B70" s="228" t="s">
        <v>166</v>
      </c>
      <c r="C70" s="231">
        <v>740526357.52949691</v>
      </c>
      <c r="D70" s="231">
        <v>948538998.79493856</v>
      </c>
      <c r="E70" s="232">
        <v>948538998.79493856</v>
      </c>
      <c r="F70" s="232">
        <v>946933281.10493863</v>
      </c>
      <c r="G70" s="105"/>
      <c r="H70" s="229">
        <f t="shared" si="2"/>
        <v>99.830716745221864</v>
      </c>
      <c r="I70" s="229">
        <f t="shared" si="3"/>
        <v>99.830716745221864</v>
      </c>
    </row>
    <row r="71" spans="1:9">
      <c r="A71" s="103" t="s">
        <v>75</v>
      </c>
      <c r="B71" s="71"/>
      <c r="C71" s="104">
        <f>SUM(C72:C73)</f>
        <v>1552577641.3838518</v>
      </c>
      <c r="D71" s="104">
        <f>SUM(D72:D73)</f>
        <v>1577276106.6911883</v>
      </c>
      <c r="E71" s="104">
        <f>SUM(E72:E73)</f>
        <v>1577276106.6911883</v>
      </c>
      <c r="F71" s="104">
        <f>SUM(F72:F73)</f>
        <v>1536729158.2626281</v>
      </c>
      <c r="G71" s="105"/>
      <c r="H71" s="106">
        <f t="shared" si="2"/>
        <v>97.429305607524881</v>
      </c>
      <c r="I71" s="106">
        <f t="shared" si="3"/>
        <v>97.429305607524881</v>
      </c>
    </row>
    <row r="72" spans="1:9">
      <c r="A72" s="103" t="s">
        <v>631</v>
      </c>
      <c r="B72" s="228" t="s">
        <v>487</v>
      </c>
      <c r="C72" s="231">
        <v>208444854</v>
      </c>
      <c r="D72" s="231">
        <v>210068555.34</v>
      </c>
      <c r="E72" s="232">
        <v>210068555.34</v>
      </c>
      <c r="F72" s="232">
        <v>209159548.96000001</v>
      </c>
      <c r="G72" s="105"/>
      <c r="H72" s="229">
        <f t="shared" si="2"/>
        <v>99.567281081869325</v>
      </c>
      <c r="I72" s="229">
        <f t="shared" si="3"/>
        <v>99.567281081869325</v>
      </c>
    </row>
    <row r="73" spans="1:9">
      <c r="A73" s="103" t="s">
        <v>631</v>
      </c>
      <c r="B73" s="228" t="s">
        <v>484</v>
      </c>
      <c r="C73" s="231">
        <v>1344132787.3838518</v>
      </c>
      <c r="D73" s="231">
        <v>1367207551.3511884</v>
      </c>
      <c r="E73" s="232">
        <v>1367207551.3511884</v>
      </c>
      <c r="F73" s="232">
        <v>1327569609.302628</v>
      </c>
      <c r="G73" s="105"/>
      <c r="H73" s="229">
        <f t="shared" si="2"/>
        <v>97.100810187203336</v>
      </c>
      <c r="I73" s="229">
        <f t="shared" si="3"/>
        <v>97.100810187203336</v>
      </c>
    </row>
    <row r="74" spans="1:9">
      <c r="A74" s="103" t="s">
        <v>162</v>
      </c>
      <c r="B74" s="71"/>
      <c r="C74" s="104">
        <f>SUM(C75:C83)</f>
        <v>1908533585.9557996</v>
      </c>
      <c r="D74" s="104">
        <f>SUM(D75:D83)</f>
        <v>2295561848.5319738</v>
      </c>
      <c r="E74" s="104">
        <f>SUM(E75:E83)</f>
        <v>2295561848.5319738</v>
      </c>
      <c r="F74" s="104">
        <f>SUM(F75:F83)</f>
        <v>2183280134.882638</v>
      </c>
      <c r="G74" s="105"/>
      <c r="H74" s="106">
        <f t="shared" si="2"/>
        <v>95.108748051326046</v>
      </c>
      <c r="I74" s="106">
        <f t="shared" si="3"/>
        <v>95.108748051326046</v>
      </c>
    </row>
    <row r="75" spans="1:9">
      <c r="A75" s="103" t="s">
        <v>631</v>
      </c>
      <c r="B75" s="228" t="s">
        <v>216</v>
      </c>
      <c r="C75" s="231">
        <v>198653204</v>
      </c>
      <c r="D75" s="231">
        <v>42320293.869999997</v>
      </c>
      <c r="E75" s="232">
        <v>42320293.869999997</v>
      </c>
      <c r="F75" s="232">
        <v>40742889.379999988</v>
      </c>
      <c r="G75" s="105"/>
      <c r="H75" s="229">
        <f t="shared" si="2"/>
        <v>96.272699582745105</v>
      </c>
      <c r="I75" s="229">
        <f t="shared" si="3"/>
        <v>96.272699582745105</v>
      </c>
    </row>
    <row r="76" spans="1:9">
      <c r="A76" s="103" t="s">
        <v>631</v>
      </c>
      <c r="B76" s="228" t="s">
        <v>203</v>
      </c>
      <c r="C76" s="231">
        <v>21646844</v>
      </c>
      <c r="D76" s="231">
        <v>21703679.379999999</v>
      </c>
      <c r="E76" s="232">
        <v>21703679.379999999</v>
      </c>
      <c r="F76" s="232">
        <v>21286832.009999998</v>
      </c>
      <c r="G76" s="105"/>
      <c r="H76" s="229">
        <f t="shared" ref="H76:H93" si="4">IF(F76=0,"n.a.",IF(D76=0,"n.a.",(F76/D76)*100))</f>
        <v>98.079370033524697</v>
      </c>
      <c r="I76" s="229">
        <f t="shared" ref="I76:I93" si="5">IF(F76=0,"n.a.",IF(E76=0,"n.a.",(F76/E76)*100))</f>
        <v>98.079370033524697</v>
      </c>
    </row>
    <row r="77" spans="1:9">
      <c r="A77" s="103" t="s">
        <v>631</v>
      </c>
      <c r="B77" s="228" t="s">
        <v>204</v>
      </c>
      <c r="C77" s="231">
        <v>2321611</v>
      </c>
      <c r="D77" s="231">
        <v>2368131.79</v>
      </c>
      <c r="E77" s="232">
        <v>2368131.79</v>
      </c>
      <c r="F77" s="232">
        <v>2350122.1</v>
      </c>
      <c r="G77" s="105"/>
      <c r="H77" s="229">
        <f t="shared" si="4"/>
        <v>99.23949798418947</v>
      </c>
      <c r="I77" s="229">
        <f t="shared" si="5"/>
        <v>99.23949798418947</v>
      </c>
    </row>
    <row r="78" spans="1:9">
      <c r="A78" s="103" t="s">
        <v>631</v>
      </c>
      <c r="B78" s="228" t="s">
        <v>160</v>
      </c>
      <c r="C78" s="231">
        <v>467122784.33000004</v>
      </c>
      <c r="D78" s="231">
        <v>457038573.47399998</v>
      </c>
      <c r="E78" s="232">
        <v>457038573.47399998</v>
      </c>
      <c r="F78" s="232">
        <v>457038573.47399998</v>
      </c>
      <c r="G78" s="105"/>
      <c r="H78" s="229">
        <f t="shared" si="4"/>
        <v>100</v>
      </c>
      <c r="I78" s="229">
        <f t="shared" si="5"/>
        <v>100</v>
      </c>
    </row>
    <row r="79" spans="1:9">
      <c r="A79" s="103" t="s">
        <v>631</v>
      </c>
      <c r="B79" s="228" t="s">
        <v>262</v>
      </c>
      <c r="C79" s="231">
        <v>153239661</v>
      </c>
      <c r="D79" s="231">
        <v>143239661</v>
      </c>
      <c r="E79" s="232">
        <v>143239661</v>
      </c>
      <c r="F79" s="232">
        <v>143239661</v>
      </c>
      <c r="G79" s="105"/>
      <c r="H79" s="229">
        <f t="shared" si="4"/>
        <v>100</v>
      </c>
      <c r="I79" s="229">
        <f t="shared" si="5"/>
        <v>100</v>
      </c>
    </row>
    <row r="80" spans="1:9">
      <c r="A80" s="103" t="s">
        <v>631</v>
      </c>
      <c r="B80" s="228" t="s">
        <v>261</v>
      </c>
      <c r="C80" s="231">
        <v>144427085.05839992</v>
      </c>
      <c r="D80" s="231">
        <v>101410232.131534</v>
      </c>
      <c r="E80" s="232">
        <v>101410232.131534</v>
      </c>
      <c r="F80" s="232">
        <v>80307568.321301997</v>
      </c>
      <c r="G80" s="105"/>
      <c r="H80" s="229">
        <f t="shared" si="4"/>
        <v>79.190794294937788</v>
      </c>
      <c r="I80" s="229">
        <f t="shared" si="5"/>
        <v>79.190794294937788</v>
      </c>
    </row>
    <row r="81" spans="1:9">
      <c r="A81" s="103" t="s">
        <v>631</v>
      </c>
      <c r="B81" s="228" t="s">
        <v>211</v>
      </c>
      <c r="C81" s="231">
        <v>221320980.21739998</v>
      </c>
      <c r="D81" s="231">
        <v>774214672.32818997</v>
      </c>
      <c r="E81" s="232">
        <v>774214672.32818997</v>
      </c>
      <c r="F81" s="232">
        <v>699492680.14583611</v>
      </c>
      <c r="G81" s="105"/>
      <c r="H81" s="229">
        <f t="shared" si="4"/>
        <v>90.348672680452751</v>
      </c>
      <c r="I81" s="229">
        <f t="shared" si="5"/>
        <v>90.348672680452751</v>
      </c>
    </row>
    <row r="82" spans="1:9">
      <c r="A82" s="103" t="s">
        <v>631</v>
      </c>
      <c r="B82" s="228" t="s">
        <v>210</v>
      </c>
      <c r="C82" s="231">
        <v>662989117.34999979</v>
      </c>
      <c r="D82" s="231">
        <v>599071231.56824994</v>
      </c>
      <c r="E82" s="232">
        <v>599071231.56824994</v>
      </c>
      <c r="F82" s="232">
        <v>584734778.91149986</v>
      </c>
      <c r="G82" s="105"/>
      <c r="H82" s="229">
        <f t="shared" si="4"/>
        <v>97.606886810568412</v>
      </c>
      <c r="I82" s="229">
        <f t="shared" si="5"/>
        <v>97.606886810568412</v>
      </c>
    </row>
    <row r="83" spans="1:9">
      <c r="A83" s="103" t="s">
        <v>631</v>
      </c>
      <c r="B83" s="228" t="s">
        <v>596</v>
      </c>
      <c r="C83" s="231">
        <v>36812299</v>
      </c>
      <c r="D83" s="231">
        <v>154195372.99000001</v>
      </c>
      <c r="E83" s="232">
        <v>154195372.99000001</v>
      </c>
      <c r="F83" s="232">
        <v>154087029.53999999</v>
      </c>
      <c r="G83" s="105"/>
      <c r="H83" s="229">
        <f t="shared" si="4"/>
        <v>99.929736250900959</v>
      </c>
      <c r="I83" s="229">
        <f t="shared" si="5"/>
        <v>99.929736250900959</v>
      </c>
    </row>
    <row r="84" spans="1:9" ht="27" customHeight="1">
      <c r="A84" s="103" t="s">
        <v>156</v>
      </c>
      <c r="B84" s="300"/>
      <c r="C84" s="104">
        <f>SUM(C85:C87)</f>
        <v>11390651611.226589</v>
      </c>
      <c r="D84" s="104">
        <f>SUM(D85:D87)</f>
        <v>11395205600.381466</v>
      </c>
      <c r="E84" s="104">
        <f>SUM(E85:E87)</f>
        <v>11395205600.381466</v>
      </c>
      <c r="F84" s="104">
        <f>SUM(F85:F87)</f>
        <v>11395205600.381466</v>
      </c>
      <c r="G84" s="105"/>
      <c r="H84" s="106">
        <f t="shared" si="4"/>
        <v>100</v>
      </c>
      <c r="I84" s="106">
        <f t="shared" si="5"/>
        <v>100</v>
      </c>
    </row>
    <row r="85" spans="1:9">
      <c r="A85" s="103" t="s">
        <v>631</v>
      </c>
      <c r="B85" s="228" t="s">
        <v>595</v>
      </c>
      <c r="C85" s="231">
        <v>3718822162.1999998</v>
      </c>
      <c r="D85" s="231">
        <v>3715103340.0499997</v>
      </c>
      <c r="E85" s="232">
        <v>3715103340.0499997</v>
      </c>
      <c r="F85" s="232">
        <v>3715103340.0499997</v>
      </c>
      <c r="G85" s="105"/>
      <c r="H85" s="229">
        <f t="shared" si="4"/>
        <v>100</v>
      </c>
      <c r="I85" s="229">
        <f t="shared" si="5"/>
        <v>100</v>
      </c>
    </row>
    <row r="86" spans="1:9">
      <c r="A86" s="103" t="s">
        <v>631</v>
      </c>
      <c r="B86" s="228" t="s">
        <v>594</v>
      </c>
      <c r="C86" s="231">
        <v>671829449.02658999</v>
      </c>
      <c r="D86" s="231">
        <v>687102260.33146596</v>
      </c>
      <c r="E86" s="232">
        <v>687102260.33146596</v>
      </c>
      <c r="F86" s="232">
        <v>687102260.33146596</v>
      </c>
      <c r="G86" s="105"/>
      <c r="H86" s="229">
        <f t="shared" si="4"/>
        <v>100</v>
      </c>
      <c r="I86" s="229">
        <f t="shared" si="5"/>
        <v>100</v>
      </c>
    </row>
    <row r="87" spans="1:9">
      <c r="A87" s="103" t="s">
        <v>631</v>
      </c>
      <c r="B87" s="228" t="s">
        <v>593</v>
      </c>
      <c r="C87" s="231">
        <v>7000000000</v>
      </c>
      <c r="D87" s="231">
        <v>6993000000</v>
      </c>
      <c r="E87" s="232">
        <v>6993000000</v>
      </c>
      <c r="F87" s="232">
        <v>6993000000</v>
      </c>
      <c r="G87" s="105"/>
      <c r="H87" s="229">
        <f t="shared" si="4"/>
        <v>100</v>
      </c>
      <c r="I87" s="229">
        <f t="shared" si="5"/>
        <v>100</v>
      </c>
    </row>
    <row r="88" spans="1:9">
      <c r="A88" s="103" t="s">
        <v>144</v>
      </c>
      <c r="B88" s="71"/>
      <c r="C88" s="104">
        <f>SUM(C89)</f>
        <v>186884616</v>
      </c>
      <c r="D88" s="104">
        <f>SUM(D89)</f>
        <v>186884860.53</v>
      </c>
      <c r="E88" s="104">
        <f>SUM(E89)</f>
        <v>186884860.53</v>
      </c>
      <c r="F88" s="104">
        <f>SUM(F89)</f>
        <v>186884860.53</v>
      </c>
      <c r="G88" s="105"/>
      <c r="H88" s="106">
        <f t="shared" si="4"/>
        <v>100</v>
      </c>
      <c r="I88" s="106">
        <f t="shared" si="5"/>
        <v>100</v>
      </c>
    </row>
    <row r="89" spans="1:9">
      <c r="A89" s="103" t="s">
        <v>631</v>
      </c>
      <c r="B89" s="228" t="s">
        <v>462</v>
      </c>
      <c r="C89" s="231">
        <v>186884616</v>
      </c>
      <c r="D89" s="231">
        <v>186884860.53</v>
      </c>
      <c r="E89" s="231">
        <v>186884860.53</v>
      </c>
      <c r="F89" s="231">
        <v>186884860.53</v>
      </c>
      <c r="G89" s="105"/>
      <c r="H89" s="229">
        <f t="shared" si="4"/>
        <v>100</v>
      </c>
      <c r="I89" s="229">
        <f t="shared" si="5"/>
        <v>100</v>
      </c>
    </row>
    <row r="90" spans="1:9">
      <c r="A90" s="103" t="s">
        <v>121</v>
      </c>
      <c r="B90" s="71"/>
      <c r="C90" s="104">
        <f>SUM(C91:C93)</f>
        <v>3633769472</v>
      </c>
      <c r="D90" s="104">
        <f>SUM(D91:D93)</f>
        <v>4391409895.6000032</v>
      </c>
      <c r="E90" s="104">
        <f>SUM(E91:E93)</f>
        <v>4391409895.6000032</v>
      </c>
      <c r="F90" s="104">
        <f>SUM(F91:F93)</f>
        <v>4064529720.0899978</v>
      </c>
      <c r="G90" s="105"/>
      <c r="H90" s="106">
        <f t="shared" si="4"/>
        <v>92.556372935317995</v>
      </c>
      <c r="I90" s="106">
        <f t="shared" si="5"/>
        <v>92.556372935317995</v>
      </c>
    </row>
    <row r="91" spans="1:9">
      <c r="A91" s="227"/>
      <c r="B91" s="228" t="s">
        <v>459</v>
      </c>
      <c r="C91" s="231">
        <v>3408864466</v>
      </c>
      <c r="D91" s="231">
        <v>4230191836.4600029</v>
      </c>
      <c r="E91" s="231">
        <v>4230191836.4600029</v>
      </c>
      <c r="F91" s="231">
        <v>3915446528.4299979</v>
      </c>
      <c r="G91" s="105"/>
      <c r="H91" s="229">
        <f t="shared" si="4"/>
        <v>92.559550011013286</v>
      </c>
      <c r="I91" s="229">
        <f t="shared" si="5"/>
        <v>92.559550011013286</v>
      </c>
    </row>
    <row r="92" spans="1:9">
      <c r="A92" s="227"/>
      <c r="B92" s="228" t="s">
        <v>198</v>
      </c>
      <c r="C92" s="231">
        <v>74905006</v>
      </c>
      <c r="D92" s="231">
        <v>73066859.140000015</v>
      </c>
      <c r="E92" s="231">
        <v>73066859.140000015</v>
      </c>
      <c r="F92" s="231">
        <v>72012091.660000011</v>
      </c>
      <c r="G92" s="105"/>
      <c r="H92" s="229">
        <f t="shared" si="4"/>
        <v>98.556435171273733</v>
      </c>
      <c r="I92" s="229">
        <f t="shared" si="5"/>
        <v>98.556435171273733</v>
      </c>
    </row>
    <row r="93" spans="1:9" ht="15.75" thickBot="1">
      <c r="A93" s="259"/>
      <c r="B93" s="292" t="s">
        <v>592</v>
      </c>
      <c r="C93" s="293">
        <v>150000000</v>
      </c>
      <c r="D93" s="293">
        <v>88151200</v>
      </c>
      <c r="E93" s="293">
        <v>88151200</v>
      </c>
      <c r="F93" s="293">
        <v>77071100</v>
      </c>
      <c r="G93" s="261"/>
      <c r="H93" s="262">
        <f t="shared" si="4"/>
        <v>87.430573832233705</v>
      </c>
      <c r="I93" s="262">
        <f t="shared" si="5"/>
        <v>87.430573832233705</v>
      </c>
    </row>
    <row r="94" spans="1:9" s="28" customFormat="1">
      <c r="A94" s="349" t="s">
        <v>137</v>
      </c>
      <c r="B94" s="349"/>
      <c r="C94" s="349"/>
      <c r="D94" s="349"/>
      <c r="E94" s="349"/>
      <c r="F94" s="349"/>
      <c r="G94" s="349"/>
      <c r="H94" s="349"/>
      <c r="I94" s="349"/>
    </row>
    <row r="95" spans="1:9" s="28" customFormat="1">
      <c r="A95" s="332" t="s">
        <v>612</v>
      </c>
      <c r="B95" s="332"/>
      <c r="C95" s="332"/>
      <c r="D95" s="332"/>
      <c r="E95" s="332"/>
      <c r="F95" s="332"/>
      <c r="G95" s="332"/>
      <c r="H95" s="332"/>
      <c r="I95" s="332"/>
    </row>
    <row r="96" spans="1:9" s="28" customFormat="1">
      <c r="A96" s="347" t="s">
        <v>135</v>
      </c>
      <c r="B96" s="347"/>
      <c r="C96" s="347"/>
      <c r="D96" s="347"/>
      <c r="E96" s="347"/>
      <c r="F96" s="347"/>
      <c r="G96" s="347"/>
      <c r="H96" s="347"/>
      <c r="I96" s="347"/>
    </row>
  </sheetData>
  <mergeCells count="13">
    <mergeCell ref="A95:I95"/>
    <mergeCell ref="A96:I96"/>
    <mergeCell ref="A1:C1"/>
    <mergeCell ref="A3:I3"/>
    <mergeCell ref="A5:A8"/>
    <mergeCell ref="B5:B8"/>
    <mergeCell ref="E5:F5"/>
    <mergeCell ref="H5:I6"/>
    <mergeCell ref="C6:C7"/>
    <mergeCell ref="D6:D7"/>
    <mergeCell ref="E6:E7"/>
    <mergeCell ref="A11:B11"/>
    <mergeCell ref="A94:I94"/>
  </mergeCells>
  <printOptions horizontalCentered="1" verticalCentered="1"/>
  <pageMargins left="0.31496062992125984" right="0.31496062992125984" top="0.55118110236220474" bottom="0.55118110236220474" header="0.31496062992125984" footer="0.31496062992125984"/>
  <pageSetup scale="70" fitToHeight="10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D219"/>
  <sheetViews>
    <sheetView showGridLines="0" zoomScale="110" zoomScaleNormal="110" workbookViewId="0">
      <selection sqref="A1:F1"/>
    </sheetView>
  </sheetViews>
  <sheetFormatPr baseColWidth="10" defaultRowHeight="15"/>
  <cols>
    <col min="1" max="1" width="5.42578125" style="138" customWidth="1"/>
    <col min="2" max="2" width="5.42578125" style="15" customWidth="1"/>
    <col min="3" max="3" width="3.28515625" style="15" customWidth="1"/>
    <col min="4" max="5" width="2.28515625" style="15" customWidth="1"/>
    <col min="6" max="6" width="70.28515625" style="15" customWidth="1"/>
    <col min="7" max="10" width="17.7109375" style="15" customWidth="1"/>
    <col min="11" max="11" width="1.7109375" style="15" customWidth="1"/>
    <col min="12" max="13" width="16.7109375" style="15" customWidth="1"/>
    <col min="14" max="16384" width="11.42578125" style="15"/>
  </cols>
  <sheetData>
    <row r="1" spans="1:20" s="3" customFormat="1" ht="44.25" customHeight="1">
      <c r="A1" s="317" t="s">
        <v>195</v>
      </c>
      <c r="B1" s="317"/>
      <c r="C1" s="317"/>
      <c r="D1" s="317"/>
      <c r="E1" s="317"/>
      <c r="F1" s="317"/>
      <c r="G1" s="194" t="s">
        <v>132</v>
      </c>
    </row>
    <row r="2" spans="1:20" ht="13.5" customHeight="1"/>
    <row r="3" spans="1:20" s="176" customFormat="1" ht="57.75" customHeight="1" thickBot="1">
      <c r="A3" s="318" t="s">
        <v>619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9"/>
      <c r="M3" s="319"/>
    </row>
    <row r="4" spans="1:20" s="176" customFormat="1" ht="6" customHeight="1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</row>
    <row r="5" spans="1:20" ht="26.25" customHeight="1">
      <c r="A5" s="322" t="s">
        <v>618</v>
      </c>
      <c r="B5" s="322"/>
      <c r="C5" s="322"/>
      <c r="D5" s="322"/>
      <c r="E5" s="322"/>
      <c r="F5" s="322"/>
      <c r="G5" s="179"/>
      <c r="H5" s="179"/>
      <c r="I5" s="323" t="s">
        <v>2</v>
      </c>
      <c r="J5" s="323"/>
      <c r="K5" s="180"/>
      <c r="L5" s="324" t="s">
        <v>3</v>
      </c>
      <c r="M5" s="324"/>
    </row>
    <row r="6" spans="1:20" ht="21" customHeight="1">
      <c r="A6" s="322"/>
      <c r="B6" s="322"/>
      <c r="C6" s="322"/>
      <c r="D6" s="322"/>
      <c r="E6" s="322"/>
      <c r="F6" s="322"/>
      <c r="G6" s="326" t="s">
        <v>4</v>
      </c>
      <c r="H6" s="326" t="s">
        <v>239</v>
      </c>
      <c r="I6" s="326" t="s">
        <v>6</v>
      </c>
      <c r="J6" s="182" t="s">
        <v>611</v>
      </c>
      <c r="K6" s="181"/>
      <c r="L6" s="325"/>
      <c r="M6" s="325"/>
    </row>
    <row r="7" spans="1:20" ht="27.75" customHeight="1">
      <c r="A7" s="322"/>
      <c r="B7" s="322"/>
      <c r="C7" s="322"/>
      <c r="D7" s="322"/>
      <c r="E7" s="322"/>
      <c r="F7" s="322"/>
      <c r="G7" s="326"/>
      <c r="H7" s="326"/>
      <c r="I7" s="326"/>
      <c r="J7" s="180" t="s">
        <v>444</v>
      </c>
      <c r="K7" s="180"/>
      <c r="L7" s="181" t="s">
        <v>5</v>
      </c>
      <c r="M7" s="181" t="s">
        <v>7</v>
      </c>
    </row>
    <row r="8" spans="1:20" ht="12.75" customHeight="1">
      <c r="A8" s="322"/>
      <c r="B8" s="322"/>
      <c r="C8" s="322"/>
      <c r="D8" s="322"/>
      <c r="E8" s="322"/>
      <c r="F8" s="322"/>
      <c r="G8" s="181" t="s">
        <v>8</v>
      </c>
      <c r="H8" s="181" t="s">
        <v>9</v>
      </c>
      <c r="I8" s="181" t="s">
        <v>10</v>
      </c>
      <c r="J8" s="180" t="s">
        <v>11</v>
      </c>
      <c r="K8" s="180"/>
      <c r="L8" s="180" t="s">
        <v>12</v>
      </c>
      <c r="M8" s="180" t="s">
        <v>13</v>
      </c>
    </row>
    <row r="9" spans="1:20" s="19" customFormat="1" ht="6" customHeight="1" thickBot="1">
      <c r="A9" s="184"/>
      <c r="B9" s="184"/>
      <c r="C9" s="184"/>
      <c r="D9" s="184"/>
      <c r="E9" s="184"/>
      <c r="F9" s="184"/>
      <c r="G9" s="185"/>
      <c r="H9" s="185"/>
      <c r="I9" s="185"/>
      <c r="J9" s="186"/>
      <c r="K9" s="186"/>
      <c r="L9" s="186"/>
      <c r="M9" s="186"/>
    </row>
    <row r="10" spans="1:20" s="19" customFormat="1" ht="6" customHeight="1" thickBot="1">
      <c r="A10" s="187"/>
      <c r="B10" s="187"/>
      <c r="C10" s="187"/>
      <c r="D10" s="187"/>
      <c r="E10" s="187"/>
      <c r="F10" s="187"/>
      <c r="G10" s="188"/>
      <c r="H10" s="188"/>
      <c r="I10" s="188"/>
      <c r="J10" s="189"/>
      <c r="K10" s="189"/>
      <c r="L10" s="189"/>
      <c r="M10" s="189"/>
    </row>
    <row r="11" spans="1:20" ht="12.75" customHeight="1">
      <c r="A11" s="195" t="s">
        <v>128</v>
      </c>
      <c r="B11" s="196"/>
      <c r="C11" s="196"/>
      <c r="D11" s="196"/>
      <c r="E11" s="196"/>
      <c r="F11" s="196"/>
      <c r="G11" s="197">
        <f>G12+G20+G78+G98+G111+G117+G151+G164+G176+G183</f>
        <v>334314.03217905894</v>
      </c>
      <c r="H11" s="197">
        <f>H12+H20+H78+H98+H111+H117+H151+H164+H176+H183</f>
        <v>330819.39073258819</v>
      </c>
      <c r="I11" s="197">
        <f>I12+I20+I78+I98+I111+I117+I151+I164+I176+I183</f>
        <v>330819.39073258819</v>
      </c>
      <c r="J11" s="197">
        <f>J12+J20+J78+J98+J111+J117+J151+J164+J176+J183</f>
        <v>326228.96514628071</v>
      </c>
      <c r="K11" s="197"/>
      <c r="L11" s="197">
        <f t="shared" ref="L11:L42" si="0">IFERROR(+J11/H11*100,"n.a")</f>
        <v>98.61240733920036</v>
      </c>
      <c r="M11" s="197">
        <f t="shared" ref="M11:M42" si="1">IFERROR(+J11/I11*100,"n.a.")</f>
        <v>98.61240733920036</v>
      </c>
      <c r="O11" s="53"/>
      <c r="P11" s="54"/>
      <c r="Q11" s="53"/>
      <c r="R11" s="53"/>
      <c r="S11" s="54"/>
      <c r="T11" s="54"/>
    </row>
    <row r="12" spans="1:20" s="177" customFormat="1" ht="12.75" customHeight="1">
      <c r="A12" s="198" t="s">
        <v>443</v>
      </c>
      <c r="B12" s="198"/>
      <c r="C12" s="198"/>
      <c r="D12" s="198"/>
      <c r="E12" s="198"/>
      <c r="F12" s="198"/>
      <c r="G12" s="199">
        <f t="shared" ref="G12:J13" si="2">+G13</f>
        <v>2930.5194029999998</v>
      </c>
      <c r="H12" s="199">
        <f t="shared" si="2"/>
        <v>3001.3283280000001</v>
      </c>
      <c r="I12" s="199">
        <f t="shared" si="2"/>
        <v>3001.3283280000001</v>
      </c>
      <c r="J12" s="199">
        <f t="shared" si="2"/>
        <v>2999.7934794400003</v>
      </c>
      <c r="K12" s="199"/>
      <c r="L12" s="199">
        <f t="shared" si="0"/>
        <v>99.948861024444383</v>
      </c>
      <c r="M12" s="199">
        <f t="shared" si="1"/>
        <v>99.948861024444383</v>
      </c>
      <c r="O12" s="53"/>
      <c r="P12" s="54"/>
      <c r="Q12" s="53"/>
      <c r="R12" s="53"/>
      <c r="S12" s="54"/>
      <c r="T12" s="54"/>
    </row>
    <row r="13" spans="1:20" s="177" customFormat="1" ht="12.75" customHeight="1">
      <c r="A13" s="200"/>
      <c r="B13" s="201" t="s">
        <v>442</v>
      </c>
      <c r="C13" s="200"/>
      <c r="D13" s="200"/>
      <c r="E13" s="200"/>
      <c r="F13" s="200"/>
      <c r="G13" s="197">
        <f t="shared" si="2"/>
        <v>2930.5194029999998</v>
      </c>
      <c r="H13" s="197">
        <f t="shared" si="2"/>
        <v>3001.3283280000001</v>
      </c>
      <c r="I13" s="197">
        <f t="shared" si="2"/>
        <v>3001.3283280000001</v>
      </c>
      <c r="J13" s="197">
        <f t="shared" si="2"/>
        <v>2999.7934794400003</v>
      </c>
      <c r="K13" s="197"/>
      <c r="L13" s="197">
        <f t="shared" si="0"/>
        <v>99.948861024444383</v>
      </c>
      <c r="M13" s="197">
        <f t="shared" si="1"/>
        <v>99.948861024444383</v>
      </c>
      <c r="O13" s="53"/>
      <c r="P13" s="54"/>
      <c r="Q13" s="53"/>
      <c r="R13" s="53"/>
      <c r="S13" s="54"/>
      <c r="T13" s="54"/>
    </row>
    <row r="14" spans="1:20" s="177" customFormat="1" ht="12.75" customHeight="1">
      <c r="A14" s="200"/>
      <c r="B14" s="200"/>
      <c r="C14" s="201" t="s">
        <v>441</v>
      </c>
      <c r="D14" s="201"/>
      <c r="E14" s="201"/>
      <c r="F14" s="201"/>
      <c r="G14" s="197">
        <f>SUM(G15:G19)</f>
        <v>2930.5194029999998</v>
      </c>
      <c r="H14" s="197">
        <f>SUM(H15:H19)</f>
        <v>3001.3283280000001</v>
      </c>
      <c r="I14" s="197">
        <f>SUM(I15:I19)</f>
        <v>3001.3283280000001</v>
      </c>
      <c r="J14" s="197">
        <f>SUM(J15:J19)</f>
        <v>2999.7934794400003</v>
      </c>
      <c r="K14" s="197"/>
      <c r="L14" s="197">
        <f t="shared" si="0"/>
        <v>99.948861024444383</v>
      </c>
      <c r="M14" s="197">
        <f t="shared" si="1"/>
        <v>99.948861024444383</v>
      </c>
      <c r="O14" s="53"/>
      <c r="P14" s="54"/>
      <c r="Q14" s="53"/>
      <c r="R14" s="53"/>
      <c r="S14" s="54"/>
      <c r="T14" s="54"/>
    </row>
    <row r="15" spans="1:20">
      <c r="A15" s="202"/>
      <c r="B15" s="202"/>
      <c r="C15" s="202"/>
      <c r="D15" s="203" t="s">
        <v>440</v>
      </c>
      <c r="E15" s="203"/>
      <c r="F15" s="203"/>
      <c r="G15" s="204">
        <v>1543.920003</v>
      </c>
      <c r="H15" s="204">
        <v>1543.920003</v>
      </c>
      <c r="I15" s="204">
        <v>1543.920003</v>
      </c>
      <c r="J15" s="204">
        <v>1543.920003</v>
      </c>
      <c r="K15" s="204"/>
      <c r="L15" s="205">
        <f t="shared" si="0"/>
        <v>100</v>
      </c>
      <c r="M15" s="205">
        <f t="shared" si="1"/>
        <v>100</v>
      </c>
      <c r="O15" s="53"/>
      <c r="P15" s="54"/>
      <c r="Q15" s="53"/>
      <c r="R15" s="53"/>
      <c r="S15" s="54"/>
      <c r="T15" s="54"/>
    </row>
    <row r="16" spans="1:20">
      <c r="A16" s="202"/>
      <c r="B16" s="202"/>
      <c r="C16" s="202"/>
      <c r="D16" s="206" t="s">
        <v>439</v>
      </c>
      <c r="E16" s="203"/>
      <c r="F16" s="203"/>
      <c r="G16" s="204">
        <v>36.199399999999997</v>
      </c>
      <c r="H16" s="204">
        <v>32.008324999999999</v>
      </c>
      <c r="I16" s="204">
        <v>32.008324999999999</v>
      </c>
      <c r="J16" s="204">
        <v>30.473476440000002</v>
      </c>
      <c r="K16" s="204"/>
      <c r="L16" s="205">
        <f t="shared" si="0"/>
        <v>95.204845739350631</v>
      </c>
      <c r="M16" s="205">
        <f t="shared" si="1"/>
        <v>95.204845739350631</v>
      </c>
      <c r="O16" s="53"/>
      <c r="P16" s="54"/>
      <c r="Q16" s="53"/>
      <c r="R16" s="53"/>
      <c r="S16" s="54"/>
      <c r="T16" s="54"/>
    </row>
    <row r="17" spans="1:20">
      <c r="A17" s="202"/>
      <c r="B17" s="202"/>
      <c r="C17" s="202"/>
      <c r="D17" s="320" t="s">
        <v>438</v>
      </c>
      <c r="E17" s="320"/>
      <c r="F17" s="320"/>
      <c r="G17" s="204">
        <v>900</v>
      </c>
      <c r="H17" s="204">
        <v>975</v>
      </c>
      <c r="I17" s="204">
        <v>975</v>
      </c>
      <c r="J17" s="204">
        <v>975</v>
      </c>
      <c r="K17" s="204"/>
      <c r="L17" s="205">
        <f t="shared" si="0"/>
        <v>100</v>
      </c>
      <c r="M17" s="205">
        <f t="shared" si="1"/>
        <v>100</v>
      </c>
      <c r="O17" s="53"/>
      <c r="P17" s="54"/>
      <c r="Q17" s="53"/>
      <c r="R17" s="53"/>
      <c r="S17" s="54"/>
      <c r="T17" s="54"/>
    </row>
    <row r="18" spans="1:20">
      <c r="A18" s="202"/>
      <c r="B18" s="202"/>
      <c r="C18" s="202"/>
      <c r="D18" s="206" t="s">
        <v>437</v>
      </c>
      <c r="E18" s="203"/>
      <c r="F18" s="203"/>
      <c r="G18" s="204">
        <v>300</v>
      </c>
      <c r="H18" s="204">
        <v>300</v>
      </c>
      <c r="I18" s="204">
        <v>300</v>
      </c>
      <c r="J18" s="204">
        <v>300</v>
      </c>
      <c r="K18" s="204"/>
      <c r="L18" s="205">
        <f t="shared" si="0"/>
        <v>100</v>
      </c>
      <c r="M18" s="205">
        <f t="shared" si="1"/>
        <v>100</v>
      </c>
      <c r="O18" s="53"/>
      <c r="P18" s="54"/>
      <c r="Q18" s="53"/>
      <c r="R18" s="53"/>
      <c r="S18" s="54"/>
      <c r="T18" s="54"/>
    </row>
    <row r="19" spans="1:20">
      <c r="A19" s="202"/>
      <c r="B19" s="202"/>
      <c r="C19" s="202"/>
      <c r="D19" s="203" t="s">
        <v>436</v>
      </c>
      <c r="E19" s="203"/>
      <c r="F19" s="203"/>
      <c r="G19" s="204">
        <v>150.4</v>
      </c>
      <c r="H19" s="204">
        <v>150.4</v>
      </c>
      <c r="I19" s="204">
        <v>150.4</v>
      </c>
      <c r="J19" s="204">
        <v>150.4</v>
      </c>
      <c r="K19" s="204"/>
      <c r="L19" s="205">
        <f t="shared" si="0"/>
        <v>100</v>
      </c>
      <c r="M19" s="205">
        <f t="shared" si="1"/>
        <v>100</v>
      </c>
      <c r="O19" s="53"/>
      <c r="P19" s="54"/>
      <c r="Q19" s="53"/>
      <c r="R19" s="53"/>
      <c r="S19" s="54"/>
      <c r="T19" s="54"/>
    </row>
    <row r="20" spans="1:20" s="177" customFormat="1" ht="12.75" customHeight="1">
      <c r="A20" s="198" t="s">
        <v>435</v>
      </c>
      <c r="B20" s="198"/>
      <c r="C20" s="198"/>
      <c r="D20" s="198"/>
      <c r="E20" s="198"/>
      <c r="F20" s="198"/>
      <c r="G20" s="199">
        <f>+G21+G26</f>
        <v>53067.903112412503</v>
      </c>
      <c r="H20" s="199">
        <f>+H21+H26</f>
        <v>52070.919005244497</v>
      </c>
      <c r="I20" s="199">
        <f>+I21+I26</f>
        <v>52070.919005244497</v>
      </c>
      <c r="J20" s="199">
        <f>+J21+J26</f>
        <v>51303.802428524505</v>
      </c>
      <c r="K20" s="199"/>
      <c r="L20" s="199">
        <f t="shared" si="0"/>
        <v>98.526785024395807</v>
      </c>
      <c r="M20" s="199">
        <f t="shared" si="1"/>
        <v>98.526785024395807</v>
      </c>
      <c r="O20" s="53"/>
      <c r="P20" s="54"/>
      <c r="Q20" s="53"/>
      <c r="R20" s="53"/>
      <c r="S20" s="54"/>
      <c r="T20" s="54"/>
    </row>
    <row r="21" spans="1:20" s="177" customFormat="1" ht="12.75" customHeight="1">
      <c r="A21" s="200"/>
      <c r="B21" s="200" t="s">
        <v>434</v>
      </c>
      <c r="C21" s="200"/>
      <c r="D21" s="200"/>
      <c r="E21" s="201"/>
      <c r="F21" s="201"/>
      <c r="G21" s="197">
        <f t="shared" ref="G21:J22" si="3">+G22</f>
        <v>9748.7743989999999</v>
      </c>
      <c r="H21" s="197">
        <f t="shared" si="3"/>
        <v>6479.4427443599998</v>
      </c>
      <c r="I21" s="197">
        <f t="shared" si="3"/>
        <v>6479.4427443599998</v>
      </c>
      <c r="J21" s="197">
        <f t="shared" si="3"/>
        <v>6240.5648556500018</v>
      </c>
      <c r="K21" s="197"/>
      <c r="L21" s="197">
        <f t="shared" si="0"/>
        <v>96.313295785846279</v>
      </c>
      <c r="M21" s="197">
        <f t="shared" si="1"/>
        <v>96.313295785846279</v>
      </c>
      <c r="O21" s="53"/>
      <c r="P21" s="54"/>
      <c r="Q21" s="53"/>
      <c r="R21" s="53"/>
      <c r="S21" s="54"/>
      <c r="T21" s="54"/>
    </row>
    <row r="22" spans="1:20" s="177" customFormat="1" ht="12.75" customHeight="1">
      <c r="A22" s="200"/>
      <c r="B22" s="200"/>
      <c r="C22" s="201" t="s">
        <v>305</v>
      </c>
      <c r="D22" s="201"/>
      <c r="E22" s="201"/>
      <c r="F22" s="201"/>
      <c r="G22" s="197">
        <f t="shared" si="3"/>
        <v>9748.7743989999999</v>
      </c>
      <c r="H22" s="197">
        <f t="shared" si="3"/>
        <v>6479.4427443599998</v>
      </c>
      <c r="I22" s="197">
        <f t="shared" si="3"/>
        <v>6479.4427443599998</v>
      </c>
      <c r="J22" s="197">
        <f t="shared" si="3"/>
        <v>6240.5648556500018</v>
      </c>
      <c r="K22" s="197"/>
      <c r="L22" s="197">
        <f t="shared" si="0"/>
        <v>96.313295785846279</v>
      </c>
      <c r="M22" s="197">
        <f t="shared" si="1"/>
        <v>96.313295785846279</v>
      </c>
      <c r="O22" s="53"/>
      <c r="P22" s="54"/>
      <c r="Q22" s="53"/>
      <c r="R22" s="53"/>
      <c r="S22" s="54"/>
      <c r="T22" s="54"/>
    </row>
    <row r="23" spans="1:20" s="177" customFormat="1" ht="12.75" customHeight="1">
      <c r="A23" s="200"/>
      <c r="B23" s="200"/>
      <c r="C23" s="200"/>
      <c r="D23" s="200" t="s">
        <v>434</v>
      </c>
      <c r="E23" s="201"/>
      <c r="F23" s="201"/>
      <c r="G23" s="197">
        <f>SUM(G24:G25)</f>
        <v>9748.7743989999999</v>
      </c>
      <c r="H23" s="197">
        <f>SUM(H24:H25)</f>
        <v>6479.4427443599998</v>
      </c>
      <c r="I23" s="197">
        <f>SUM(I24:I25)</f>
        <v>6479.4427443599998</v>
      </c>
      <c r="J23" s="197">
        <f>SUM(J24:J25)</f>
        <v>6240.5648556500018</v>
      </c>
      <c r="K23" s="197"/>
      <c r="L23" s="197">
        <f t="shared" si="0"/>
        <v>96.313295785846279</v>
      </c>
      <c r="M23" s="197">
        <f t="shared" si="1"/>
        <v>96.313295785846279</v>
      </c>
      <c r="O23" s="53"/>
      <c r="P23" s="54"/>
      <c r="Q23" s="53"/>
      <c r="R23" s="53"/>
      <c r="S23" s="54"/>
      <c r="T23" s="54"/>
    </row>
    <row r="24" spans="1:20">
      <c r="A24" s="202"/>
      <c r="B24" s="202"/>
      <c r="C24" s="202"/>
      <c r="D24" s="202"/>
      <c r="E24" s="203" t="s">
        <v>433</v>
      </c>
      <c r="F24" s="203"/>
      <c r="G24" s="205">
        <v>9463.0316349999994</v>
      </c>
      <c r="H24" s="204">
        <v>6004.9270204200002</v>
      </c>
      <c r="I24" s="204">
        <v>6004.9270204200002</v>
      </c>
      <c r="J24" s="204">
        <v>5767.631425720002</v>
      </c>
      <c r="K24" s="204"/>
      <c r="L24" s="205">
        <f t="shared" si="0"/>
        <v>96.048318424302821</v>
      </c>
      <c r="M24" s="205">
        <f t="shared" si="1"/>
        <v>96.048318424302821</v>
      </c>
      <c r="O24" s="53"/>
      <c r="P24" s="54"/>
      <c r="Q24" s="53"/>
      <c r="R24" s="53"/>
      <c r="S24" s="54"/>
      <c r="T24" s="54"/>
    </row>
    <row r="25" spans="1:20" ht="12.75" customHeight="1">
      <c r="A25" s="202"/>
      <c r="B25" s="202"/>
      <c r="C25" s="202"/>
      <c r="D25" s="202"/>
      <c r="E25" s="203" t="s">
        <v>432</v>
      </c>
      <c r="F25" s="203"/>
      <c r="G25" s="205">
        <v>285.74276400000002</v>
      </c>
      <c r="H25" s="204">
        <v>474.51572393999982</v>
      </c>
      <c r="I25" s="204">
        <v>474.51572393999982</v>
      </c>
      <c r="J25" s="204">
        <v>472.93342992999999</v>
      </c>
      <c r="K25" s="204"/>
      <c r="L25" s="205">
        <f t="shared" si="0"/>
        <v>99.666545505202293</v>
      </c>
      <c r="M25" s="205">
        <f t="shared" si="1"/>
        <v>99.666545505202293</v>
      </c>
      <c r="O25" s="53"/>
      <c r="P25" s="54"/>
      <c r="Q25" s="53"/>
      <c r="R25" s="53"/>
      <c r="S25" s="54"/>
      <c r="T25" s="54"/>
    </row>
    <row r="26" spans="1:20" s="177" customFormat="1" ht="12.75" customHeight="1">
      <c r="A26" s="200"/>
      <c r="B26" s="200" t="s">
        <v>431</v>
      </c>
      <c r="C26" s="200"/>
      <c r="D26" s="200"/>
      <c r="E26" s="201"/>
      <c r="F26" s="201"/>
      <c r="G26" s="197">
        <f>+G27+G71+G73+G76</f>
        <v>43319.128713412501</v>
      </c>
      <c r="H26" s="197">
        <f>+H27+H71+H73+H76</f>
        <v>45591.476260884498</v>
      </c>
      <c r="I26" s="197">
        <f>+I27+I71+I73+I76</f>
        <v>45591.476260884498</v>
      </c>
      <c r="J26" s="197">
        <f>+J27+J71+J73+J76</f>
        <v>45063.237572874503</v>
      </c>
      <c r="K26" s="197"/>
      <c r="L26" s="197">
        <f t="shared" si="0"/>
        <v>98.841365247777247</v>
      </c>
      <c r="M26" s="197">
        <f t="shared" si="1"/>
        <v>98.841365247777247</v>
      </c>
      <c r="O26" s="53"/>
      <c r="P26" s="54"/>
      <c r="Q26" s="53"/>
      <c r="R26" s="53"/>
      <c r="S26" s="54"/>
      <c r="T26" s="54"/>
    </row>
    <row r="27" spans="1:20" s="177" customFormat="1" ht="12.75" customHeight="1">
      <c r="A27" s="200"/>
      <c r="B27" s="200"/>
      <c r="C27" s="201" t="s">
        <v>305</v>
      </c>
      <c r="D27" s="200"/>
      <c r="E27" s="201"/>
      <c r="F27" s="201"/>
      <c r="G27" s="197">
        <f>+G28+G31+G32+G38+G42+G49+G55+G65+G68</f>
        <v>41881.361893000001</v>
      </c>
      <c r="H27" s="197">
        <f>+H28+H31+H32+H38+H42+H49+H55+H65+H68</f>
        <v>44094.047223529997</v>
      </c>
      <c r="I27" s="197">
        <f>+I28+I31+I32+I38+I42+I49+I55+I65+I68</f>
        <v>44094.047223529997</v>
      </c>
      <c r="J27" s="197">
        <f>+J28+J31+J32+J38+J42+J49+J55+J65+J68</f>
        <v>43574.259773459999</v>
      </c>
      <c r="K27" s="197"/>
      <c r="L27" s="197">
        <f t="shared" si="0"/>
        <v>98.821184529886779</v>
      </c>
      <c r="M27" s="197">
        <f t="shared" si="1"/>
        <v>98.821184529886779</v>
      </c>
      <c r="O27" s="53"/>
      <c r="P27" s="54"/>
      <c r="Q27" s="53"/>
      <c r="R27" s="53"/>
      <c r="S27" s="54"/>
      <c r="T27" s="54"/>
    </row>
    <row r="28" spans="1:20" s="177" customFormat="1" ht="12.75" customHeight="1">
      <c r="A28" s="200"/>
      <c r="B28" s="200"/>
      <c r="C28" s="200"/>
      <c r="D28" s="200" t="s">
        <v>345</v>
      </c>
      <c r="E28" s="201"/>
      <c r="F28" s="201"/>
      <c r="G28" s="207">
        <f>SUM(G29:G30)</f>
        <v>1932.5000749999999</v>
      </c>
      <c r="H28" s="207">
        <f>SUM(H29:H30)</f>
        <v>1222.2913542899994</v>
      </c>
      <c r="I28" s="207">
        <f>SUM(I29:I30)</f>
        <v>1222.2913542899994</v>
      </c>
      <c r="J28" s="207">
        <f>SUM(J29:J30)</f>
        <v>1200.3624331399985</v>
      </c>
      <c r="K28" s="207"/>
      <c r="L28" s="207">
        <f t="shared" si="0"/>
        <v>98.205917020272238</v>
      </c>
      <c r="M28" s="207">
        <f t="shared" si="1"/>
        <v>98.205917020272238</v>
      </c>
      <c r="O28" s="53"/>
      <c r="P28" s="54"/>
      <c r="Q28" s="53"/>
      <c r="R28" s="53"/>
      <c r="S28" s="54"/>
      <c r="T28" s="54"/>
    </row>
    <row r="29" spans="1:20">
      <c r="A29" s="202"/>
      <c r="B29" s="202"/>
      <c r="C29" s="202"/>
      <c r="D29" s="202"/>
      <c r="E29" s="203" t="s">
        <v>430</v>
      </c>
      <c r="F29" s="203"/>
      <c r="G29" s="205">
        <v>1838.190171</v>
      </c>
      <c r="H29" s="204">
        <v>1182.7955159699993</v>
      </c>
      <c r="I29" s="204">
        <v>1182.7955159699993</v>
      </c>
      <c r="J29" s="204">
        <v>1161.1106054599986</v>
      </c>
      <c r="K29" s="204"/>
      <c r="L29" s="205">
        <f t="shared" si="0"/>
        <v>98.166639100570379</v>
      </c>
      <c r="M29" s="205">
        <f t="shared" si="1"/>
        <v>98.166639100570379</v>
      </c>
      <c r="O29" s="53"/>
      <c r="P29" s="54"/>
      <c r="Q29" s="53"/>
      <c r="R29" s="53"/>
      <c r="S29" s="54"/>
      <c r="T29" s="54"/>
    </row>
    <row r="30" spans="1:20" ht="12.75" customHeight="1">
      <c r="A30" s="202"/>
      <c r="B30" s="202"/>
      <c r="C30" s="202"/>
      <c r="D30" s="202"/>
      <c r="E30" s="203" t="s">
        <v>429</v>
      </c>
      <c r="F30" s="203"/>
      <c r="G30" s="205">
        <v>94.309904000000003</v>
      </c>
      <c r="H30" s="204">
        <v>39.495838319999997</v>
      </c>
      <c r="I30" s="204">
        <v>39.495838319999997</v>
      </c>
      <c r="J30" s="204">
        <v>39.251827679999991</v>
      </c>
      <c r="K30" s="204"/>
      <c r="L30" s="205">
        <f t="shared" si="0"/>
        <v>99.382186452094018</v>
      </c>
      <c r="M30" s="205">
        <f t="shared" si="1"/>
        <v>99.382186452094018</v>
      </c>
      <c r="O30" s="53"/>
      <c r="P30" s="54"/>
      <c r="Q30" s="53"/>
      <c r="R30" s="53"/>
      <c r="S30" s="54"/>
      <c r="T30" s="54"/>
    </row>
    <row r="31" spans="1:20" s="177" customFormat="1" ht="12.75" customHeight="1">
      <c r="A31" s="200"/>
      <c r="B31" s="200"/>
      <c r="C31" s="200"/>
      <c r="D31" s="200" t="s">
        <v>428</v>
      </c>
      <c r="E31" s="201"/>
      <c r="F31" s="201"/>
      <c r="G31" s="207">
        <v>2000</v>
      </c>
      <c r="H31" s="207">
        <v>2218</v>
      </c>
      <c r="I31" s="207">
        <v>2218</v>
      </c>
      <c r="J31" s="207">
        <v>2215.7251851300002</v>
      </c>
      <c r="K31" s="207"/>
      <c r="L31" s="207">
        <f t="shared" si="0"/>
        <v>99.897438463931479</v>
      </c>
      <c r="M31" s="207">
        <f t="shared" si="1"/>
        <v>99.897438463931479</v>
      </c>
      <c r="O31" s="53"/>
      <c r="P31" s="54"/>
      <c r="Q31" s="53"/>
      <c r="R31" s="53"/>
      <c r="S31" s="54"/>
      <c r="T31" s="54"/>
    </row>
    <row r="32" spans="1:20" s="177" customFormat="1" ht="12.75" customHeight="1">
      <c r="A32" s="200"/>
      <c r="B32" s="200"/>
      <c r="C32" s="200"/>
      <c r="D32" s="201" t="s">
        <v>283</v>
      </c>
      <c r="E32" s="208"/>
      <c r="F32" s="208"/>
      <c r="G32" s="197">
        <f>SUM(G33:G37)</f>
        <v>16257.618221999999</v>
      </c>
      <c r="H32" s="197">
        <f>SUM(H33:H37)</f>
        <v>17043.672883829997</v>
      </c>
      <c r="I32" s="197">
        <f>SUM(I33:I37)</f>
        <v>17043.672883829997</v>
      </c>
      <c r="J32" s="197">
        <f>SUM(J33:J37)</f>
        <v>16875.23397496</v>
      </c>
      <c r="K32" s="197"/>
      <c r="L32" s="197">
        <f t="shared" si="0"/>
        <v>99.01172176902196</v>
      </c>
      <c r="M32" s="197">
        <f t="shared" si="1"/>
        <v>99.01172176902196</v>
      </c>
      <c r="O32" s="53"/>
      <c r="P32" s="54"/>
      <c r="Q32" s="53"/>
      <c r="R32" s="53"/>
      <c r="S32" s="54"/>
      <c r="T32" s="54"/>
    </row>
    <row r="33" spans="1:20" ht="12.75" customHeight="1">
      <c r="A33" s="202"/>
      <c r="B33" s="202"/>
      <c r="C33" s="202"/>
      <c r="D33" s="202"/>
      <c r="E33" s="203" t="s">
        <v>427</v>
      </c>
      <c r="F33" s="203"/>
      <c r="G33" s="205">
        <v>1696.4</v>
      </c>
      <c r="H33" s="204">
        <v>5916.9623089900015</v>
      </c>
      <c r="I33" s="204">
        <v>5916.9623089900015</v>
      </c>
      <c r="J33" s="204">
        <v>5768.7771290699966</v>
      </c>
      <c r="K33" s="204"/>
      <c r="L33" s="205">
        <f t="shared" si="0"/>
        <v>97.495586887635596</v>
      </c>
      <c r="M33" s="205">
        <f t="shared" si="1"/>
        <v>97.495586887635596</v>
      </c>
      <c r="O33" s="53"/>
      <c r="P33" s="54"/>
      <c r="Q33" s="53"/>
      <c r="R33" s="53"/>
      <c r="S33" s="54"/>
      <c r="T33" s="54"/>
    </row>
    <row r="34" spans="1:20" ht="12.75" customHeight="1">
      <c r="A34" s="202"/>
      <c r="B34" s="202"/>
      <c r="C34" s="203"/>
      <c r="D34" s="203"/>
      <c r="E34" s="203" t="s">
        <v>426</v>
      </c>
      <c r="F34" s="203"/>
      <c r="G34" s="209">
        <v>581.61821599999996</v>
      </c>
      <c r="H34" s="204">
        <v>414.56792703000008</v>
      </c>
      <c r="I34" s="204">
        <v>414.56792703000008</v>
      </c>
      <c r="J34" s="204">
        <v>413.63389497000009</v>
      </c>
      <c r="K34" s="204"/>
      <c r="L34" s="209">
        <f t="shared" si="0"/>
        <v>99.774697462321441</v>
      </c>
      <c r="M34" s="209">
        <f t="shared" si="1"/>
        <v>99.774697462321441</v>
      </c>
      <c r="O34" s="53"/>
      <c r="P34" s="54"/>
      <c r="Q34" s="53"/>
      <c r="R34" s="53"/>
      <c r="S34" s="54"/>
      <c r="T34" s="54"/>
    </row>
    <row r="35" spans="1:20" ht="12.75" customHeight="1">
      <c r="A35" s="202"/>
      <c r="B35" s="202"/>
      <c r="C35" s="203"/>
      <c r="D35" s="202"/>
      <c r="E35" s="203" t="s">
        <v>425</v>
      </c>
      <c r="F35" s="203"/>
      <c r="G35" s="209">
        <v>2590.9523450000002</v>
      </c>
      <c r="H35" s="204">
        <v>980.0255535799995</v>
      </c>
      <c r="I35" s="204">
        <v>980.0255535799995</v>
      </c>
      <c r="J35" s="204">
        <v>974.17517118999967</v>
      </c>
      <c r="K35" s="204"/>
      <c r="L35" s="209">
        <f t="shared" si="0"/>
        <v>99.403037770940912</v>
      </c>
      <c r="M35" s="209">
        <f t="shared" si="1"/>
        <v>99.403037770940912</v>
      </c>
      <c r="O35" s="53"/>
      <c r="P35" s="54"/>
      <c r="Q35" s="53"/>
      <c r="R35" s="53"/>
      <c r="S35" s="54"/>
      <c r="T35" s="54"/>
    </row>
    <row r="36" spans="1:20" ht="12.75" customHeight="1">
      <c r="A36" s="202"/>
      <c r="B36" s="202"/>
      <c r="C36" s="202"/>
      <c r="D36" s="202"/>
      <c r="E36" s="203" t="s">
        <v>424</v>
      </c>
      <c r="F36" s="203"/>
      <c r="G36" s="205">
        <v>1925.707519</v>
      </c>
      <c r="H36" s="204">
        <v>1335.0383848399997</v>
      </c>
      <c r="I36" s="204">
        <v>1335.0383848399997</v>
      </c>
      <c r="J36" s="204">
        <v>1323.633917390001</v>
      </c>
      <c r="K36" s="204"/>
      <c r="L36" s="205">
        <f t="shared" si="0"/>
        <v>99.145757337054732</v>
      </c>
      <c r="M36" s="205">
        <f t="shared" si="1"/>
        <v>99.145757337054732</v>
      </c>
      <c r="O36" s="53"/>
      <c r="P36" s="54"/>
      <c r="Q36" s="53"/>
      <c r="R36" s="53"/>
      <c r="S36" s="54"/>
      <c r="T36" s="54"/>
    </row>
    <row r="37" spans="1:20" ht="12.75" customHeight="1">
      <c r="A37" s="202"/>
      <c r="B37" s="202"/>
      <c r="C37" s="202"/>
      <c r="D37" s="202"/>
      <c r="E37" s="203" t="s">
        <v>423</v>
      </c>
      <c r="F37" s="203"/>
      <c r="G37" s="205">
        <v>9462.9401419999995</v>
      </c>
      <c r="H37" s="204">
        <v>8397.078709389998</v>
      </c>
      <c r="I37" s="204">
        <v>8397.078709389998</v>
      </c>
      <c r="J37" s="204">
        <v>8395.0138623399998</v>
      </c>
      <c r="K37" s="204"/>
      <c r="L37" s="205">
        <f t="shared" si="0"/>
        <v>99.97540993574718</v>
      </c>
      <c r="M37" s="205">
        <f t="shared" si="1"/>
        <v>99.97540993574718</v>
      </c>
      <c r="O37" s="53"/>
      <c r="P37" s="54"/>
      <c r="Q37" s="53"/>
      <c r="R37" s="53"/>
      <c r="S37" s="54"/>
      <c r="T37" s="54"/>
    </row>
    <row r="38" spans="1:20" s="177" customFormat="1" ht="12.75" customHeight="1">
      <c r="A38" s="200"/>
      <c r="B38" s="200"/>
      <c r="C38" s="200"/>
      <c r="D38" s="200" t="s">
        <v>382</v>
      </c>
      <c r="E38" s="201"/>
      <c r="F38" s="201"/>
      <c r="G38" s="207">
        <f>SUM(G39:G41)</f>
        <v>808.444433</v>
      </c>
      <c r="H38" s="207">
        <f>SUM(H39:H41)</f>
        <v>1293.1654752800002</v>
      </c>
      <c r="I38" s="207">
        <f>SUM(I39:I41)</f>
        <v>1293.1654752800002</v>
      </c>
      <c r="J38" s="207">
        <f>SUM(J39:J41)</f>
        <v>1217.4457006900004</v>
      </c>
      <c r="K38" s="207"/>
      <c r="L38" s="207">
        <f t="shared" si="0"/>
        <v>94.144618300020369</v>
      </c>
      <c r="M38" s="207">
        <f t="shared" si="1"/>
        <v>94.144618300020369</v>
      </c>
      <c r="O38" s="53"/>
      <c r="P38" s="54"/>
      <c r="Q38" s="53"/>
      <c r="R38" s="53"/>
      <c r="S38" s="54"/>
      <c r="T38" s="54"/>
    </row>
    <row r="39" spans="1:20" ht="12.75" customHeight="1">
      <c r="A39" s="202"/>
      <c r="B39" s="202"/>
      <c r="C39" s="202"/>
      <c r="D39" s="202"/>
      <c r="E39" s="203" t="s">
        <v>422</v>
      </c>
      <c r="F39" s="203"/>
      <c r="G39" s="209">
        <v>158.319086</v>
      </c>
      <c r="H39" s="204">
        <v>51.294366269999998</v>
      </c>
      <c r="I39" s="204">
        <v>51.294366269999998</v>
      </c>
      <c r="J39" s="204">
        <v>33.043480949999996</v>
      </c>
      <c r="K39" s="204"/>
      <c r="L39" s="205">
        <f t="shared" si="0"/>
        <v>64.419318051553347</v>
      </c>
      <c r="M39" s="205">
        <f t="shared" si="1"/>
        <v>64.419318051553347</v>
      </c>
      <c r="O39" s="53"/>
      <c r="P39" s="54"/>
      <c r="Q39" s="53"/>
      <c r="R39" s="53"/>
      <c r="S39" s="54"/>
      <c r="T39" s="54"/>
    </row>
    <row r="40" spans="1:20" ht="12.75" customHeight="1">
      <c r="A40" s="202"/>
      <c r="B40" s="202"/>
      <c r="C40" s="202"/>
      <c r="D40" s="202"/>
      <c r="E40" s="203" t="s">
        <v>421</v>
      </c>
      <c r="F40" s="203"/>
      <c r="G40" s="205">
        <v>386.26020499999998</v>
      </c>
      <c r="H40" s="204">
        <v>1045.7184873200001</v>
      </c>
      <c r="I40" s="204">
        <v>1045.7184873200001</v>
      </c>
      <c r="J40" s="204">
        <v>992.20390950000035</v>
      </c>
      <c r="K40" s="204"/>
      <c r="L40" s="205">
        <f t="shared" si="0"/>
        <v>94.882506289321839</v>
      </c>
      <c r="M40" s="205">
        <f t="shared" si="1"/>
        <v>94.882506289321839</v>
      </c>
      <c r="O40" s="53"/>
      <c r="P40" s="54"/>
      <c r="Q40" s="53"/>
      <c r="R40" s="53"/>
      <c r="S40" s="54"/>
      <c r="T40" s="54"/>
    </row>
    <row r="41" spans="1:20" ht="12.75" customHeight="1">
      <c r="A41" s="202"/>
      <c r="B41" s="202"/>
      <c r="C41" s="202"/>
      <c r="D41" s="202"/>
      <c r="E41" s="203" t="s">
        <v>420</v>
      </c>
      <c r="F41" s="203"/>
      <c r="G41" s="205">
        <v>263.86514199999999</v>
      </c>
      <c r="H41" s="204">
        <v>196.15262169000007</v>
      </c>
      <c r="I41" s="204">
        <v>196.15262169000007</v>
      </c>
      <c r="J41" s="204">
        <v>192.19831024000013</v>
      </c>
      <c r="K41" s="204"/>
      <c r="L41" s="205">
        <f t="shared" si="0"/>
        <v>97.984063931478133</v>
      </c>
      <c r="M41" s="205">
        <f t="shared" si="1"/>
        <v>97.984063931478133</v>
      </c>
      <c r="O41" s="53"/>
      <c r="P41" s="54"/>
      <c r="Q41" s="53"/>
      <c r="R41" s="53"/>
      <c r="S41" s="54"/>
      <c r="T41" s="54"/>
    </row>
    <row r="42" spans="1:20" s="177" customFormat="1" ht="12.75" customHeight="1">
      <c r="A42" s="200"/>
      <c r="B42" s="200"/>
      <c r="C42" s="200"/>
      <c r="D42" s="200" t="s">
        <v>419</v>
      </c>
      <c r="E42" s="201"/>
      <c r="F42" s="201"/>
      <c r="G42" s="197">
        <f>SUM(G43:G48)</f>
        <v>4312.5815130000001</v>
      </c>
      <c r="H42" s="197">
        <f>SUM(H43:H48)</f>
        <v>5268.0206727100031</v>
      </c>
      <c r="I42" s="197">
        <f>SUM(I43:I48)</f>
        <v>5268.0206727100031</v>
      </c>
      <c r="J42" s="197">
        <f>SUM(J43:J48)</f>
        <v>5247.9663866900028</v>
      </c>
      <c r="K42" s="197"/>
      <c r="L42" s="197">
        <f t="shared" si="0"/>
        <v>99.619320286196142</v>
      </c>
      <c r="M42" s="197">
        <f t="shared" si="1"/>
        <v>99.619320286196142</v>
      </c>
      <c r="O42" s="53"/>
      <c r="P42" s="54"/>
      <c r="Q42" s="53"/>
      <c r="R42" s="53"/>
      <c r="S42" s="54"/>
      <c r="T42" s="54"/>
    </row>
    <row r="43" spans="1:20" ht="12.75" customHeight="1">
      <c r="A43" s="202"/>
      <c r="B43" s="202"/>
      <c r="C43" s="202"/>
      <c r="D43" s="202"/>
      <c r="E43" s="203" t="s">
        <v>418</v>
      </c>
      <c r="F43" s="203"/>
      <c r="G43" s="205">
        <v>233.59530100000001</v>
      </c>
      <c r="H43" s="204">
        <v>127.04936084000003</v>
      </c>
      <c r="I43" s="204">
        <v>127.04936084000003</v>
      </c>
      <c r="J43" s="204">
        <v>126.75179133000003</v>
      </c>
      <c r="K43" s="204"/>
      <c r="L43" s="205">
        <f t="shared" ref="L43:L74" si="4">IFERROR(+J43/H43*100,"n.a")</f>
        <v>99.765784331355476</v>
      </c>
      <c r="M43" s="205">
        <f t="shared" ref="M43:M74" si="5">IFERROR(+J43/I43*100,"n.a.")</f>
        <v>99.765784331355476</v>
      </c>
      <c r="O43" s="53"/>
      <c r="P43" s="54"/>
      <c r="Q43" s="53"/>
      <c r="R43" s="53"/>
      <c r="S43" s="54"/>
      <c r="T43" s="54"/>
    </row>
    <row r="44" spans="1:20" ht="12.75" customHeight="1">
      <c r="A44" s="202"/>
      <c r="B44" s="202"/>
      <c r="C44" s="202"/>
      <c r="D44" s="202"/>
      <c r="E44" s="203" t="s">
        <v>417</v>
      </c>
      <c r="F44" s="203"/>
      <c r="G44" s="205">
        <v>1485.446003</v>
      </c>
      <c r="H44" s="204">
        <v>809.6789715500006</v>
      </c>
      <c r="I44" s="204">
        <v>809.6789715500006</v>
      </c>
      <c r="J44" s="204">
        <v>804.35765907000018</v>
      </c>
      <c r="K44" s="204"/>
      <c r="L44" s="205">
        <f t="shared" si="4"/>
        <v>99.342787367959716</v>
      </c>
      <c r="M44" s="205">
        <f t="shared" si="5"/>
        <v>99.342787367959716</v>
      </c>
      <c r="O44" s="53"/>
      <c r="P44" s="54"/>
      <c r="Q44" s="53"/>
      <c r="R44" s="53"/>
      <c r="S44" s="54"/>
      <c r="T44" s="54"/>
    </row>
    <row r="45" spans="1:20" ht="12.75" customHeight="1">
      <c r="A45" s="202"/>
      <c r="B45" s="202"/>
      <c r="C45" s="202"/>
      <c r="D45" s="202"/>
      <c r="E45" s="203" t="s">
        <v>416</v>
      </c>
      <c r="F45" s="203"/>
      <c r="G45" s="205">
        <v>1078.473487</v>
      </c>
      <c r="H45" s="204">
        <v>742.43442082999979</v>
      </c>
      <c r="I45" s="204">
        <v>742.43442082999979</v>
      </c>
      <c r="J45" s="204">
        <v>732.96957701999986</v>
      </c>
      <c r="K45" s="204"/>
      <c r="L45" s="205">
        <f t="shared" si="4"/>
        <v>98.725160964463527</v>
      </c>
      <c r="M45" s="205">
        <f t="shared" si="5"/>
        <v>98.725160964463527</v>
      </c>
      <c r="O45" s="53"/>
      <c r="P45" s="54"/>
      <c r="Q45" s="53"/>
      <c r="R45" s="53"/>
      <c r="S45" s="54"/>
      <c r="T45" s="54"/>
    </row>
    <row r="46" spans="1:20" ht="12.75" customHeight="1">
      <c r="A46" s="202"/>
      <c r="B46" s="202"/>
      <c r="C46" s="202"/>
      <c r="D46" s="202"/>
      <c r="E46" s="203" t="s">
        <v>415</v>
      </c>
      <c r="F46" s="203"/>
      <c r="G46" s="205">
        <v>37.954124999999998</v>
      </c>
      <c r="H46" s="204">
        <v>16.84753383</v>
      </c>
      <c r="I46" s="204">
        <v>16.84753383</v>
      </c>
      <c r="J46" s="204">
        <v>16.516310609999998</v>
      </c>
      <c r="K46" s="204"/>
      <c r="L46" s="205">
        <f t="shared" si="4"/>
        <v>98.033995815991773</v>
      </c>
      <c r="M46" s="205">
        <f t="shared" si="5"/>
        <v>98.033995815991773</v>
      </c>
      <c r="O46" s="53"/>
      <c r="P46" s="54"/>
      <c r="Q46" s="53"/>
      <c r="R46" s="53"/>
      <c r="S46" s="54"/>
      <c r="T46" s="54"/>
    </row>
    <row r="47" spans="1:20" ht="12.75" customHeight="1">
      <c r="A47" s="202"/>
      <c r="B47" s="202"/>
      <c r="C47" s="202"/>
      <c r="D47" s="202"/>
      <c r="E47" s="203" t="s">
        <v>414</v>
      </c>
      <c r="F47" s="203"/>
      <c r="G47" s="205">
        <v>1177.1125970000001</v>
      </c>
      <c r="H47" s="204">
        <v>3276.1251379300029</v>
      </c>
      <c r="I47" s="204">
        <v>3276.1251379300029</v>
      </c>
      <c r="J47" s="204">
        <v>3275.7009528600024</v>
      </c>
      <c r="K47" s="204"/>
      <c r="L47" s="205">
        <f t="shared" si="4"/>
        <v>99.98705223237387</v>
      </c>
      <c r="M47" s="205">
        <f t="shared" si="5"/>
        <v>99.98705223237387</v>
      </c>
      <c r="O47" s="53"/>
      <c r="P47" s="54"/>
      <c r="Q47" s="53"/>
      <c r="R47" s="53"/>
      <c r="S47" s="54"/>
      <c r="T47" s="54"/>
    </row>
    <row r="48" spans="1:20" ht="12.75" customHeight="1">
      <c r="A48" s="202"/>
      <c r="B48" s="202"/>
      <c r="C48" s="202"/>
      <c r="D48" s="202"/>
      <c r="E48" s="203" t="s">
        <v>413</v>
      </c>
      <c r="F48" s="203"/>
      <c r="G48" s="205">
        <v>300</v>
      </c>
      <c r="H48" s="204">
        <v>295.88524773</v>
      </c>
      <c r="I48" s="204">
        <v>295.88524773</v>
      </c>
      <c r="J48" s="204">
        <v>291.67009580000007</v>
      </c>
      <c r="K48" s="204"/>
      <c r="L48" s="205">
        <f t="shared" si="4"/>
        <v>98.575409905583967</v>
      </c>
      <c r="M48" s="205">
        <f t="shared" si="5"/>
        <v>98.575409905583967</v>
      </c>
      <c r="O48" s="53"/>
      <c r="P48" s="54"/>
      <c r="Q48" s="53"/>
      <c r="R48" s="53"/>
      <c r="S48" s="54"/>
      <c r="T48" s="54"/>
    </row>
    <row r="49" spans="1:20" s="177" customFormat="1" ht="12.75" customHeight="1">
      <c r="A49" s="200"/>
      <c r="B49" s="200"/>
      <c r="C49" s="200"/>
      <c r="D49" s="200" t="s">
        <v>412</v>
      </c>
      <c r="E49" s="201"/>
      <c r="F49" s="201"/>
      <c r="G49" s="207">
        <f>SUM(G50:G54)</f>
        <v>4891.5682779999997</v>
      </c>
      <c r="H49" s="207">
        <f>SUM(H50:H54)</f>
        <v>4734.3451254400006</v>
      </c>
      <c r="I49" s="207">
        <f>SUM(I50:I54)</f>
        <v>4734.3451254400006</v>
      </c>
      <c r="J49" s="207">
        <f>SUM(J50:J54)</f>
        <v>4731.6673853800003</v>
      </c>
      <c r="K49" s="207"/>
      <c r="L49" s="207">
        <f t="shared" si="4"/>
        <v>99.943440117079518</v>
      </c>
      <c r="M49" s="207">
        <f t="shared" si="5"/>
        <v>99.943440117079518</v>
      </c>
      <c r="O49" s="53"/>
      <c r="P49" s="54"/>
      <c r="Q49" s="53"/>
      <c r="R49" s="53"/>
      <c r="S49" s="54"/>
      <c r="T49" s="54"/>
    </row>
    <row r="50" spans="1:20" ht="12.75" customHeight="1">
      <c r="A50" s="202"/>
      <c r="B50" s="202"/>
      <c r="C50" s="202"/>
      <c r="D50" s="202"/>
      <c r="E50" s="203" t="s">
        <v>411</v>
      </c>
      <c r="F50" s="203"/>
      <c r="G50" s="209">
        <v>2084.6651440000001</v>
      </c>
      <c r="H50" s="204">
        <v>2105.7670282300001</v>
      </c>
      <c r="I50" s="204">
        <v>2105.7670282300001</v>
      </c>
      <c r="J50" s="204">
        <v>2105.7646901400003</v>
      </c>
      <c r="K50" s="204"/>
      <c r="L50" s="205">
        <f t="shared" si="4"/>
        <v>99.999888967299398</v>
      </c>
      <c r="M50" s="205">
        <f t="shared" si="5"/>
        <v>99.999888967299398</v>
      </c>
      <c r="O50" s="53"/>
      <c r="P50" s="54"/>
      <c r="Q50" s="53"/>
      <c r="R50" s="53"/>
      <c r="S50" s="54"/>
      <c r="T50" s="54"/>
    </row>
    <row r="51" spans="1:20" ht="12.75" customHeight="1">
      <c r="A51" s="202"/>
      <c r="B51" s="202"/>
      <c r="C51" s="202"/>
      <c r="D51" s="202"/>
      <c r="E51" s="203" t="s">
        <v>410</v>
      </c>
      <c r="F51" s="203"/>
      <c r="G51" s="205">
        <v>795.91293499999995</v>
      </c>
      <c r="H51" s="204">
        <v>1880.6929110000001</v>
      </c>
      <c r="I51" s="204">
        <v>1880.6929110000001</v>
      </c>
      <c r="J51" s="204">
        <v>1880.0031145599999</v>
      </c>
      <c r="K51" s="204"/>
      <c r="L51" s="205">
        <f t="shared" si="4"/>
        <v>99.963322218318268</v>
      </c>
      <c r="M51" s="205">
        <f t="shared" si="5"/>
        <v>99.963322218318268</v>
      </c>
      <c r="O51" s="53"/>
      <c r="P51" s="54"/>
      <c r="Q51" s="53"/>
      <c r="R51" s="53"/>
      <c r="S51" s="54"/>
      <c r="T51" s="54"/>
    </row>
    <row r="52" spans="1:20" ht="12.75" customHeight="1">
      <c r="A52" s="202"/>
      <c r="B52" s="202"/>
      <c r="C52" s="202"/>
      <c r="D52" s="202"/>
      <c r="E52" s="203" t="s">
        <v>409</v>
      </c>
      <c r="F52" s="203"/>
      <c r="G52" s="205">
        <v>419.16432900000001</v>
      </c>
      <c r="H52" s="204">
        <v>571.80173621000017</v>
      </c>
      <c r="I52" s="204">
        <v>571.80173621000017</v>
      </c>
      <c r="J52" s="204">
        <v>569.8227079100003</v>
      </c>
      <c r="K52" s="204"/>
      <c r="L52" s="205">
        <f t="shared" si="4"/>
        <v>99.653896066647647</v>
      </c>
      <c r="M52" s="205">
        <f t="shared" si="5"/>
        <v>99.653896066647647</v>
      </c>
      <c r="O52" s="53"/>
      <c r="P52" s="54"/>
      <c r="Q52" s="53"/>
      <c r="R52" s="53"/>
      <c r="S52" s="54"/>
      <c r="T52" s="54"/>
    </row>
    <row r="53" spans="1:20" ht="30" customHeight="1">
      <c r="A53" s="202"/>
      <c r="B53" s="202"/>
      <c r="C53" s="202"/>
      <c r="D53" s="202"/>
      <c r="E53" s="321" t="s">
        <v>408</v>
      </c>
      <c r="F53" s="321"/>
      <c r="G53" s="205">
        <v>795.91293499999995</v>
      </c>
      <c r="H53" s="204">
        <v>70.073599999999999</v>
      </c>
      <c r="I53" s="204">
        <v>70.073599999999999</v>
      </c>
      <c r="J53" s="204">
        <v>70.073599999999999</v>
      </c>
      <c r="K53" s="204"/>
      <c r="L53" s="205">
        <f t="shared" si="4"/>
        <v>100</v>
      </c>
      <c r="M53" s="205">
        <f t="shared" si="5"/>
        <v>100</v>
      </c>
      <c r="O53" s="53"/>
      <c r="P53" s="54"/>
      <c r="Q53" s="53"/>
      <c r="R53" s="53"/>
      <c r="S53" s="54"/>
      <c r="T53" s="54"/>
    </row>
    <row r="54" spans="1:20" ht="12.75" customHeight="1">
      <c r="A54" s="202"/>
      <c r="B54" s="202"/>
      <c r="C54" s="202"/>
      <c r="D54" s="202"/>
      <c r="E54" s="203" t="s">
        <v>407</v>
      </c>
      <c r="F54" s="203"/>
      <c r="G54" s="205">
        <v>795.91293499999995</v>
      </c>
      <c r="H54" s="204">
        <v>106.00985</v>
      </c>
      <c r="I54" s="204">
        <v>106.00985</v>
      </c>
      <c r="J54" s="204">
        <v>106.00327277</v>
      </c>
      <c r="K54" s="204"/>
      <c r="L54" s="205">
        <f t="shared" si="4"/>
        <v>99.993795642574725</v>
      </c>
      <c r="M54" s="205">
        <f t="shared" si="5"/>
        <v>99.993795642574725</v>
      </c>
      <c r="O54" s="53"/>
      <c r="P54" s="54"/>
      <c r="Q54" s="53"/>
      <c r="R54" s="53"/>
      <c r="S54" s="54"/>
      <c r="T54" s="54"/>
    </row>
    <row r="55" spans="1:20" s="177" customFormat="1" ht="12.75" customHeight="1">
      <c r="A55" s="200"/>
      <c r="B55" s="200"/>
      <c r="C55" s="200"/>
      <c r="D55" s="200" t="s">
        <v>189</v>
      </c>
      <c r="E55" s="201"/>
      <c r="F55" s="201"/>
      <c r="G55" s="207">
        <f>SUM(G56:G64)</f>
        <v>11434.385275000001</v>
      </c>
      <c r="H55" s="207">
        <f>SUM(H56:H64)</f>
        <v>11704.069578980003</v>
      </c>
      <c r="I55" s="207">
        <f>SUM(I56:I64)</f>
        <v>11704.069578980003</v>
      </c>
      <c r="J55" s="207">
        <f>SUM(J56:J64)</f>
        <v>11475.389062299999</v>
      </c>
      <c r="K55" s="207"/>
      <c r="L55" s="207">
        <f t="shared" si="4"/>
        <v>98.046145273344038</v>
      </c>
      <c r="M55" s="207">
        <f t="shared" si="5"/>
        <v>98.046145273344038</v>
      </c>
      <c r="O55" s="53"/>
      <c r="P55" s="54"/>
      <c r="Q55" s="53"/>
      <c r="R55" s="53"/>
      <c r="S55" s="54"/>
      <c r="T55" s="54"/>
    </row>
    <row r="56" spans="1:20" ht="12.75" customHeight="1">
      <c r="A56" s="202"/>
      <c r="B56" s="202"/>
      <c r="C56" s="202"/>
      <c r="D56" s="202"/>
      <c r="E56" s="203" t="s">
        <v>406</v>
      </c>
      <c r="F56" s="203"/>
      <c r="G56" s="205">
        <v>569.81901900000003</v>
      </c>
      <c r="H56" s="204">
        <v>548.41466920000028</v>
      </c>
      <c r="I56" s="204">
        <v>548.41466920000028</v>
      </c>
      <c r="J56" s="204">
        <v>546.15360653000016</v>
      </c>
      <c r="K56" s="204"/>
      <c r="L56" s="205">
        <f t="shared" si="4"/>
        <v>99.587709301558533</v>
      </c>
      <c r="M56" s="205">
        <f t="shared" si="5"/>
        <v>99.587709301558533</v>
      </c>
      <c r="O56" s="53"/>
      <c r="P56" s="54"/>
      <c r="Q56" s="53"/>
      <c r="R56" s="53"/>
      <c r="S56" s="54"/>
      <c r="T56" s="54"/>
    </row>
    <row r="57" spans="1:20" ht="12.75" customHeight="1">
      <c r="A57" s="202"/>
      <c r="B57" s="202"/>
      <c r="C57" s="202"/>
      <c r="D57" s="202"/>
      <c r="E57" s="203" t="s">
        <v>405</v>
      </c>
      <c r="F57" s="203"/>
      <c r="G57" s="205">
        <v>3866.5586680000001</v>
      </c>
      <c r="H57" s="204">
        <v>3486.9621220700024</v>
      </c>
      <c r="I57" s="204">
        <v>3486.9621220700024</v>
      </c>
      <c r="J57" s="204">
        <v>3469.5527548</v>
      </c>
      <c r="K57" s="204"/>
      <c r="L57" s="205">
        <f t="shared" si="4"/>
        <v>99.500729670683455</v>
      </c>
      <c r="M57" s="205">
        <f t="shared" si="5"/>
        <v>99.500729670683455</v>
      </c>
      <c r="O57" s="53"/>
      <c r="P57" s="54"/>
      <c r="Q57" s="53"/>
      <c r="R57" s="53"/>
      <c r="S57" s="54"/>
      <c r="T57" s="54"/>
    </row>
    <row r="58" spans="1:20" ht="12.75" customHeight="1">
      <c r="A58" s="202"/>
      <c r="B58" s="202"/>
      <c r="C58" s="202"/>
      <c r="D58" s="202"/>
      <c r="E58" s="203" t="s">
        <v>404</v>
      </c>
      <c r="F58" s="203"/>
      <c r="G58" s="205">
        <v>808.66479300000003</v>
      </c>
      <c r="H58" s="204">
        <v>733.82663623999997</v>
      </c>
      <c r="I58" s="204">
        <v>733.82663623999997</v>
      </c>
      <c r="J58" s="204">
        <v>731.28868306000004</v>
      </c>
      <c r="K58" s="204"/>
      <c r="L58" s="205">
        <f t="shared" si="4"/>
        <v>99.654148125093428</v>
      </c>
      <c r="M58" s="205">
        <f t="shared" si="5"/>
        <v>99.654148125093428</v>
      </c>
      <c r="O58" s="53"/>
      <c r="P58" s="54"/>
      <c r="Q58" s="53"/>
      <c r="R58" s="53"/>
      <c r="S58" s="54"/>
      <c r="T58" s="54"/>
    </row>
    <row r="59" spans="1:20" ht="12.75" customHeight="1">
      <c r="A59" s="202"/>
      <c r="B59" s="202"/>
      <c r="C59" s="202"/>
      <c r="D59" s="202"/>
      <c r="E59" s="203" t="s">
        <v>403</v>
      </c>
      <c r="F59" s="203"/>
      <c r="G59" s="205">
        <v>1329.885358</v>
      </c>
      <c r="H59" s="204">
        <v>1660.0736562299996</v>
      </c>
      <c r="I59" s="204">
        <v>1660.0736562299996</v>
      </c>
      <c r="J59" s="204">
        <v>1642.6082578099995</v>
      </c>
      <c r="K59" s="204"/>
      <c r="L59" s="205">
        <f t="shared" si="4"/>
        <v>98.947914247391665</v>
      </c>
      <c r="M59" s="205">
        <f t="shared" si="5"/>
        <v>98.947914247391665</v>
      </c>
      <c r="O59" s="53"/>
      <c r="P59" s="54"/>
      <c r="Q59" s="53"/>
      <c r="R59" s="53"/>
      <c r="S59" s="54"/>
      <c r="T59" s="54"/>
    </row>
    <row r="60" spans="1:20" ht="12.75" customHeight="1">
      <c r="A60" s="202"/>
      <c r="B60" s="202"/>
      <c r="C60" s="202"/>
      <c r="D60" s="202"/>
      <c r="E60" s="203" t="s">
        <v>402</v>
      </c>
      <c r="F60" s="203"/>
      <c r="G60" s="205">
        <v>1216.8144729999999</v>
      </c>
      <c r="H60" s="204">
        <v>1235.6497456800005</v>
      </c>
      <c r="I60" s="204">
        <v>1235.6497456800005</v>
      </c>
      <c r="J60" s="204">
        <v>1061.4872345600004</v>
      </c>
      <c r="K60" s="204"/>
      <c r="L60" s="205">
        <f t="shared" si="4"/>
        <v>85.905187798654438</v>
      </c>
      <c r="M60" s="205">
        <f t="shared" si="5"/>
        <v>85.905187798654438</v>
      </c>
      <c r="O60" s="53"/>
      <c r="P60" s="54"/>
      <c r="Q60" s="53"/>
      <c r="R60" s="53"/>
      <c r="S60" s="54"/>
      <c r="T60" s="54"/>
    </row>
    <row r="61" spans="1:20" ht="12.75" customHeight="1">
      <c r="A61" s="202"/>
      <c r="B61" s="202"/>
      <c r="C61" s="202"/>
      <c r="D61" s="202"/>
      <c r="E61" s="203" t="s">
        <v>401</v>
      </c>
      <c r="F61" s="203"/>
      <c r="G61" s="205">
        <v>391.987369</v>
      </c>
      <c r="H61" s="204">
        <v>354.6835077400001</v>
      </c>
      <c r="I61" s="204">
        <v>354.6835077400001</v>
      </c>
      <c r="J61" s="204">
        <v>348.00862583000003</v>
      </c>
      <c r="K61" s="204"/>
      <c r="L61" s="205">
        <f t="shared" si="4"/>
        <v>98.118073785688082</v>
      </c>
      <c r="M61" s="205">
        <f t="shared" si="5"/>
        <v>98.118073785688082</v>
      </c>
      <c r="O61" s="53"/>
      <c r="P61" s="54"/>
      <c r="Q61" s="53"/>
      <c r="R61" s="53"/>
      <c r="S61" s="54"/>
      <c r="T61" s="54"/>
    </row>
    <row r="62" spans="1:20" ht="12.75" customHeight="1">
      <c r="A62" s="202"/>
      <c r="B62" s="202"/>
      <c r="C62" s="202"/>
      <c r="D62" s="202"/>
      <c r="E62" s="203" t="s">
        <v>400</v>
      </c>
      <c r="F62" s="203"/>
      <c r="G62" s="205">
        <v>783.4</v>
      </c>
      <c r="H62" s="204">
        <v>1092.4078485500004</v>
      </c>
      <c r="I62" s="204">
        <v>1092.4078485500004</v>
      </c>
      <c r="J62" s="204">
        <v>1091.7049678300007</v>
      </c>
      <c r="K62" s="204"/>
      <c r="L62" s="205">
        <f t="shared" si="4"/>
        <v>99.935657664769366</v>
      </c>
      <c r="M62" s="205">
        <f t="shared" si="5"/>
        <v>99.935657664769366</v>
      </c>
      <c r="O62" s="53"/>
      <c r="P62" s="54"/>
      <c r="Q62" s="53"/>
      <c r="R62" s="53"/>
      <c r="S62" s="54"/>
      <c r="T62" s="54"/>
    </row>
    <row r="63" spans="1:20" ht="12.75" customHeight="1">
      <c r="A63" s="202"/>
      <c r="B63" s="202"/>
      <c r="C63" s="202"/>
      <c r="D63" s="202"/>
      <c r="E63" s="203" t="s">
        <v>399</v>
      </c>
      <c r="F63" s="203"/>
      <c r="G63" s="205">
        <v>1651.8470669999999</v>
      </c>
      <c r="H63" s="204">
        <v>1525.9029442399999</v>
      </c>
      <c r="I63" s="204">
        <v>1525.9029442399999</v>
      </c>
      <c r="J63" s="204">
        <v>1520.6113005099992</v>
      </c>
      <c r="K63" s="204"/>
      <c r="L63" s="205">
        <f t="shared" si="4"/>
        <v>99.653212299643585</v>
      </c>
      <c r="M63" s="205">
        <f t="shared" si="5"/>
        <v>99.653212299643585</v>
      </c>
      <c r="O63" s="53"/>
      <c r="P63" s="54"/>
      <c r="Q63" s="53"/>
      <c r="R63" s="53"/>
      <c r="S63" s="54"/>
      <c r="T63" s="54"/>
    </row>
    <row r="64" spans="1:20" ht="12.75" customHeight="1">
      <c r="A64" s="202"/>
      <c r="B64" s="202"/>
      <c r="C64" s="202"/>
      <c r="D64" s="202"/>
      <c r="E64" s="203" t="s">
        <v>398</v>
      </c>
      <c r="F64" s="203"/>
      <c r="G64" s="205">
        <v>815.40852800000005</v>
      </c>
      <c r="H64" s="204">
        <v>1066.1484490299995</v>
      </c>
      <c r="I64" s="204">
        <v>1066.1484490299995</v>
      </c>
      <c r="J64" s="204">
        <v>1063.9736313699989</v>
      </c>
      <c r="K64" s="204"/>
      <c r="L64" s="205">
        <f t="shared" si="4"/>
        <v>99.796011740956033</v>
      </c>
      <c r="M64" s="205">
        <f t="shared" si="5"/>
        <v>99.796011740956033</v>
      </c>
      <c r="O64" s="53"/>
      <c r="P64" s="54"/>
      <c r="Q64" s="53"/>
      <c r="R64" s="53"/>
      <c r="S64" s="54"/>
      <c r="T64" s="54"/>
    </row>
    <row r="65" spans="1:134" s="177" customFormat="1" ht="12.75" customHeight="1">
      <c r="A65" s="200"/>
      <c r="B65" s="200"/>
      <c r="C65" s="200"/>
      <c r="D65" s="200" t="s">
        <v>397</v>
      </c>
      <c r="E65" s="201"/>
      <c r="F65" s="201"/>
      <c r="G65" s="207">
        <f>SUM(G66:G67)</f>
        <v>194.09388000000001</v>
      </c>
      <c r="H65" s="207">
        <f>SUM(H66:H67)</f>
        <v>203.09388000000001</v>
      </c>
      <c r="I65" s="207">
        <f>SUM(I66:I67)</f>
        <v>203.09388000000001</v>
      </c>
      <c r="J65" s="207">
        <f>SUM(J66:J67)</f>
        <v>203.08139217000002</v>
      </c>
      <c r="K65" s="207"/>
      <c r="L65" s="207">
        <f t="shared" si="4"/>
        <v>99.993851203197266</v>
      </c>
      <c r="M65" s="207">
        <f t="shared" si="5"/>
        <v>99.993851203197266</v>
      </c>
      <c r="O65" s="53"/>
      <c r="P65" s="54"/>
      <c r="Q65" s="53"/>
      <c r="R65" s="53"/>
      <c r="S65" s="54"/>
      <c r="T65" s="54"/>
    </row>
    <row r="66" spans="1:134" ht="12.75" customHeight="1">
      <c r="A66" s="202"/>
      <c r="B66" s="202"/>
      <c r="C66" s="202"/>
      <c r="D66" s="202"/>
      <c r="E66" s="203" t="s">
        <v>396</v>
      </c>
      <c r="F66" s="203"/>
      <c r="G66" s="205">
        <v>180.797639</v>
      </c>
      <c r="H66" s="204">
        <v>189.797639</v>
      </c>
      <c r="I66" s="204">
        <v>189.797639</v>
      </c>
      <c r="J66" s="204">
        <v>189.78515117000001</v>
      </c>
      <c r="K66" s="204"/>
      <c r="L66" s="205">
        <f t="shared" si="4"/>
        <v>99.993420450293385</v>
      </c>
      <c r="M66" s="205">
        <f t="shared" si="5"/>
        <v>99.993420450293385</v>
      </c>
      <c r="O66" s="53"/>
      <c r="P66" s="54"/>
      <c r="Q66" s="53"/>
      <c r="R66" s="53"/>
      <c r="S66" s="54"/>
      <c r="T66" s="54"/>
    </row>
    <row r="67" spans="1:134" ht="12.75" customHeight="1">
      <c r="A67" s="202"/>
      <c r="B67" s="202"/>
      <c r="C67" s="202"/>
      <c r="D67" s="202"/>
      <c r="E67" s="203" t="s">
        <v>395</v>
      </c>
      <c r="F67" s="203"/>
      <c r="G67" s="205">
        <v>13.296241</v>
      </c>
      <c r="H67" s="204">
        <v>13.296241</v>
      </c>
      <c r="I67" s="204">
        <v>13.296241</v>
      </c>
      <c r="J67" s="204">
        <v>13.296241</v>
      </c>
      <c r="K67" s="204"/>
      <c r="L67" s="205">
        <f t="shared" si="4"/>
        <v>100</v>
      </c>
      <c r="M67" s="205">
        <f t="shared" si="5"/>
        <v>100</v>
      </c>
      <c r="O67" s="53"/>
      <c r="P67" s="54"/>
      <c r="Q67" s="53"/>
      <c r="R67" s="53"/>
      <c r="S67" s="54"/>
      <c r="T67" s="54"/>
    </row>
    <row r="68" spans="1:134" s="177" customFormat="1" ht="12.75" customHeight="1">
      <c r="A68" s="200"/>
      <c r="B68" s="200"/>
      <c r="C68" s="200"/>
      <c r="D68" s="200" t="s">
        <v>394</v>
      </c>
      <c r="E68" s="201"/>
      <c r="F68" s="201"/>
      <c r="G68" s="197">
        <f>SUM(G69:G70)</f>
        <v>50.170217000000001</v>
      </c>
      <c r="H68" s="197">
        <f>SUM(H69:H70)</f>
        <v>407.38825300000002</v>
      </c>
      <c r="I68" s="197">
        <f>SUM(I69:I70)</f>
        <v>407.38825300000002</v>
      </c>
      <c r="J68" s="197">
        <f>SUM(J69:J70)</f>
        <v>407.38825300000002</v>
      </c>
      <c r="K68" s="197"/>
      <c r="L68" s="197">
        <f t="shared" si="4"/>
        <v>100</v>
      </c>
      <c r="M68" s="197">
        <f t="shared" si="5"/>
        <v>100</v>
      </c>
      <c r="O68" s="53"/>
      <c r="P68" s="54"/>
      <c r="Q68" s="53"/>
      <c r="R68" s="53"/>
      <c r="S68" s="54"/>
      <c r="T68" s="54"/>
      <c r="ED68" s="177">
        <f>SUM(ED65:ED67)</f>
        <v>0</v>
      </c>
    </row>
    <row r="69" spans="1:134" ht="12.75" customHeight="1">
      <c r="A69" s="202"/>
      <c r="B69" s="202"/>
      <c r="C69" s="202"/>
      <c r="D69" s="202"/>
      <c r="E69" s="203" t="s">
        <v>394</v>
      </c>
      <c r="F69" s="203"/>
      <c r="G69" s="205">
        <v>11.888253000000001</v>
      </c>
      <c r="H69" s="204">
        <v>407.38825300000002</v>
      </c>
      <c r="I69" s="204">
        <v>407.38825300000002</v>
      </c>
      <c r="J69" s="204">
        <v>407.38825300000002</v>
      </c>
      <c r="K69" s="204"/>
      <c r="L69" s="205">
        <f t="shared" si="4"/>
        <v>100</v>
      </c>
      <c r="M69" s="205">
        <f t="shared" si="5"/>
        <v>100</v>
      </c>
      <c r="O69" s="53"/>
      <c r="P69" s="54"/>
      <c r="Q69" s="53"/>
      <c r="R69" s="53"/>
      <c r="S69" s="54"/>
      <c r="T69" s="54"/>
    </row>
    <row r="70" spans="1:134" ht="12.75" customHeight="1">
      <c r="A70" s="202"/>
      <c r="B70" s="202"/>
      <c r="C70" s="202"/>
      <c r="D70" s="202"/>
      <c r="E70" s="203" t="s">
        <v>393</v>
      </c>
      <c r="F70" s="203"/>
      <c r="G70" s="205">
        <v>38.281964000000002</v>
      </c>
      <c r="H70" s="204">
        <v>0</v>
      </c>
      <c r="I70" s="204">
        <v>0</v>
      </c>
      <c r="J70" s="204">
        <v>0</v>
      </c>
      <c r="K70" s="204"/>
      <c r="L70" s="205" t="str">
        <f t="shared" si="4"/>
        <v>n.a</v>
      </c>
      <c r="M70" s="205" t="str">
        <f t="shared" si="5"/>
        <v>n.a.</v>
      </c>
      <c r="O70" s="53"/>
      <c r="P70" s="54"/>
      <c r="Q70" s="53"/>
      <c r="R70" s="53"/>
      <c r="S70" s="54"/>
      <c r="T70" s="54"/>
    </row>
    <row r="71" spans="1:134" s="177" customFormat="1" ht="12.75" customHeight="1">
      <c r="A71" s="200"/>
      <c r="B71" s="200"/>
      <c r="C71" s="200" t="s">
        <v>392</v>
      </c>
      <c r="D71" s="200"/>
      <c r="E71" s="201"/>
      <c r="F71" s="201"/>
      <c r="G71" s="207">
        <f>+G72</f>
        <v>80</v>
      </c>
      <c r="H71" s="207">
        <f>+H72</f>
        <v>93.279374010000012</v>
      </c>
      <c r="I71" s="207">
        <f>+I72</f>
        <v>93.279374010000012</v>
      </c>
      <c r="J71" s="207">
        <f>+J72</f>
        <v>93.279374010000012</v>
      </c>
      <c r="K71" s="207"/>
      <c r="L71" s="207">
        <f t="shared" si="4"/>
        <v>100</v>
      </c>
      <c r="M71" s="207">
        <f t="shared" si="5"/>
        <v>100</v>
      </c>
      <c r="O71" s="53"/>
      <c r="P71" s="54"/>
      <c r="Q71" s="53"/>
      <c r="R71" s="53"/>
      <c r="S71" s="54"/>
      <c r="T71" s="54"/>
    </row>
    <row r="72" spans="1:134">
      <c r="A72" s="202"/>
      <c r="B72" s="202"/>
      <c r="C72" s="202"/>
      <c r="D72" s="202" t="s">
        <v>391</v>
      </c>
      <c r="E72" s="203"/>
      <c r="F72" s="203"/>
      <c r="G72" s="205">
        <v>80</v>
      </c>
      <c r="H72" s="204">
        <v>93.279374010000012</v>
      </c>
      <c r="I72" s="204">
        <v>93.279374010000012</v>
      </c>
      <c r="J72" s="204">
        <v>93.279374010000012</v>
      </c>
      <c r="K72" s="204"/>
      <c r="L72" s="205">
        <f t="shared" si="4"/>
        <v>100</v>
      </c>
      <c r="M72" s="205">
        <f t="shared" si="5"/>
        <v>100</v>
      </c>
      <c r="O72" s="53"/>
      <c r="P72" s="54"/>
      <c r="Q72" s="53"/>
      <c r="R72" s="53"/>
      <c r="S72" s="54"/>
      <c r="T72" s="54"/>
    </row>
    <row r="73" spans="1:134" s="177" customFormat="1" ht="12.75" customHeight="1">
      <c r="A73" s="200"/>
      <c r="B73" s="200"/>
      <c r="C73" s="200" t="s">
        <v>335</v>
      </c>
      <c r="D73" s="200"/>
      <c r="E73" s="201"/>
      <c r="F73" s="201"/>
      <c r="G73" s="207">
        <f>SUM(G74:G75)</f>
        <v>1301.7283104125002</v>
      </c>
      <c r="H73" s="207">
        <f>SUM(H74:H75)</f>
        <v>1348.1111533445003</v>
      </c>
      <c r="I73" s="207">
        <f>SUM(I74:I75)</f>
        <v>1348.1111533445003</v>
      </c>
      <c r="J73" s="207">
        <f>SUM(J74:J75)</f>
        <v>1339.6599154045002</v>
      </c>
      <c r="K73" s="207"/>
      <c r="L73" s="207">
        <f t="shared" si="4"/>
        <v>99.373105257750183</v>
      </c>
      <c r="M73" s="207">
        <f t="shared" si="5"/>
        <v>99.373105257750183</v>
      </c>
      <c r="O73" s="53"/>
      <c r="P73" s="54"/>
      <c r="Q73" s="53"/>
      <c r="R73" s="53"/>
      <c r="S73" s="54"/>
      <c r="T73" s="54"/>
    </row>
    <row r="74" spans="1:134">
      <c r="A74" s="202"/>
      <c r="B74" s="202"/>
      <c r="C74" s="202"/>
      <c r="D74" s="202" t="s">
        <v>160</v>
      </c>
      <c r="E74" s="203"/>
      <c r="F74" s="203"/>
      <c r="G74" s="205">
        <v>1163.9658551735001</v>
      </c>
      <c r="H74" s="204">
        <v>1219.3386981055003</v>
      </c>
      <c r="I74" s="204">
        <v>1219.3386981055003</v>
      </c>
      <c r="J74" s="204">
        <v>1210.8874601655002</v>
      </c>
      <c r="K74" s="204"/>
      <c r="L74" s="205">
        <f t="shared" si="4"/>
        <v>99.306899883262062</v>
      </c>
      <c r="M74" s="205">
        <f t="shared" si="5"/>
        <v>99.306899883262062</v>
      </c>
      <c r="O74" s="53"/>
      <c r="P74" s="54"/>
      <c r="Q74" s="53"/>
      <c r="R74" s="53"/>
      <c r="S74" s="54"/>
      <c r="T74" s="54"/>
    </row>
    <row r="75" spans="1:134">
      <c r="A75" s="202"/>
      <c r="B75" s="202"/>
      <c r="C75" s="202"/>
      <c r="D75" s="202" t="s">
        <v>390</v>
      </c>
      <c r="E75" s="203"/>
      <c r="F75" s="203"/>
      <c r="G75" s="205">
        <v>137.76245523899999</v>
      </c>
      <c r="H75" s="204">
        <v>128.77245523899998</v>
      </c>
      <c r="I75" s="204">
        <v>128.77245523899998</v>
      </c>
      <c r="J75" s="204">
        <v>128.77245523899998</v>
      </c>
      <c r="K75" s="204"/>
      <c r="L75" s="205">
        <f t="shared" ref="L75:L106" si="6">IFERROR(+J75/H75*100,"n.a")</f>
        <v>100</v>
      </c>
      <c r="M75" s="205">
        <f t="shared" ref="M75:M106" si="7">IFERROR(+J75/I75*100,"n.a.")</f>
        <v>100</v>
      </c>
      <c r="O75" s="53"/>
      <c r="P75" s="54"/>
      <c r="Q75" s="53"/>
      <c r="R75" s="53"/>
      <c r="S75" s="54"/>
      <c r="T75" s="54"/>
    </row>
    <row r="76" spans="1:134" s="177" customFormat="1" ht="12.75" customHeight="1">
      <c r="A76" s="200"/>
      <c r="B76" s="200"/>
      <c r="C76" s="200" t="s">
        <v>389</v>
      </c>
      <c r="D76" s="200"/>
      <c r="E76" s="201"/>
      <c r="F76" s="201"/>
      <c r="G76" s="207">
        <f>+G77</f>
        <v>56.038510000000002</v>
      </c>
      <c r="H76" s="207">
        <f>+H77</f>
        <v>56.038510000000002</v>
      </c>
      <c r="I76" s="207">
        <f>+I77</f>
        <v>56.038510000000002</v>
      </c>
      <c r="J76" s="207">
        <f>+J77</f>
        <v>56.038510000000002</v>
      </c>
      <c r="K76" s="207"/>
      <c r="L76" s="207">
        <f t="shared" si="6"/>
        <v>100</v>
      </c>
      <c r="M76" s="207">
        <f t="shared" si="7"/>
        <v>100</v>
      </c>
      <c r="O76" s="53"/>
      <c r="P76" s="54"/>
      <c r="Q76" s="53"/>
      <c r="R76" s="53"/>
      <c r="S76" s="54"/>
      <c r="T76" s="54"/>
    </row>
    <row r="77" spans="1:134">
      <c r="A77" s="202"/>
      <c r="B77" s="202"/>
      <c r="C77" s="202"/>
      <c r="D77" s="202" t="s">
        <v>388</v>
      </c>
      <c r="E77" s="203"/>
      <c r="F77" s="203"/>
      <c r="G77" s="205">
        <v>56.038510000000002</v>
      </c>
      <c r="H77" s="204">
        <v>56.038510000000002</v>
      </c>
      <c r="I77" s="204">
        <v>56.038510000000002</v>
      </c>
      <c r="J77" s="204">
        <v>56.038510000000002</v>
      </c>
      <c r="K77" s="204"/>
      <c r="L77" s="205">
        <f t="shared" si="6"/>
        <v>100</v>
      </c>
      <c r="M77" s="205">
        <f t="shared" si="7"/>
        <v>100</v>
      </c>
      <c r="O77" s="53"/>
      <c r="P77" s="54"/>
      <c r="Q77" s="53"/>
      <c r="R77" s="53"/>
      <c r="S77" s="54"/>
      <c r="T77" s="54"/>
    </row>
    <row r="78" spans="1:134" s="177" customFormat="1" ht="12.75" customHeight="1">
      <c r="A78" s="198" t="s">
        <v>387</v>
      </c>
      <c r="B78" s="198"/>
      <c r="C78" s="198"/>
      <c r="D78" s="198"/>
      <c r="E78" s="198"/>
      <c r="F78" s="198"/>
      <c r="G78" s="199">
        <f>+G79</f>
        <v>9940.0273658000006</v>
      </c>
      <c r="H78" s="199">
        <f>+H79</f>
        <v>9842.0008750650013</v>
      </c>
      <c r="I78" s="199">
        <f>+I79</f>
        <v>9842.0008750650013</v>
      </c>
      <c r="J78" s="199">
        <f>+J79</f>
        <v>9610.2302656569991</v>
      </c>
      <c r="K78" s="199"/>
      <c r="L78" s="199">
        <f t="shared" si="6"/>
        <v>97.645086478348119</v>
      </c>
      <c r="M78" s="199">
        <f t="shared" si="7"/>
        <v>97.645086478348119</v>
      </c>
      <c r="O78" s="53"/>
      <c r="P78" s="54"/>
      <c r="Q78" s="53"/>
      <c r="R78" s="53"/>
      <c r="S78" s="54"/>
      <c r="T78" s="54"/>
    </row>
    <row r="79" spans="1:134" s="177" customFormat="1" ht="12.75" customHeight="1">
      <c r="A79" s="200"/>
      <c r="B79" s="200" t="s">
        <v>386</v>
      </c>
      <c r="C79" s="200"/>
      <c r="D79" s="200"/>
      <c r="E79" s="201"/>
      <c r="F79" s="201"/>
      <c r="G79" s="207">
        <f>+G80+G91</f>
        <v>9940.0273658000006</v>
      </c>
      <c r="H79" s="207">
        <f>+H80+H91</f>
        <v>9842.0008750650013</v>
      </c>
      <c r="I79" s="207">
        <f>+I80+I91</f>
        <v>9842.0008750650013</v>
      </c>
      <c r="J79" s="207">
        <f>+J80+J91</f>
        <v>9610.2302656569991</v>
      </c>
      <c r="K79" s="207"/>
      <c r="L79" s="207">
        <f t="shared" si="6"/>
        <v>97.645086478348119</v>
      </c>
      <c r="M79" s="207">
        <f t="shared" si="7"/>
        <v>97.645086478348119</v>
      </c>
      <c r="O79" s="53"/>
      <c r="P79" s="54"/>
      <c r="Q79" s="53"/>
      <c r="R79" s="53"/>
      <c r="S79" s="54"/>
      <c r="T79" s="54"/>
    </row>
    <row r="80" spans="1:134" s="177" customFormat="1" ht="12.75" customHeight="1">
      <c r="A80" s="200"/>
      <c r="B80" s="200"/>
      <c r="C80" s="201" t="s">
        <v>305</v>
      </c>
      <c r="D80" s="201"/>
      <c r="E80" s="201"/>
      <c r="F80" s="201"/>
      <c r="G80" s="207">
        <f>+G81+G84+G86+G89</f>
        <v>4372.570095</v>
      </c>
      <c r="H80" s="207">
        <f>+H81+H84+H86+H89</f>
        <v>3851.5873643699997</v>
      </c>
      <c r="I80" s="207">
        <f>+I81+I84+I86+I89</f>
        <v>3851.5873643699997</v>
      </c>
      <c r="J80" s="207">
        <f>+J81+J84+J86+J89</f>
        <v>3827.3163525999998</v>
      </c>
      <c r="K80" s="207"/>
      <c r="L80" s="207">
        <f t="shared" si="6"/>
        <v>99.36984392475361</v>
      </c>
      <c r="M80" s="207">
        <f t="shared" si="7"/>
        <v>99.36984392475361</v>
      </c>
      <c r="O80" s="53"/>
      <c r="P80" s="54"/>
      <c r="Q80" s="53"/>
      <c r="R80" s="53"/>
      <c r="S80" s="54"/>
      <c r="T80" s="54"/>
    </row>
    <row r="81" spans="1:20" s="177" customFormat="1" ht="12.75" customHeight="1">
      <c r="A81" s="200"/>
      <c r="B81" s="200"/>
      <c r="C81" s="200"/>
      <c r="D81" s="200" t="s">
        <v>345</v>
      </c>
      <c r="E81" s="201"/>
      <c r="F81" s="201"/>
      <c r="G81" s="207">
        <f>SUM(G82:G83)</f>
        <v>243.023855</v>
      </c>
      <c r="H81" s="207">
        <f>SUM(H82:H83)</f>
        <v>411.95041479000002</v>
      </c>
      <c r="I81" s="207">
        <f>SUM(I82:I83)</f>
        <v>411.95041479000002</v>
      </c>
      <c r="J81" s="207">
        <f>SUM(J82:J83)</f>
        <v>410.23432446999999</v>
      </c>
      <c r="K81" s="207"/>
      <c r="L81" s="207">
        <f t="shared" si="6"/>
        <v>99.583423087248292</v>
      </c>
      <c r="M81" s="207">
        <f t="shared" si="7"/>
        <v>99.583423087248292</v>
      </c>
      <c r="O81" s="53"/>
      <c r="P81" s="54"/>
      <c r="Q81" s="53"/>
      <c r="R81" s="53"/>
      <c r="S81" s="54"/>
      <c r="T81" s="54"/>
    </row>
    <row r="82" spans="1:20" ht="12.75" customHeight="1">
      <c r="A82" s="202"/>
      <c r="B82" s="202"/>
      <c r="C82" s="202"/>
      <c r="D82" s="202"/>
      <c r="E82" s="203" t="s">
        <v>385</v>
      </c>
      <c r="F82" s="203"/>
      <c r="G82" s="205">
        <v>209.53975800000001</v>
      </c>
      <c r="H82" s="204">
        <v>252.23139731000001</v>
      </c>
      <c r="I82" s="204">
        <v>252.23139731000001</v>
      </c>
      <c r="J82" s="204">
        <v>251.61790055999998</v>
      </c>
      <c r="K82" s="204"/>
      <c r="L82" s="205">
        <f t="shared" si="6"/>
        <v>99.756772250979523</v>
      </c>
      <c r="M82" s="205">
        <f t="shared" si="7"/>
        <v>99.756772250979523</v>
      </c>
      <c r="O82" s="53"/>
      <c r="P82" s="54"/>
      <c r="Q82" s="53"/>
      <c r="R82" s="53"/>
      <c r="S82" s="54"/>
      <c r="T82" s="54"/>
    </row>
    <row r="83" spans="1:20" ht="12.75" customHeight="1">
      <c r="A83" s="202"/>
      <c r="B83" s="202"/>
      <c r="C83" s="202"/>
      <c r="D83" s="202"/>
      <c r="E83" s="203" t="s">
        <v>384</v>
      </c>
      <c r="F83" s="203"/>
      <c r="G83" s="210">
        <v>33.484096999999998</v>
      </c>
      <c r="H83" s="204">
        <v>159.71901748000002</v>
      </c>
      <c r="I83" s="204">
        <v>159.71901748000002</v>
      </c>
      <c r="J83" s="204">
        <v>158.61642391000001</v>
      </c>
      <c r="K83" s="204"/>
      <c r="L83" s="210">
        <f t="shared" si="6"/>
        <v>99.309666696304291</v>
      </c>
      <c r="M83" s="210">
        <f t="shared" si="7"/>
        <v>99.309666696304291</v>
      </c>
      <c r="O83" s="53"/>
      <c r="P83" s="54"/>
      <c r="Q83" s="53"/>
      <c r="R83" s="53"/>
      <c r="S83" s="54"/>
      <c r="T83" s="54"/>
    </row>
    <row r="84" spans="1:20" s="177" customFormat="1" ht="12.75" customHeight="1">
      <c r="A84" s="200"/>
      <c r="B84" s="200"/>
      <c r="C84" s="201"/>
      <c r="D84" s="201" t="s">
        <v>283</v>
      </c>
      <c r="E84" s="201"/>
      <c r="F84" s="201"/>
      <c r="G84" s="197">
        <f>+G85</f>
        <v>322.46466900000001</v>
      </c>
      <c r="H84" s="197">
        <f>+H85</f>
        <v>313.78721504999999</v>
      </c>
      <c r="I84" s="197">
        <f>+I85</f>
        <v>313.78721504999999</v>
      </c>
      <c r="J84" s="197">
        <f>+J85</f>
        <v>311.09914423999999</v>
      </c>
      <c r="K84" s="197"/>
      <c r="L84" s="197">
        <f t="shared" si="6"/>
        <v>99.143345974254657</v>
      </c>
      <c r="M84" s="197">
        <f t="shared" si="7"/>
        <v>99.143345974254657</v>
      </c>
      <c r="O84" s="53"/>
      <c r="P84" s="54"/>
      <c r="Q84" s="53"/>
      <c r="R84" s="53"/>
      <c r="S84" s="54"/>
      <c r="T84" s="54"/>
    </row>
    <row r="85" spans="1:20" ht="12.75" customHeight="1">
      <c r="A85" s="202"/>
      <c r="B85" s="202"/>
      <c r="C85" s="202"/>
      <c r="D85" s="202"/>
      <c r="E85" s="203" t="s">
        <v>383</v>
      </c>
      <c r="F85" s="203"/>
      <c r="G85" s="210">
        <v>322.46466900000001</v>
      </c>
      <c r="H85" s="204">
        <v>313.78721504999999</v>
      </c>
      <c r="I85" s="204">
        <v>313.78721504999999</v>
      </c>
      <c r="J85" s="204">
        <v>311.09914423999999</v>
      </c>
      <c r="K85" s="204"/>
      <c r="L85" s="205">
        <f t="shared" si="6"/>
        <v>99.143345974254657</v>
      </c>
      <c r="M85" s="205">
        <f t="shared" si="7"/>
        <v>99.143345974254657</v>
      </c>
      <c r="O85" s="53"/>
      <c r="P85" s="54"/>
      <c r="Q85" s="53"/>
      <c r="R85" s="53"/>
      <c r="S85" s="54"/>
      <c r="T85" s="54"/>
    </row>
    <row r="86" spans="1:20" s="177" customFormat="1" ht="12.75" customHeight="1">
      <c r="A86" s="200"/>
      <c r="B86" s="200"/>
      <c r="C86" s="201"/>
      <c r="D86" s="201" t="s">
        <v>382</v>
      </c>
      <c r="E86" s="201"/>
      <c r="F86" s="201"/>
      <c r="G86" s="197">
        <f>SUM(G87:G88)</f>
        <v>2314.7055230000001</v>
      </c>
      <c r="H86" s="197">
        <f>SUM(H87:H88)</f>
        <v>1858.5865708500005</v>
      </c>
      <c r="I86" s="197">
        <f>SUM(I87:I88)</f>
        <v>1858.5865708500005</v>
      </c>
      <c r="J86" s="197">
        <f>SUM(J87:J88)</f>
        <v>1844.2001807499996</v>
      </c>
      <c r="K86" s="197"/>
      <c r="L86" s="197">
        <f t="shared" si="6"/>
        <v>99.225949959736255</v>
      </c>
      <c r="M86" s="197">
        <f t="shared" si="7"/>
        <v>99.225949959736255</v>
      </c>
      <c r="O86" s="53"/>
      <c r="P86" s="54"/>
      <c r="Q86" s="53"/>
      <c r="R86" s="53"/>
      <c r="S86" s="54"/>
      <c r="T86" s="54"/>
    </row>
    <row r="87" spans="1:20">
      <c r="A87" s="202"/>
      <c r="B87" s="202"/>
      <c r="C87" s="202"/>
      <c r="D87" s="202"/>
      <c r="E87" s="203" t="s">
        <v>381</v>
      </c>
      <c r="F87" s="203"/>
      <c r="G87" s="205">
        <v>2103.613409</v>
      </c>
      <c r="H87" s="204">
        <v>1779.7247619700006</v>
      </c>
      <c r="I87" s="204">
        <v>1779.7247619700006</v>
      </c>
      <c r="J87" s="204">
        <v>1767.1614053399996</v>
      </c>
      <c r="K87" s="204"/>
      <c r="L87" s="205">
        <f t="shared" si="6"/>
        <v>99.294084293343516</v>
      </c>
      <c r="M87" s="205">
        <f t="shared" si="7"/>
        <v>99.294084293343516</v>
      </c>
      <c r="O87" s="53"/>
      <c r="P87" s="54"/>
      <c r="Q87" s="53"/>
      <c r="R87" s="53"/>
      <c r="S87" s="54"/>
      <c r="T87" s="54"/>
    </row>
    <row r="88" spans="1:20" ht="12.75" customHeight="1">
      <c r="A88" s="202"/>
      <c r="B88" s="202"/>
      <c r="C88" s="203"/>
      <c r="D88" s="203"/>
      <c r="E88" s="203" t="s">
        <v>380</v>
      </c>
      <c r="F88" s="203"/>
      <c r="G88" s="205">
        <v>211.09211400000001</v>
      </c>
      <c r="H88" s="204">
        <v>78.86180887999997</v>
      </c>
      <c r="I88" s="204">
        <v>78.86180887999997</v>
      </c>
      <c r="J88" s="204">
        <v>77.03877541</v>
      </c>
      <c r="K88" s="204"/>
      <c r="L88" s="205">
        <f t="shared" si="6"/>
        <v>97.688318977346839</v>
      </c>
      <c r="M88" s="205">
        <f t="shared" si="7"/>
        <v>97.688318977346839</v>
      </c>
      <c r="O88" s="53"/>
      <c r="P88" s="54"/>
      <c r="Q88" s="53"/>
      <c r="R88" s="53"/>
      <c r="S88" s="54"/>
      <c r="T88" s="54"/>
    </row>
    <row r="89" spans="1:20" s="177" customFormat="1" ht="12.75" customHeight="1">
      <c r="A89" s="200"/>
      <c r="B89" s="200"/>
      <c r="C89" s="200"/>
      <c r="D89" s="200" t="s">
        <v>189</v>
      </c>
      <c r="E89" s="201"/>
      <c r="F89" s="201"/>
      <c r="G89" s="207">
        <f>+G90</f>
        <v>1492.3760480000001</v>
      </c>
      <c r="H89" s="207">
        <f>+H90</f>
        <v>1267.2631636799995</v>
      </c>
      <c r="I89" s="207">
        <f>+I90</f>
        <v>1267.2631636799995</v>
      </c>
      <c r="J89" s="207">
        <f>+J90</f>
        <v>1261.78270314</v>
      </c>
      <c r="K89" s="207"/>
      <c r="L89" s="207">
        <f t="shared" si="6"/>
        <v>99.567535718146743</v>
      </c>
      <c r="M89" s="207">
        <f t="shared" si="7"/>
        <v>99.567535718146743</v>
      </c>
      <c r="O89" s="53"/>
      <c r="P89" s="54"/>
      <c r="Q89" s="53"/>
      <c r="R89" s="53"/>
      <c r="S89" s="54"/>
      <c r="T89" s="54"/>
    </row>
    <row r="90" spans="1:20" ht="30" customHeight="1">
      <c r="A90" s="202"/>
      <c r="B90" s="202"/>
      <c r="C90" s="203"/>
      <c r="D90" s="203"/>
      <c r="E90" s="321" t="s">
        <v>379</v>
      </c>
      <c r="F90" s="321"/>
      <c r="G90" s="205">
        <v>1492.3760480000001</v>
      </c>
      <c r="H90" s="204">
        <v>1267.2631636799995</v>
      </c>
      <c r="I90" s="204">
        <v>1267.2631636799995</v>
      </c>
      <c r="J90" s="204">
        <v>1261.78270314</v>
      </c>
      <c r="K90" s="204"/>
      <c r="L90" s="205">
        <f t="shared" si="6"/>
        <v>99.567535718146743</v>
      </c>
      <c r="M90" s="205">
        <f t="shared" si="7"/>
        <v>99.567535718146743</v>
      </c>
      <c r="O90" s="53"/>
      <c r="P90" s="54"/>
      <c r="Q90" s="53"/>
      <c r="R90" s="53"/>
      <c r="S90" s="54"/>
      <c r="T90" s="54"/>
    </row>
    <row r="91" spans="1:20" s="177" customFormat="1" ht="12.75" customHeight="1">
      <c r="A91" s="200"/>
      <c r="B91" s="200"/>
      <c r="C91" s="200" t="s">
        <v>328</v>
      </c>
      <c r="D91" s="200"/>
      <c r="E91" s="201"/>
      <c r="F91" s="201"/>
      <c r="G91" s="207">
        <f>+G92+G93</f>
        <v>5567.4572707999996</v>
      </c>
      <c r="H91" s="207">
        <f>+H92+H93</f>
        <v>5990.4135106950007</v>
      </c>
      <c r="I91" s="207">
        <f>+I92+I93</f>
        <v>5990.4135106950007</v>
      </c>
      <c r="J91" s="207">
        <f>+J92+J93</f>
        <v>5782.9139130569984</v>
      </c>
      <c r="K91" s="207"/>
      <c r="L91" s="207">
        <f t="shared" si="6"/>
        <v>96.536138994953475</v>
      </c>
      <c r="M91" s="207">
        <f t="shared" si="7"/>
        <v>96.536138994953475</v>
      </c>
      <c r="O91" s="53"/>
      <c r="P91" s="54"/>
      <c r="Q91" s="53"/>
      <c r="R91" s="53"/>
      <c r="S91" s="54"/>
      <c r="T91" s="54"/>
    </row>
    <row r="92" spans="1:20">
      <c r="A92" s="202"/>
      <c r="B92" s="202"/>
      <c r="C92" s="202"/>
      <c r="D92" s="200" t="s">
        <v>378</v>
      </c>
      <c r="E92" s="203"/>
      <c r="F92" s="203"/>
      <c r="G92" s="197">
        <v>3650.1170706999997</v>
      </c>
      <c r="H92" s="211">
        <v>3746.4427893800007</v>
      </c>
      <c r="I92" s="211">
        <v>3746.4427893800007</v>
      </c>
      <c r="J92" s="211">
        <v>3703.4769864299988</v>
      </c>
      <c r="K92" s="211"/>
      <c r="L92" s="197">
        <f t="shared" si="6"/>
        <v>98.853157371792875</v>
      </c>
      <c r="M92" s="197">
        <f t="shared" si="7"/>
        <v>98.853157371792875</v>
      </c>
      <c r="O92" s="53"/>
      <c r="P92" s="54"/>
      <c r="Q92" s="53"/>
      <c r="R92" s="53"/>
      <c r="S92" s="54"/>
      <c r="T92" s="54"/>
    </row>
    <row r="93" spans="1:20" s="177" customFormat="1" ht="12.75" customHeight="1">
      <c r="A93" s="200"/>
      <c r="B93" s="200"/>
      <c r="C93" s="200"/>
      <c r="D93" s="200" t="s">
        <v>377</v>
      </c>
      <c r="E93" s="201"/>
      <c r="F93" s="201"/>
      <c r="G93" s="197">
        <f>SUM(G94:G97)</f>
        <v>1917.3402000999999</v>
      </c>
      <c r="H93" s="197">
        <f>SUM(H94:H97)</f>
        <v>2243.970721315</v>
      </c>
      <c r="I93" s="197">
        <f>SUM(I94:I97)</f>
        <v>2243.970721315</v>
      </c>
      <c r="J93" s="197">
        <f>SUM(J94:J97)</f>
        <v>2079.4369266269996</v>
      </c>
      <c r="K93" s="197"/>
      <c r="L93" s="197">
        <f t="shared" si="6"/>
        <v>92.667738793330543</v>
      </c>
      <c r="M93" s="197">
        <f t="shared" si="7"/>
        <v>92.667738793330543</v>
      </c>
      <c r="O93" s="53"/>
      <c r="P93" s="54"/>
      <c r="Q93" s="53"/>
      <c r="R93" s="53"/>
      <c r="S93" s="54"/>
      <c r="T93" s="54"/>
    </row>
    <row r="94" spans="1:20">
      <c r="A94" s="202"/>
      <c r="B94" s="202"/>
      <c r="C94" s="203"/>
      <c r="D94" s="203"/>
      <c r="E94" s="203" t="s">
        <v>376</v>
      </c>
      <c r="F94" s="203"/>
      <c r="G94" s="209">
        <v>246.14352</v>
      </c>
      <c r="H94" s="204">
        <v>246.14352</v>
      </c>
      <c r="I94" s="204">
        <v>246.14352</v>
      </c>
      <c r="J94" s="204">
        <v>243.89734300000001</v>
      </c>
      <c r="K94" s="204"/>
      <c r="L94" s="205">
        <f t="shared" si="6"/>
        <v>99.087452312374509</v>
      </c>
      <c r="M94" s="205">
        <f t="shared" si="7"/>
        <v>99.087452312374509</v>
      </c>
      <c r="O94" s="53"/>
      <c r="P94" s="54"/>
      <c r="Q94" s="53"/>
      <c r="R94" s="53"/>
      <c r="S94" s="54"/>
      <c r="T94" s="54"/>
    </row>
    <row r="95" spans="1:20">
      <c r="A95" s="202"/>
      <c r="B95" s="202"/>
      <c r="C95" s="202"/>
      <c r="D95" s="202"/>
      <c r="E95" s="203" t="s">
        <v>375</v>
      </c>
      <c r="F95" s="203"/>
      <c r="G95" s="209">
        <v>331.70955199999997</v>
      </c>
      <c r="H95" s="204">
        <v>350.55785399000001</v>
      </c>
      <c r="I95" s="204">
        <v>350.55785399000001</v>
      </c>
      <c r="J95" s="204">
        <v>347.51362511000002</v>
      </c>
      <c r="K95" s="204"/>
      <c r="L95" s="205">
        <f t="shared" si="6"/>
        <v>99.13160442838435</v>
      </c>
      <c r="M95" s="205">
        <f t="shared" si="7"/>
        <v>99.13160442838435</v>
      </c>
      <c r="O95" s="53"/>
      <c r="P95" s="54"/>
      <c r="Q95" s="53"/>
      <c r="R95" s="53"/>
      <c r="S95" s="54"/>
      <c r="T95" s="54"/>
    </row>
    <row r="96" spans="1:20">
      <c r="A96" s="202"/>
      <c r="B96" s="202"/>
      <c r="C96" s="202"/>
      <c r="D96" s="202"/>
      <c r="E96" s="203" t="s">
        <v>374</v>
      </c>
      <c r="F96" s="203"/>
      <c r="G96" s="204">
        <v>267.88088010000001</v>
      </c>
      <c r="H96" s="204">
        <v>344.20150186500001</v>
      </c>
      <c r="I96" s="204">
        <v>344.20150186500001</v>
      </c>
      <c r="J96" s="204">
        <v>298.83511637699996</v>
      </c>
      <c r="K96" s="204"/>
      <c r="L96" s="205">
        <f t="shared" si="6"/>
        <v>86.819817681738854</v>
      </c>
      <c r="M96" s="205">
        <f t="shared" si="7"/>
        <v>86.819817681738854</v>
      </c>
      <c r="O96" s="53"/>
      <c r="P96" s="54"/>
      <c r="Q96" s="53"/>
      <c r="R96" s="53"/>
      <c r="S96" s="54"/>
      <c r="T96" s="54"/>
    </row>
    <row r="97" spans="1:20">
      <c r="A97" s="202"/>
      <c r="B97" s="202"/>
      <c r="C97" s="202"/>
      <c r="D97" s="202"/>
      <c r="E97" s="203" t="s">
        <v>373</v>
      </c>
      <c r="F97" s="203"/>
      <c r="G97" s="204">
        <v>1071.6062480000001</v>
      </c>
      <c r="H97" s="204">
        <v>1303.0678454599999</v>
      </c>
      <c r="I97" s="204">
        <v>1303.0678454599999</v>
      </c>
      <c r="J97" s="204">
        <v>1189.1908421399996</v>
      </c>
      <c r="K97" s="204"/>
      <c r="L97" s="205">
        <f t="shared" si="6"/>
        <v>91.26085385985408</v>
      </c>
      <c r="M97" s="205">
        <f t="shared" si="7"/>
        <v>91.26085385985408</v>
      </c>
      <c r="O97" s="53"/>
      <c r="P97" s="54"/>
      <c r="Q97" s="53"/>
      <c r="R97" s="53"/>
      <c r="S97" s="54"/>
      <c r="T97" s="54"/>
    </row>
    <row r="98" spans="1:20" s="177" customFormat="1" ht="12.75" customHeight="1">
      <c r="A98" s="198" t="s">
        <v>372</v>
      </c>
      <c r="B98" s="198"/>
      <c r="C98" s="198"/>
      <c r="D98" s="198"/>
      <c r="E98" s="198"/>
      <c r="F98" s="198"/>
      <c r="G98" s="199">
        <f>+G99</f>
        <v>38291.809209328509</v>
      </c>
      <c r="H98" s="199">
        <f>+H99</f>
        <v>39875.457236645278</v>
      </c>
      <c r="I98" s="199">
        <f>+I99</f>
        <v>39875.457236645278</v>
      </c>
      <c r="J98" s="199">
        <f>+J99</f>
        <v>39044.802907851597</v>
      </c>
      <c r="K98" s="199"/>
      <c r="L98" s="199">
        <f t="shared" si="6"/>
        <v>97.916878234488763</v>
      </c>
      <c r="M98" s="199">
        <f t="shared" si="7"/>
        <v>97.916878234488763</v>
      </c>
      <c r="O98" s="53"/>
      <c r="P98" s="54"/>
      <c r="Q98" s="53"/>
      <c r="R98" s="53"/>
      <c r="S98" s="54"/>
      <c r="T98" s="54"/>
    </row>
    <row r="99" spans="1:20" s="177" customFormat="1" ht="12.75" customHeight="1">
      <c r="A99" s="200"/>
      <c r="B99" s="200" t="s">
        <v>371</v>
      </c>
      <c r="C99" s="200"/>
      <c r="D99" s="200"/>
      <c r="E99" s="201"/>
      <c r="F99" s="201"/>
      <c r="G99" s="211">
        <f>+G100+G106</f>
        <v>38291.809209328509</v>
      </c>
      <c r="H99" s="211">
        <f>+H100+H106</f>
        <v>39875.457236645278</v>
      </c>
      <c r="I99" s="211">
        <f>+I100+I106</f>
        <v>39875.457236645278</v>
      </c>
      <c r="J99" s="211">
        <f>+J100+J106</f>
        <v>39044.802907851597</v>
      </c>
      <c r="K99" s="211"/>
      <c r="L99" s="211">
        <f t="shared" si="6"/>
        <v>97.916878234488763</v>
      </c>
      <c r="M99" s="211">
        <f t="shared" si="7"/>
        <v>97.916878234488763</v>
      </c>
      <c r="O99" s="53"/>
      <c r="P99" s="54"/>
      <c r="Q99" s="53"/>
      <c r="R99" s="53"/>
      <c r="S99" s="54"/>
      <c r="T99" s="54"/>
    </row>
    <row r="100" spans="1:20" s="177" customFormat="1" ht="12.75" customHeight="1">
      <c r="A100" s="200"/>
      <c r="B100" s="200"/>
      <c r="C100" s="200" t="s">
        <v>305</v>
      </c>
      <c r="D100" s="200"/>
      <c r="E100" s="201"/>
      <c r="F100" s="201"/>
      <c r="G100" s="211">
        <f>SUM(G101:G105)</f>
        <v>5989.3155499999993</v>
      </c>
      <c r="H100" s="211">
        <f>SUM(H101:H105)</f>
        <v>6070.40266496</v>
      </c>
      <c r="I100" s="211">
        <f>SUM(I101:I105)</f>
        <v>6070.40266496</v>
      </c>
      <c r="J100" s="211">
        <f>SUM(J101:J105)</f>
        <v>6035.7465444000009</v>
      </c>
      <c r="K100" s="211"/>
      <c r="L100" s="211">
        <f t="shared" si="6"/>
        <v>99.429096841301089</v>
      </c>
      <c r="M100" s="211">
        <f t="shared" si="7"/>
        <v>99.429096841301089</v>
      </c>
      <c r="O100" s="53"/>
      <c r="P100" s="54"/>
      <c r="Q100" s="53"/>
      <c r="R100" s="53"/>
      <c r="S100" s="54"/>
      <c r="T100" s="54"/>
    </row>
    <row r="101" spans="1:20" ht="12.75" customHeight="1">
      <c r="A101" s="202"/>
      <c r="B101" s="202"/>
      <c r="C101" s="202"/>
      <c r="D101" s="202" t="s">
        <v>19</v>
      </c>
      <c r="E101" s="203"/>
      <c r="F101" s="203"/>
      <c r="G101" s="204">
        <v>1355.848336</v>
      </c>
      <c r="H101" s="204">
        <v>1374.5955345900002</v>
      </c>
      <c r="I101" s="204">
        <v>1374.5955345900002</v>
      </c>
      <c r="J101" s="204">
        <v>1374.3483507800001</v>
      </c>
      <c r="K101" s="204"/>
      <c r="L101" s="204">
        <f t="shared" si="6"/>
        <v>99.982017706024791</v>
      </c>
      <c r="M101" s="204">
        <f t="shared" si="7"/>
        <v>99.982017706024791</v>
      </c>
      <c r="O101" s="53"/>
      <c r="P101" s="54"/>
      <c r="Q101" s="53"/>
      <c r="R101" s="53"/>
      <c r="S101" s="54"/>
      <c r="T101" s="54"/>
    </row>
    <row r="102" spans="1:20" ht="12.75" customHeight="1">
      <c r="A102" s="202"/>
      <c r="B102" s="202"/>
      <c r="C102" s="202"/>
      <c r="D102" s="202" t="s">
        <v>370</v>
      </c>
      <c r="E102" s="203"/>
      <c r="F102" s="203"/>
      <c r="G102" s="209">
        <v>110.124762</v>
      </c>
      <c r="H102" s="204">
        <v>106.88017643999997</v>
      </c>
      <c r="I102" s="204">
        <v>106.88017643999997</v>
      </c>
      <c r="J102" s="204">
        <v>103.01663555999995</v>
      </c>
      <c r="K102" s="204"/>
      <c r="L102" s="209">
        <f t="shared" si="6"/>
        <v>96.385166072242669</v>
      </c>
      <c r="M102" s="209">
        <f t="shared" si="7"/>
        <v>96.385166072242669</v>
      </c>
      <c r="O102" s="53"/>
      <c r="P102" s="54"/>
      <c r="Q102" s="53"/>
      <c r="R102" s="53"/>
      <c r="S102" s="54"/>
      <c r="T102" s="54"/>
    </row>
    <row r="103" spans="1:20" ht="12.75" customHeight="1">
      <c r="A103" s="202"/>
      <c r="B103" s="202"/>
      <c r="C103" s="202"/>
      <c r="D103" s="202" t="s">
        <v>369</v>
      </c>
      <c r="E103" s="203"/>
      <c r="F103" s="203"/>
      <c r="G103" s="209">
        <v>1288.232884</v>
      </c>
      <c r="H103" s="204">
        <v>1289.9182413300002</v>
      </c>
      <c r="I103" s="204">
        <v>1289.9182413300002</v>
      </c>
      <c r="J103" s="204">
        <v>1262.0996785000002</v>
      </c>
      <c r="K103" s="204"/>
      <c r="L103" s="209">
        <f t="shared" si="6"/>
        <v>97.843385577576058</v>
      </c>
      <c r="M103" s="209">
        <f t="shared" si="7"/>
        <v>97.843385577576058</v>
      </c>
      <c r="O103" s="53"/>
      <c r="P103" s="54"/>
      <c r="Q103" s="53"/>
      <c r="R103" s="53"/>
      <c r="S103" s="54"/>
      <c r="T103" s="54"/>
    </row>
    <row r="104" spans="1:20" ht="12.75" customHeight="1">
      <c r="A104" s="202"/>
      <c r="B104" s="202"/>
      <c r="C104" s="202"/>
      <c r="D104" s="202" t="s">
        <v>368</v>
      </c>
      <c r="E104" s="203"/>
      <c r="F104" s="203"/>
      <c r="G104" s="204">
        <v>517.91010500000004</v>
      </c>
      <c r="H104" s="204">
        <v>530.81075384000007</v>
      </c>
      <c r="I104" s="204">
        <v>530.81075384000007</v>
      </c>
      <c r="J104" s="204">
        <v>528.08392079999999</v>
      </c>
      <c r="K104" s="204"/>
      <c r="L104" s="204">
        <f t="shared" si="6"/>
        <v>99.486289036106825</v>
      </c>
      <c r="M104" s="204">
        <f t="shared" si="7"/>
        <v>99.486289036106825</v>
      </c>
      <c r="O104" s="53"/>
      <c r="P104" s="54"/>
      <c r="Q104" s="53"/>
      <c r="R104" s="53"/>
      <c r="S104" s="54"/>
      <c r="T104" s="54"/>
    </row>
    <row r="105" spans="1:20" ht="12.75" customHeight="1">
      <c r="A105" s="202"/>
      <c r="B105" s="202"/>
      <c r="C105" s="202"/>
      <c r="D105" s="202" t="s">
        <v>18</v>
      </c>
      <c r="E105" s="203"/>
      <c r="F105" s="203"/>
      <c r="G105" s="204">
        <v>2717.1994629999999</v>
      </c>
      <c r="H105" s="204">
        <v>2768.1979587600003</v>
      </c>
      <c r="I105" s="204">
        <v>2768.1979587600003</v>
      </c>
      <c r="J105" s="204">
        <v>2768.1979587600003</v>
      </c>
      <c r="K105" s="204"/>
      <c r="L105" s="204">
        <f t="shared" si="6"/>
        <v>100</v>
      </c>
      <c r="M105" s="204">
        <f t="shared" si="7"/>
        <v>100</v>
      </c>
      <c r="O105" s="53"/>
      <c r="P105" s="54"/>
      <c r="Q105" s="53"/>
      <c r="R105" s="53"/>
      <c r="S105" s="54"/>
      <c r="T105" s="54"/>
    </row>
    <row r="106" spans="1:20" s="177" customFormat="1" ht="12.75" customHeight="1">
      <c r="A106" s="200"/>
      <c r="B106" s="200"/>
      <c r="C106" s="200" t="s">
        <v>367</v>
      </c>
      <c r="D106" s="200"/>
      <c r="E106" s="201"/>
      <c r="F106" s="201"/>
      <c r="G106" s="211">
        <f>SUM(G107:G110)</f>
        <v>32302.493659328509</v>
      </c>
      <c r="H106" s="211">
        <f>SUM(H107:H110)</f>
        <v>33805.054571685279</v>
      </c>
      <c r="I106" s="211">
        <f>SUM(I107:I110)</f>
        <v>33805.054571685279</v>
      </c>
      <c r="J106" s="211">
        <f>SUM(J107:J110)</f>
        <v>33009.0563634516</v>
      </c>
      <c r="K106" s="211"/>
      <c r="L106" s="211">
        <f t="shared" si="6"/>
        <v>97.645327841297444</v>
      </c>
      <c r="M106" s="211">
        <f t="shared" si="7"/>
        <v>97.645327841297444</v>
      </c>
      <c r="O106" s="53"/>
      <c r="P106" s="54"/>
      <c r="Q106" s="53"/>
      <c r="R106" s="53"/>
      <c r="S106" s="54"/>
      <c r="T106" s="54"/>
    </row>
    <row r="107" spans="1:20">
      <c r="A107" s="202"/>
      <c r="B107" s="202"/>
      <c r="C107" s="202"/>
      <c r="D107" s="202" t="s">
        <v>366</v>
      </c>
      <c r="E107" s="203"/>
      <c r="F107" s="203"/>
      <c r="G107" s="204">
        <v>5847.8332120304431</v>
      </c>
      <c r="H107" s="204">
        <v>5581.0568468008587</v>
      </c>
      <c r="I107" s="204">
        <v>5581.0568468008587</v>
      </c>
      <c r="J107" s="204">
        <v>5461.683488883943</v>
      </c>
      <c r="K107" s="204"/>
      <c r="L107" s="204">
        <f t="shared" ref="L107:L132" si="8">IFERROR(+J107/H107*100,"n.a")</f>
        <v>97.861097616568046</v>
      </c>
      <c r="M107" s="204">
        <f t="shared" ref="M107:M138" si="9">IFERROR(+J107/I107*100,"n.a.")</f>
        <v>97.861097616568046</v>
      </c>
      <c r="O107" s="53"/>
      <c r="P107" s="54"/>
      <c r="Q107" s="53"/>
      <c r="R107" s="53"/>
      <c r="S107" s="54"/>
      <c r="T107" s="54"/>
    </row>
    <row r="108" spans="1:20">
      <c r="A108" s="202"/>
      <c r="B108" s="202"/>
      <c r="C108" s="202"/>
      <c r="D108" s="202" t="s">
        <v>365</v>
      </c>
      <c r="E108" s="203"/>
      <c r="F108" s="203"/>
      <c r="G108" s="209">
        <v>7474.3265866250649</v>
      </c>
      <c r="H108" s="204">
        <v>7392.856423850084</v>
      </c>
      <c r="I108" s="204">
        <v>7392.856423850084</v>
      </c>
      <c r="J108" s="204">
        <v>7345.4402375455838</v>
      </c>
      <c r="K108" s="204"/>
      <c r="L108" s="209">
        <f t="shared" si="8"/>
        <v>99.358621572149957</v>
      </c>
      <c r="M108" s="209">
        <f t="shared" si="9"/>
        <v>99.358621572149957</v>
      </c>
      <c r="O108" s="53"/>
      <c r="P108" s="54"/>
      <c r="Q108" s="53"/>
      <c r="R108" s="53"/>
      <c r="S108" s="54"/>
      <c r="T108" s="54"/>
    </row>
    <row r="109" spans="1:20">
      <c r="A109" s="202"/>
      <c r="B109" s="202"/>
      <c r="C109" s="202"/>
      <c r="D109" s="202" t="s">
        <v>364</v>
      </c>
      <c r="E109" s="203"/>
      <c r="F109" s="203"/>
      <c r="G109" s="204">
        <v>18052.333860750401</v>
      </c>
      <c r="H109" s="204">
        <v>19799.136194026905</v>
      </c>
      <c r="I109" s="204">
        <v>19799.136194026905</v>
      </c>
      <c r="J109" s="204">
        <v>19189.840514783595</v>
      </c>
      <c r="K109" s="204"/>
      <c r="L109" s="204">
        <f t="shared" si="8"/>
        <v>96.922614838989162</v>
      </c>
      <c r="M109" s="204">
        <f t="shared" si="9"/>
        <v>96.922614838989162</v>
      </c>
      <c r="O109" s="53"/>
      <c r="P109" s="54"/>
      <c r="Q109" s="53"/>
      <c r="R109" s="53"/>
      <c r="S109" s="54"/>
      <c r="T109" s="54"/>
    </row>
    <row r="110" spans="1:20">
      <c r="A110" s="202"/>
      <c r="B110" s="202"/>
      <c r="C110" s="203"/>
      <c r="D110" s="203" t="s">
        <v>43</v>
      </c>
      <c r="E110" s="203"/>
      <c r="F110" s="203"/>
      <c r="G110" s="209">
        <v>927.99999992259723</v>
      </c>
      <c r="H110" s="204">
        <v>1032.0051070074317</v>
      </c>
      <c r="I110" s="204">
        <v>1032.0051070074317</v>
      </c>
      <c r="J110" s="204">
        <v>1012.0921222384803</v>
      </c>
      <c r="K110" s="204"/>
      <c r="L110" s="209">
        <f t="shared" si="8"/>
        <v>98.070456760946243</v>
      </c>
      <c r="M110" s="209">
        <f t="shared" si="9"/>
        <v>98.070456760946243</v>
      </c>
      <c r="O110" s="53"/>
      <c r="P110" s="54"/>
      <c r="Q110" s="53"/>
      <c r="R110" s="53"/>
      <c r="S110" s="54"/>
      <c r="T110" s="54"/>
    </row>
    <row r="111" spans="1:20" s="177" customFormat="1" ht="12.75" customHeight="1">
      <c r="A111" s="198" t="s">
        <v>363</v>
      </c>
      <c r="B111" s="198"/>
      <c r="C111" s="198"/>
      <c r="D111" s="198"/>
      <c r="E111" s="198"/>
      <c r="F111" s="198"/>
      <c r="G111" s="199">
        <f>+G112</f>
        <v>574.15571689560022</v>
      </c>
      <c r="H111" s="199">
        <f>+H112</f>
        <v>1921.0492407008599</v>
      </c>
      <c r="I111" s="199">
        <f>+I112</f>
        <v>1921.0492407008599</v>
      </c>
      <c r="J111" s="199">
        <f>+J112</f>
        <v>1738.0547755729845</v>
      </c>
      <c r="K111" s="199"/>
      <c r="L111" s="199">
        <f t="shared" si="8"/>
        <v>90.474243905319511</v>
      </c>
      <c r="M111" s="199">
        <f t="shared" si="9"/>
        <v>90.474243905319511</v>
      </c>
      <c r="O111" s="53"/>
      <c r="P111" s="54"/>
      <c r="Q111" s="53"/>
      <c r="R111" s="53"/>
      <c r="S111" s="54"/>
      <c r="T111" s="54"/>
    </row>
    <row r="112" spans="1:20" s="177" customFormat="1" ht="12.75" customHeight="1">
      <c r="A112" s="200"/>
      <c r="B112" s="200" t="s">
        <v>362</v>
      </c>
      <c r="C112" s="200"/>
      <c r="D112" s="200"/>
      <c r="E112" s="201"/>
      <c r="F112" s="201"/>
      <c r="G112" s="197">
        <f>+G113+G115</f>
        <v>574.15571689560022</v>
      </c>
      <c r="H112" s="197">
        <f>+H113+H115</f>
        <v>1921.0492407008599</v>
      </c>
      <c r="I112" s="197">
        <f>+I113+I115</f>
        <v>1921.0492407008599</v>
      </c>
      <c r="J112" s="197">
        <f>+J113+J115</f>
        <v>1738.0547755729845</v>
      </c>
      <c r="K112" s="197"/>
      <c r="L112" s="197">
        <f t="shared" si="8"/>
        <v>90.474243905319511</v>
      </c>
      <c r="M112" s="197">
        <f t="shared" si="9"/>
        <v>90.474243905319511</v>
      </c>
      <c r="O112" s="53"/>
      <c r="P112" s="54"/>
      <c r="Q112" s="53"/>
      <c r="R112" s="53"/>
      <c r="S112" s="54"/>
      <c r="T112" s="54"/>
    </row>
    <row r="113" spans="1:20" s="177" customFormat="1" ht="12.75" customHeight="1">
      <c r="A113" s="200"/>
      <c r="B113" s="200"/>
      <c r="C113" s="200" t="s">
        <v>361</v>
      </c>
      <c r="D113" s="200"/>
      <c r="E113" s="201"/>
      <c r="F113" s="201"/>
      <c r="G113" s="211">
        <f>+G114</f>
        <v>35</v>
      </c>
      <c r="H113" s="211">
        <f>+H114</f>
        <v>35</v>
      </c>
      <c r="I113" s="211">
        <f>+I114</f>
        <v>35</v>
      </c>
      <c r="J113" s="211">
        <f>+J114</f>
        <v>34.0343205</v>
      </c>
      <c r="K113" s="211"/>
      <c r="L113" s="211">
        <f t="shared" si="8"/>
        <v>97.24091571428572</v>
      </c>
      <c r="M113" s="211">
        <f t="shared" si="9"/>
        <v>97.24091571428572</v>
      </c>
      <c r="O113" s="53"/>
      <c r="P113" s="54"/>
      <c r="Q113" s="53"/>
      <c r="R113" s="53"/>
      <c r="S113" s="54"/>
      <c r="T113" s="54"/>
    </row>
    <row r="114" spans="1:20">
      <c r="A114" s="202"/>
      <c r="B114" s="202"/>
      <c r="C114" s="202"/>
      <c r="D114" s="202" t="s">
        <v>360</v>
      </c>
      <c r="E114" s="203"/>
      <c r="F114" s="203"/>
      <c r="G114" s="204">
        <v>35</v>
      </c>
      <c r="H114" s="204">
        <v>35</v>
      </c>
      <c r="I114" s="204">
        <v>35</v>
      </c>
      <c r="J114" s="204">
        <v>34.0343205</v>
      </c>
      <c r="K114" s="204"/>
      <c r="L114" s="204">
        <f t="shared" si="8"/>
        <v>97.24091571428572</v>
      </c>
      <c r="M114" s="204">
        <f t="shared" si="9"/>
        <v>97.24091571428572</v>
      </c>
      <c r="O114" s="53"/>
      <c r="P114" s="54"/>
      <c r="Q114" s="53"/>
      <c r="R114" s="53"/>
      <c r="S114" s="54"/>
      <c r="T114" s="54"/>
    </row>
    <row r="115" spans="1:20" s="177" customFormat="1" ht="12.75" customHeight="1">
      <c r="A115" s="200"/>
      <c r="B115" s="200"/>
      <c r="C115" s="200" t="s">
        <v>335</v>
      </c>
      <c r="D115" s="200"/>
      <c r="E115" s="201"/>
      <c r="F115" s="201"/>
      <c r="G115" s="211">
        <f>+G116</f>
        <v>539.15571689560022</v>
      </c>
      <c r="H115" s="211">
        <f>+H116</f>
        <v>1886.0492407008599</v>
      </c>
      <c r="I115" s="211">
        <f>+I116</f>
        <v>1886.0492407008599</v>
      </c>
      <c r="J115" s="211">
        <f>+J116</f>
        <v>1704.0204550729845</v>
      </c>
      <c r="K115" s="211"/>
      <c r="L115" s="211">
        <f t="shared" si="8"/>
        <v>90.348672680452751</v>
      </c>
      <c r="M115" s="211">
        <f t="shared" si="9"/>
        <v>90.348672680452751</v>
      </c>
      <c r="O115" s="53"/>
      <c r="P115" s="54"/>
      <c r="Q115" s="53"/>
      <c r="R115" s="53"/>
      <c r="S115" s="54"/>
      <c r="T115" s="54"/>
    </row>
    <row r="116" spans="1:20">
      <c r="A116" s="202"/>
      <c r="B116" s="202"/>
      <c r="C116" s="202"/>
      <c r="D116" s="202" t="s">
        <v>359</v>
      </c>
      <c r="E116" s="203"/>
      <c r="F116" s="203"/>
      <c r="G116" s="204">
        <v>539.15571689560022</v>
      </c>
      <c r="H116" s="204">
        <v>1886.0492407008599</v>
      </c>
      <c r="I116" s="204">
        <v>1886.0492407008599</v>
      </c>
      <c r="J116" s="204">
        <v>1704.0204550729845</v>
      </c>
      <c r="K116" s="204"/>
      <c r="L116" s="204">
        <f t="shared" si="8"/>
        <v>90.348672680452751</v>
      </c>
      <c r="M116" s="204">
        <f t="shared" si="9"/>
        <v>90.348672680452751</v>
      </c>
      <c r="O116" s="53"/>
      <c r="P116" s="54"/>
      <c r="Q116" s="53"/>
      <c r="R116" s="53"/>
      <c r="S116" s="54"/>
      <c r="T116" s="54"/>
    </row>
    <row r="117" spans="1:20" s="177" customFormat="1" ht="12.75" customHeight="1">
      <c r="A117" s="198" t="s">
        <v>358</v>
      </c>
      <c r="B117" s="198"/>
      <c r="C117" s="198"/>
      <c r="D117" s="198"/>
      <c r="E117" s="198"/>
      <c r="F117" s="198"/>
      <c r="G117" s="199">
        <f>+G118+G134+G145+G148</f>
        <v>102500.04288246362</v>
      </c>
      <c r="H117" s="199">
        <f>+H118+H134+H145+H148</f>
        <v>91477.052825115825</v>
      </c>
      <c r="I117" s="199">
        <f>+I118+I134+I145+I148</f>
        <v>91477.052825115825</v>
      </c>
      <c r="J117" s="199">
        <f>+J118+J134+J145+J148</f>
        <v>90762.510099988023</v>
      </c>
      <c r="K117" s="199"/>
      <c r="L117" s="199">
        <f t="shared" si="8"/>
        <v>99.21888309356244</v>
      </c>
      <c r="M117" s="199">
        <f t="shared" si="9"/>
        <v>99.21888309356244</v>
      </c>
      <c r="O117" s="53"/>
      <c r="P117" s="54"/>
      <c r="Q117" s="53"/>
      <c r="R117" s="53"/>
      <c r="S117" s="54"/>
      <c r="T117" s="54"/>
    </row>
    <row r="118" spans="1:20" s="177" customFormat="1" ht="12.75" customHeight="1">
      <c r="A118" s="200"/>
      <c r="B118" s="200" t="s">
        <v>357</v>
      </c>
      <c r="C118" s="200"/>
      <c r="D118" s="200"/>
      <c r="E118" s="201"/>
      <c r="F118" s="201"/>
      <c r="G118" s="197">
        <f>+G119+G132+G121+G125</f>
        <v>68091.656922954615</v>
      </c>
      <c r="H118" s="197">
        <f>+H119+H132+H121+H125</f>
        <v>61349.412189994968</v>
      </c>
      <c r="I118" s="197">
        <f>+I119+I132+I121+I125</f>
        <v>61349.412189994968</v>
      </c>
      <c r="J118" s="197">
        <f>+J119+J132+J121+J125</f>
        <v>60729.100565269764</v>
      </c>
      <c r="K118" s="197"/>
      <c r="L118" s="197">
        <f t="shared" si="8"/>
        <v>98.98888741948474</v>
      </c>
      <c r="M118" s="197">
        <f t="shared" si="9"/>
        <v>98.98888741948474</v>
      </c>
      <c r="O118" s="53"/>
      <c r="P118" s="54"/>
      <c r="Q118" s="53"/>
      <c r="R118" s="53"/>
      <c r="S118" s="54"/>
      <c r="T118" s="54"/>
    </row>
    <row r="119" spans="1:20" s="177" customFormat="1" ht="12.75" customHeight="1">
      <c r="A119" s="200"/>
      <c r="B119" s="200"/>
      <c r="C119" s="201" t="s">
        <v>356</v>
      </c>
      <c r="D119" s="201"/>
      <c r="E119" s="201"/>
      <c r="F119" s="201"/>
      <c r="G119" s="197">
        <f>+G120</f>
        <v>75</v>
      </c>
      <c r="H119" s="197">
        <f>+H120</f>
        <v>69.862378209999989</v>
      </c>
      <c r="I119" s="197">
        <f>+I120</f>
        <v>69.862378209999989</v>
      </c>
      <c r="J119" s="197">
        <f>+J120</f>
        <v>62.894799380000002</v>
      </c>
      <c r="K119" s="197"/>
      <c r="L119" s="197">
        <f t="shared" si="8"/>
        <v>90.026708210453307</v>
      </c>
      <c r="M119" s="197">
        <f t="shared" si="9"/>
        <v>90.026708210453307</v>
      </c>
      <c r="O119" s="53"/>
      <c r="P119" s="54"/>
      <c r="Q119" s="53"/>
      <c r="R119" s="53"/>
      <c r="S119" s="54"/>
      <c r="T119" s="54"/>
    </row>
    <row r="120" spans="1:20">
      <c r="A120" s="202"/>
      <c r="B120" s="202"/>
      <c r="C120" s="202"/>
      <c r="D120" s="202" t="s">
        <v>353</v>
      </c>
      <c r="E120" s="203"/>
      <c r="F120" s="203"/>
      <c r="G120" s="204">
        <v>75</v>
      </c>
      <c r="H120" s="204">
        <v>69.862378209999989</v>
      </c>
      <c r="I120" s="204">
        <v>69.862378209999989</v>
      </c>
      <c r="J120" s="204">
        <v>62.894799380000002</v>
      </c>
      <c r="K120" s="204"/>
      <c r="L120" s="204">
        <f t="shared" si="8"/>
        <v>90.026708210453307</v>
      </c>
      <c r="M120" s="204">
        <f t="shared" si="9"/>
        <v>90.026708210453307</v>
      </c>
      <c r="O120" s="53"/>
      <c r="P120" s="54"/>
      <c r="Q120" s="53"/>
      <c r="R120" s="53"/>
      <c r="S120" s="54"/>
      <c r="T120" s="54"/>
    </row>
    <row r="121" spans="1:20" s="177" customFormat="1" ht="12.75" customHeight="1">
      <c r="A121" s="200"/>
      <c r="B121" s="200"/>
      <c r="C121" s="200" t="s">
        <v>293</v>
      </c>
      <c r="D121" s="200"/>
      <c r="E121" s="201"/>
      <c r="F121" s="201"/>
      <c r="G121" s="211">
        <f>+G122</f>
        <v>13140.829389999999</v>
      </c>
      <c r="H121" s="211">
        <f>+H122</f>
        <v>11941.696372960001</v>
      </c>
      <c r="I121" s="211">
        <f>+I122</f>
        <v>11941.696372960001</v>
      </c>
      <c r="J121" s="211">
        <f>+J122</f>
        <v>11781.109889799998</v>
      </c>
      <c r="K121" s="211"/>
      <c r="L121" s="211">
        <f t="shared" si="8"/>
        <v>98.655245635589722</v>
      </c>
      <c r="M121" s="211">
        <f t="shared" si="9"/>
        <v>98.655245635589722</v>
      </c>
      <c r="O121" s="53"/>
      <c r="P121" s="54"/>
      <c r="Q121" s="53"/>
      <c r="R121" s="53"/>
      <c r="S121" s="54"/>
      <c r="T121" s="54"/>
    </row>
    <row r="122" spans="1:20" s="177" customFormat="1" ht="12.75" customHeight="1">
      <c r="A122" s="200"/>
      <c r="B122" s="200"/>
      <c r="C122" s="200"/>
      <c r="D122" s="200" t="s">
        <v>352</v>
      </c>
      <c r="E122" s="201"/>
      <c r="F122" s="201"/>
      <c r="G122" s="211">
        <f>SUM(G123:G124)</f>
        <v>13140.829389999999</v>
      </c>
      <c r="H122" s="211">
        <f>SUM(H123:H124)</f>
        <v>11941.696372960001</v>
      </c>
      <c r="I122" s="211">
        <f>SUM(I123:I124)</f>
        <v>11941.696372960001</v>
      </c>
      <c r="J122" s="211">
        <f>SUM(J123:J124)</f>
        <v>11781.109889799998</v>
      </c>
      <c r="K122" s="211"/>
      <c r="L122" s="211">
        <f t="shared" si="8"/>
        <v>98.655245635589722</v>
      </c>
      <c r="M122" s="211">
        <f t="shared" si="9"/>
        <v>98.655245635589722</v>
      </c>
      <c r="O122" s="53"/>
      <c r="P122" s="54"/>
      <c r="Q122" s="53"/>
      <c r="R122" s="53"/>
      <c r="S122" s="54"/>
      <c r="T122" s="54"/>
    </row>
    <row r="123" spans="1:20">
      <c r="A123" s="202"/>
      <c r="B123" s="202"/>
      <c r="C123" s="203"/>
      <c r="D123" s="203"/>
      <c r="E123" s="203" t="s">
        <v>355</v>
      </c>
      <c r="F123" s="203"/>
      <c r="G123" s="209">
        <v>8883.6874889999999</v>
      </c>
      <c r="H123" s="204">
        <v>8819.1321153100016</v>
      </c>
      <c r="I123" s="204">
        <v>8819.1321153100016</v>
      </c>
      <c r="J123" s="204">
        <v>8784.7188981199979</v>
      </c>
      <c r="K123" s="204"/>
      <c r="L123" s="209">
        <f t="shared" si="8"/>
        <v>99.609789072892312</v>
      </c>
      <c r="M123" s="209">
        <f t="shared" si="9"/>
        <v>99.609789072892312</v>
      </c>
      <c r="O123" s="53"/>
      <c r="P123" s="54"/>
      <c r="Q123" s="53"/>
      <c r="R123" s="53"/>
      <c r="S123" s="54"/>
      <c r="T123" s="54"/>
    </row>
    <row r="124" spans="1:20">
      <c r="A124" s="202"/>
      <c r="B124" s="202"/>
      <c r="C124" s="202"/>
      <c r="D124" s="202"/>
      <c r="E124" s="203" t="s">
        <v>354</v>
      </c>
      <c r="F124" s="203"/>
      <c r="G124" s="204">
        <v>4257.141901</v>
      </c>
      <c r="H124" s="204">
        <v>3122.5642576499995</v>
      </c>
      <c r="I124" s="204">
        <v>3122.5642576499995</v>
      </c>
      <c r="J124" s="204">
        <v>2996.3909916799998</v>
      </c>
      <c r="K124" s="204"/>
      <c r="L124" s="212">
        <f t="shared" si="8"/>
        <v>95.959306020336115</v>
      </c>
      <c r="M124" s="212">
        <f t="shared" si="9"/>
        <v>95.959306020336115</v>
      </c>
      <c r="O124" s="53"/>
      <c r="P124" s="54"/>
      <c r="Q124" s="53"/>
      <c r="R124" s="53"/>
      <c r="S124" s="54"/>
      <c r="T124" s="54"/>
    </row>
    <row r="125" spans="1:20" s="177" customFormat="1" ht="12.75" customHeight="1">
      <c r="A125" s="200"/>
      <c r="B125" s="200"/>
      <c r="C125" s="200" t="s">
        <v>335</v>
      </c>
      <c r="D125" s="200"/>
      <c r="E125" s="201"/>
      <c r="F125" s="201"/>
      <c r="G125" s="211">
        <f>+G126+G127</f>
        <v>48786.891716954618</v>
      </c>
      <c r="H125" s="211">
        <f>+H126+H127</f>
        <v>43686.049988264967</v>
      </c>
      <c r="I125" s="211">
        <f>+I126+I127</f>
        <v>43686.049988264967</v>
      </c>
      <c r="J125" s="211">
        <f>+J126+J127</f>
        <v>43326.615393329761</v>
      </c>
      <c r="K125" s="211"/>
      <c r="L125" s="213">
        <f t="shared" si="8"/>
        <v>99.177232560435741</v>
      </c>
      <c r="M125" s="213">
        <f t="shared" si="9"/>
        <v>99.177232560435741</v>
      </c>
      <c r="O125" s="53"/>
      <c r="P125" s="54"/>
      <c r="Q125" s="53"/>
      <c r="R125" s="53"/>
      <c r="S125" s="54"/>
      <c r="T125" s="54"/>
    </row>
    <row r="126" spans="1:20" s="177" customFormat="1">
      <c r="A126" s="200"/>
      <c r="B126" s="200"/>
      <c r="C126" s="200"/>
      <c r="D126" s="214" t="s">
        <v>353</v>
      </c>
      <c r="E126" s="214"/>
      <c r="F126" s="214"/>
      <c r="G126" s="211">
        <v>164.01518420000002</v>
      </c>
      <c r="H126" s="211">
        <v>115.1641182545</v>
      </c>
      <c r="I126" s="211">
        <v>115.1641182545</v>
      </c>
      <c r="J126" s="211">
        <v>91.199379988499985</v>
      </c>
      <c r="K126" s="211"/>
      <c r="L126" s="209">
        <f t="shared" si="8"/>
        <v>79.190794294937788</v>
      </c>
      <c r="M126" s="209">
        <f t="shared" si="9"/>
        <v>79.190794294937788</v>
      </c>
      <c r="O126" s="53"/>
      <c r="P126" s="54"/>
      <c r="Q126" s="53"/>
      <c r="R126" s="53"/>
      <c r="S126" s="54"/>
      <c r="T126" s="54"/>
    </row>
    <row r="127" spans="1:20" s="177" customFormat="1" ht="12.75" customHeight="1">
      <c r="A127" s="200"/>
      <c r="B127" s="200"/>
      <c r="C127" s="200"/>
      <c r="D127" s="214" t="s">
        <v>352</v>
      </c>
      <c r="E127" s="214"/>
      <c r="F127" s="214"/>
      <c r="G127" s="211">
        <f>SUM(G128:G131)</f>
        <v>48622.876532754621</v>
      </c>
      <c r="H127" s="211">
        <f>SUM(H128:H131)</f>
        <v>43570.885870010468</v>
      </c>
      <c r="I127" s="211">
        <f>SUM(I128:I131)</f>
        <v>43570.885870010468</v>
      </c>
      <c r="J127" s="211">
        <f>SUM(J128:J131)</f>
        <v>43235.416013341259</v>
      </c>
      <c r="K127" s="211"/>
      <c r="L127" s="211">
        <f t="shared" si="8"/>
        <v>99.230059591466528</v>
      </c>
      <c r="M127" s="211">
        <f t="shared" si="9"/>
        <v>99.230059591466528</v>
      </c>
      <c r="O127" s="53"/>
      <c r="P127" s="54"/>
      <c r="Q127" s="53"/>
      <c r="R127" s="53"/>
      <c r="S127" s="54"/>
      <c r="T127" s="54"/>
    </row>
    <row r="128" spans="1:20">
      <c r="A128" s="202"/>
      <c r="B128" s="202"/>
      <c r="C128" s="202"/>
      <c r="D128" s="202"/>
      <c r="E128" s="203" t="s">
        <v>351</v>
      </c>
      <c r="F128" s="203"/>
      <c r="G128" s="204">
        <v>246.85813497599995</v>
      </c>
      <c r="H128" s="204">
        <v>326.46062363631006</v>
      </c>
      <c r="I128" s="204">
        <v>326.46062363631006</v>
      </c>
      <c r="J128" s="204">
        <v>297.56437572009003</v>
      </c>
      <c r="K128" s="204"/>
      <c r="L128" s="212">
        <f t="shared" si="8"/>
        <v>91.148626871333931</v>
      </c>
      <c r="M128" s="212">
        <f t="shared" si="9"/>
        <v>91.148626871333931</v>
      </c>
      <c r="O128" s="53"/>
      <c r="P128" s="54"/>
      <c r="Q128" s="53"/>
      <c r="R128" s="53"/>
      <c r="S128" s="54"/>
      <c r="T128" s="54"/>
    </row>
    <row r="129" spans="1:20">
      <c r="A129" s="202"/>
      <c r="B129" s="202"/>
      <c r="C129" s="202"/>
      <c r="D129" s="202"/>
      <c r="E129" s="203" t="s">
        <v>350</v>
      </c>
      <c r="F129" s="203"/>
      <c r="G129" s="204">
        <v>11344.554154698</v>
      </c>
      <c r="H129" s="204">
        <v>9454.4395312660163</v>
      </c>
      <c r="I129" s="204">
        <v>9454.4395312660163</v>
      </c>
      <c r="J129" s="204">
        <v>9441.1390444093431</v>
      </c>
      <c r="K129" s="204"/>
      <c r="L129" s="212">
        <f t="shared" si="8"/>
        <v>99.859320197535894</v>
      </c>
      <c r="M129" s="212">
        <f t="shared" si="9"/>
        <v>99.859320197535894</v>
      </c>
      <c r="O129" s="53"/>
      <c r="P129" s="54"/>
      <c r="Q129" s="53"/>
      <c r="R129" s="53"/>
      <c r="S129" s="54"/>
      <c r="T129" s="54"/>
    </row>
    <row r="130" spans="1:20">
      <c r="A130" s="202"/>
      <c r="B130" s="202"/>
      <c r="C130" s="202"/>
      <c r="D130" s="202"/>
      <c r="E130" s="203" t="s">
        <v>260</v>
      </c>
      <c r="F130" s="203"/>
      <c r="G130" s="204">
        <v>36875.682212320622</v>
      </c>
      <c r="H130" s="204">
        <v>33570.592489348135</v>
      </c>
      <c r="I130" s="204">
        <v>33570.592489348135</v>
      </c>
      <c r="J130" s="204">
        <v>33289.741995697019</v>
      </c>
      <c r="K130" s="204"/>
      <c r="L130" s="212">
        <f t="shared" si="8"/>
        <v>99.163403226379671</v>
      </c>
      <c r="M130" s="212">
        <f t="shared" si="9"/>
        <v>99.163403226379671</v>
      </c>
      <c r="O130" s="53"/>
      <c r="P130" s="54"/>
      <c r="Q130" s="53"/>
      <c r="R130" s="53"/>
      <c r="S130" s="54"/>
      <c r="T130" s="54"/>
    </row>
    <row r="131" spans="1:20">
      <c r="A131" s="202"/>
      <c r="B131" s="202"/>
      <c r="C131" s="202"/>
      <c r="D131" s="202"/>
      <c r="E131" s="203" t="s">
        <v>349</v>
      </c>
      <c r="F131" s="203"/>
      <c r="G131" s="204">
        <v>155.78203076</v>
      </c>
      <c r="H131" s="204">
        <v>219.39322575999995</v>
      </c>
      <c r="I131" s="204">
        <v>219.39322575999995</v>
      </c>
      <c r="J131" s="204">
        <v>206.97059751479995</v>
      </c>
      <c r="K131" s="204"/>
      <c r="L131" s="212">
        <f t="shared" si="8"/>
        <v>94.337733901232923</v>
      </c>
      <c r="M131" s="212">
        <f t="shared" si="9"/>
        <v>94.337733901232923</v>
      </c>
      <c r="O131" s="53"/>
      <c r="P131" s="54"/>
      <c r="Q131" s="53"/>
      <c r="R131" s="53"/>
      <c r="S131" s="54"/>
      <c r="T131" s="54"/>
    </row>
    <row r="132" spans="1:20" s="177" customFormat="1" ht="12.75" customHeight="1">
      <c r="A132" s="200"/>
      <c r="B132" s="200"/>
      <c r="C132" s="200" t="s">
        <v>348</v>
      </c>
      <c r="D132" s="200"/>
      <c r="E132" s="201"/>
      <c r="F132" s="201"/>
      <c r="G132" s="211">
        <f>+G133</f>
        <v>6088.9358160000002</v>
      </c>
      <c r="H132" s="211">
        <f>+H133</f>
        <v>5651.8034505600026</v>
      </c>
      <c r="I132" s="211">
        <f>+I133</f>
        <v>5651.8034505600026</v>
      </c>
      <c r="J132" s="211">
        <f>+J133</f>
        <v>5558.480482760001</v>
      </c>
      <c r="K132" s="211"/>
      <c r="L132" s="211">
        <f t="shared" si="8"/>
        <v>98.348793113271569</v>
      </c>
      <c r="M132" s="211">
        <f t="shared" si="9"/>
        <v>98.348793113271569</v>
      </c>
      <c r="O132" s="53"/>
      <c r="P132" s="54"/>
      <c r="Q132" s="53"/>
      <c r="R132" s="53"/>
      <c r="S132" s="54"/>
      <c r="T132" s="54"/>
    </row>
    <row r="133" spans="1:20">
      <c r="A133" s="202"/>
      <c r="B133" s="202"/>
      <c r="C133" s="202"/>
      <c r="D133" s="202" t="s">
        <v>347</v>
      </c>
      <c r="E133" s="203"/>
      <c r="F133" s="203"/>
      <c r="G133" s="204">
        <v>6088.9358160000002</v>
      </c>
      <c r="H133" s="204">
        <v>5651.8034505600026</v>
      </c>
      <c r="I133" s="204">
        <v>5651.8034505600026</v>
      </c>
      <c r="J133" s="204">
        <v>5558.480482760001</v>
      </c>
      <c r="K133" s="204"/>
      <c r="L133" s="204">
        <v>91.757300309999977</v>
      </c>
      <c r="M133" s="204">
        <f t="shared" si="9"/>
        <v>98.348793113271569</v>
      </c>
      <c r="O133" s="53"/>
      <c r="P133" s="54"/>
      <c r="Q133" s="53"/>
      <c r="R133" s="53"/>
      <c r="S133" s="54"/>
      <c r="T133" s="54"/>
    </row>
    <row r="134" spans="1:20" s="177" customFormat="1" ht="12.75" customHeight="1">
      <c r="A134" s="200"/>
      <c r="B134" s="200" t="s">
        <v>346</v>
      </c>
      <c r="C134" s="200"/>
      <c r="D134" s="200"/>
      <c r="E134" s="201"/>
      <c r="F134" s="201"/>
      <c r="G134" s="197">
        <f>+G135+G140</f>
        <v>32651.890502307</v>
      </c>
      <c r="H134" s="197">
        <f>+H135+H140</f>
        <v>28112.045177918866</v>
      </c>
      <c r="I134" s="197">
        <f>+I135+I140</f>
        <v>28112.045177918866</v>
      </c>
      <c r="J134" s="197">
        <f>+J135+J140</f>
        <v>28018.116418067173</v>
      </c>
      <c r="K134" s="197"/>
      <c r="L134" s="197">
        <f t="shared" ref="L134:L165" si="10">IFERROR(+J134/H134*100,"n.a")</f>
        <v>99.665877173797838</v>
      </c>
      <c r="M134" s="197">
        <f t="shared" si="9"/>
        <v>99.665877173797838</v>
      </c>
      <c r="O134" s="53"/>
      <c r="P134" s="54"/>
      <c r="Q134" s="53"/>
      <c r="R134" s="53"/>
      <c r="S134" s="54"/>
      <c r="T134" s="54"/>
    </row>
    <row r="135" spans="1:20" s="177" customFormat="1" ht="12.75" customHeight="1">
      <c r="A135" s="200"/>
      <c r="B135" s="200"/>
      <c r="C135" s="201" t="s">
        <v>305</v>
      </c>
      <c r="D135" s="201"/>
      <c r="E135" s="201"/>
      <c r="F135" s="201"/>
      <c r="G135" s="197">
        <f>+G136+G138</f>
        <v>2648.2633999999998</v>
      </c>
      <c r="H135" s="197">
        <f>+H136+H138</f>
        <v>2639.6978248199998</v>
      </c>
      <c r="I135" s="197">
        <f>+I136+I138</f>
        <v>2639.6978248199998</v>
      </c>
      <c r="J135" s="197">
        <f>+J136+J138</f>
        <v>2639.4898515300001</v>
      </c>
      <c r="K135" s="197"/>
      <c r="L135" s="197">
        <f t="shared" si="10"/>
        <v>99.992121322067845</v>
      </c>
      <c r="M135" s="197">
        <f t="shared" si="9"/>
        <v>99.992121322067845</v>
      </c>
      <c r="O135" s="53"/>
      <c r="P135" s="54"/>
      <c r="Q135" s="53"/>
      <c r="R135" s="53"/>
      <c r="S135" s="54"/>
      <c r="T135" s="54"/>
    </row>
    <row r="136" spans="1:20" s="177" customFormat="1" ht="12.75" customHeight="1">
      <c r="A136" s="200"/>
      <c r="B136" s="200"/>
      <c r="C136" s="200"/>
      <c r="D136" s="200" t="s">
        <v>345</v>
      </c>
      <c r="E136" s="201"/>
      <c r="F136" s="201"/>
      <c r="G136" s="211">
        <f>+G137</f>
        <v>50.276145</v>
      </c>
      <c r="H136" s="211">
        <f>+H137</f>
        <v>85.032616300000015</v>
      </c>
      <c r="I136" s="211">
        <f>+I137</f>
        <v>85.032616300000015</v>
      </c>
      <c r="J136" s="211">
        <f>+J137</f>
        <v>84.875550379999993</v>
      </c>
      <c r="K136" s="211"/>
      <c r="L136" s="213">
        <f t="shared" si="10"/>
        <v>99.815287442825607</v>
      </c>
      <c r="M136" s="213">
        <f t="shared" si="9"/>
        <v>99.815287442825607</v>
      </c>
      <c r="O136" s="53"/>
      <c r="P136" s="54"/>
      <c r="Q136" s="53"/>
      <c r="R136" s="53"/>
      <c r="S136" s="54"/>
      <c r="T136" s="54"/>
    </row>
    <row r="137" spans="1:20" ht="12.75" customHeight="1">
      <c r="A137" s="202"/>
      <c r="B137" s="202"/>
      <c r="C137" s="203"/>
      <c r="D137" s="203"/>
      <c r="E137" s="203" t="s">
        <v>344</v>
      </c>
      <c r="F137" s="203"/>
      <c r="G137" s="209">
        <v>50.276145</v>
      </c>
      <c r="H137" s="204">
        <v>85.032616300000015</v>
      </c>
      <c r="I137" s="204">
        <v>85.032616300000015</v>
      </c>
      <c r="J137" s="204">
        <v>84.875550379999993</v>
      </c>
      <c r="K137" s="204"/>
      <c r="L137" s="209">
        <f t="shared" si="10"/>
        <v>99.815287442825607</v>
      </c>
      <c r="M137" s="209">
        <f t="shared" si="9"/>
        <v>99.815287442825607</v>
      </c>
      <c r="O137" s="53"/>
      <c r="P137" s="54"/>
      <c r="Q137" s="53"/>
      <c r="R137" s="53"/>
      <c r="S137" s="54"/>
      <c r="T137" s="54"/>
    </row>
    <row r="138" spans="1:20" s="177" customFormat="1" ht="12.75" customHeight="1">
      <c r="A138" s="200"/>
      <c r="B138" s="200"/>
      <c r="C138" s="200"/>
      <c r="D138" s="200" t="s">
        <v>189</v>
      </c>
      <c r="E138" s="201"/>
      <c r="F138" s="201"/>
      <c r="G138" s="211">
        <f>+G139</f>
        <v>2597.987255</v>
      </c>
      <c r="H138" s="211">
        <f>+H139</f>
        <v>2554.6652085199999</v>
      </c>
      <c r="I138" s="211">
        <f>+I139</f>
        <v>2554.6652085199999</v>
      </c>
      <c r="J138" s="211">
        <f>+J139</f>
        <v>2554.6143011500003</v>
      </c>
      <c r="K138" s="211"/>
      <c r="L138" s="213">
        <f t="shared" si="10"/>
        <v>99.998007278220655</v>
      </c>
      <c r="M138" s="213">
        <f t="shared" si="9"/>
        <v>99.998007278220655</v>
      </c>
      <c r="O138" s="53"/>
      <c r="P138" s="54"/>
      <c r="Q138" s="53"/>
      <c r="R138" s="53"/>
      <c r="S138" s="54"/>
      <c r="T138" s="54"/>
    </row>
    <row r="139" spans="1:20" ht="12.75" customHeight="1">
      <c r="A139" s="202"/>
      <c r="B139" s="202"/>
      <c r="C139" s="202"/>
      <c r="D139" s="202"/>
      <c r="E139" s="203" t="s">
        <v>343</v>
      </c>
      <c r="F139" s="203"/>
      <c r="G139" s="204">
        <v>2597.987255</v>
      </c>
      <c r="H139" s="204">
        <v>2554.6652085199999</v>
      </c>
      <c r="I139" s="204">
        <v>2554.6652085199999</v>
      </c>
      <c r="J139" s="204">
        <v>2554.6143011500003</v>
      </c>
      <c r="K139" s="204"/>
      <c r="L139" s="212">
        <f t="shared" si="10"/>
        <v>99.998007278220655</v>
      </c>
      <c r="M139" s="212">
        <f t="shared" ref="M139:M170" si="11">IFERROR(+J139/I139*100,"n.a.")</f>
        <v>99.998007278220655</v>
      </c>
      <c r="O139" s="53"/>
      <c r="P139" s="54"/>
      <c r="Q139" s="53"/>
      <c r="R139" s="53"/>
      <c r="S139" s="54"/>
      <c r="T139" s="54"/>
    </row>
    <row r="140" spans="1:20" s="177" customFormat="1" ht="12.75" customHeight="1">
      <c r="A140" s="200"/>
      <c r="B140" s="200"/>
      <c r="C140" s="200" t="s">
        <v>335</v>
      </c>
      <c r="D140" s="200"/>
      <c r="E140" s="201"/>
      <c r="F140" s="201"/>
      <c r="G140" s="197">
        <f>SUM(G141:G144)</f>
        <v>30003.627102307</v>
      </c>
      <c r="H140" s="197">
        <f>SUM(H141:H144)</f>
        <v>25472.347353098867</v>
      </c>
      <c r="I140" s="197">
        <f>SUM(I141:I144)</f>
        <v>25472.347353098867</v>
      </c>
      <c r="J140" s="197">
        <f>SUM(J141:J144)</f>
        <v>25378.626566537172</v>
      </c>
      <c r="K140" s="197"/>
      <c r="L140" s="197">
        <f t="shared" si="10"/>
        <v>99.6320685123262</v>
      </c>
      <c r="M140" s="197">
        <f t="shared" si="11"/>
        <v>99.6320685123262</v>
      </c>
      <c r="O140" s="53"/>
      <c r="P140" s="54"/>
      <c r="Q140" s="53"/>
      <c r="R140" s="53"/>
      <c r="S140" s="54"/>
      <c r="T140" s="54"/>
    </row>
    <row r="141" spans="1:20">
      <c r="A141" s="202"/>
      <c r="B141" s="202"/>
      <c r="C141" s="203"/>
      <c r="D141" s="203" t="s">
        <v>342</v>
      </c>
      <c r="E141" s="203"/>
      <c r="F141" s="203"/>
      <c r="G141" s="209">
        <v>2155.3795019999998</v>
      </c>
      <c r="H141" s="204">
        <v>2166.8795019999998</v>
      </c>
      <c r="I141" s="204">
        <v>2166.8795019999998</v>
      </c>
      <c r="J141" s="204">
        <v>2166.8795019999998</v>
      </c>
      <c r="K141" s="204"/>
      <c r="L141" s="209">
        <f t="shared" si="10"/>
        <v>100</v>
      </c>
      <c r="M141" s="209">
        <f t="shared" si="11"/>
        <v>100</v>
      </c>
      <c r="O141" s="53"/>
      <c r="P141" s="54"/>
      <c r="Q141" s="53"/>
      <c r="R141" s="53"/>
      <c r="S141" s="54"/>
      <c r="T141" s="54"/>
    </row>
    <row r="142" spans="1:20">
      <c r="A142" s="202"/>
      <c r="B142" s="202"/>
      <c r="C142" s="202"/>
      <c r="D142" s="203" t="s">
        <v>341</v>
      </c>
      <c r="E142" s="203"/>
      <c r="F142" s="203"/>
      <c r="G142" s="205">
        <v>26547.566781000001</v>
      </c>
      <c r="H142" s="204">
        <v>22124.480293399996</v>
      </c>
      <c r="I142" s="204">
        <v>22124.480293399996</v>
      </c>
      <c r="J142" s="204">
        <v>22093.355618240006</v>
      </c>
      <c r="K142" s="204"/>
      <c r="L142" s="212">
        <f t="shared" si="10"/>
        <v>99.859320197594542</v>
      </c>
      <c r="M142" s="212">
        <f t="shared" si="11"/>
        <v>99.859320197594542</v>
      </c>
      <c r="O142" s="53"/>
      <c r="P142" s="54"/>
      <c r="Q142" s="53"/>
      <c r="R142" s="53"/>
      <c r="S142" s="54"/>
      <c r="T142" s="54"/>
    </row>
    <row r="143" spans="1:20">
      <c r="A143" s="202"/>
      <c r="B143" s="202"/>
      <c r="C143" s="202"/>
      <c r="D143" s="203" t="s">
        <v>340</v>
      </c>
      <c r="E143" s="203"/>
      <c r="F143" s="203"/>
      <c r="G143" s="205">
        <v>796.63073725899994</v>
      </c>
      <c r="H143" s="204">
        <v>676.93747565086994</v>
      </c>
      <c r="I143" s="204">
        <v>676.93747565086994</v>
      </c>
      <c r="J143" s="204">
        <v>614.34136424916505</v>
      </c>
      <c r="K143" s="204"/>
      <c r="L143" s="209">
        <f t="shared" si="10"/>
        <v>90.75304386989076</v>
      </c>
      <c r="M143" s="209">
        <f t="shared" si="11"/>
        <v>90.75304386989076</v>
      </c>
      <c r="O143" s="53"/>
      <c r="P143" s="54"/>
      <c r="Q143" s="53"/>
      <c r="R143" s="53"/>
      <c r="S143" s="54"/>
      <c r="T143" s="54"/>
    </row>
    <row r="144" spans="1:20" ht="12.75" customHeight="1">
      <c r="A144" s="202"/>
      <c r="B144" s="202"/>
      <c r="C144" s="202"/>
      <c r="D144" s="203" t="s">
        <v>339</v>
      </c>
      <c r="E144" s="203"/>
      <c r="F144" s="203"/>
      <c r="G144" s="205">
        <v>504.05008204799998</v>
      </c>
      <c r="H144" s="204">
        <v>504.05008204799998</v>
      </c>
      <c r="I144" s="204">
        <v>504.05008204799998</v>
      </c>
      <c r="J144" s="204">
        <v>504.05008204799998</v>
      </c>
      <c r="K144" s="204"/>
      <c r="L144" s="209">
        <f t="shared" si="10"/>
        <v>100</v>
      </c>
      <c r="M144" s="209">
        <f t="shared" si="11"/>
        <v>100</v>
      </c>
      <c r="O144" s="53"/>
      <c r="P144" s="54"/>
      <c r="Q144" s="53"/>
      <c r="R144" s="53"/>
      <c r="S144" s="54"/>
      <c r="T144" s="54"/>
    </row>
    <row r="145" spans="1:20" s="177" customFormat="1" ht="12.75" customHeight="1">
      <c r="A145" s="200"/>
      <c r="B145" s="200" t="s">
        <v>338</v>
      </c>
      <c r="C145" s="200"/>
      <c r="D145" s="200"/>
      <c r="E145" s="201"/>
      <c r="F145" s="201"/>
      <c r="G145" s="197">
        <f t="shared" ref="G145:J146" si="12">+G146</f>
        <v>1690.9887120000001</v>
      </c>
      <c r="H145" s="197">
        <f t="shared" si="12"/>
        <v>1950.088712</v>
      </c>
      <c r="I145" s="197">
        <f t="shared" si="12"/>
        <v>1950.088712</v>
      </c>
      <c r="J145" s="197">
        <f t="shared" si="12"/>
        <v>1950.088712</v>
      </c>
      <c r="K145" s="197"/>
      <c r="L145" s="197">
        <f t="shared" si="10"/>
        <v>100</v>
      </c>
      <c r="M145" s="197">
        <f t="shared" si="11"/>
        <v>100</v>
      </c>
      <c r="O145" s="53"/>
      <c r="P145" s="54"/>
      <c r="Q145" s="53"/>
      <c r="R145" s="53"/>
      <c r="S145" s="54"/>
      <c r="T145" s="54"/>
    </row>
    <row r="146" spans="1:20" s="177" customFormat="1" ht="12.75" customHeight="1">
      <c r="A146" s="200"/>
      <c r="B146" s="200"/>
      <c r="C146" s="200" t="s">
        <v>335</v>
      </c>
      <c r="D146" s="200"/>
      <c r="E146" s="201"/>
      <c r="F146" s="201"/>
      <c r="G146" s="197">
        <f t="shared" si="12"/>
        <v>1690.9887120000001</v>
      </c>
      <c r="H146" s="197">
        <f t="shared" si="12"/>
        <v>1950.088712</v>
      </c>
      <c r="I146" s="197">
        <f t="shared" si="12"/>
        <v>1950.088712</v>
      </c>
      <c r="J146" s="197">
        <f t="shared" si="12"/>
        <v>1950.088712</v>
      </c>
      <c r="K146" s="197"/>
      <c r="L146" s="197">
        <f t="shared" si="10"/>
        <v>100</v>
      </c>
      <c r="M146" s="197">
        <f t="shared" si="11"/>
        <v>100</v>
      </c>
      <c r="O146" s="53"/>
      <c r="P146" s="54"/>
      <c r="Q146" s="53"/>
      <c r="R146" s="53"/>
      <c r="S146" s="54"/>
      <c r="T146" s="54"/>
    </row>
    <row r="147" spans="1:20">
      <c r="A147" s="202"/>
      <c r="B147" s="202"/>
      <c r="C147" s="202"/>
      <c r="D147" s="203" t="s">
        <v>337</v>
      </c>
      <c r="E147" s="203"/>
      <c r="F147" s="203"/>
      <c r="G147" s="205">
        <v>1690.9887120000001</v>
      </c>
      <c r="H147" s="204">
        <v>1950.088712</v>
      </c>
      <c r="I147" s="204">
        <v>1950.088712</v>
      </c>
      <c r="J147" s="204">
        <v>1950.088712</v>
      </c>
      <c r="K147" s="204"/>
      <c r="L147" s="209">
        <f t="shared" si="10"/>
        <v>100</v>
      </c>
      <c r="M147" s="209">
        <f t="shared" si="11"/>
        <v>100</v>
      </c>
      <c r="O147" s="53"/>
      <c r="P147" s="54"/>
      <c r="Q147" s="53"/>
      <c r="R147" s="53"/>
      <c r="S147" s="54"/>
      <c r="T147" s="54"/>
    </row>
    <row r="148" spans="1:20" s="177" customFormat="1" ht="12.75" customHeight="1">
      <c r="A148" s="200"/>
      <c r="B148" s="200" t="s">
        <v>336</v>
      </c>
      <c r="C148" s="200"/>
      <c r="D148" s="200"/>
      <c r="E148" s="201"/>
      <c r="F148" s="201"/>
      <c r="G148" s="197">
        <f t="shared" ref="G148:J149" si="13">+G149</f>
        <v>65.506745202000005</v>
      </c>
      <c r="H148" s="197">
        <f t="shared" si="13"/>
        <v>65.506745202000005</v>
      </c>
      <c r="I148" s="197">
        <f t="shared" si="13"/>
        <v>65.506745202000005</v>
      </c>
      <c r="J148" s="197">
        <f t="shared" si="13"/>
        <v>65.204404651080011</v>
      </c>
      <c r="K148" s="197"/>
      <c r="L148" s="197">
        <f t="shared" si="10"/>
        <v>99.53845890222803</v>
      </c>
      <c r="M148" s="197">
        <f t="shared" si="11"/>
        <v>99.53845890222803</v>
      </c>
      <c r="O148" s="53"/>
      <c r="P148" s="54"/>
      <c r="Q148" s="53"/>
      <c r="R148" s="53"/>
      <c r="S148" s="54"/>
      <c r="T148" s="54"/>
    </row>
    <row r="149" spans="1:20" s="177" customFormat="1" ht="12.75" customHeight="1">
      <c r="A149" s="200"/>
      <c r="B149" s="200"/>
      <c r="C149" s="200" t="s">
        <v>335</v>
      </c>
      <c r="D149" s="200"/>
      <c r="E149" s="201"/>
      <c r="F149" s="201"/>
      <c r="G149" s="197">
        <f t="shared" si="13"/>
        <v>65.506745202000005</v>
      </c>
      <c r="H149" s="197">
        <f t="shared" si="13"/>
        <v>65.506745202000005</v>
      </c>
      <c r="I149" s="197">
        <f t="shared" si="13"/>
        <v>65.506745202000005</v>
      </c>
      <c r="J149" s="197">
        <f t="shared" si="13"/>
        <v>65.204404651080011</v>
      </c>
      <c r="K149" s="197"/>
      <c r="L149" s="197">
        <f t="shared" si="10"/>
        <v>99.53845890222803</v>
      </c>
      <c r="M149" s="197">
        <f t="shared" si="11"/>
        <v>99.53845890222803</v>
      </c>
      <c r="O149" s="53"/>
      <c r="P149" s="54"/>
      <c r="Q149" s="53"/>
      <c r="R149" s="53"/>
      <c r="S149" s="54"/>
      <c r="T149" s="54"/>
    </row>
    <row r="150" spans="1:20">
      <c r="A150" s="202"/>
      <c r="B150" s="202"/>
      <c r="C150" s="202"/>
      <c r="D150" s="203" t="s">
        <v>334</v>
      </c>
      <c r="E150" s="203"/>
      <c r="F150" s="203"/>
      <c r="G150" s="205">
        <v>65.506745202000005</v>
      </c>
      <c r="H150" s="204">
        <v>65.506745202000005</v>
      </c>
      <c r="I150" s="204">
        <v>65.506745202000005</v>
      </c>
      <c r="J150" s="204">
        <v>65.204404651080011</v>
      </c>
      <c r="K150" s="204"/>
      <c r="L150" s="209">
        <f t="shared" si="10"/>
        <v>99.53845890222803</v>
      </c>
      <c r="M150" s="209">
        <f t="shared" si="11"/>
        <v>99.53845890222803</v>
      </c>
      <c r="O150" s="53"/>
      <c r="P150" s="54"/>
      <c r="Q150" s="53"/>
      <c r="R150" s="53"/>
      <c r="S150" s="54"/>
      <c r="T150" s="54"/>
    </row>
    <row r="151" spans="1:20" s="177" customFormat="1" ht="12.75" customHeight="1">
      <c r="A151" s="198" t="s">
        <v>331</v>
      </c>
      <c r="B151" s="198"/>
      <c r="C151" s="198"/>
      <c r="D151" s="198"/>
      <c r="E151" s="198"/>
      <c r="F151" s="198"/>
      <c r="G151" s="199">
        <f>+G152</f>
        <v>63873.560051427696</v>
      </c>
      <c r="H151" s="199">
        <f>+H152</f>
        <v>61831.442980046995</v>
      </c>
      <c r="I151" s="199">
        <f>+I152</f>
        <v>61831.442980046995</v>
      </c>
      <c r="J151" s="199">
        <f>+J152</f>
        <v>60961.308356253096</v>
      </c>
      <c r="K151" s="199"/>
      <c r="L151" s="199">
        <f t="shared" si="10"/>
        <v>98.592731170652627</v>
      </c>
      <c r="M151" s="199">
        <f t="shared" si="11"/>
        <v>98.592731170652627</v>
      </c>
      <c r="O151" s="53"/>
      <c r="P151" s="54"/>
      <c r="Q151" s="53"/>
      <c r="R151" s="53"/>
      <c r="S151" s="54"/>
      <c r="T151" s="54"/>
    </row>
    <row r="152" spans="1:20" s="177" customFormat="1" ht="12.75" customHeight="1">
      <c r="A152" s="200"/>
      <c r="B152" s="200" t="s">
        <v>333</v>
      </c>
      <c r="C152" s="200"/>
      <c r="D152" s="200"/>
      <c r="E152" s="201"/>
      <c r="F152" s="201"/>
      <c r="G152" s="207">
        <f>+G153+G157+G162</f>
        <v>63873.560051427696</v>
      </c>
      <c r="H152" s="207">
        <f>+H153+H157+H162</f>
        <v>61831.442980046995</v>
      </c>
      <c r="I152" s="207">
        <f>+I153+I157+I162</f>
        <v>61831.442980046995</v>
      </c>
      <c r="J152" s="207">
        <f>+J153+J157+J162</f>
        <v>60961.308356253096</v>
      </c>
      <c r="K152" s="207"/>
      <c r="L152" s="213">
        <f t="shared" si="10"/>
        <v>98.592731170652627</v>
      </c>
      <c r="M152" s="213">
        <f t="shared" si="11"/>
        <v>98.592731170652627</v>
      </c>
      <c r="O152" s="53"/>
      <c r="P152" s="54"/>
      <c r="Q152" s="53"/>
      <c r="R152" s="53"/>
      <c r="S152" s="54"/>
      <c r="T152" s="54"/>
    </row>
    <row r="153" spans="1:20" s="177" customFormat="1" ht="12.75" customHeight="1">
      <c r="A153" s="200"/>
      <c r="B153" s="200"/>
      <c r="C153" s="201" t="s">
        <v>332</v>
      </c>
      <c r="D153" s="201"/>
      <c r="E153" s="201"/>
      <c r="F153" s="201"/>
      <c r="G153" s="197">
        <f>+G154</f>
        <v>7614.354869939998</v>
      </c>
      <c r="H153" s="197">
        <f>+H154</f>
        <v>5142.5131738169457</v>
      </c>
      <c r="I153" s="197">
        <f>+I154</f>
        <v>5142.5131738169457</v>
      </c>
      <c r="J153" s="197">
        <f>+J154</f>
        <v>4416.6396506689489</v>
      </c>
      <c r="K153" s="197"/>
      <c r="L153" s="197">
        <f t="shared" si="10"/>
        <v>85.884848543630881</v>
      </c>
      <c r="M153" s="197">
        <f t="shared" si="11"/>
        <v>85.884848543630881</v>
      </c>
      <c r="O153" s="53"/>
      <c r="P153" s="54"/>
      <c r="Q153" s="53"/>
      <c r="R153" s="53"/>
      <c r="S153" s="54"/>
      <c r="T153" s="54"/>
    </row>
    <row r="154" spans="1:20" s="177" customFormat="1" ht="12.75" customHeight="1">
      <c r="A154" s="200"/>
      <c r="B154" s="200"/>
      <c r="C154" s="200"/>
      <c r="D154" s="200" t="s">
        <v>331</v>
      </c>
      <c r="E154" s="201"/>
      <c r="F154" s="201"/>
      <c r="G154" s="197">
        <f>SUM(G155:G156)</f>
        <v>7614.354869939998</v>
      </c>
      <c r="H154" s="197">
        <f>SUM(H155:H156)</f>
        <v>5142.5131738169457</v>
      </c>
      <c r="I154" s="197">
        <f>SUM(I155:I156)</f>
        <v>5142.5131738169457</v>
      </c>
      <c r="J154" s="197">
        <f>SUM(J155:J156)</f>
        <v>4416.6396506689489</v>
      </c>
      <c r="K154" s="197"/>
      <c r="L154" s="197">
        <f t="shared" si="10"/>
        <v>85.884848543630881</v>
      </c>
      <c r="M154" s="197">
        <f t="shared" si="11"/>
        <v>85.884848543630881</v>
      </c>
      <c r="O154" s="53"/>
      <c r="P154" s="54"/>
      <c r="Q154" s="53"/>
      <c r="R154" s="53"/>
      <c r="S154" s="54"/>
      <c r="T154" s="54"/>
    </row>
    <row r="155" spans="1:20">
      <c r="A155" s="202"/>
      <c r="B155" s="202"/>
      <c r="C155" s="202"/>
      <c r="D155" s="202"/>
      <c r="E155" s="203" t="s">
        <v>330</v>
      </c>
      <c r="F155" s="203"/>
      <c r="G155" s="205">
        <v>1853.5845139999999</v>
      </c>
      <c r="H155" s="204">
        <v>1007.2270401099998</v>
      </c>
      <c r="I155" s="204">
        <v>1007.2270401099998</v>
      </c>
      <c r="J155" s="204">
        <v>848.42671232999953</v>
      </c>
      <c r="K155" s="204"/>
      <c r="L155" s="204">
        <f t="shared" si="10"/>
        <v>84.233909391207604</v>
      </c>
      <c r="M155" s="204">
        <f t="shared" si="11"/>
        <v>84.233909391207604</v>
      </c>
      <c r="O155" s="53"/>
      <c r="P155" s="54"/>
      <c r="Q155" s="53"/>
      <c r="R155" s="53"/>
      <c r="S155" s="54"/>
      <c r="T155" s="54"/>
    </row>
    <row r="156" spans="1:20" ht="12.75" customHeight="1">
      <c r="A156" s="202"/>
      <c r="B156" s="202"/>
      <c r="C156" s="203"/>
      <c r="D156" s="203"/>
      <c r="E156" s="203" t="s">
        <v>329</v>
      </c>
      <c r="F156" s="203"/>
      <c r="G156" s="209">
        <v>5760.7703559399979</v>
      </c>
      <c r="H156" s="204">
        <v>4135.2861337069462</v>
      </c>
      <c r="I156" s="204">
        <v>4135.2861337069462</v>
      </c>
      <c r="J156" s="204">
        <v>3568.2129383389497</v>
      </c>
      <c r="K156" s="204"/>
      <c r="L156" s="209">
        <f t="shared" si="10"/>
        <v>86.286965955130611</v>
      </c>
      <c r="M156" s="209">
        <f t="shared" si="11"/>
        <v>86.286965955130611</v>
      </c>
      <c r="O156" s="53"/>
      <c r="P156" s="54"/>
      <c r="Q156" s="53"/>
      <c r="R156" s="53"/>
      <c r="S156" s="54"/>
      <c r="T156" s="54"/>
    </row>
    <row r="157" spans="1:20" s="177" customFormat="1" ht="12.75" customHeight="1">
      <c r="A157" s="200"/>
      <c r="B157" s="200"/>
      <c r="C157" s="200" t="s">
        <v>328</v>
      </c>
      <c r="D157" s="200"/>
      <c r="E157" s="201"/>
      <c r="F157" s="201"/>
      <c r="G157" s="197">
        <f>SUM(G158:G161)</f>
        <v>4514.5433960313376</v>
      </c>
      <c r="H157" s="197">
        <f>SUM(H158:H161)</f>
        <v>4996.0126829462461</v>
      </c>
      <c r="I157" s="197">
        <f>SUM(I158:I161)</f>
        <v>4996.0126829462461</v>
      </c>
      <c r="J157" s="197">
        <f>SUM(J158:J161)</f>
        <v>4851.7515823003405</v>
      </c>
      <c r="K157" s="197"/>
      <c r="L157" s="197">
        <f t="shared" si="10"/>
        <v>97.112475291779447</v>
      </c>
      <c r="M157" s="197">
        <f t="shared" si="11"/>
        <v>97.112475291779447</v>
      </c>
      <c r="O157" s="53"/>
      <c r="P157" s="54"/>
      <c r="Q157" s="53"/>
      <c r="R157" s="53"/>
      <c r="S157" s="54"/>
      <c r="T157" s="54"/>
    </row>
    <row r="158" spans="1:20">
      <c r="A158" s="202"/>
      <c r="B158" s="202"/>
      <c r="C158" s="202"/>
      <c r="D158" s="202" t="s">
        <v>327</v>
      </c>
      <c r="E158" s="203"/>
      <c r="F158" s="203"/>
      <c r="G158" s="205">
        <v>256.92304300000001</v>
      </c>
      <c r="H158" s="204">
        <v>260.53008805000002</v>
      </c>
      <c r="I158" s="204">
        <v>260.53008805000002</v>
      </c>
      <c r="J158" s="204">
        <v>256.61380166000004</v>
      </c>
      <c r="K158" s="204"/>
      <c r="L158" s="204">
        <f t="shared" si="10"/>
        <v>98.496800726813404</v>
      </c>
      <c r="M158" s="204">
        <f t="shared" si="11"/>
        <v>98.496800726813404</v>
      </c>
      <c r="O158" s="53"/>
      <c r="P158" s="54"/>
      <c r="Q158" s="53"/>
      <c r="R158" s="53"/>
      <c r="S158" s="54"/>
      <c r="T158" s="54"/>
    </row>
    <row r="159" spans="1:20">
      <c r="A159" s="202"/>
      <c r="B159" s="202"/>
      <c r="C159" s="202"/>
      <c r="D159" s="202" t="s">
        <v>326</v>
      </c>
      <c r="E159" s="203"/>
      <c r="F159" s="203"/>
      <c r="G159" s="205">
        <v>2259.0825063713373</v>
      </c>
      <c r="H159" s="204">
        <v>2486.8720872036456</v>
      </c>
      <c r="I159" s="204">
        <v>2486.8720872036456</v>
      </c>
      <c r="J159" s="204">
        <v>2397.9464557075398</v>
      </c>
      <c r="K159" s="204"/>
      <c r="L159" s="204">
        <f t="shared" si="10"/>
        <v>96.424197611381857</v>
      </c>
      <c r="M159" s="204">
        <f t="shared" si="11"/>
        <v>96.424197611381857</v>
      </c>
      <c r="O159" s="53"/>
      <c r="P159" s="54"/>
      <c r="Q159" s="53"/>
      <c r="R159" s="53"/>
      <c r="S159" s="54"/>
      <c r="T159" s="54"/>
    </row>
    <row r="160" spans="1:20" ht="18" customHeight="1">
      <c r="A160" s="202"/>
      <c r="B160" s="202"/>
      <c r="C160" s="202"/>
      <c r="D160" s="315" t="s">
        <v>325</v>
      </c>
      <c r="E160" s="315"/>
      <c r="F160" s="315"/>
      <c r="G160" s="205">
        <v>77.144198760000009</v>
      </c>
      <c r="H160" s="204">
        <v>91.894872167599999</v>
      </c>
      <c r="I160" s="204">
        <v>91.894872167599999</v>
      </c>
      <c r="J160" s="204">
        <v>90.281609300799985</v>
      </c>
      <c r="K160" s="204"/>
      <c r="L160" s="204">
        <f t="shared" si="10"/>
        <v>98.244447346465961</v>
      </c>
      <c r="M160" s="204">
        <f t="shared" si="11"/>
        <v>98.244447346465961</v>
      </c>
      <c r="O160" s="53"/>
      <c r="P160" s="54"/>
      <c r="Q160" s="53"/>
      <c r="R160" s="53"/>
      <c r="S160" s="54"/>
      <c r="T160" s="54"/>
    </row>
    <row r="161" spans="1:20">
      <c r="A161" s="202"/>
      <c r="B161" s="202"/>
      <c r="C161" s="202"/>
      <c r="D161" s="202" t="s">
        <v>324</v>
      </c>
      <c r="E161" s="203"/>
      <c r="F161" s="203"/>
      <c r="G161" s="205">
        <v>1921.3936479000006</v>
      </c>
      <c r="H161" s="204">
        <v>2156.7156355250004</v>
      </c>
      <c r="I161" s="204">
        <v>2156.7156355250004</v>
      </c>
      <c r="J161" s="204">
        <v>2106.9097156320008</v>
      </c>
      <c r="K161" s="204"/>
      <c r="L161" s="204">
        <f t="shared" si="10"/>
        <v>97.690658931914527</v>
      </c>
      <c r="M161" s="204">
        <f t="shared" si="11"/>
        <v>97.690658931914527</v>
      </c>
      <c r="O161" s="53"/>
      <c r="P161" s="54"/>
      <c r="Q161" s="53"/>
      <c r="R161" s="53"/>
      <c r="S161" s="54"/>
      <c r="T161" s="54"/>
    </row>
    <row r="162" spans="1:20" s="177" customFormat="1">
      <c r="A162" s="200"/>
      <c r="B162" s="200"/>
      <c r="C162" s="200" t="s">
        <v>323</v>
      </c>
      <c r="D162" s="200"/>
      <c r="E162" s="201"/>
      <c r="F162" s="201"/>
      <c r="G162" s="197">
        <f>+G163</f>
        <v>51744.661785456359</v>
      </c>
      <c r="H162" s="197">
        <f>+H163</f>
        <v>51692.917123283805</v>
      </c>
      <c r="I162" s="197">
        <f>+I163</f>
        <v>51692.917123283805</v>
      </c>
      <c r="J162" s="197">
        <f>+J163</f>
        <v>51692.917123283805</v>
      </c>
      <c r="K162" s="197"/>
      <c r="L162" s="197">
        <f t="shared" si="10"/>
        <v>100</v>
      </c>
      <c r="M162" s="197">
        <f t="shared" si="11"/>
        <v>100</v>
      </c>
      <c r="O162" s="53"/>
      <c r="P162" s="54"/>
      <c r="Q162" s="53"/>
      <c r="R162" s="53"/>
      <c r="S162" s="54"/>
      <c r="T162" s="54"/>
    </row>
    <row r="163" spans="1:20">
      <c r="A163" s="202"/>
      <c r="B163" s="202"/>
      <c r="C163" s="203"/>
      <c r="D163" s="203" t="s">
        <v>323</v>
      </c>
      <c r="E163" s="203"/>
      <c r="F163" s="203"/>
      <c r="G163" s="209">
        <v>51744.661785456359</v>
      </c>
      <c r="H163" s="204">
        <v>51692.917123283805</v>
      </c>
      <c r="I163" s="204">
        <v>51692.917123283805</v>
      </c>
      <c r="J163" s="204">
        <v>51692.917123283805</v>
      </c>
      <c r="K163" s="204"/>
      <c r="L163" s="209">
        <f t="shared" si="10"/>
        <v>100</v>
      </c>
      <c r="M163" s="209">
        <f t="shared" si="11"/>
        <v>100</v>
      </c>
      <c r="O163" s="53"/>
      <c r="P163" s="54"/>
      <c r="Q163" s="53"/>
      <c r="R163" s="53"/>
      <c r="S163" s="54"/>
      <c r="T163" s="54"/>
    </row>
    <row r="164" spans="1:20" s="177" customFormat="1" ht="12.75" customHeight="1">
      <c r="A164" s="198" t="s">
        <v>321</v>
      </c>
      <c r="B164" s="198"/>
      <c r="C164" s="198"/>
      <c r="D164" s="198"/>
      <c r="E164" s="198"/>
      <c r="F164" s="198"/>
      <c r="G164" s="199">
        <f>+G165</f>
        <v>51720.845809731021</v>
      </c>
      <c r="H164" s="199">
        <f>+H165</f>
        <v>51720.525809739738</v>
      </c>
      <c r="I164" s="199">
        <f>+I165</f>
        <v>51720.525809739738</v>
      </c>
      <c r="J164" s="199">
        <f>+J165</f>
        <v>51244.860679763522</v>
      </c>
      <c r="K164" s="199"/>
      <c r="L164" s="199">
        <f t="shared" si="10"/>
        <v>99.080316523219409</v>
      </c>
      <c r="M164" s="199">
        <f t="shared" si="11"/>
        <v>99.080316523219409</v>
      </c>
      <c r="O164" s="53"/>
      <c r="P164" s="54"/>
      <c r="Q164" s="53"/>
      <c r="R164" s="53"/>
      <c r="S164" s="54"/>
      <c r="T164" s="54"/>
    </row>
    <row r="165" spans="1:20" s="177" customFormat="1" ht="12.75" customHeight="1">
      <c r="A165" s="200"/>
      <c r="B165" s="200" t="s">
        <v>322</v>
      </c>
      <c r="C165" s="200"/>
      <c r="D165" s="200"/>
      <c r="E165" s="201"/>
      <c r="F165" s="201"/>
      <c r="G165" s="207">
        <f>+G166+G173</f>
        <v>51720.845809731021</v>
      </c>
      <c r="H165" s="207">
        <f>+H166+H173</f>
        <v>51720.525809739738</v>
      </c>
      <c r="I165" s="207">
        <f>+I166+I173</f>
        <v>51720.525809739738</v>
      </c>
      <c r="J165" s="207">
        <f>+J166+J173</f>
        <v>51244.860679763522</v>
      </c>
      <c r="K165" s="207"/>
      <c r="L165" s="211">
        <f t="shared" si="10"/>
        <v>99.080316523219409</v>
      </c>
      <c r="M165" s="211">
        <f t="shared" si="11"/>
        <v>99.080316523219409</v>
      </c>
      <c r="O165" s="53"/>
      <c r="P165" s="54"/>
      <c r="Q165" s="53"/>
      <c r="R165" s="53"/>
      <c r="S165" s="54"/>
      <c r="T165" s="54"/>
    </row>
    <row r="166" spans="1:20" s="177" customFormat="1" ht="12.75" customHeight="1">
      <c r="A166" s="200"/>
      <c r="B166" s="200"/>
      <c r="C166" s="200" t="s">
        <v>321</v>
      </c>
      <c r="D166" s="200"/>
      <c r="E166" s="201"/>
      <c r="F166" s="201"/>
      <c r="G166" s="197">
        <f>+G167</f>
        <v>39547.319033731023</v>
      </c>
      <c r="H166" s="197">
        <f>+H167</f>
        <v>39546.999033739739</v>
      </c>
      <c r="I166" s="197">
        <f>+I167</f>
        <v>39546.999033739739</v>
      </c>
      <c r="J166" s="197">
        <f>+J167</f>
        <v>39071.333903763523</v>
      </c>
      <c r="K166" s="197"/>
      <c r="L166" s="197">
        <f t="shared" ref="L166:L197" si="14">IFERROR(+J166/H166*100,"n.a")</f>
        <v>98.797215612819571</v>
      </c>
      <c r="M166" s="197">
        <f t="shared" si="11"/>
        <v>98.797215612819571</v>
      </c>
      <c r="O166" s="53"/>
      <c r="P166" s="54"/>
      <c r="Q166" s="53"/>
      <c r="R166" s="53"/>
      <c r="S166" s="54"/>
      <c r="T166" s="54"/>
    </row>
    <row r="167" spans="1:20" s="177" customFormat="1">
      <c r="A167" s="200"/>
      <c r="B167" s="200"/>
      <c r="C167" s="200"/>
      <c r="D167" s="200" t="s">
        <v>320</v>
      </c>
      <c r="E167" s="201"/>
      <c r="F167" s="201"/>
      <c r="G167" s="207">
        <f>+G168+G169</f>
        <v>39547.319033731023</v>
      </c>
      <c r="H167" s="207">
        <f>+H168+H169</f>
        <v>39546.999033739739</v>
      </c>
      <c r="I167" s="207">
        <f>+I168+I169</f>
        <v>39546.999033739739</v>
      </c>
      <c r="J167" s="207">
        <f>+J168+J169</f>
        <v>39071.333903763523</v>
      </c>
      <c r="K167" s="207"/>
      <c r="L167" s="211">
        <f t="shared" si="14"/>
        <v>98.797215612819571</v>
      </c>
      <c r="M167" s="211">
        <f t="shared" si="11"/>
        <v>98.797215612819571</v>
      </c>
      <c r="O167" s="53"/>
      <c r="P167" s="54"/>
      <c r="Q167" s="53"/>
      <c r="R167" s="53"/>
      <c r="S167" s="54"/>
      <c r="T167" s="54"/>
    </row>
    <row r="168" spans="1:20">
      <c r="A168" s="202"/>
      <c r="B168" s="202"/>
      <c r="C168" s="202"/>
      <c r="D168" s="202"/>
      <c r="E168" s="203" t="s">
        <v>319</v>
      </c>
      <c r="F168" s="203"/>
      <c r="G168" s="209">
        <v>225.68702958800012</v>
      </c>
      <c r="H168" s="204">
        <v>225.36702959120004</v>
      </c>
      <c r="I168" s="204">
        <v>225.36702959120004</v>
      </c>
      <c r="J168" s="204">
        <v>213.80421125056</v>
      </c>
      <c r="K168" s="204"/>
      <c r="L168" s="209">
        <f t="shared" si="14"/>
        <v>94.869338979346637</v>
      </c>
      <c r="M168" s="209">
        <f t="shared" si="11"/>
        <v>94.869338979346637</v>
      </c>
      <c r="O168" s="53"/>
      <c r="P168" s="54"/>
      <c r="Q168" s="53"/>
      <c r="R168" s="53"/>
      <c r="S168" s="54"/>
      <c r="T168" s="54"/>
    </row>
    <row r="169" spans="1:20" s="177" customFormat="1" ht="12.75" customHeight="1">
      <c r="A169" s="200"/>
      <c r="B169" s="200"/>
      <c r="C169" s="200"/>
      <c r="D169" s="200"/>
      <c r="E169" s="201" t="s">
        <v>318</v>
      </c>
      <c r="F169" s="201"/>
      <c r="G169" s="207">
        <f>SUM(G170:G172)</f>
        <v>39321.632004143023</v>
      </c>
      <c r="H169" s="207">
        <f>SUM(H170:H172)</f>
        <v>39321.632004148538</v>
      </c>
      <c r="I169" s="207">
        <f>SUM(I170:I172)</f>
        <v>39321.632004148538</v>
      </c>
      <c r="J169" s="207">
        <f>SUM(J170:J172)</f>
        <v>38857.529692512966</v>
      </c>
      <c r="K169" s="207"/>
      <c r="L169" s="211">
        <f t="shared" si="14"/>
        <v>98.819727747854898</v>
      </c>
      <c r="M169" s="211">
        <f t="shared" si="11"/>
        <v>98.819727747854898</v>
      </c>
      <c r="O169" s="53"/>
      <c r="P169" s="54"/>
      <c r="Q169" s="53"/>
      <c r="R169" s="53"/>
      <c r="S169" s="54"/>
      <c r="T169" s="54"/>
    </row>
    <row r="170" spans="1:20">
      <c r="A170" s="202"/>
      <c r="B170" s="202"/>
      <c r="C170" s="202"/>
      <c r="D170" s="202"/>
      <c r="E170" s="203"/>
      <c r="F170" s="203" t="s">
        <v>317</v>
      </c>
      <c r="G170" s="205">
        <v>5394.2938638970681</v>
      </c>
      <c r="H170" s="204">
        <v>5394.2938638964233</v>
      </c>
      <c r="I170" s="204">
        <v>5394.2938638964233</v>
      </c>
      <c r="J170" s="204">
        <v>5118.9403252908478</v>
      </c>
      <c r="K170" s="204"/>
      <c r="L170" s="204">
        <f t="shared" si="14"/>
        <v>94.895466477113999</v>
      </c>
      <c r="M170" s="204">
        <f t="shared" si="11"/>
        <v>94.895466477113999</v>
      </c>
      <c r="O170" s="53"/>
      <c r="P170" s="54"/>
      <c r="Q170" s="53"/>
      <c r="R170" s="53"/>
      <c r="S170" s="54"/>
      <c r="T170" s="54"/>
    </row>
    <row r="171" spans="1:20">
      <c r="A171" s="202"/>
      <c r="B171" s="202"/>
      <c r="C171" s="202"/>
      <c r="D171" s="202"/>
      <c r="E171" s="203"/>
      <c r="F171" s="203" t="s">
        <v>223</v>
      </c>
      <c r="G171" s="205">
        <v>1463.9970199464001</v>
      </c>
      <c r="H171" s="204">
        <v>1463.9970199499999</v>
      </c>
      <c r="I171" s="204">
        <v>1463.9970199499999</v>
      </c>
      <c r="J171" s="204">
        <v>1449.97588873</v>
      </c>
      <c r="K171" s="204"/>
      <c r="L171" s="204">
        <f t="shared" si="14"/>
        <v>99.042270508140874</v>
      </c>
      <c r="M171" s="204">
        <f t="shared" ref="M171:M202" si="15">IFERROR(+J171/I171*100,"n.a.")</f>
        <v>99.042270508140874</v>
      </c>
      <c r="O171" s="53"/>
      <c r="P171" s="54"/>
      <c r="Q171" s="53"/>
      <c r="R171" s="53"/>
      <c r="S171" s="54"/>
      <c r="T171" s="54"/>
    </row>
    <row r="172" spans="1:20">
      <c r="A172" s="202"/>
      <c r="B172" s="202"/>
      <c r="C172" s="203"/>
      <c r="D172" s="203"/>
      <c r="E172" s="203"/>
      <c r="F172" s="203" t="s">
        <v>274</v>
      </c>
      <c r="G172" s="209">
        <v>32463.341120299552</v>
      </c>
      <c r="H172" s="204">
        <v>32463.341120302117</v>
      </c>
      <c r="I172" s="204">
        <v>32463.341120302117</v>
      </c>
      <c r="J172" s="204">
        <v>32288.613478492116</v>
      </c>
      <c r="K172" s="204"/>
      <c r="L172" s="209">
        <f t="shared" si="14"/>
        <v>99.461769381153658</v>
      </c>
      <c r="M172" s="209">
        <f t="shared" si="15"/>
        <v>99.461769381153658</v>
      </c>
      <c r="O172" s="53"/>
      <c r="P172" s="54"/>
      <c r="Q172" s="53"/>
      <c r="R172" s="53"/>
      <c r="S172" s="54"/>
      <c r="T172" s="54"/>
    </row>
    <row r="173" spans="1:20" s="177" customFormat="1" ht="12.75" customHeight="1">
      <c r="A173" s="200"/>
      <c r="B173" s="200"/>
      <c r="C173" s="200" t="s">
        <v>316</v>
      </c>
      <c r="D173" s="200"/>
      <c r="E173" s="201"/>
      <c r="F173" s="201"/>
      <c r="G173" s="207">
        <f>SUM(G174:G175)</f>
        <v>12173.526776000001</v>
      </c>
      <c r="H173" s="207">
        <f>SUM(H174:H175)</f>
        <v>12173.526776000001</v>
      </c>
      <c r="I173" s="207">
        <f>SUM(I174:I175)</f>
        <v>12173.526776000001</v>
      </c>
      <c r="J173" s="207">
        <f>SUM(J174:J175)</f>
        <v>12173.526776000001</v>
      </c>
      <c r="K173" s="207"/>
      <c r="L173" s="213">
        <f t="shared" si="14"/>
        <v>100</v>
      </c>
      <c r="M173" s="213">
        <f t="shared" si="15"/>
        <v>100</v>
      </c>
      <c r="O173" s="53"/>
      <c r="P173" s="54"/>
      <c r="Q173" s="53"/>
      <c r="R173" s="53"/>
      <c r="S173" s="54"/>
      <c r="T173" s="54"/>
    </row>
    <row r="174" spans="1:20" ht="12.75" customHeight="1">
      <c r="A174" s="202"/>
      <c r="B174" s="202"/>
      <c r="C174" s="202"/>
      <c r="D174" s="202" t="s">
        <v>315</v>
      </c>
      <c r="E174" s="203"/>
      <c r="F174" s="203"/>
      <c r="G174" s="205">
        <v>11893.526776000001</v>
      </c>
      <c r="H174" s="204">
        <v>11893.526776000001</v>
      </c>
      <c r="I174" s="204">
        <v>11893.526776000001</v>
      </c>
      <c r="J174" s="204">
        <v>11893.526776000001</v>
      </c>
      <c r="K174" s="204"/>
      <c r="L174" s="212">
        <f t="shared" si="14"/>
        <v>100</v>
      </c>
      <c r="M174" s="212">
        <f t="shared" si="15"/>
        <v>100</v>
      </c>
      <c r="O174" s="53"/>
      <c r="P174" s="54"/>
      <c r="Q174" s="53"/>
      <c r="R174" s="53"/>
      <c r="S174" s="54"/>
      <c r="T174" s="54"/>
    </row>
    <row r="175" spans="1:20">
      <c r="A175" s="202"/>
      <c r="B175" s="202"/>
      <c r="C175" s="202"/>
      <c r="D175" s="202" t="s">
        <v>314</v>
      </c>
      <c r="E175" s="203"/>
      <c r="F175" s="203"/>
      <c r="G175" s="205">
        <v>280</v>
      </c>
      <c r="H175" s="204">
        <v>280</v>
      </c>
      <c r="I175" s="204">
        <v>280</v>
      </c>
      <c r="J175" s="204">
        <v>280</v>
      </c>
      <c r="K175" s="204"/>
      <c r="L175" s="212">
        <f t="shared" si="14"/>
        <v>100</v>
      </c>
      <c r="M175" s="212">
        <f t="shared" si="15"/>
        <v>100</v>
      </c>
      <c r="O175" s="53"/>
      <c r="P175" s="54"/>
      <c r="Q175" s="53"/>
      <c r="R175" s="53"/>
      <c r="S175" s="54"/>
      <c r="T175" s="54"/>
    </row>
    <row r="176" spans="1:20" s="177" customFormat="1" ht="12.75" customHeight="1">
      <c r="A176" s="198" t="s">
        <v>313</v>
      </c>
      <c r="B176" s="198"/>
      <c r="C176" s="198"/>
      <c r="D176" s="198"/>
      <c r="E176" s="198"/>
      <c r="F176" s="198"/>
      <c r="G176" s="199">
        <f t="shared" ref="G176:J178" si="16">+G177</f>
        <v>820.03014200000007</v>
      </c>
      <c r="H176" s="199">
        <f t="shared" si="16"/>
        <v>888.37128648000009</v>
      </c>
      <c r="I176" s="199">
        <f t="shared" si="16"/>
        <v>888.37128648000009</v>
      </c>
      <c r="J176" s="199">
        <f t="shared" si="16"/>
        <v>886.84937785</v>
      </c>
      <c r="K176" s="199"/>
      <c r="L176" s="199">
        <f t="shared" si="14"/>
        <v>99.82868552224032</v>
      </c>
      <c r="M176" s="199">
        <f t="shared" si="15"/>
        <v>99.82868552224032</v>
      </c>
      <c r="O176" s="53"/>
      <c r="P176" s="54"/>
      <c r="Q176" s="53"/>
      <c r="R176" s="53"/>
      <c r="S176" s="54"/>
      <c r="T176" s="54"/>
    </row>
    <row r="177" spans="1:20" s="177" customFormat="1" ht="12.75" customHeight="1">
      <c r="A177" s="200"/>
      <c r="B177" s="200" t="s">
        <v>312</v>
      </c>
      <c r="C177" s="200"/>
      <c r="D177" s="200"/>
      <c r="E177" s="201"/>
      <c r="F177" s="201"/>
      <c r="G177" s="197">
        <f t="shared" si="16"/>
        <v>820.03014200000007</v>
      </c>
      <c r="H177" s="197">
        <f t="shared" si="16"/>
        <v>888.37128648000009</v>
      </c>
      <c r="I177" s="197">
        <f t="shared" si="16"/>
        <v>888.37128648000009</v>
      </c>
      <c r="J177" s="197">
        <f t="shared" si="16"/>
        <v>886.84937785</v>
      </c>
      <c r="K177" s="197"/>
      <c r="L177" s="213">
        <f t="shared" si="14"/>
        <v>99.82868552224032</v>
      </c>
      <c r="M177" s="197">
        <f t="shared" si="15"/>
        <v>99.82868552224032</v>
      </c>
      <c r="O177" s="53"/>
      <c r="P177" s="54"/>
      <c r="Q177" s="53"/>
      <c r="R177" s="53"/>
      <c r="S177" s="54"/>
      <c r="T177" s="54"/>
    </row>
    <row r="178" spans="1:20" s="177" customFormat="1" ht="12.75" customHeight="1">
      <c r="A178" s="200"/>
      <c r="B178" s="200"/>
      <c r="C178" s="201" t="s">
        <v>293</v>
      </c>
      <c r="D178" s="201"/>
      <c r="E178" s="201"/>
      <c r="F178" s="201"/>
      <c r="G178" s="197">
        <f t="shared" si="16"/>
        <v>820.03014200000007</v>
      </c>
      <c r="H178" s="197">
        <f t="shared" si="16"/>
        <v>888.37128648000009</v>
      </c>
      <c r="I178" s="197">
        <f t="shared" si="16"/>
        <v>888.37128648000009</v>
      </c>
      <c r="J178" s="197">
        <f t="shared" si="16"/>
        <v>886.84937785</v>
      </c>
      <c r="K178" s="197"/>
      <c r="L178" s="213">
        <f t="shared" si="14"/>
        <v>99.82868552224032</v>
      </c>
      <c r="M178" s="197">
        <f t="shared" si="15"/>
        <v>99.82868552224032</v>
      </c>
      <c r="O178" s="53"/>
      <c r="P178" s="54"/>
      <c r="Q178" s="53"/>
      <c r="R178" s="53"/>
      <c r="S178" s="54"/>
      <c r="T178" s="54"/>
    </row>
    <row r="179" spans="1:20" s="177" customFormat="1" ht="12.75" customHeight="1">
      <c r="A179" s="200"/>
      <c r="B179" s="200"/>
      <c r="C179" s="200"/>
      <c r="D179" s="200" t="s">
        <v>311</v>
      </c>
      <c r="E179" s="201"/>
      <c r="F179" s="201"/>
      <c r="G179" s="197">
        <f>SUM(G180:G182)</f>
        <v>820.03014200000007</v>
      </c>
      <c r="H179" s="197">
        <f>SUM(H180:H182)</f>
        <v>888.37128648000009</v>
      </c>
      <c r="I179" s="197">
        <f>SUM(I180:I182)</f>
        <v>888.37128648000009</v>
      </c>
      <c r="J179" s="197">
        <f>SUM(J180:J182)</f>
        <v>886.84937785</v>
      </c>
      <c r="K179" s="197"/>
      <c r="L179" s="213">
        <f t="shared" si="14"/>
        <v>99.82868552224032</v>
      </c>
      <c r="M179" s="197">
        <f t="shared" si="15"/>
        <v>99.82868552224032</v>
      </c>
      <c r="O179" s="53"/>
      <c r="P179" s="54"/>
      <c r="Q179" s="53"/>
      <c r="R179" s="53"/>
      <c r="S179" s="54"/>
      <c r="T179" s="54"/>
    </row>
    <row r="180" spans="1:20">
      <c r="A180" s="202"/>
      <c r="B180" s="202"/>
      <c r="C180" s="202"/>
      <c r="D180" s="202"/>
      <c r="E180" s="203" t="s">
        <v>310</v>
      </c>
      <c r="F180" s="203"/>
      <c r="G180" s="205">
        <v>126.503699</v>
      </c>
      <c r="H180" s="204">
        <v>162.37895510000001</v>
      </c>
      <c r="I180" s="204">
        <v>162.37895510000001</v>
      </c>
      <c r="J180" s="204">
        <v>162.31219161999999</v>
      </c>
      <c r="K180" s="204"/>
      <c r="L180" s="204">
        <f t="shared" si="14"/>
        <v>99.958884154686857</v>
      </c>
      <c r="M180" s="204">
        <f t="shared" si="15"/>
        <v>99.958884154686857</v>
      </c>
      <c r="O180" s="53"/>
      <c r="P180" s="54"/>
      <c r="Q180" s="53"/>
      <c r="R180" s="53"/>
      <c r="S180" s="54"/>
      <c r="T180" s="54"/>
    </row>
    <row r="181" spans="1:20">
      <c r="A181" s="202"/>
      <c r="B181" s="202"/>
      <c r="C181" s="203"/>
      <c r="D181" s="203"/>
      <c r="E181" s="203" t="s">
        <v>309</v>
      </c>
      <c r="F181" s="203"/>
      <c r="G181" s="209">
        <v>475.1</v>
      </c>
      <c r="H181" s="204">
        <v>503.44111576999995</v>
      </c>
      <c r="I181" s="204">
        <v>503.44111576999995</v>
      </c>
      <c r="J181" s="204">
        <v>502.87540316999997</v>
      </c>
      <c r="K181" s="204"/>
      <c r="L181" s="209">
        <f t="shared" si="14"/>
        <v>99.887630830641484</v>
      </c>
      <c r="M181" s="209">
        <f t="shared" si="15"/>
        <v>99.887630830641484</v>
      </c>
      <c r="O181" s="53"/>
      <c r="P181" s="54"/>
      <c r="Q181" s="53"/>
      <c r="R181" s="53"/>
      <c r="S181" s="54"/>
      <c r="T181" s="54"/>
    </row>
    <row r="182" spans="1:20" ht="12.75" customHeight="1">
      <c r="A182" s="202"/>
      <c r="B182" s="202"/>
      <c r="C182" s="202"/>
      <c r="D182" s="202"/>
      <c r="E182" s="203" t="s">
        <v>308</v>
      </c>
      <c r="F182" s="203"/>
      <c r="G182" s="205">
        <v>218.42644300000001</v>
      </c>
      <c r="H182" s="204">
        <v>222.55121561000007</v>
      </c>
      <c r="I182" s="204">
        <v>222.55121561000007</v>
      </c>
      <c r="J182" s="204">
        <v>221.66178306000003</v>
      </c>
      <c r="K182" s="204"/>
      <c r="L182" s="212">
        <f t="shared" si="14"/>
        <v>99.600347026835081</v>
      </c>
      <c r="M182" s="212">
        <f t="shared" si="15"/>
        <v>99.600347026835081</v>
      </c>
      <c r="O182" s="53"/>
      <c r="P182" s="54"/>
      <c r="Q182" s="53"/>
      <c r="R182" s="53"/>
      <c r="S182" s="54"/>
      <c r="T182" s="54"/>
    </row>
    <row r="183" spans="1:20" s="177" customFormat="1" ht="12.75" customHeight="1">
      <c r="A183" s="198" t="s">
        <v>307</v>
      </c>
      <c r="B183" s="198"/>
      <c r="C183" s="198"/>
      <c r="D183" s="198"/>
      <c r="E183" s="198"/>
      <c r="F183" s="198"/>
      <c r="G183" s="199">
        <f>+G184</f>
        <v>10595.138486</v>
      </c>
      <c r="H183" s="199">
        <f>+H184</f>
        <v>18191.243145549997</v>
      </c>
      <c r="I183" s="199">
        <f>+I184</f>
        <v>18191.243145549997</v>
      </c>
      <c r="J183" s="199">
        <f>+J184</f>
        <v>17676.752775379999</v>
      </c>
      <c r="K183" s="199"/>
      <c r="L183" s="199">
        <f t="shared" si="14"/>
        <v>97.17176904264592</v>
      </c>
      <c r="M183" s="199">
        <f t="shared" si="15"/>
        <v>97.17176904264592</v>
      </c>
      <c r="O183" s="53"/>
      <c r="P183" s="54"/>
      <c r="Q183" s="53"/>
      <c r="R183" s="53"/>
      <c r="S183" s="54"/>
      <c r="T183" s="54"/>
    </row>
    <row r="184" spans="1:20" s="177" customFormat="1" ht="12.75" customHeight="1">
      <c r="A184" s="200"/>
      <c r="B184" s="200" t="s">
        <v>306</v>
      </c>
      <c r="C184" s="200"/>
      <c r="D184" s="200"/>
      <c r="E184" s="201"/>
      <c r="F184" s="201"/>
      <c r="G184" s="207">
        <f>+G185+G197+G201</f>
        <v>10595.138486</v>
      </c>
      <c r="H184" s="207">
        <f>+H185+H197+H201</f>
        <v>18191.243145549997</v>
      </c>
      <c r="I184" s="207">
        <f>+I185+I197+I201</f>
        <v>18191.243145549997</v>
      </c>
      <c r="J184" s="207">
        <f>+J185+J197+J201</f>
        <v>17676.752775379999</v>
      </c>
      <c r="K184" s="207"/>
      <c r="L184" s="213">
        <f t="shared" si="14"/>
        <v>97.17176904264592</v>
      </c>
      <c r="M184" s="213">
        <f t="shared" si="15"/>
        <v>97.17176904264592</v>
      </c>
      <c r="O184" s="53"/>
      <c r="P184" s="54"/>
      <c r="Q184" s="53"/>
      <c r="R184" s="53"/>
      <c r="S184" s="54"/>
      <c r="T184" s="54"/>
    </row>
    <row r="185" spans="1:20" s="177" customFormat="1" ht="12.75" customHeight="1">
      <c r="A185" s="200"/>
      <c r="B185" s="200"/>
      <c r="C185" s="200" t="s">
        <v>305</v>
      </c>
      <c r="D185" s="200"/>
      <c r="E185" s="201"/>
      <c r="F185" s="201"/>
      <c r="G185" s="207">
        <f>SUM(G186:G196)</f>
        <v>7485.0981410000004</v>
      </c>
      <c r="H185" s="207">
        <f>SUM(H186:H196)</f>
        <v>9313.1673222299905</v>
      </c>
      <c r="I185" s="207">
        <f>SUM(I186:I196)</f>
        <v>9313.1673222299905</v>
      </c>
      <c r="J185" s="207">
        <f>SUM(J186:J196)</f>
        <v>8844.8721256699973</v>
      </c>
      <c r="K185" s="207"/>
      <c r="L185" s="213">
        <f t="shared" si="14"/>
        <v>94.971687071033301</v>
      </c>
      <c r="M185" s="213">
        <f t="shared" si="15"/>
        <v>94.971687071033301</v>
      </c>
      <c r="O185" s="53"/>
      <c r="P185" s="54"/>
      <c r="Q185" s="53"/>
      <c r="R185" s="53"/>
      <c r="S185" s="54"/>
      <c r="T185" s="54"/>
    </row>
    <row r="186" spans="1:20" ht="12.75" customHeight="1">
      <c r="A186" s="202"/>
      <c r="B186" s="202"/>
      <c r="C186" s="203"/>
      <c r="D186" s="203" t="s">
        <v>304</v>
      </c>
      <c r="E186" s="203"/>
      <c r="F186" s="203"/>
      <c r="G186" s="209">
        <v>252.82861</v>
      </c>
      <c r="H186" s="204">
        <v>440.45964853000021</v>
      </c>
      <c r="I186" s="204">
        <v>440.45964853000021</v>
      </c>
      <c r="J186" s="204">
        <v>417.58119467000029</v>
      </c>
      <c r="K186" s="204"/>
      <c r="L186" s="209">
        <f t="shared" si="14"/>
        <v>94.805777569783061</v>
      </c>
      <c r="M186" s="209">
        <f t="shared" si="15"/>
        <v>94.805777569783061</v>
      </c>
      <c r="O186" s="53"/>
      <c r="P186" s="54"/>
      <c r="Q186" s="53"/>
      <c r="R186" s="53"/>
      <c r="S186" s="54"/>
      <c r="T186" s="54"/>
    </row>
    <row r="187" spans="1:20" ht="12.75" customHeight="1">
      <c r="A187" s="202"/>
      <c r="B187" s="202"/>
      <c r="C187" s="202"/>
      <c r="D187" s="202" t="s">
        <v>303</v>
      </c>
      <c r="E187" s="203"/>
      <c r="F187" s="203"/>
      <c r="G187" s="205">
        <v>13.675037</v>
      </c>
      <c r="H187" s="204">
        <v>14.40849566</v>
      </c>
      <c r="I187" s="204">
        <v>14.40849566</v>
      </c>
      <c r="J187" s="204">
        <v>13.674543640000003</v>
      </c>
      <c r="K187" s="204"/>
      <c r="L187" s="204">
        <f t="shared" si="14"/>
        <v>94.906116243366398</v>
      </c>
      <c r="M187" s="204">
        <f t="shared" si="15"/>
        <v>94.906116243366398</v>
      </c>
      <c r="O187" s="53"/>
      <c r="P187" s="54"/>
      <c r="Q187" s="53"/>
      <c r="R187" s="53"/>
      <c r="S187" s="54"/>
      <c r="T187" s="54"/>
    </row>
    <row r="188" spans="1:20" ht="12.75" customHeight="1">
      <c r="A188" s="202"/>
      <c r="B188" s="202"/>
      <c r="C188" s="202"/>
      <c r="D188" s="202" t="s">
        <v>302</v>
      </c>
      <c r="E188" s="203"/>
      <c r="F188" s="203"/>
      <c r="G188" s="205">
        <v>811.28804100000002</v>
      </c>
      <c r="H188" s="204">
        <v>1198.4496090800001</v>
      </c>
      <c r="I188" s="204">
        <v>1198.4496090800001</v>
      </c>
      <c r="J188" s="204">
        <v>1181.3438029700003</v>
      </c>
      <c r="K188" s="204"/>
      <c r="L188" s="204">
        <f t="shared" si="14"/>
        <v>98.572672060602429</v>
      </c>
      <c r="M188" s="204">
        <f t="shared" si="15"/>
        <v>98.572672060602429</v>
      </c>
      <c r="O188" s="53"/>
      <c r="P188" s="54"/>
      <c r="Q188" s="53"/>
      <c r="R188" s="53"/>
      <c r="S188" s="54"/>
      <c r="T188" s="54"/>
    </row>
    <row r="189" spans="1:20" ht="12.75" customHeight="1">
      <c r="A189" s="202"/>
      <c r="B189" s="202"/>
      <c r="C189" s="202"/>
      <c r="D189" s="202" t="s">
        <v>301</v>
      </c>
      <c r="E189" s="203"/>
      <c r="F189" s="203"/>
      <c r="G189" s="205">
        <v>67.760900000000007</v>
      </c>
      <c r="H189" s="204">
        <v>75.301134810000008</v>
      </c>
      <c r="I189" s="204">
        <v>75.301134810000008</v>
      </c>
      <c r="J189" s="204">
        <v>75.300315810000001</v>
      </c>
      <c r="K189" s="204"/>
      <c r="L189" s="204">
        <f t="shared" si="14"/>
        <v>99.99891236698879</v>
      </c>
      <c r="M189" s="204">
        <f t="shared" si="15"/>
        <v>99.99891236698879</v>
      </c>
      <c r="O189" s="53"/>
      <c r="P189" s="54"/>
      <c r="Q189" s="53"/>
      <c r="R189" s="53"/>
      <c r="S189" s="54"/>
      <c r="T189" s="54"/>
    </row>
    <row r="190" spans="1:20" ht="12.75" customHeight="1">
      <c r="A190" s="202"/>
      <c r="B190" s="202"/>
      <c r="C190" s="202"/>
      <c r="D190" s="202" t="s">
        <v>300</v>
      </c>
      <c r="E190" s="203"/>
      <c r="F190" s="203"/>
      <c r="G190" s="205">
        <v>3904.2567899999999</v>
      </c>
      <c r="H190" s="204">
        <v>4464.294469109991</v>
      </c>
      <c r="I190" s="204">
        <v>4464.294469109991</v>
      </c>
      <c r="J190" s="204">
        <v>4187.5102606499959</v>
      </c>
      <c r="K190" s="204"/>
      <c r="L190" s="204">
        <f t="shared" si="14"/>
        <v>93.800045889106073</v>
      </c>
      <c r="M190" s="204">
        <f t="shared" si="15"/>
        <v>93.800045889106073</v>
      </c>
      <c r="O190" s="53"/>
      <c r="P190" s="54"/>
      <c r="Q190" s="53"/>
      <c r="R190" s="53"/>
      <c r="S190" s="54"/>
      <c r="T190" s="54"/>
    </row>
    <row r="191" spans="1:20" ht="12.75" customHeight="1">
      <c r="A191" s="202"/>
      <c r="B191" s="202"/>
      <c r="C191" s="202"/>
      <c r="D191" s="202" t="s">
        <v>299</v>
      </c>
      <c r="E191" s="203"/>
      <c r="F191" s="203"/>
      <c r="G191" s="205">
        <v>8.8514630000000007</v>
      </c>
      <c r="H191" s="204">
        <v>10.026657190000002</v>
      </c>
      <c r="I191" s="204">
        <v>10.026657190000002</v>
      </c>
      <c r="J191" s="204">
        <v>7.9194588899999996</v>
      </c>
      <c r="K191" s="204"/>
      <c r="L191" s="204">
        <f t="shared" si="14"/>
        <v>78.984039644822019</v>
      </c>
      <c r="M191" s="204">
        <f t="shared" si="15"/>
        <v>78.984039644822019</v>
      </c>
      <c r="O191" s="53"/>
      <c r="P191" s="54"/>
      <c r="Q191" s="53"/>
      <c r="R191" s="53"/>
      <c r="S191" s="54"/>
      <c r="T191" s="54"/>
    </row>
    <row r="192" spans="1:20" ht="12.75" customHeight="1">
      <c r="A192" s="202"/>
      <c r="B192" s="202"/>
      <c r="C192" s="202"/>
      <c r="D192" s="202" t="s">
        <v>298</v>
      </c>
      <c r="E192" s="203"/>
      <c r="F192" s="203"/>
      <c r="G192" s="205">
        <v>253.23583300000001</v>
      </c>
      <c r="H192" s="204">
        <v>269.06702775000002</v>
      </c>
      <c r="I192" s="204">
        <v>269.06702775000002</v>
      </c>
      <c r="J192" s="204">
        <v>269.02702775</v>
      </c>
      <c r="K192" s="204"/>
      <c r="L192" s="204">
        <f t="shared" si="14"/>
        <v>99.985133815787634</v>
      </c>
      <c r="M192" s="204">
        <f t="shared" si="15"/>
        <v>99.985133815787634</v>
      </c>
      <c r="O192" s="53"/>
      <c r="P192" s="54"/>
      <c r="Q192" s="53"/>
      <c r="R192" s="53"/>
      <c r="S192" s="54"/>
      <c r="T192" s="54"/>
    </row>
    <row r="193" spans="1:20" ht="12.75" customHeight="1">
      <c r="A193" s="202"/>
      <c r="B193" s="202"/>
      <c r="C193" s="202"/>
      <c r="D193" s="202" t="s">
        <v>297</v>
      </c>
      <c r="E193" s="203"/>
      <c r="F193" s="203"/>
      <c r="G193" s="209">
        <v>27.997268999999999</v>
      </c>
      <c r="H193" s="204">
        <v>33.403947249999995</v>
      </c>
      <c r="I193" s="204">
        <v>33.403947249999995</v>
      </c>
      <c r="J193" s="204">
        <v>30.679496049999994</v>
      </c>
      <c r="K193" s="204"/>
      <c r="L193" s="209">
        <f t="shared" si="14"/>
        <v>91.843924373338837</v>
      </c>
      <c r="M193" s="209">
        <f t="shared" si="15"/>
        <v>91.843924373338837</v>
      </c>
      <c r="O193" s="53"/>
      <c r="P193" s="54"/>
      <c r="Q193" s="53"/>
      <c r="R193" s="53"/>
      <c r="S193" s="54"/>
      <c r="T193" s="54"/>
    </row>
    <row r="194" spans="1:20" ht="12.75" customHeight="1">
      <c r="A194" s="202"/>
      <c r="B194" s="202"/>
      <c r="C194" s="202"/>
      <c r="D194" s="202" t="s">
        <v>296</v>
      </c>
      <c r="E194" s="215"/>
      <c r="F194" s="216"/>
      <c r="G194" s="205">
        <v>1992.7784630000001</v>
      </c>
      <c r="H194" s="204">
        <v>2658.4061940900006</v>
      </c>
      <c r="I194" s="204">
        <v>2658.4061940900006</v>
      </c>
      <c r="J194" s="204">
        <v>2516.20715023</v>
      </c>
      <c r="K194" s="204"/>
      <c r="L194" s="204">
        <f t="shared" si="14"/>
        <v>94.650966275352189</v>
      </c>
      <c r="M194" s="204">
        <f t="shared" si="15"/>
        <v>94.650966275352189</v>
      </c>
      <c r="O194" s="53"/>
      <c r="P194" s="54"/>
      <c r="Q194" s="53"/>
      <c r="R194" s="53"/>
      <c r="S194" s="54"/>
      <c r="T194" s="54"/>
    </row>
    <row r="195" spans="1:20">
      <c r="A195" s="202"/>
      <c r="B195" s="202"/>
      <c r="C195" s="202"/>
      <c r="D195" s="202" t="s">
        <v>295</v>
      </c>
      <c r="E195" s="215"/>
      <c r="F195" s="216"/>
      <c r="G195" s="205">
        <v>109.42478800000001</v>
      </c>
      <c r="H195" s="204">
        <v>105.69264570999999</v>
      </c>
      <c r="I195" s="204">
        <v>105.69264570999999</v>
      </c>
      <c r="J195" s="204">
        <v>103.64212560999999</v>
      </c>
      <c r="K195" s="204"/>
      <c r="L195" s="204">
        <f t="shared" si="14"/>
        <v>98.05992168497113</v>
      </c>
      <c r="M195" s="204">
        <f t="shared" si="15"/>
        <v>98.05992168497113</v>
      </c>
      <c r="O195" s="53"/>
      <c r="P195" s="54"/>
      <c r="Q195" s="53"/>
      <c r="R195" s="53"/>
      <c r="S195" s="54"/>
      <c r="T195" s="54"/>
    </row>
    <row r="196" spans="1:20" ht="12.75" customHeight="1">
      <c r="A196" s="202"/>
      <c r="B196" s="202"/>
      <c r="C196" s="202"/>
      <c r="D196" s="202" t="s">
        <v>294</v>
      </c>
      <c r="E196" s="215"/>
      <c r="F196" s="216"/>
      <c r="G196" s="205">
        <v>43.000946999999996</v>
      </c>
      <c r="H196" s="204">
        <v>43.657493050000006</v>
      </c>
      <c r="I196" s="204">
        <v>43.657493050000006</v>
      </c>
      <c r="J196" s="204">
        <v>41.986749400000001</v>
      </c>
      <c r="K196" s="204"/>
      <c r="L196" s="204">
        <f t="shared" si="14"/>
        <v>96.173065530614551</v>
      </c>
      <c r="M196" s="204">
        <f t="shared" si="15"/>
        <v>96.173065530614551</v>
      </c>
      <c r="O196" s="53"/>
      <c r="P196" s="54"/>
      <c r="Q196" s="53"/>
      <c r="R196" s="53"/>
      <c r="S196" s="54"/>
      <c r="T196" s="54"/>
    </row>
    <row r="197" spans="1:20" s="177" customFormat="1" ht="12.75" customHeight="1">
      <c r="A197" s="200"/>
      <c r="B197" s="200"/>
      <c r="C197" s="201" t="s">
        <v>293</v>
      </c>
      <c r="D197" s="201"/>
      <c r="E197" s="201"/>
      <c r="F197" s="201"/>
      <c r="G197" s="197">
        <f>SUM(G198:G200)</f>
        <v>2129.0786720000001</v>
      </c>
      <c r="H197" s="197">
        <f>SUM(H198:H200)</f>
        <v>7878.6271447000063</v>
      </c>
      <c r="I197" s="197">
        <f>SUM(I198:I200)</f>
        <v>7878.6271447000063</v>
      </c>
      <c r="J197" s="197">
        <f>SUM(J198:J200)</f>
        <v>7833.9722922100018</v>
      </c>
      <c r="K197" s="197"/>
      <c r="L197" s="204">
        <f t="shared" si="14"/>
        <v>99.433215309344291</v>
      </c>
      <c r="M197" s="204">
        <f t="shared" si="15"/>
        <v>99.433215309344291</v>
      </c>
      <c r="O197" s="53"/>
      <c r="P197" s="54"/>
      <c r="Q197" s="53"/>
      <c r="R197" s="53"/>
      <c r="S197" s="54"/>
      <c r="T197" s="54"/>
    </row>
    <row r="198" spans="1:20" ht="12.75" customHeight="1">
      <c r="A198" s="202"/>
      <c r="B198" s="202"/>
      <c r="C198" s="202"/>
      <c r="D198" s="202" t="s">
        <v>292</v>
      </c>
      <c r="E198" s="203"/>
      <c r="F198" s="203"/>
      <c r="G198" s="205">
        <v>1061.823547</v>
      </c>
      <c r="H198" s="204">
        <v>6671.5532279600066</v>
      </c>
      <c r="I198" s="204">
        <v>6671.5532279600066</v>
      </c>
      <c r="J198" s="204">
        <v>6633.669963350002</v>
      </c>
      <c r="K198" s="204"/>
      <c r="L198" s="204">
        <f t="shared" ref="L198:L202" si="17">IFERROR(+J198/H198*100,"n.a")</f>
        <v>99.432167243285434</v>
      </c>
      <c r="M198" s="204">
        <f t="shared" si="15"/>
        <v>99.432167243285434</v>
      </c>
      <c r="O198" s="53"/>
      <c r="P198" s="54"/>
      <c r="Q198" s="53"/>
      <c r="R198" s="53"/>
      <c r="S198" s="54"/>
      <c r="T198" s="54"/>
    </row>
    <row r="199" spans="1:20" ht="12.75" customHeight="1">
      <c r="A199" s="202"/>
      <c r="B199" s="202"/>
      <c r="C199" s="202"/>
      <c r="D199" s="202" t="s">
        <v>291</v>
      </c>
      <c r="E199" s="203"/>
      <c r="F199" s="203"/>
      <c r="G199" s="205">
        <v>918.86421600000006</v>
      </c>
      <c r="H199" s="204">
        <v>1049.44658192</v>
      </c>
      <c r="I199" s="204">
        <v>1049.44658192</v>
      </c>
      <c r="J199" s="204">
        <v>1043.7843969999997</v>
      </c>
      <c r="K199" s="204"/>
      <c r="L199" s="204">
        <f t="shared" si="17"/>
        <v>99.460459920728781</v>
      </c>
      <c r="M199" s="204">
        <f t="shared" si="15"/>
        <v>99.460459920728781</v>
      </c>
      <c r="O199" s="53"/>
      <c r="P199" s="54"/>
      <c r="Q199" s="53"/>
      <c r="R199" s="53"/>
      <c r="S199" s="54"/>
      <c r="T199" s="54"/>
    </row>
    <row r="200" spans="1:20" ht="22.5" customHeight="1">
      <c r="A200" s="202"/>
      <c r="B200" s="202"/>
      <c r="C200" s="202"/>
      <c r="D200" s="202" t="s">
        <v>290</v>
      </c>
      <c r="E200" s="203"/>
      <c r="F200" s="203"/>
      <c r="G200" s="205">
        <v>148.39090899999999</v>
      </c>
      <c r="H200" s="204">
        <v>157.62733482000002</v>
      </c>
      <c r="I200" s="204">
        <v>157.62733482000002</v>
      </c>
      <c r="J200" s="204">
        <v>156.51793185999989</v>
      </c>
      <c r="K200" s="204"/>
      <c r="L200" s="204">
        <f t="shared" si="17"/>
        <v>99.296186184162167</v>
      </c>
      <c r="M200" s="204">
        <f t="shared" si="15"/>
        <v>99.296186184162167</v>
      </c>
      <c r="O200" s="53"/>
      <c r="P200" s="54"/>
      <c r="Q200" s="53"/>
      <c r="R200" s="53"/>
      <c r="S200" s="54"/>
      <c r="T200" s="54"/>
    </row>
    <row r="201" spans="1:20" s="177" customFormat="1" ht="12.75" customHeight="1">
      <c r="A201" s="200"/>
      <c r="B201" s="200"/>
      <c r="C201" s="200" t="s">
        <v>289</v>
      </c>
      <c r="D201" s="200"/>
      <c r="E201" s="201"/>
      <c r="F201" s="201"/>
      <c r="G201" s="197">
        <f>SUM(G202)</f>
        <v>980.96167300000002</v>
      </c>
      <c r="H201" s="197">
        <f>SUM(H202)</f>
        <v>999.44867862000126</v>
      </c>
      <c r="I201" s="197">
        <f>SUM(I202)</f>
        <v>999.44867862000126</v>
      </c>
      <c r="J201" s="197">
        <f>SUM(J202)</f>
        <v>997.90835750000167</v>
      </c>
      <c r="K201" s="197"/>
      <c r="L201" s="197">
        <f t="shared" si="17"/>
        <v>99.845882919958797</v>
      </c>
      <c r="M201" s="197">
        <f t="shared" si="15"/>
        <v>99.845882919958797</v>
      </c>
      <c r="O201" s="53"/>
      <c r="P201" s="54"/>
      <c r="Q201" s="53"/>
      <c r="R201" s="53"/>
      <c r="S201" s="54"/>
      <c r="T201" s="54"/>
    </row>
    <row r="202" spans="1:20" ht="15.75" thickBot="1">
      <c r="A202" s="269"/>
      <c r="B202" s="269"/>
      <c r="C202" s="269"/>
      <c r="D202" s="269" t="s">
        <v>289</v>
      </c>
      <c r="E202" s="270"/>
      <c r="F202" s="270"/>
      <c r="G202" s="271">
        <v>980.96167300000002</v>
      </c>
      <c r="H202" s="272">
        <v>999.44867862000126</v>
      </c>
      <c r="I202" s="272">
        <v>999.44867862000126</v>
      </c>
      <c r="J202" s="272">
        <v>997.90835750000167</v>
      </c>
      <c r="K202" s="272"/>
      <c r="L202" s="272">
        <f t="shared" si="17"/>
        <v>99.845882919958797</v>
      </c>
      <c r="M202" s="272">
        <f t="shared" si="15"/>
        <v>99.845882919958797</v>
      </c>
      <c r="O202" s="53"/>
      <c r="P202" s="54"/>
      <c r="Q202" s="53"/>
      <c r="R202" s="53"/>
      <c r="S202" s="54"/>
      <c r="T202" s="54"/>
    </row>
    <row r="203" spans="1:20">
      <c r="A203" s="99" t="s">
        <v>137</v>
      </c>
    </row>
    <row r="204" spans="1:20" ht="12.75" customHeight="1">
      <c r="A204" s="162" t="s">
        <v>136</v>
      </c>
    </row>
    <row r="205" spans="1:20" ht="33" customHeight="1">
      <c r="A205" s="316" t="s">
        <v>288</v>
      </c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</row>
    <row r="206" spans="1:20" ht="12.75" customHeight="1">
      <c r="A206" s="99" t="s">
        <v>135</v>
      </c>
    </row>
    <row r="208" spans="1:20">
      <c r="F208" s="178"/>
      <c r="G208" s="178"/>
      <c r="H208" s="178"/>
      <c r="I208" s="178"/>
      <c r="J208" s="178"/>
      <c r="K208" s="178"/>
    </row>
    <row r="209" spans="6:13">
      <c r="F209" s="178"/>
      <c r="G209" s="178"/>
      <c r="H209" s="178"/>
      <c r="I209" s="178"/>
      <c r="J209" s="178"/>
      <c r="K209" s="178"/>
      <c r="L209" s="95"/>
      <c r="M209" s="95"/>
    </row>
    <row r="210" spans="6:13">
      <c r="F210" s="178"/>
      <c r="G210" s="178"/>
      <c r="H210" s="178"/>
      <c r="I210" s="178"/>
      <c r="J210" s="178"/>
      <c r="K210" s="178"/>
      <c r="L210" s="95"/>
      <c r="M210" s="95"/>
    </row>
    <row r="211" spans="6:13">
      <c r="F211" s="178"/>
      <c r="G211" s="178"/>
      <c r="H211" s="178"/>
      <c r="I211" s="178"/>
      <c r="J211" s="178"/>
      <c r="K211" s="178"/>
      <c r="L211" s="95"/>
      <c r="M211" s="95"/>
    </row>
    <row r="212" spans="6:13">
      <c r="F212" s="178"/>
      <c r="G212" s="178"/>
      <c r="H212" s="178"/>
      <c r="I212" s="178"/>
      <c r="J212" s="178"/>
      <c r="K212" s="178"/>
      <c r="L212" s="95"/>
      <c r="M212" s="95"/>
    </row>
    <row r="213" spans="6:13">
      <c r="F213" s="178"/>
      <c r="G213" s="178"/>
      <c r="H213" s="178"/>
      <c r="I213" s="178"/>
      <c r="J213" s="178"/>
      <c r="K213" s="178"/>
      <c r="L213" s="95"/>
      <c r="M213" s="95"/>
    </row>
    <row r="214" spans="6:13">
      <c r="F214" s="178"/>
      <c r="G214" s="178"/>
      <c r="H214" s="178"/>
      <c r="I214" s="178"/>
      <c r="J214" s="178"/>
      <c r="K214" s="178"/>
      <c r="L214" s="95"/>
      <c r="M214" s="95"/>
    </row>
    <row r="215" spans="6:13">
      <c r="F215" s="178"/>
      <c r="G215" s="178"/>
      <c r="H215" s="178"/>
      <c r="I215" s="178"/>
      <c r="J215" s="178"/>
      <c r="K215" s="178"/>
      <c r="L215" s="95"/>
      <c r="M215" s="95"/>
    </row>
    <row r="216" spans="6:13">
      <c r="F216" s="178"/>
      <c r="G216" s="178"/>
      <c r="H216" s="178"/>
      <c r="I216" s="178"/>
      <c r="J216" s="178"/>
      <c r="K216" s="178"/>
      <c r="L216" s="95"/>
      <c r="M216" s="95"/>
    </row>
    <row r="217" spans="6:13">
      <c r="F217" s="178"/>
      <c r="G217" s="178"/>
      <c r="H217" s="178"/>
      <c r="I217" s="178"/>
      <c r="J217" s="178"/>
      <c r="K217" s="178"/>
      <c r="L217" s="95"/>
      <c r="M217" s="95"/>
    </row>
    <row r="218" spans="6:13">
      <c r="F218" s="178"/>
      <c r="G218" s="178"/>
      <c r="H218" s="178"/>
      <c r="I218" s="178"/>
      <c r="J218" s="178"/>
      <c r="K218" s="178"/>
      <c r="L218" s="95"/>
      <c r="M218" s="95"/>
    </row>
    <row r="219" spans="6:13">
      <c r="F219" s="178"/>
      <c r="G219" s="178"/>
      <c r="H219" s="178"/>
      <c r="I219" s="178"/>
      <c r="J219" s="178"/>
      <c r="K219" s="178"/>
      <c r="L219" s="95"/>
      <c r="M219" s="95"/>
    </row>
  </sheetData>
  <mergeCells count="13">
    <mergeCell ref="D160:F160"/>
    <mergeCell ref="A205:M205"/>
    <mergeCell ref="A1:F1"/>
    <mergeCell ref="A3:M3"/>
    <mergeCell ref="D17:F17"/>
    <mergeCell ref="E53:F53"/>
    <mergeCell ref="E90:F90"/>
    <mergeCell ref="A5:F8"/>
    <mergeCell ref="I5:J5"/>
    <mergeCell ref="L5:M6"/>
    <mergeCell ref="G6:G7"/>
    <mergeCell ref="H6:H7"/>
    <mergeCell ref="I6:I7"/>
  </mergeCells>
  <pageMargins left="0" right="0" top="0" bottom="0" header="0.31496062992125984" footer="0.39370078740157483"/>
  <pageSetup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"/>
  <sheetViews>
    <sheetView showGridLines="0" zoomScale="110" zoomScaleNormal="110" workbookViewId="0">
      <selection sqref="A1:C1"/>
    </sheetView>
  </sheetViews>
  <sheetFormatPr baseColWidth="10" defaultColWidth="11.42578125" defaultRowHeight="15"/>
  <cols>
    <col min="1" max="1" width="6.7109375" style="254" customWidth="1"/>
    <col min="2" max="2" width="61.7109375" style="265" customWidth="1"/>
    <col min="3" max="3" width="17.7109375" style="256" customWidth="1"/>
    <col min="4" max="6" width="17.7109375" style="19" customWidth="1"/>
    <col min="7" max="7" width="1.7109375" style="68" customWidth="1"/>
    <col min="8" max="9" width="16.7109375" style="19" customWidth="1"/>
    <col min="10" max="10" width="13.7109375" style="19" bestFit="1" customWidth="1"/>
    <col min="11" max="12" width="17.28515625" style="15" bestFit="1" customWidth="1"/>
    <col min="13" max="14" width="11.85546875" style="15" bestFit="1" customWidth="1"/>
    <col min="15" max="16384" width="11.42578125" style="15"/>
  </cols>
  <sheetData>
    <row r="1" spans="1:16" s="3" customFormat="1" ht="43.5" customHeight="1">
      <c r="A1" s="327" t="s">
        <v>630</v>
      </c>
      <c r="B1" s="327"/>
      <c r="C1" s="327"/>
      <c r="D1" s="263" t="s">
        <v>132</v>
      </c>
      <c r="G1" s="190"/>
      <c r="J1" s="107"/>
    </row>
    <row r="2" spans="1:16" ht="12" customHeight="1">
      <c r="A2" s="15"/>
      <c r="B2" s="237"/>
      <c r="C2" s="15"/>
      <c r="D2" s="15"/>
      <c r="E2" s="15"/>
      <c r="F2" s="15"/>
      <c r="G2" s="30"/>
      <c r="H2" s="15"/>
      <c r="I2" s="15"/>
    </row>
    <row r="3" spans="1:16" s="27" customFormat="1" ht="57.6" customHeight="1" thickBot="1">
      <c r="A3" s="311" t="s">
        <v>646</v>
      </c>
      <c r="B3" s="311"/>
      <c r="C3" s="311"/>
      <c r="D3" s="311"/>
      <c r="E3" s="311"/>
      <c r="F3" s="311"/>
      <c r="G3" s="311"/>
      <c r="H3" s="311"/>
      <c r="I3" s="311"/>
    </row>
    <row r="4" spans="1:16" s="27" customFormat="1" ht="5.25" customHeight="1">
      <c r="A4" s="32"/>
      <c r="B4" s="32"/>
      <c r="C4" s="32"/>
      <c r="D4" s="32"/>
      <c r="E4" s="32"/>
      <c r="F4" s="32"/>
      <c r="G4" s="32"/>
      <c r="H4" s="32"/>
      <c r="I4" s="32"/>
    </row>
    <row r="5" spans="1:16" ht="34.5" customHeight="1">
      <c r="A5" s="312" t="s">
        <v>0</v>
      </c>
      <c r="B5" s="310" t="s">
        <v>1</v>
      </c>
      <c r="C5" s="34"/>
      <c r="D5" s="34"/>
      <c r="E5" s="313" t="s">
        <v>2</v>
      </c>
      <c r="F5" s="313"/>
      <c r="G5" s="35"/>
      <c r="H5" s="312" t="s">
        <v>3</v>
      </c>
      <c r="I5" s="312"/>
      <c r="J5" s="26"/>
    </row>
    <row r="6" spans="1:16" ht="15.75" customHeight="1">
      <c r="A6" s="312"/>
      <c r="B6" s="310"/>
      <c r="C6" s="310" t="s">
        <v>4</v>
      </c>
      <c r="D6" s="310" t="s">
        <v>5</v>
      </c>
      <c r="E6" s="310" t="s">
        <v>6</v>
      </c>
      <c r="F6" s="36" t="s">
        <v>610</v>
      </c>
      <c r="G6" s="37"/>
      <c r="H6" s="314"/>
      <c r="I6" s="314"/>
      <c r="J6" s="26"/>
    </row>
    <row r="7" spans="1:16" ht="36.75" customHeight="1">
      <c r="A7" s="312"/>
      <c r="B7" s="310"/>
      <c r="C7" s="310"/>
      <c r="D7" s="310"/>
      <c r="E7" s="310"/>
      <c r="F7" s="38" t="s">
        <v>133</v>
      </c>
      <c r="G7" s="38"/>
      <c r="H7" s="37" t="s">
        <v>5</v>
      </c>
      <c r="I7" s="37" t="s">
        <v>7</v>
      </c>
      <c r="J7" s="26"/>
    </row>
    <row r="8" spans="1:16" ht="12.95" customHeight="1">
      <c r="A8" s="312"/>
      <c r="B8" s="310"/>
      <c r="C8" s="39" t="s">
        <v>8</v>
      </c>
      <c r="D8" s="39" t="s">
        <v>9</v>
      </c>
      <c r="E8" s="39" t="s">
        <v>10</v>
      </c>
      <c r="F8" s="40" t="s">
        <v>11</v>
      </c>
      <c r="G8" s="40"/>
      <c r="H8" s="40" t="s">
        <v>12</v>
      </c>
      <c r="I8" s="40" t="s">
        <v>13</v>
      </c>
      <c r="J8" s="26"/>
    </row>
    <row r="9" spans="1:16" s="19" customFormat="1" ht="5.25" customHeight="1" thickBot="1">
      <c r="A9" s="41"/>
      <c r="B9" s="222"/>
      <c r="C9" s="42"/>
      <c r="D9" s="42"/>
      <c r="E9" s="42"/>
      <c r="F9" s="43"/>
      <c r="G9" s="43"/>
      <c r="H9" s="43"/>
      <c r="I9" s="43"/>
      <c r="J9" s="26"/>
    </row>
    <row r="10" spans="1:16" s="19" customFormat="1" ht="5.25" customHeight="1" thickBot="1">
      <c r="A10" s="44"/>
      <c r="B10" s="223"/>
      <c r="C10" s="45"/>
      <c r="D10" s="45"/>
      <c r="E10" s="45"/>
      <c r="F10" s="46"/>
      <c r="G10" s="46"/>
      <c r="H10" s="46"/>
      <c r="I10" s="46"/>
      <c r="J10" s="26"/>
    </row>
    <row r="11" spans="1:16">
      <c r="A11" s="47" t="s">
        <v>128</v>
      </c>
      <c r="B11" s="115"/>
      <c r="C11" s="96">
        <f>+C12+C14+C16+C25+C28+C35+C51+C80+C82+C85+C87+C92+C94+C96+C127+C129+C125</f>
        <v>91952548163.074997</v>
      </c>
      <c r="D11" s="96">
        <f>+D12+D14+D16+D25+D28+D35+D51+D80+D82+D85+D87+D92+D94+D96+D127+D129+D125</f>
        <v>93751185401.085205</v>
      </c>
      <c r="E11" s="96">
        <f>+E12+E14+E16+E25+E28+E35+E51+E80+E82+E85+E87+E92+E94+E96+E127+E129+E125</f>
        <v>93207006608.7052</v>
      </c>
      <c r="F11" s="96">
        <f>+F12+F14+F16+F25+F28+F35+F51+F80+F82+F85+F87+F92+F94+F96+F127+F129+F125</f>
        <v>89461434654.358337</v>
      </c>
      <c r="G11" s="165"/>
      <c r="H11" s="166">
        <f>IFERROR(+F11/D11*100,"n.a")</f>
        <v>95.424323726281955</v>
      </c>
      <c r="I11" s="166">
        <f>IFERROR(+F11/E11*100,"n.a")</f>
        <v>95.981448079250896</v>
      </c>
      <c r="K11" s="51"/>
      <c r="L11" s="52"/>
      <c r="M11" s="53"/>
      <c r="N11" s="53"/>
      <c r="O11" s="54"/>
      <c r="P11" s="54"/>
    </row>
    <row r="12" spans="1:16">
      <c r="A12" s="167" t="s">
        <v>126</v>
      </c>
      <c r="B12" s="239"/>
      <c r="C12" s="96">
        <f>+C13</f>
        <v>81974733</v>
      </c>
      <c r="D12" s="96">
        <f t="shared" ref="D12:F12" si="0">+D13</f>
        <v>86317158.400000006</v>
      </c>
      <c r="E12" s="96">
        <f t="shared" si="0"/>
        <v>86317158.400000006</v>
      </c>
      <c r="F12" s="96">
        <f t="shared" si="0"/>
        <v>86079310.270000011</v>
      </c>
      <c r="G12" s="165"/>
      <c r="H12" s="166">
        <f t="shared" ref="H12:H74" si="1">IFERROR(+F12/D12*100,"n.a")</f>
        <v>99.724448609744783</v>
      </c>
      <c r="I12" s="166">
        <f t="shared" ref="I12:I74" si="2">IFERROR(+F12/E12*100,"n.a")</f>
        <v>99.724448609744783</v>
      </c>
      <c r="K12" s="51"/>
      <c r="L12" s="52"/>
      <c r="M12" s="53"/>
      <c r="N12" s="53"/>
      <c r="O12" s="54"/>
      <c r="P12" s="54"/>
    </row>
    <row r="13" spans="1:16">
      <c r="A13" s="168"/>
      <c r="B13" s="173" t="s">
        <v>14</v>
      </c>
      <c r="C13" s="97">
        <v>81974733</v>
      </c>
      <c r="D13" s="97">
        <v>86317158.400000006</v>
      </c>
      <c r="E13" s="97">
        <v>86317158.400000006</v>
      </c>
      <c r="F13" s="97">
        <v>86079310.270000011</v>
      </c>
      <c r="G13" s="169"/>
      <c r="H13" s="170">
        <f t="shared" si="1"/>
        <v>99.724448609744783</v>
      </c>
      <c r="I13" s="170">
        <f t="shared" si="2"/>
        <v>99.724448609744783</v>
      </c>
      <c r="K13" s="51"/>
      <c r="L13" s="52"/>
      <c r="M13" s="53"/>
      <c r="N13" s="53"/>
      <c r="O13" s="54"/>
      <c r="P13" s="54"/>
    </row>
    <row r="14" spans="1:16">
      <c r="A14" s="167" t="s">
        <v>15</v>
      </c>
      <c r="B14" s="239"/>
      <c r="C14" s="96">
        <f>+C15</f>
        <v>5300000</v>
      </c>
      <c r="D14" s="96">
        <f t="shared" ref="D14:F14" si="3">+D15</f>
        <v>5300000</v>
      </c>
      <c r="E14" s="96">
        <f t="shared" si="3"/>
        <v>5300000</v>
      </c>
      <c r="F14" s="96">
        <f t="shared" si="3"/>
        <v>3828528.73</v>
      </c>
      <c r="G14" s="171"/>
      <c r="H14" s="166">
        <f t="shared" si="1"/>
        <v>72.236391132075468</v>
      </c>
      <c r="I14" s="166">
        <f t="shared" si="2"/>
        <v>72.236391132075468</v>
      </c>
      <c r="K14" s="51"/>
      <c r="L14" s="52"/>
      <c r="M14" s="53"/>
      <c r="N14" s="53"/>
      <c r="O14" s="54"/>
      <c r="P14" s="54"/>
    </row>
    <row r="15" spans="1:16" ht="30">
      <c r="A15" s="168"/>
      <c r="B15" s="173" t="s">
        <v>16</v>
      </c>
      <c r="C15" s="97">
        <v>5300000</v>
      </c>
      <c r="D15" s="97">
        <v>5300000</v>
      </c>
      <c r="E15" s="97">
        <v>5300000</v>
      </c>
      <c r="F15" s="97">
        <v>3828528.73</v>
      </c>
      <c r="G15" s="169"/>
      <c r="H15" s="170">
        <f t="shared" si="1"/>
        <v>72.236391132075468</v>
      </c>
      <c r="I15" s="170">
        <f t="shared" si="2"/>
        <v>72.236391132075468</v>
      </c>
      <c r="K15" s="51"/>
      <c r="L15" s="52"/>
      <c r="M15" s="53"/>
      <c r="N15" s="53"/>
      <c r="O15" s="54"/>
      <c r="P15" s="54"/>
    </row>
    <row r="16" spans="1:16">
      <c r="A16" s="167" t="s">
        <v>134</v>
      </c>
      <c r="B16" s="239"/>
      <c r="C16" s="96">
        <f>SUM(C17:C24)</f>
        <v>8908248566</v>
      </c>
      <c r="D16" s="96">
        <f>SUM(D17:D24)</f>
        <v>7532502424.5499992</v>
      </c>
      <c r="E16" s="96">
        <f>SUM(E17:E24)</f>
        <v>7521471657.5499992</v>
      </c>
      <c r="F16" s="96">
        <f>SUM(F17:F24)</f>
        <v>7457386787.4199991</v>
      </c>
      <c r="G16" s="171"/>
      <c r="H16" s="166">
        <f>IFERROR(+F16/D16*100,"n.a")</f>
        <v>99.002779781587819</v>
      </c>
      <c r="I16" s="166">
        <f>IFERROR(+F16/E16*100,"n.a")</f>
        <v>99.147974318753541</v>
      </c>
      <c r="K16" s="51"/>
      <c r="L16" s="52"/>
      <c r="M16" s="53"/>
      <c r="N16" s="53"/>
      <c r="O16" s="54"/>
      <c r="P16" s="54"/>
    </row>
    <row r="17" spans="1:16">
      <c r="A17" s="47"/>
      <c r="B17" s="173" t="s">
        <v>131</v>
      </c>
      <c r="C17" s="97">
        <v>0</v>
      </c>
      <c r="D17" s="97">
        <v>8530743.959999999</v>
      </c>
      <c r="E17" s="97">
        <v>8530743.959999999</v>
      </c>
      <c r="F17" s="97">
        <v>7042758.6900000004</v>
      </c>
      <c r="G17" s="169"/>
      <c r="H17" s="170">
        <f>IFERROR(+F17/D17*100,"n.a")</f>
        <v>82.55737979035537</v>
      </c>
      <c r="I17" s="170">
        <f>IFERROR(+F17/E17*100,"n.a")</f>
        <v>82.55737979035537</v>
      </c>
      <c r="K17" s="51"/>
      <c r="L17" s="52"/>
      <c r="M17" s="53"/>
      <c r="N17" s="53"/>
      <c r="O17" s="54"/>
      <c r="P17" s="54"/>
    </row>
    <row r="18" spans="1:16">
      <c r="A18" s="47"/>
      <c r="B18" s="173" t="s">
        <v>113</v>
      </c>
      <c r="C18" s="97">
        <v>158319086</v>
      </c>
      <c r="D18" s="97">
        <v>49157098.88000001</v>
      </c>
      <c r="E18" s="97">
        <v>49157098.88000001</v>
      </c>
      <c r="F18" s="97">
        <v>31037834.459999997</v>
      </c>
      <c r="G18" s="169"/>
      <c r="H18" s="170">
        <f t="shared" si="1"/>
        <v>63.140085902481943</v>
      </c>
      <c r="I18" s="170">
        <f>IFERROR(+F18/E18*100,"n.a")</f>
        <v>63.140085902481943</v>
      </c>
      <c r="K18" s="51"/>
      <c r="L18" s="52"/>
      <c r="M18" s="53"/>
      <c r="N18" s="53"/>
      <c r="O18" s="54"/>
      <c r="P18" s="54"/>
    </row>
    <row r="19" spans="1:16">
      <c r="A19" s="47"/>
      <c r="B19" s="173" t="s">
        <v>17</v>
      </c>
      <c r="C19" s="97">
        <v>2641122562</v>
      </c>
      <c r="D19" s="97">
        <v>1284020161.05</v>
      </c>
      <c r="E19" s="97">
        <v>1284020161.05</v>
      </c>
      <c r="F19" s="97">
        <v>1280238215.1800001</v>
      </c>
      <c r="G19" s="169"/>
      <c r="H19" s="170">
        <f t="shared" si="1"/>
        <v>99.70546055391317</v>
      </c>
      <c r="I19" s="170">
        <f>IFERROR(+F19/E19*100,"n.a")</f>
        <v>99.70546055391317</v>
      </c>
      <c r="K19" s="51"/>
      <c r="L19" s="52"/>
      <c r="M19" s="53"/>
      <c r="N19" s="53"/>
      <c r="O19" s="54"/>
      <c r="P19" s="54"/>
    </row>
    <row r="20" spans="1:16">
      <c r="A20" s="47"/>
      <c r="B20" s="173" t="s">
        <v>130</v>
      </c>
      <c r="C20" s="97">
        <v>0</v>
      </c>
      <c r="D20" s="97">
        <v>67388253</v>
      </c>
      <c r="E20" s="97">
        <v>67388253</v>
      </c>
      <c r="F20" s="97">
        <v>67388253</v>
      </c>
      <c r="G20" s="169"/>
      <c r="H20" s="170">
        <f t="shared" ref="H20" si="4">IFERROR(+F20/D20*100,"n.a")</f>
        <v>100</v>
      </c>
      <c r="I20" s="170">
        <f t="shared" ref="I20" si="5">IFERROR(+F20/E20*100,"n.a")</f>
        <v>100</v>
      </c>
      <c r="K20" s="51"/>
      <c r="L20" s="52"/>
      <c r="M20" s="53"/>
      <c r="N20" s="53"/>
      <c r="O20" s="54"/>
      <c r="P20" s="54"/>
    </row>
    <row r="21" spans="1:16">
      <c r="A21" s="47"/>
      <c r="B21" s="173" t="s">
        <v>18</v>
      </c>
      <c r="C21" s="97">
        <v>2720799463</v>
      </c>
      <c r="D21" s="97">
        <v>2771797958.7599988</v>
      </c>
      <c r="E21" s="97">
        <v>2771797958.7599988</v>
      </c>
      <c r="F21" s="97">
        <v>2771797958.7599988</v>
      </c>
      <c r="G21" s="171"/>
      <c r="H21" s="170">
        <f t="shared" si="1"/>
        <v>100</v>
      </c>
      <c r="I21" s="170">
        <f>IFERROR(+F21/E21*100,"n.a")</f>
        <v>100</v>
      </c>
      <c r="K21" s="51"/>
      <c r="L21" s="52"/>
      <c r="M21" s="53"/>
      <c r="N21" s="53"/>
      <c r="O21" s="54"/>
      <c r="P21" s="54"/>
    </row>
    <row r="22" spans="1:16">
      <c r="A22" s="172"/>
      <c r="B22" s="173" t="s">
        <v>19</v>
      </c>
      <c r="C22" s="97">
        <v>1367848336</v>
      </c>
      <c r="D22" s="97">
        <v>1386595534.5900002</v>
      </c>
      <c r="E22" s="97">
        <v>1375564767.5900002</v>
      </c>
      <c r="F22" s="97">
        <v>1375317583.78</v>
      </c>
      <c r="G22" s="165"/>
      <c r="H22" s="170">
        <f t="shared" si="1"/>
        <v>99.186644516828409</v>
      </c>
      <c r="I22" s="170">
        <f t="shared" si="2"/>
        <v>99.982030376480694</v>
      </c>
      <c r="K22" s="51"/>
      <c r="L22" s="52"/>
      <c r="M22" s="53"/>
      <c r="N22" s="53"/>
      <c r="O22" s="54"/>
      <c r="P22" s="54"/>
    </row>
    <row r="23" spans="1:16" ht="30">
      <c r="A23" s="47"/>
      <c r="B23" s="173" t="s">
        <v>20</v>
      </c>
      <c r="C23" s="97">
        <v>1548356014</v>
      </c>
      <c r="D23" s="97">
        <v>1550041371.3299999</v>
      </c>
      <c r="E23" s="97">
        <v>1550041371.3299999</v>
      </c>
      <c r="F23" s="97">
        <v>1515149764.26</v>
      </c>
      <c r="G23" s="165"/>
      <c r="H23" s="170">
        <f t="shared" si="1"/>
        <v>97.748988658279387</v>
      </c>
      <c r="I23" s="170">
        <f t="shared" si="2"/>
        <v>97.748988658279387</v>
      </c>
      <c r="K23" s="51"/>
      <c r="L23" s="52"/>
      <c r="M23" s="53"/>
      <c r="N23" s="53"/>
      <c r="O23" s="54"/>
      <c r="P23" s="54"/>
    </row>
    <row r="24" spans="1:16">
      <c r="A24" s="47"/>
      <c r="B24" s="173" t="s">
        <v>129</v>
      </c>
      <c r="C24" s="97">
        <v>471803105</v>
      </c>
      <c r="D24" s="97">
        <v>414971302.98000002</v>
      </c>
      <c r="E24" s="97">
        <v>414971302.98000002</v>
      </c>
      <c r="F24" s="97">
        <v>409414419.29000008</v>
      </c>
      <c r="G24" s="165"/>
      <c r="H24" s="170">
        <f t="shared" si="1"/>
        <v>98.660899283855358</v>
      </c>
      <c r="I24" s="170">
        <f t="shared" si="2"/>
        <v>98.660899283855358</v>
      </c>
      <c r="K24" s="51"/>
      <c r="L24" s="52"/>
      <c r="M24" s="53"/>
      <c r="N24" s="53"/>
      <c r="O24" s="54"/>
      <c r="P24" s="54"/>
    </row>
    <row r="25" spans="1:16">
      <c r="A25" s="167" t="s">
        <v>21</v>
      </c>
      <c r="B25" s="239"/>
      <c r="C25" s="96">
        <f>+C26+C27</f>
        <v>208388845</v>
      </c>
      <c r="D25" s="96">
        <f t="shared" ref="D25:F25" si="6">+D26+D27</f>
        <v>261236484.41999996</v>
      </c>
      <c r="E25" s="96">
        <f t="shared" si="6"/>
        <v>261236484.41999996</v>
      </c>
      <c r="F25" s="96">
        <f t="shared" si="6"/>
        <v>248365604.83999997</v>
      </c>
      <c r="G25" s="171"/>
      <c r="H25" s="166">
        <f t="shared" si="1"/>
        <v>95.073092639193931</v>
      </c>
      <c r="I25" s="166">
        <f t="shared" si="2"/>
        <v>95.073092639193931</v>
      </c>
      <c r="K25" s="51"/>
      <c r="L25" s="52"/>
      <c r="M25" s="53"/>
      <c r="N25" s="53"/>
      <c r="O25" s="54"/>
      <c r="P25" s="54"/>
    </row>
    <row r="26" spans="1:16">
      <c r="A26" s="47"/>
      <c r="B26" s="240" t="s">
        <v>22</v>
      </c>
      <c r="C26" s="97">
        <v>130567356</v>
      </c>
      <c r="D26" s="97">
        <v>179741766.04999995</v>
      </c>
      <c r="E26" s="97">
        <v>179741766.04999995</v>
      </c>
      <c r="F26" s="97">
        <v>169207066.13</v>
      </c>
      <c r="G26" s="171"/>
      <c r="H26" s="170">
        <f t="shared" si="1"/>
        <v>94.138980521049604</v>
      </c>
      <c r="I26" s="170">
        <f t="shared" si="2"/>
        <v>94.138980521049604</v>
      </c>
      <c r="K26" s="51"/>
      <c r="L26" s="52"/>
      <c r="M26" s="53"/>
      <c r="N26" s="53"/>
      <c r="O26" s="54"/>
      <c r="P26" s="54"/>
    </row>
    <row r="27" spans="1:16">
      <c r="A27" s="172"/>
      <c r="B27" s="240" t="s">
        <v>23</v>
      </c>
      <c r="C27" s="97">
        <v>77821489</v>
      </c>
      <c r="D27" s="97">
        <v>81494718.36999999</v>
      </c>
      <c r="E27" s="97">
        <v>81494718.36999999</v>
      </c>
      <c r="F27" s="97">
        <v>79158538.709999993</v>
      </c>
      <c r="G27" s="165"/>
      <c r="H27" s="170">
        <f t="shared" si="1"/>
        <v>97.133336114626061</v>
      </c>
      <c r="I27" s="170">
        <f t="shared" si="2"/>
        <v>97.133336114626061</v>
      </c>
      <c r="K27" s="51"/>
      <c r="L27" s="52"/>
      <c r="M27" s="53"/>
      <c r="N27" s="53"/>
      <c r="O27" s="54"/>
      <c r="P27" s="54"/>
    </row>
    <row r="28" spans="1:16">
      <c r="A28" s="167" t="s">
        <v>24</v>
      </c>
      <c r="B28" s="239"/>
      <c r="C28" s="96">
        <f>SUM(C29:C34)</f>
        <v>1428736638</v>
      </c>
      <c r="D28" s="96">
        <f t="shared" ref="D28:F28" si="7">SUM(D29:D34)</f>
        <v>1772952730.23</v>
      </c>
      <c r="E28" s="96">
        <f t="shared" si="7"/>
        <v>1772952730.23</v>
      </c>
      <c r="F28" s="96">
        <f t="shared" si="7"/>
        <v>1732423400.3299994</v>
      </c>
      <c r="G28" s="165"/>
      <c r="H28" s="166">
        <f t="shared" si="1"/>
        <v>97.714020841675648</v>
      </c>
      <c r="I28" s="166">
        <f t="shared" si="2"/>
        <v>97.714020841675648</v>
      </c>
      <c r="K28" s="51"/>
      <c r="L28" s="52"/>
      <c r="M28" s="53"/>
      <c r="N28" s="53"/>
      <c r="O28" s="54"/>
      <c r="P28" s="54"/>
    </row>
    <row r="29" spans="1:16">
      <c r="A29" s="168"/>
      <c r="B29" s="173" t="s">
        <v>26</v>
      </c>
      <c r="C29" s="97">
        <v>214612284</v>
      </c>
      <c r="D29" s="97">
        <v>195325868.28999999</v>
      </c>
      <c r="E29" s="97">
        <v>195325868.28999999</v>
      </c>
      <c r="F29" s="97">
        <v>195325868.28999999</v>
      </c>
      <c r="G29" s="169"/>
      <c r="H29" s="170">
        <f t="shared" si="1"/>
        <v>100</v>
      </c>
      <c r="I29" s="170">
        <f t="shared" si="2"/>
        <v>100</v>
      </c>
      <c r="K29" s="51"/>
      <c r="L29" s="52"/>
      <c r="M29" s="53"/>
      <c r="N29" s="53"/>
      <c r="O29" s="54"/>
      <c r="P29" s="54"/>
    </row>
    <row r="30" spans="1:16">
      <c r="A30" s="47"/>
      <c r="B30" s="173" t="s">
        <v>27</v>
      </c>
      <c r="C30" s="97">
        <v>50000000</v>
      </c>
      <c r="D30" s="97">
        <v>50000000</v>
      </c>
      <c r="E30" s="97">
        <v>50000000</v>
      </c>
      <c r="F30" s="97">
        <v>50000000</v>
      </c>
      <c r="G30" s="171"/>
      <c r="H30" s="170">
        <f t="shared" si="1"/>
        <v>100</v>
      </c>
      <c r="I30" s="170">
        <f t="shared" si="2"/>
        <v>100</v>
      </c>
      <c r="K30" s="51"/>
      <c r="L30" s="52"/>
      <c r="M30" s="53"/>
      <c r="N30" s="53"/>
      <c r="O30" s="54"/>
      <c r="P30" s="54"/>
    </row>
    <row r="31" spans="1:16">
      <c r="A31" s="168"/>
      <c r="B31" s="173" t="s">
        <v>28</v>
      </c>
      <c r="C31" s="97">
        <v>257011761</v>
      </c>
      <c r="D31" s="97">
        <v>289269111.75999993</v>
      </c>
      <c r="E31" s="97">
        <v>289269111.75999993</v>
      </c>
      <c r="F31" s="97">
        <v>276574043.3599999</v>
      </c>
      <c r="G31" s="169"/>
      <c r="H31" s="170">
        <f t="shared" si="1"/>
        <v>95.611329421672636</v>
      </c>
      <c r="I31" s="170">
        <f t="shared" si="2"/>
        <v>95.611329421672636</v>
      </c>
      <c r="K31" s="51"/>
      <c r="L31" s="52"/>
      <c r="M31" s="53"/>
      <c r="N31" s="53"/>
      <c r="O31" s="54"/>
      <c r="P31" s="54"/>
    </row>
    <row r="32" spans="1:16">
      <c r="A32" s="47"/>
      <c r="B32" s="173" t="s">
        <v>29</v>
      </c>
      <c r="C32" s="97">
        <v>155599773</v>
      </c>
      <c r="D32" s="97">
        <v>176406922.47</v>
      </c>
      <c r="E32" s="97">
        <v>176406922.47</v>
      </c>
      <c r="F32" s="97">
        <v>166451073.11999997</v>
      </c>
      <c r="G32" s="171"/>
      <c r="H32" s="170">
        <f t="shared" si="1"/>
        <v>94.356315948035913</v>
      </c>
      <c r="I32" s="170">
        <f t="shared" si="2"/>
        <v>94.356315948035913</v>
      </c>
      <c r="K32" s="51"/>
      <c r="L32" s="52"/>
      <c r="M32" s="53"/>
      <c r="N32" s="53"/>
      <c r="O32" s="54"/>
      <c r="P32" s="54"/>
    </row>
    <row r="33" spans="1:16">
      <c r="A33" s="172"/>
      <c r="B33" s="173" t="s">
        <v>25</v>
      </c>
      <c r="C33" s="97">
        <v>1681283</v>
      </c>
      <c r="D33" s="97">
        <v>1431680.1000000003</v>
      </c>
      <c r="E33" s="97">
        <v>1431680.1000000003</v>
      </c>
      <c r="F33" s="97">
        <v>927390.7699999999</v>
      </c>
      <c r="G33" s="165"/>
      <c r="H33" s="170">
        <f t="shared" si="1"/>
        <v>64.776395928112692</v>
      </c>
      <c r="I33" s="170">
        <f t="shared" si="2"/>
        <v>64.776395928112692</v>
      </c>
      <c r="K33" s="51"/>
      <c r="L33" s="52"/>
      <c r="M33" s="53"/>
      <c r="N33" s="53"/>
      <c r="O33" s="54"/>
      <c r="P33" s="54"/>
    </row>
    <row r="34" spans="1:16">
      <c r="A34" s="172"/>
      <c r="B34" s="173" t="s">
        <v>30</v>
      </c>
      <c r="C34" s="97">
        <v>749831537</v>
      </c>
      <c r="D34" s="97">
        <v>1060519147.6099999</v>
      </c>
      <c r="E34" s="97">
        <v>1060519147.6099999</v>
      </c>
      <c r="F34" s="97">
        <v>1043145024.7899997</v>
      </c>
      <c r="G34" s="165"/>
      <c r="H34" s="170">
        <f t="shared" ref="H34" si="8">IFERROR(+F34/D34*100,"n.a")</f>
        <v>98.361734169613555</v>
      </c>
      <c r="I34" s="170">
        <f t="shared" ref="I34" si="9">IFERROR(+F34/E34*100,"n.a")</f>
        <v>98.361734169613555</v>
      </c>
      <c r="K34" s="51"/>
      <c r="L34" s="52"/>
      <c r="M34" s="53"/>
      <c r="N34" s="53"/>
      <c r="O34" s="54"/>
      <c r="P34" s="54"/>
    </row>
    <row r="35" spans="1:16">
      <c r="A35" s="167" t="s">
        <v>31</v>
      </c>
      <c r="B35" s="239"/>
      <c r="C35" s="96">
        <f>SUM(C36:C50)</f>
        <v>31664277109.075001</v>
      </c>
      <c r="D35" s="96">
        <f t="shared" ref="D35:F35" si="10">SUM(D36:D50)</f>
        <v>33240990309.755203</v>
      </c>
      <c r="E35" s="96">
        <f t="shared" si="10"/>
        <v>32787679350.835205</v>
      </c>
      <c r="F35" s="96">
        <f t="shared" si="10"/>
        <v>32278797336.10836</v>
      </c>
      <c r="G35" s="169"/>
      <c r="H35" s="166">
        <f t="shared" si="1"/>
        <v>97.105402201677279</v>
      </c>
      <c r="I35" s="166">
        <f t="shared" si="2"/>
        <v>98.447947446107122</v>
      </c>
      <c r="K35" s="51"/>
      <c r="L35" s="52"/>
      <c r="M35" s="53"/>
      <c r="N35" s="53"/>
      <c r="O35" s="54"/>
      <c r="P35" s="54"/>
    </row>
    <row r="36" spans="1:16">
      <c r="A36" s="168"/>
      <c r="B36" s="173" t="s">
        <v>32</v>
      </c>
      <c r="C36" s="97">
        <v>4806377285.3249998</v>
      </c>
      <c r="D36" s="97">
        <v>5134239482.2679987</v>
      </c>
      <c r="E36" s="97">
        <v>5134239482.2679987</v>
      </c>
      <c r="F36" s="97">
        <v>5086739197.9837494</v>
      </c>
      <c r="G36" s="169"/>
      <c r="H36" s="170">
        <f t="shared" si="1"/>
        <v>99.074833099462936</v>
      </c>
      <c r="I36" s="170">
        <f t="shared" si="2"/>
        <v>99.074833099462936</v>
      </c>
      <c r="K36" s="51"/>
      <c r="L36" s="52"/>
      <c r="M36" s="53"/>
      <c r="N36" s="53"/>
      <c r="O36" s="54"/>
      <c r="P36" s="54"/>
    </row>
    <row r="37" spans="1:16" ht="30">
      <c r="A37" s="168"/>
      <c r="B37" s="173" t="s">
        <v>116</v>
      </c>
      <c r="C37" s="97">
        <v>323320021.47499996</v>
      </c>
      <c r="D37" s="97">
        <v>323320021.47499996</v>
      </c>
      <c r="E37" s="97">
        <v>323320021.47499996</v>
      </c>
      <c r="F37" s="97">
        <v>321352679.07865</v>
      </c>
      <c r="G37" s="169"/>
      <c r="H37" s="170">
        <f t="shared" si="1"/>
        <v>99.391518537152493</v>
      </c>
      <c r="I37" s="170">
        <f t="shared" si="2"/>
        <v>99.391518537152493</v>
      </c>
      <c r="K37" s="51"/>
      <c r="L37" s="52"/>
      <c r="M37" s="53"/>
      <c r="N37" s="53"/>
      <c r="O37" s="54"/>
      <c r="P37" s="54"/>
    </row>
    <row r="38" spans="1:16">
      <c r="A38" s="168"/>
      <c r="B38" s="173" t="s">
        <v>33</v>
      </c>
      <c r="C38" s="97">
        <v>5709060</v>
      </c>
      <c r="D38" s="97">
        <v>5709060</v>
      </c>
      <c r="E38" s="97">
        <v>5709060</v>
      </c>
      <c r="F38" s="97">
        <v>414853</v>
      </c>
      <c r="G38" s="169"/>
      <c r="H38" s="170">
        <f t="shared" si="1"/>
        <v>7.2665727808080494</v>
      </c>
      <c r="I38" s="170">
        <f t="shared" si="2"/>
        <v>7.2665727808080494</v>
      </c>
      <c r="K38" s="51"/>
      <c r="L38" s="52"/>
      <c r="M38" s="53"/>
      <c r="N38" s="53"/>
      <c r="O38" s="54"/>
      <c r="P38" s="54"/>
    </row>
    <row r="39" spans="1:16">
      <c r="A39" s="47"/>
      <c r="B39" s="173" t="s">
        <v>114</v>
      </c>
      <c r="C39" s="97">
        <v>671202</v>
      </c>
      <c r="D39" s="97">
        <v>2189228.65</v>
      </c>
      <c r="E39" s="97">
        <v>2189228.65</v>
      </c>
      <c r="F39" s="97">
        <v>714110.88</v>
      </c>
      <c r="G39" s="171"/>
      <c r="H39" s="170">
        <f t="shared" si="1"/>
        <v>32.619291730902574</v>
      </c>
      <c r="I39" s="170">
        <f t="shared" si="2"/>
        <v>32.619291730902574</v>
      </c>
      <c r="K39" s="51"/>
      <c r="L39" s="52"/>
      <c r="M39" s="53"/>
      <c r="N39" s="53"/>
      <c r="O39" s="54"/>
      <c r="P39" s="54"/>
    </row>
    <row r="40" spans="1:16">
      <c r="A40" s="172"/>
      <c r="B40" s="173" t="s">
        <v>34</v>
      </c>
      <c r="C40" s="97">
        <v>88536713.549999982</v>
      </c>
      <c r="D40" s="97">
        <v>96164639.530099973</v>
      </c>
      <c r="E40" s="97">
        <v>96164639.530099973</v>
      </c>
      <c r="F40" s="97">
        <v>91646820.302699983</v>
      </c>
      <c r="G40" s="165"/>
      <c r="H40" s="170">
        <f t="shared" si="1"/>
        <v>95.301995359753946</v>
      </c>
      <c r="I40" s="170">
        <f t="shared" si="2"/>
        <v>95.301995359753946</v>
      </c>
      <c r="K40" s="51"/>
      <c r="L40" s="52"/>
      <c r="M40" s="53"/>
      <c r="N40" s="53"/>
      <c r="O40" s="54"/>
      <c r="P40" s="54"/>
    </row>
    <row r="41" spans="1:16">
      <c r="A41" s="47"/>
      <c r="B41" s="173" t="s">
        <v>35</v>
      </c>
      <c r="C41" s="97">
        <v>3095578159.25</v>
      </c>
      <c r="D41" s="97">
        <v>3155011628.9336014</v>
      </c>
      <c r="E41" s="97">
        <v>3155011628.9336014</v>
      </c>
      <c r="F41" s="97">
        <v>3155011628.9336014</v>
      </c>
      <c r="G41" s="165"/>
      <c r="H41" s="170">
        <f t="shared" si="1"/>
        <v>100</v>
      </c>
      <c r="I41" s="170">
        <f t="shared" si="2"/>
        <v>100</v>
      </c>
      <c r="K41" s="51"/>
      <c r="L41" s="52"/>
      <c r="M41" s="53"/>
      <c r="N41" s="53"/>
      <c r="O41" s="54"/>
      <c r="P41" s="54"/>
    </row>
    <row r="42" spans="1:16">
      <c r="A42" s="168"/>
      <c r="B42" s="173" t="s">
        <v>36</v>
      </c>
      <c r="C42" s="97">
        <v>13668890877.834999</v>
      </c>
      <c r="D42" s="97">
        <v>14263206813.371954</v>
      </c>
      <c r="E42" s="97">
        <v>13809895854.451954</v>
      </c>
      <c r="F42" s="97">
        <v>13762252807.895153</v>
      </c>
      <c r="G42" s="169"/>
      <c r="H42" s="170">
        <f t="shared" si="1"/>
        <v>96.487788391267316</v>
      </c>
      <c r="I42" s="170">
        <f t="shared" si="2"/>
        <v>99.655007922876976</v>
      </c>
      <c r="K42" s="51"/>
      <c r="L42" s="52"/>
      <c r="M42" s="53"/>
      <c r="N42" s="53"/>
      <c r="O42" s="54"/>
      <c r="P42" s="54"/>
    </row>
    <row r="43" spans="1:16">
      <c r="A43" s="47"/>
      <c r="B43" s="173" t="s">
        <v>117</v>
      </c>
      <c r="C43" s="97">
        <v>3929918682.2700005</v>
      </c>
      <c r="D43" s="97">
        <v>3560203637.6698508</v>
      </c>
      <c r="E43" s="97">
        <v>3560203637.6698508</v>
      </c>
      <c r="F43" s="97">
        <v>3543325369.5696011</v>
      </c>
      <c r="G43" s="171"/>
      <c r="H43" s="170">
        <f t="shared" si="1"/>
        <v>99.525918463717517</v>
      </c>
      <c r="I43" s="170">
        <f t="shared" si="2"/>
        <v>99.525918463717517</v>
      </c>
      <c r="K43" s="51"/>
      <c r="L43" s="52"/>
      <c r="M43" s="53"/>
      <c r="N43" s="53"/>
      <c r="O43" s="54"/>
      <c r="P43" s="54"/>
    </row>
    <row r="44" spans="1:16">
      <c r="A44" s="168"/>
      <c r="B44" s="173" t="s">
        <v>118</v>
      </c>
      <c r="C44" s="97">
        <v>17028415.244999997</v>
      </c>
      <c r="D44" s="97">
        <v>16571123.485749999</v>
      </c>
      <c r="E44" s="97">
        <v>16571123.485749999</v>
      </c>
      <c r="F44" s="97">
        <v>15370909.730199998</v>
      </c>
      <c r="G44" s="169"/>
      <c r="H44" s="170">
        <f t="shared" si="1"/>
        <v>92.757197442997153</v>
      </c>
      <c r="I44" s="170">
        <f t="shared" si="2"/>
        <v>92.757197442997153</v>
      </c>
      <c r="K44" s="51"/>
      <c r="L44" s="52"/>
      <c r="M44" s="53"/>
      <c r="N44" s="53"/>
      <c r="O44" s="54"/>
      <c r="P44" s="54"/>
    </row>
    <row r="45" spans="1:16">
      <c r="A45" s="168"/>
      <c r="B45" s="173" t="s">
        <v>38</v>
      </c>
      <c r="C45" s="97">
        <v>17145113.969999999</v>
      </c>
      <c r="D45" s="97">
        <v>15835298.853799999</v>
      </c>
      <c r="E45" s="97">
        <v>15835298.853799999</v>
      </c>
      <c r="F45" s="97">
        <v>15182779.212049998</v>
      </c>
      <c r="G45" s="169"/>
      <c r="H45" s="170">
        <f t="shared" si="1"/>
        <v>95.879334846949121</v>
      </c>
      <c r="I45" s="170">
        <f t="shared" si="2"/>
        <v>95.879334846949121</v>
      </c>
      <c r="K45" s="51"/>
      <c r="L45" s="52"/>
      <c r="M45" s="53"/>
      <c r="N45" s="53"/>
      <c r="O45" s="54"/>
      <c r="P45" s="54"/>
    </row>
    <row r="46" spans="1:16" ht="30">
      <c r="A46" s="47"/>
      <c r="B46" s="173" t="s">
        <v>39</v>
      </c>
      <c r="C46" s="97">
        <v>2962165858</v>
      </c>
      <c r="D46" s="97">
        <v>3524394704.1300001</v>
      </c>
      <c r="E46" s="97">
        <v>3524394704.1300001</v>
      </c>
      <c r="F46" s="97">
        <v>3318116681.0800004</v>
      </c>
      <c r="G46" s="171"/>
      <c r="H46" s="170">
        <f t="shared" si="1"/>
        <v>94.147136164735571</v>
      </c>
      <c r="I46" s="170">
        <f t="shared" si="2"/>
        <v>94.147136164735571</v>
      </c>
      <c r="K46" s="51"/>
      <c r="L46" s="52"/>
      <c r="M46" s="53"/>
      <c r="N46" s="53"/>
      <c r="O46" s="54"/>
      <c r="P46" s="54"/>
    </row>
    <row r="47" spans="1:16" ht="30">
      <c r="A47" s="172"/>
      <c r="B47" s="173" t="s">
        <v>40</v>
      </c>
      <c r="C47" s="97">
        <v>231166929.32999998</v>
      </c>
      <c r="D47" s="97">
        <v>259062987.03999996</v>
      </c>
      <c r="E47" s="97">
        <v>259062987.03999996</v>
      </c>
      <c r="F47" s="97">
        <v>167390124.33999997</v>
      </c>
      <c r="G47" s="165"/>
      <c r="H47" s="170">
        <f t="shared" si="1"/>
        <v>64.613678029642472</v>
      </c>
      <c r="I47" s="170">
        <f t="shared" si="2"/>
        <v>64.613678029642472</v>
      </c>
      <c r="K47" s="51"/>
      <c r="L47" s="52"/>
      <c r="M47" s="53"/>
      <c r="N47" s="53"/>
      <c r="O47" s="54"/>
      <c r="P47" s="54"/>
    </row>
    <row r="48" spans="1:16">
      <c r="A48" s="47"/>
      <c r="B48" s="173" t="s">
        <v>41</v>
      </c>
      <c r="C48" s="97">
        <v>683228082.06499994</v>
      </c>
      <c r="D48" s="97">
        <v>815418909.11824989</v>
      </c>
      <c r="E48" s="97">
        <v>815418909.11824989</v>
      </c>
      <c r="F48" s="97">
        <v>750612947.11825001</v>
      </c>
      <c r="G48" s="165"/>
      <c r="H48" s="170">
        <f t="shared" si="1"/>
        <v>92.052433261563976</v>
      </c>
      <c r="I48" s="170">
        <f t="shared" si="2"/>
        <v>92.052433261563976</v>
      </c>
      <c r="K48" s="51"/>
      <c r="L48" s="52"/>
      <c r="M48" s="53"/>
      <c r="N48" s="53"/>
      <c r="O48" s="54"/>
      <c r="P48" s="54"/>
    </row>
    <row r="49" spans="1:16">
      <c r="A49" s="168"/>
      <c r="B49" s="173" t="s">
        <v>42</v>
      </c>
      <c r="C49" s="97">
        <v>1554485540.4700003</v>
      </c>
      <c r="D49" s="97">
        <v>1770364814.23715</v>
      </c>
      <c r="E49" s="97">
        <v>1770364814.23715</v>
      </c>
      <c r="F49" s="97">
        <v>1758645433.7576499</v>
      </c>
      <c r="G49" s="169"/>
      <c r="H49" s="170">
        <f t="shared" si="1"/>
        <v>99.338024548090104</v>
      </c>
      <c r="I49" s="170">
        <f t="shared" si="2"/>
        <v>99.338024548090104</v>
      </c>
      <c r="K49" s="51"/>
      <c r="L49" s="52"/>
      <c r="M49" s="53"/>
      <c r="N49" s="53"/>
      <c r="O49" s="54"/>
      <c r="P49" s="54"/>
    </row>
    <row r="50" spans="1:16">
      <c r="A50" s="168"/>
      <c r="B50" s="173" t="s">
        <v>43</v>
      </c>
      <c r="C50" s="97">
        <v>280055168.29000002</v>
      </c>
      <c r="D50" s="97">
        <v>299297960.99175006</v>
      </c>
      <c r="E50" s="97">
        <v>299297960.99175006</v>
      </c>
      <c r="F50" s="97">
        <v>292020993.22675008</v>
      </c>
      <c r="G50" s="169"/>
      <c r="H50" s="170">
        <f t="shared" ref="H50" si="11">IFERROR(+F50/D50*100,"n.a")</f>
        <v>97.568654413519184</v>
      </c>
      <c r="I50" s="170">
        <f t="shared" ref="I50" si="12">IFERROR(+F50/E50*100,"n.a")</f>
        <v>97.568654413519184</v>
      </c>
      <c r="K50" s="51"/>
      <c r="L50" s="52"/>
      <c r="M50" s="53"/>
      <c r="N50" s="53"/>
      <c r="O50" s="54"/>
      <c r="P50" s="54"/>
    </row>
    <row r="51" spans="1:16">
      <c r="A51" s="167" t="s">
        <v>44</v>
      </c>
      <c r="B51" s="239"/>
      <c r="C51" s="96">
        <f>SUM(C52:C79)</f>
        <v>6730364227</v>
      </c>
      <c r="D51" s="96">
        <f t="shared" ref="D51:F51" si="13">SUM(D52:D79)</f>
        <v>6602321330.0799971</v>
      </c>
      <c r="E51" s="96">
        <f t="shared" si="13"/>
        <v>6602321330.0799971</v>
      </c>
      <c r="F51" s="96">
        <f t="shared" si="13"/>
        <v>6289852630.4899998</v>
      </c>
      <c r="G51" s="171"/>
      <c r="H51" s="166">
        <f t="shared" si="1"/>
        <v>95.26729033671235</v>
      </c>
      <c r="I51" s="166">
        <f t="shared" si="2"/>
        <v>95.26729033671235</v>
      </c>
      <c r="K51" s="51"/>
      <c r="L51" s="52"/>
      <c r="M51" s="53"/>
      <c r="N51" s="53"/>
      <c r="O51" s="54"/>
      <c r="P51" s="54"/>
    </row>
    <row r="52" spans="1:16" ht="45">
      <c r="A52" s="168"/>
      <c r="B52" s="173" t="s">
        <v>123</v>
      </c>
      <c r="C52" s="97">
        <v>1685060</v>
      </c>
      <c r="D52" s="97">
        <v>817924</v>
      </c>
      <c r="E52" s="97">
        <v>817924</v>
      </c>
      <c r="F52" s="97">
        <v>283357.99</v>
      </c>
      <c r="G52" s="169"/>
      <c r="H52" s="170">
        <f t="shared" si="1"/>
        <v>34.643559792841387</v>
      </c>
      <c r="I52" s="170">
        <f t="shared" si="2"/>
        <v>34.643559792841387</v>
      </c>
      <c r="K52" s="51"/>
      <c r="L52" s="52"/>
      <c r="M52" s="53"/>
      <c r="N52" s="53"/>
      <c r="O52" s="54"/>
      <c r="P52" s="54"/>
    </row>
    <row r="53" spans="1:16" ht="30">
      <c r="A53" s="168"/>
      <c r="B53" s="173" t="s">
        <v>119</v>
      </c>
      <c r="C53" s="97">
        <v>2999488737</v>
      </c>
      <c r="D53" s="97">
        <v>2713917686.9499998</v>
      </c>
      <c r="E53" s="97">
        <v>2713917686.9499998</v>
      </c>
      <c r="F53" s="97">
        <v>2639909194.2200003</v>
      </c>
      <c r="G53" s="169"/>
      <c r="H53" s="170">
        <f t="shared" si="1"/>
        <v>97.273001569433262</v>
      </c>
      <c r="I53" s="170">
        <f t="shared" si="2"/>
        <v>97.273001569433262</v>
      </c>
      <c r="K53" s="51"/>
      <c r="L53" s="52"/>
      <c r="M53" s="53"/>
      <c r="N53" s="53"/>
      <c r="O53" s="54"/>
      <c r="P53" s="54"/>
    </row>
    <row r="54" spans="1:16">
      <c r="A54" s="47"/>
      <c r="B54" s="173" t="s">
        <v>45</v>
      </c>
      <c r="C54" s="97">
        <v>10143897</v>
      </c>
      <c r="D54" s="97">
        <v>8988186.8000000007</v>
      </c>
      <c r="E54" s="97">
        <v>8988186.8000000007</v>
      </c>
      <c r="F54" s="97">
        <v>8988186.8000000007</v>
      </c>
      <c r="G54" s="171"/>
      <c r="H54" s="170">
        <f t="shared" si="1"/>
        <v>100</v>
      </c>
      <c r="I54" s="170">
        <f t="shared" si="2"/>
        <v>100</v>
      </c>
      <c r="K54" s="51"/>
      <c r="L54" s="52"/>
      <c r="M54" s="53"/>
      <c r="N54" s="53"/>
      <c r="O54" s="54"/>
      <c r="P54" s="54"/>
    </row>
    <row r="55" spans="1:16">
      <c r="A55" s="172"/>
      <c r="B55" s="173" t="s">
        <v>46</v>
      </c>
      <c r="C55" s="97">
        <v>140608242</v>
      </c>
      <c r="D55" s="97">
        <v>168667319.09000006</v>
      </c>
      <c r="E55" s="97">
        <v>168667319.09000006</v>
      </c>
      <c r="F55" s="97">
        <v>164192784.21000013</v>
      </c>
      <c r="G55" s="165"/>
      <c r="H55" s="170">
        <f t="shared" si="1"/>
        <v>97.347123969159469</v>
      </c>
      <c r="I55" s="170">
        <f t="shared" si="2"/>
        <v>97.347123969159469</v>
      </c>
      <c r="K55" s="51"/>
      <c r="L55" s="52"/>
      <c r="M55" s="53"/>
      <c r="N55" s="53"/>
      <c r="O55" s="54"/>
      <c r="P55" s="54"/>
    </row>
    <row r="56" spans="1:16">
      <c r="A56" s="47"/>
      <c r="B56" s="173" t="s">
        <v>47</v>
      </c>
      <c r="C56" s="97">
        <v>23729221</v>
      </c>
      <c r="D56" s="97">
        <v>18040586.259999998</v>
      </c>
      <c r="E56" s="97">
        <v>18040586.259999998</v>
      </c>
      <c r="F56" s="97">
        <v>17887640.140000001</v>
      </c>
      <c r="G56" s="165"/>
      <c r="H56" s="170">
        <f t="shared" si="1"/>
        <v>99.152210921553518</v>
      </c>
      <c r="I56" s="170">
        <f t="shared" si="2"/>
        <v>99.152210921553518</v>
      </c>
      <c r="K56" s="51"/>
      <c r="L56" s="52"/>
      <c r="M56" s="53"/>
      <c r="N56" s="53"/>
      <c r="O56" s="54"/>
      <c r="P56" s="54"/>
    </row>
    <row r="57" spans="1:16">
      <c r="A57" s="168"/>
      <c r="B57" s="173" t="s">
        <v>48</v>
      </c>
      <c r="C57" s="97">
        <v>607144</v>
      </c>
      <c r="D57" s="97">
        <v>4540323.58</v>
      </c>
      <c r="E57" s="97">
        <v>4540323.58</v>
      </c>
      <c r="F57" s="97">
        <v>4540321.9800000004</v>
      </c>
      <c r="G57" s="169"/>
      <c r="H57" s="170">
        <f t="shared" si="1"/>
        <v>99.999964760220905</v>
      </c>
      <c r="I57" s="170">
        <f t="shared" si="2"/>
        <v>99.999964760220905</v>
      </c>
      <c r="K57" s="51"/>
      <c r="L57" s="52"/>
      <c r="M57" s="53"/>
      <c r="N57" s="53"/>
      <c r="O57" s="54"/>
      <c r="P57" s="54"/>
    </row>
    <row r="58" spans="1:16">
      <c r="A58" s="47"/>
      <c r="B58" s="173" t="s">
        <v>49</v>
      </c>
      <c r="C58" s="97">
        <v>203385974</v>
      </c>
      <c r="D58" s="97">
        <v>203378933</v>
      </c>
      <c r="E58" s="97">
        <v>203378933</v>
      </c>
      <c r="F58" s="97">
        <v>196605219</v>
      </c>
      <c r="G58" s="171"/>
      <c r="H58" s="170">
        <f t="shared" si="1"/>
        <v>96.669412165713354</v>
      </c>
      <c r="I58" s="170">
        <f t="shared" si="2"/>
        <v>96.669412165713354</v>
      </c>
      <c r="K58" s="51"/>
      <c r="L58" s="52"/>
      <c r="M58" s="53"/>
      <c r="N58" s="53"/>
      <c r="O58" s="54"/>
      <c r="P58" s="54"/>
    </row>
    <row r="59" spans="1:16">
      <c r="A59" s="168"/>
      <c r="B59" s="173" t="s">
        <v>50</v>
      </c>
      <c r="C59" s="97">
        <v>80986404</v>
      </c>
      <c r="D59" s="97">
        <v>71151118.289999992</v>
      </c>
      <c r="E59" s="97">
        <v>71151118.289999992</v>
      </c>
      <c r="F59" s="97">
        <v>67288102.019999996</v>
      </c>
      <c r="G59" s="169"/>
      <c r="H59" s="170">
        <f t="shared" si="1"/>
        <v>94.570687906471136</v>
      </c>
      <c r="I59" s="170">
        <f t="shared" si="2"/>
        <v>94.570687906471136</v>
      </c>
      <c r="K59" s="51"/>
      <c r="L59" s="52"/>
      <c r="M59" s="53"/>
      <c r="N59" s="53"/>
      <c r="O59" s="54"/>
      <c r="P59" s="54"/>
    </row>
    <row r="60" spans="1:16">
      <c r="A60" s="168"/>
      <c r="B60" s="173" t="s">
        <v>51</v>
      </c>
      <c r="C60" s="97">
        <v>181869159</v>
      </c>
      <c r="D60" s="97">
        <v>238754561.74000001</v>
      </c>
      <c r="E60" s="97">
        <v>238754561.74000001</v>
      </c>
      <c r="F60" s="97">
        <v>233506983.69000003</v>
      </c>
      <c r="G60" s="169"/>
      <c r="H60" s="170">
        <f t="shared" si="1"/>
        <v>97.802103544427979</v>
      </c>
      <c r="I60" s="170">
        <f t="shared" si="2"/>
        <v>97.802103544427979</v>
      </c>
      <c r="K60" s="51"/>
      <c r="L60" s="52"/>
      <c r="M60" s="53"/>
      <c r="N60" s="53"/>
      <c r="O60" s="54"/>
      <c r="P60" s="54"/>
    </row>
    <row r="61" spans="1:16">
      <c r="A61" s="47"/>
      <c r="B61" s="173" t="s">
        <v>52</v>
      </c>
      <c r="C61" s="97">
        <v>181460708</v>
      </c>
      <c r="D61" s="97">
        <v>189287753.41999996</v>
      </c>
      <c r="E61" s="97">
        <v>189287753.41999996</v>
      </c>
      <c r="F61" s="97">
        <v>186411703.80999997</v>
      </c>
      <c r="G61" s="171"/>
      <c r="H61" s="170">
        <f t="shared" si="1"/>
        <v>98.480593932763057</v>
      </c>
      <c r="I61" s="170">
        <f t="shared" si="2"/>
        <v>98.480593932763057</v>
      </c>
      <c r="K61" s="51"/>
      <c r="L61" s="52"/>
      <c r="M61" s="53"/>
      <c r="N61" s="53"/>
      <c r="O61" s="54"/>
      <c r="P61" s="54"/>
    </row>
    <row r="62" spans="1:16">
      <c r="A62" s="172"/>
      <c r="B62" s="173" t="s">
        <v>53</v>
      </c>
      <c r="C62" s="97">
        <v>21001094</v>
      </c>
      <c r="D62" s="97">
        <v>18594932.899999999</v>
      </c>
      <c r="E62" s="97">
        <v>18594932.899999999</v>
      </c>
      <c r="F62" s="97">
        <v>8296049.7400000012</v>
      </c>
      <c r="G62" s="165"/>
      <c r="H62" s="170">
        <f t="shared" si="1"/>
        <v>44.61457206979221</v>
      </c>
      <c r="I62" s="170">
        <f t="shared" si="2"/>
        <v>44.61457206979221</v>
      </c>
      <c r="K62" s="51"/>
      <c r="L62" s="52"/>
      <c r="M62" s="53"/>
      <c r="N62" s="53"/>
      <c r="O62" s="54"/>
      <c r="P62" s="54"/>
    </row>
    <row r="63" spans="1:16">
      <c r="A63" s="168"/>
      <c r="B63" s="173" t="s">
        <v>55</v>
      </c>
      <c r="C63" s="97">
        <v>5792942</v>
      </c>
      <c r="D63" s="97">
        <v>3047519.7</v>
      </c>
      <c r="E63" s="97">
        <v>3047519.7</v>
      </c>
      <c r="F63" s="97">
        <v>2818737.21</v>
      </c>
      <c r="G63" s="169"/>
      <c r="H63" s="170">
        <f t="shared" si="1"/>
        <v>92.492829824857239</v>
      </c>
      <c r="I63" s="170">
        <f t="shared" si="2"/>
        <v>92.492829824857239</v>
      </c>
      <c r="K63" s="51"/>
      <c r="L63" s="52"/>
      <c r="M63" s="53"/>
      <c r="N63" s="53"/>
      <c r="O63" s="54"/>
      <c r="P63" s="54"/>
    </row>
    <row r="64" spans="1:16" ht="30">
      <c r="A64" s="47"/>
      <c r="B64" s="173" t="s">
        <v>56</v>
      </c>
      <c r="C64" s="97">
        <v>119947007</v>
      </c>
      <c r="D64" s="97">
        <v>115956561.27</v>
      </c>
      <c r="E64" s="97">
        <v>115956561.27</v>
      </c>
      <c r="F64" s="97">
        <v>114782322.59999999</v>
      </c>
      <c r="G64" s="171"/>
      <c r="H64" s="170">
        <f t="shared" si="1"/>
        <v>98.987346074133882</v>
      </c>
      <c r="I64" s="170">
        <f t="shared" si="2"/>
        <v>98.987346074133882</v>
      </c>
      <c r="K64" s="51"/>
      <c r="L64" s="52"/>
      <c r="M64" s="53"/>
      <c r="N64" s="53"/>
      <c r="O64" s="54"/>
      <c r="P64" s="54"/>
    </row>
    <row r="65" spans="1:16" s="19" customFormat="1" ht="30">
      <c r="A65" s="168"/>
      <c r="B65" s="173" t="s">
        <v>57</v>
      </c>
      <c r="C65" s="97">
        <v>3960319</v>
      </c>
      <c r="D65" s="97">
        <v>5597624.9300000006</v>
      </c>
      <c r="E65" s="97">
        <v>5597624.9300000006</v>
      </c>
      <c r="F65" s="97">
        <v>4538188.830000001</v>
      </c>
      <c r="G65" s="169"/>
      <c r="H65" s="170">
        <f t="shared" si="1"/>
        <v>81.073471101608803</v>
      </c>
      <c r="I65" s="170">
        <f t="shared" si="2"/>
        <v>81.073471101608803</v>
      </c>
      <c r="K65" s="51"/>
      <c r="L65" s="52"/>
      <c r="M65" s="53"/>
      <c r="N65" s="53"/>
      <c r="O65" s="54"/>
      <c r="P65" s="54"/>
    </row>
    <row r="66" spans="1:16" s="19" customFormat="1">
      <c r="A66" s="168"/>
      <c r="B66" s="173" t="s">
        <v>54</v>
      </c>
      <c r="C66" s="97">
        <v>7944102</v>
      </c>
      <c r="D66" s="97">
        <v>8778821.9700000007</v>
      </c>
      <c r="E66" s="97">
        <v>8778821.9700000007</v>
      </c>
      <c r="F66" s="97">
        <v>7405020.879999999</v>
      </c>
      <c r="G66" s="169"/>
      <c r="H66" s="170">
        <f t="shared" ref="H66" si="14">IFERROR(+F66/D66*100,"n.a")</f>
        <v>84.350963093969639</v>
      </c>
      <c r="I66" s="170">
        <f t="shared" ref="I66" si="15">IFERROR(+F66/E66*100,"n.a")</f>
        <v>84.350963093969639</v>
      </c>
      <c r="K66" s="51"/>
      <c r="L66" s="52"/>
      <c r="M66" s="53"/>
      <c r="N66" s="53"/>
      <c r="O66" s="54"/>
      <c r="P66" s="54"/>
    </row>
    <row r="67" spans="1:16">
      <c r="A67" s="168"/>
      <c r="B67" s="173" t="s">
        <v>58</v>
      </c>
      <c r="C67" s="97">
        <v>220121385</v>
      </c>
      <c r="D67" s="97">
        <v>195925861.80999997</v>
      </c>
      <c r="E67" s="97">
        <v>195925861.80999997</v>
      </c>
      <c r="F67" s="97">
        <v>189756234.38000003</v>
      </c>
      <c r="G67" s="169"/>
      <c r="H67" s="170">
        <f t="shared" si="1"/>
        <v>96.851039789743027</v>
      </c>
      <c r="I67" s="170">
        <f t="shared" si="2"/>
        <v>96.851039789743027</v>
      </c>
      <c r="K67" s="51"/>
      <c r="L67" s="52"/>
      <c r="M67" s="53"/>
      <c r="N67" s="53"/>
      <c r="O67" s="54"/>
      <c r="P67" s="54"/>
    </row>
    <row r="68" spans="1:16">
      <c r="A68" s="47"/>
      <c r="B68" s="173" t="s">
        <v>59</v>
      </c>
      <c r="C68" s="97">
        <v>176850251</v>
      </c>
      <c r="D68" s="97">
        <v>171198539.44</v>
      </c>
      <c r="E68" s="97">
        <v>171198539.44</v>
      </c>
      <c r="F68" s="97">
        <v>164257185.84</v>
      </c>
      <c r="G68" s="171"/>
      <c r="H68" s="170">
        <f>IFERROR(+F68/D68*100,"n.a")</f>
        <v>95.945436437305162</v>
      </c>
      <c r="I68" s="170">
        <f>IFERROR(+F68/E68*100,"n.a")</f>
        <v>95.945436437305162</v>
      </c>
      <c r="K68" s="51"/>
      <c r="L68" s="52"/>
      <c r="M68" s="53"/>
      <c r="N68" s="53"/>
      <c r="O68" s="54"/>
      <c r="P68" s="54"/>
    </row>
    <row r="69" spans="1:16" ht="30">
      <c r="A69" s="172"/>
      <c r="B69" s="173" t="s">
        <v>60</v>
      </c>
      <c r="C69" s="97">
        <v>254745041</v>
      </c>
      <c r="D69" s="97">
        <v>253322838.69000003</v>
      </c>
      <c r="E69" s="97">
        <v>253322838.69000003</v>
      </c>
      <c r="F69" s="97">
        <v>244825136.41</v>
      </c>
      <c r="G69" s="165"/>
      <c r="H69" s="170">
        <f t="shared" si="1"/>
        <v>96.645504872776613</v>
      </c>
      <c r="I69" s="170">
        <f t="shared" si="2"/>
        <v>96.645504872776613</v>
      </c>
      <c r="K69" s="51"/>
      <c r="L69" s="52"/>
      <c r="M69" s="53"/>
      <c r="N69" s="53"/>
      <c r="O69" s="54"/>
      <c r="P69" s="54"/>
    </row>
    <row r="70" spans="1:16">
      <c r="A70" s="47"/>
      <c r="B70" s="173" t="s">
        <v>61</v>
      </c>
      <c r="C70" s="97">
        <v>54646644</v>
      </c>
      <c r="D70" s="97">
        <v>68705098.860000029</v>
      </c>
      <c r="E70" s="97">
        <v>68705098.860000029</v>
      </c>
      <c r="F70" s="97">
        <v>65385308.51000002</v>
      </c>
      <c r="G70" s="165"/>
      <c r="H70" s="170">
        <f t="shared" si="1"/>
        <v>95.168058259016959</v>
      </c>
      <c r="I70" s="170">
        <f t="shared" si="2"/>
        <v>95.168058259016959</v>
      </c>
      <c r="K70" s="51"/>
      <c r="L70" s="52"/>
      <c r="M70" s="53"/>
      <c r="N70" s="53"/>
      <c r="O70" s="54"/>
      <c r="P70" s="54"/>
    </row>
    <row r="71" spans="1:16" ht="30">
      <c r="A71" s="168"/>
      <c r="B71" s="173" t="s">
        <v>62</v>
      </c>
      <c r="C71" s="97">
        <v>471767053</v>
      </c>
      <c r="D71" s="97">
        <v>474522959.35999995</v>
      </c>
      <c r="E71" s="97">
        <v>474522959.35999995</v>
      </c>
      <c r="F71" s="97">
        <v>430364479.36000001</v>
      </c>
      <c r="G71" s="169"/>
      <c r="H71" s="170">
        <f t="shared" si="1"/>
        <v>90.694132047992468</v>
      </c>
      <c r="I71" s="170">
        <f t="shared" si="2"/>
        <v>90.694132047992468</v>
      </c>
      <c r="K71" s="51"/>
      <c r="L71" s="52"/>
      <c r="M71" s="53"/>
      <c r="N71" s="53"/>
      <c r="O71" s="54"/>
      <c r="P71" s="54"/>
    </row>
    <row r="72" spans="1:16">
      <c r="A72" s="47"/>
      <c r="B72" s="173" t="s">
        <v>63</v>
      </c>
      <c r="C72" s="97">
        <v>185503378</v>
      </c>
      <c r="D72" s="97">
        <v>188969256.64999995</v>
      </c>
      <c r="E72" s="97">
        <v>188969256.64999995</v>
      </c>
      <c r="F72" s="97">
        <v>184243529.37999994</v>
      </c>
      <c r="G72" s="171"/>
      <c r="H72" s="170">
        <f t="shared" si="1"/>
        <v>97.49920841422751</v>
      </c>
      <c r="I72" s="170">
        <f t="shared" si="2"/>
        <v>97.49920841422751</v>
      </c>
      <c r="K72" s="51"/>
      <c r="L72" s="52"/>
      <c r="M72" s="53"/>
      <c r="N72" s="53"/>
      <c r="O72" s="54"/>
      <c r="P72" s="54"/>
    </row>
    <row r="73" spans="1:16" ht="30">
      <c r="A73" s="168"/>
      <c r="B73" s="173" t="s">
        <v>64</v>
      </c>
      <c r="C73" s="97">
        <v>134299062</v>
      </c>
      <c r="D73" s="97">
        <v>130871357</v>
      </c>
      <c r="E73" s="97">
        <v>130871357</v>
      </c>
      <c r="F73" s="97">
        <v>119354808.5</v>
      </c>
      <c r="G73" s="169"/>
      <c r="H73" s="170">
        <f t="shared" si="1"/>
        <v>91.200100034112126</v>
      </c>
      <c r="I73" s="170">
        <f t="shared" si="2"/>
        <v>91.200100034112126</v>
      </c>
      <c r="K73" s="51"/>
      <c r="L73" s="52"/>
      <c r="M73" s="53"/>
      <c r="N73" s="53"/>
      <c r="O73" s="54"/>
      <c r="P73" s="54"/>
    </row>
    <row r="74" spans="1:16">
      <c r="A74" s="168"/>
      <c r="B74" s="173" t="s">
        <v>65</v>
      </c>
      <c r="C74" s="97">
        <v>232773227</v>
      </c>
      <c r="D74" s="97">
        <v>229561249.99000001</v>
      </c>
      <c r="E74" s="97">
        <v>229561249.99000001</v>
      </c>
      <c r="F74" s="97">
        <v>228265588.40000001</v>
      </c>
      <c r="G74" s="169"/>
      <c r="H74" s="170">
        <f t="shared" si="1"/>
        <v>99.435592204670243</v>
      </c>
      <c r="I74" s="170">
        <f t="shared" si="2"/>
        <v>99.435592204670243</v>
      </c>
      <c r="K74" s="51"/>
      <c r="L74" s="52"/>
      <c r="M74" s="53"/>
      <c r="N74" s="53"/>
      <c r="O74" s="54"/>
      <c r="P74" s="54"/>
    </row>
    <row r="75" spans="1:16" ht="30">
      <c r="A75" s="47"/>
      <c r="B75" s="173" t="s">
        <v>66</v>
      </c>
      <c r="C75" s="97">
        <v>209909126</v>
      </c>
      <c r="D75" s="97">
        <v>213080507</v>
      </c>
      <c r="E75" s="97">
        <v>213080507</v>
      </c>
      <c r="F75" s="97">
        <v>211494119</v>
      </c>
      <c r="G75" s="171"/>
      <c r="H75" s="170">
        <f t="shared" ref="H75:H130" si="16">IFERROR(+F75/D75*100,"n.a")</f>
        <v>99.255498298584399</v>
      </c>
      <c r="I75" s="170">
        <f t="shared" ref="I75:I130" si="17">IFERROR(+F75/E75*100,"n.a")</f>
        <v>99.255498298584399</v>
      </c>
      <c r="K75" s="51"/>
      <c r="L75" s="52"/>
      <c r="M75" s="53"/>
      <c r="N75" s="53"/>
      <c r="O75" s="54"/>
      <c r="P75" s="54"/>
    </row>
    <row r="76" spans="1:16" ht="30">
      <c r="A76" s="172"/>
      <c r="B76" s="173" t="s">
        <v>127</v>
      </c>
      <c r="C76" s="97">
        <v>154683439</v>
      </c>
      <c r="D76" s="97">
        <v>149144803.57000002</v>
      </c>
      <c r="E76" s="97">
        <v>149144803.57000002</v>
      </c>
      <c r="F76" s="97">
        <v>145996551.75</v>
      </c>
      <c r="G76" s="165"/>
      <c r="H76" s="170">
        <f t="shared" si="16"/>
        <v>97.889130734264967</v>
      </c>
      <c r="I76" s="170">
        <f t="shared" si="17"/>
        <v>97.889130734264967</v>
      </c>
      <c r="K76" s="51"/>
      <c r="L76" s="52"/>
      <c r="M76" s="53"/>
      <c r="N76" s="53"/>
      <c r="O76" s="54"/>
      <c r="P76" s="54"/>
    </row>
    <row r="77" spans="1:16">
      <c r="A77" s="47"/>
      <c r="B77" s="173" t="s">
        <v>67</v>
      </c>
      <c r="C77" s="97">
        <v>568781163</v>
      </c>
      <c r="D77" s="97">
        <v>644811053.44000006</v>
      </c>
      <c r="E77" s="97">
        <v>644811053.44000006</v>
      </c>
      <c r="F77" s="97">
        <v>554010640.26999986</v>
      </c>
      <c r="G77" s="165"/>
      <c r="H77" s="170">
        <f t="shared" si="16"/>
        <v>85.918291461415038</v>
      </c>
      <c r="I77" s="170">
        <f t="shared" si="17"/>
        <v>85.918291461415038</v>
      </c>
      <c r="K77" s="51"/>
      <c r="L77" s="52"/>
      <c r="M77" s="53"/>
      <c r="N77" s="53"/>
      <c r="O77" s="54"/>
      <c r="P77" s="54"/>
    </row>
    <row r="78" spans="1:16">
      <c r="A78" s="168"/>
      <c r="B78" s="173" t="s">
        <v>68</v>
      </c>
      <c r="C78" s="97">
        <v>31315897</v>
      </c>
      <c r="D78" s="97">
        <v>33218384</v>
      </c>
      <c r="E78" s="97">
        <v>33218384</v>
      </c>
      <c r="F78" s="97">
        <v>19296331.560000002</v>
      </c>
      <c r="G78" s="169"/>
      <c r="H78" s="170">
        <f t="shared" si="16"/>
        <v>58.089314519333634</v>
      </c>
      <c r="I78" s="170">
        <f t="shared" si="17"/>
        <v>58.089314519333634</v>
      </c>
      <c r="K78" s="51"/>
      <c r="L78" s="52"/>
      <c r="M78" s="53"/>
      <c r="N78" s="53"/>
      <c r="O78" s="54"/>
      <c r="P78" s="54"/>
    </row>
    <row r="79" spans="1:16" ht="30">
      <c r="A79" s="47"/>
      <c r="B79" s="173" t="s">
        <v>69</v>
      </c>
      <c r="C79" s="97">
        <v>52358551</v>
      </c>
      <c r="D79" s="97">
        <v>79469566.370000005</v>
      </c>
      <c r="E79" s="97">
        <v>79469566.370000005</v>
      </c>
      <c r="F79" s="97">
        <v>75148904.010000005</v>
      </c>
      <c r="G79" s="171"/>
      <c r="H79" s="170">
        <f t="shared" si="16"/>
        <v>94.563123271764752</v>
      </c>
      <c r="I79" s="170">
        <f t="shared" si="17"/>
        <v>94.563123271764752</v>
      </c>
      <c r="K79" s="51"/>
      <c r="L79" s="52"/>
      <c r="M79" s="53"/>
      <c r="N79" s="53"/>
      <c r="O79" s="54"/>
      <c r="P79" s="54"/>
    </row>
    <row r="80" spans="1:16">
      <c r="A80" s="167" t="s">
        <v>70</v>
      </c>
      <c r="B80" s="239"/>
      <c r="C80" s="96">
        <f>+C81</f>
        <v>15000000</v>
      </c>
      <c r="D80" s="96">
        <f t="shared" ref="D80:F80" si="18">+D81</f>
        <v>15000000</v>
      </c>
      <c r="E80" s="96">
        <f t="shared" si="18"/>
        <v>15000000</v>
      </c>
      <c r="F80" s="96">
        <f t="shared" si="18"/>
        <v>15000000</v>
      </c>
      <c r="G80" s="169"/>
      <c r="H80" s="166">
        <f t="shared" si="16"/>
        <v>100</v>
      </c>
      <c r="I80" s="166">
        <f t="shared" si="17"/>
        <v>100</v>
      </c>
      <c r="K80" s="51"/>
      <c r="L80" s="52"/>
      <c r="M80" s="53"/>
      <c r="N80" s="53"/>
      <c r="O80" s="54"/>
      <c r="P80" s="54"/>
    </row>
    <row r="81" spans="1:16">
      <c r="A81" s="168"/>
      <c r="B81" s="174" t="s">
        <v>71</v>
      </c>
      <c r="C81" s="97">
        <v>15000000</v>
      </c>
      <c r="D81" s="97">
        <v>15000000</v>
      </c>
      <c r="E81" s="97">
        <v>15000000</v>
      </c>
      <c r="F81" s="97">
        <v>15000000</v>
      </c>
      <c r="G81" s="175"/>
      <c r="H81" s="170">
        <f t="shared" ref="H81" si="19">IFERROR(+F81/D81*100,"n.a")</f>
        <v>100</v>
      </c>
      <c r="I81" s="170">
        <f t="shared" ref="I81" si="20">IFERROR(+F81/E81*100,"n.a")</f>
        <v>100</v>
      </c>
      <c r="K81" s="51"/>
      <c r="L81" s="52"/>
      <c r="M81" s="53"/>
      <c r="N81" s="53"/>
      <c r="O81" s="54"/>
      <c r="P81" s="54"/>
    </row>
    <row r="82" spans="1:16">
      <c r="A82" s="167" t="s">
        <v>72</v>
      </c>
      <c r="B82" s="239"/>
      <c r="C82" s="96">
        <f>SUM(C83:C84)</f>
        <v>686025006</v>
      </c>
      <c r="D82" s="96">
        <f t="shared" ref="D82:F82" si="21">SUM(D83:D84)</f>
        <v>693407893.11999989</v>
      </c>
      <c r="E82" s="96">
        <f t="shared" si="21"/>
        <v>613570826.66000009</v>
      </c>
      <c r="F82" s="96">
        <f t="shared" si="21"/>
        <v>609654540.2700001</v>
      </c>
      <c r="G82" s="171"/>
      <c r="H82" s="166">
        <f t="shared" si="16"/>
        <v>87.92148839362784</v>
      </c>
      <c r="I82" s="166">
        <f t="shared" si="17"/>
        <v>99.361722197367413</v>
      </c>
      <c r="K82" s="51"/>
      <c r="L82" s="52"/>
      <c r="M82" s="53"/>
      <c r="N82" s="53"/>
      <c r="O82" s="54"/>
      <c r="P82" s="54"/>
    </row>
    <row r="83" spans="1:16">
      <c r="A83" s="168"/>
      <c r="B83" s="173" t="s">
        <v>73</v>
      </c>
      <c r="C83" s="97">
        <v>464604043</v>
      </c>
      <c r="D83" s="97">
        <v>468211088.04999983</v>
      </c>
      <c r="E83" s="97">
        <v>388374021.59000003</v>
      </c>
      <c r="F83" s="97">
        <v>384457735.20000011</v>
      </c>
      <c r="G83" s="169"/>
      <c r="H83" s="170">
        <f t="shared" si="16"/>
        <v>82.112052664362409</v>
      </c>
      <c r="I83" s="170">
        <f t="shared" si="17"/>
        <v>98.991619889001157</v>
      </c>
      <c r="K83" s="51"/>
      <c r="L83" s="52"/>
      <c r="M83" s="53"/>
      <c r="N83" s="53"/>
      <c r="O83" s="54"/>
      <c r="P83" s="54"/>
    </row>
    <row r="84" spans="1:16">
      <c r="A84" s="47"/>
      <c r="B84" s="173" t="s">
        <v>74</v>
      </c>
      <c r="C84" s="97">
        <v>221420963</v>
      </c>
      <c r="D84" s="97">
        <v>225196805.07000002</v>
      </c>
      <c r="E84" s="97">
        <v>225196805.07000002</v>
      </c>
      <c r="F84" s="97">
        <v>225196805.07000002</v>
      </c>
      <c r="G84" s="171"/>
      <c r="H84" s="170">
        <f t="shared" si="16"/>
        <v>100</v>
      </c>
      <c r="I84" s="170">
        <f t="shared" si="17"/>
        <v>100</v>
      </c>
      <c r="K84" s="51"/>
      <c r="L84" s="52"/>
      <c r="M84" s="53"/>
      <c r="N84" s="53"/>
      <c r="O84" s="54"/>
      <c r="P84" s="54"/>
    </row>
    <row r="85" spans="1:16">
      <c r="A85" s="167" t="s">
        <v>75</v>
      </c>
      <c r="B85" s="239"/>
      <c r="C85" s="96">
        <f>+C86</f>
        <v>188253491</v>
      </c>
      <c r="D85" s="96">
        <f t="shared" ref="D85:F85" si="22">+D86</f>
        <v>195784409.65000007</v>
      </c>
      <c r="E85" s="96">
        <f t="shared" si="22"/>
        <v>195784409.65000007</v>
      </c>
      <c r="F85" s="96">
        <f t="shared" si="22"/>
        <v>170245357.75000003</v>
      </c>
      <c r="G85" s="169"/>
      <c r="H85" s="166">
        <f t="shared" si="16"/>
        <v>86.95552319734972</v>
      </c>
      <c r="I85" s="166">
        <f t="shared" si="17"/>
        <v>86.95552319734972</v>
      </c>
      <c r="K85" s="51"/>
      <c r="L85" s="52"/>
      <c r="M85" s="53"/>
      <c r="N85" s="53"/>
      <c r="O85" s="54"/>
      <c r="P85" s="54"/>
    </row>
    <row r="86" spans="1:16">
      <c r="A86" s="168"/>
      <c r="B86" s="174" t="s">
        <v>76</v>
      </c>
      <c r="C86" s="97">
        <v>188253491</v>
      </c>
      <c r="D86" s="97">
        <v>195784409.65000007</v>
      </c>
      <c r="E86" s="97">
        <v>195784409.65000007</v>
      </c>
      <c r="F86" s="97">
        <v>170245357.75000003</v>
      </c>
      <c r="G86" s="169"/>
      <c r="H86" s="170">
        <f t="shared" si="16"/>
        <v>86.95552319734972</v>
      </c>
      <c r="I86" s="170">
        <f t="shared" si="17"/>
        <v>86.95552319734972</v>
      </c>
      <c r="K86" s="51"/>
      <c r="L86" s="52"/>
      <c r="M86" s="53"/>
      <c r="N86" s="53"/>
      <c r="O86" s="54"/>
      <c r="P86" s="54"/>
    </row>
    <row r="87" spans="1:16">
      <c r="A87" s="167" t="s">
        <v>77</v>
      </c>
      <c r="B87" s="239"/>
      <c r="C87" s="96">
        <f>SUM(C88:C91)</f>
        <v>6979247244</v>
      </c>
      <c r="D87" s="96">
        <f t="shared" ref="D87:F87" si="23">SUM(D88:D91)</f>
        <v>10300137867.5</v>
      </c>
      <c r="E87" s="96">
        <f t="shared" si="23"/>
        <v>10300137867.5</v>
      </c>
      <c r="F87" s="96">
        <f t="shared" si="23"/>
        <v>7927379205.8699961</v>
      </c>
      <c r="G87" s="171"/>
      <c r="H87" s="166">
        <f t="shared" si="16"/>
        <v>76.963816483303944</v>
      </c>
      <c r="I87" s="166">
        <f t="shared" si="17"/>
        <v>76.963816483303944</v>
      </c>
      <c r="K87" s="51"/>
      <c r="L87" s="52"/>
      <c r="M87" s="53"/>
      <c r="N87" s="53"/>
      <c r="O87" s="54"/>
      <c r="P87" s="54"/>
    </row>
    <row r="88" spans="1:16">
      <c r="A88" s="172"/>
      <c r="B88" s="173" t="s">
        <v>78</v>
      </c>
      <c r="C88" s="97">
        <v>0</v>
      </c>
      <c r="D88" s="97">
        <v>2523784087.5</v>
      </c>
      <c r="E88" s="97">
        <v>2523784087.5</v>
      </c>
      <c r="F88" s="97">
        <v>2523784087.5</v>
      </c>
      <c r="G88" s="165"/>
      <c r="H88" s="170">
        <f t="shared" si="16"/>
        <v>100</v>
      </c>
      <c r="I88" s="170">
        <f t="shared" si="17"/>
        <v>100</v>
      </c>
      <c r="K88" s="51"/>
      <c r="L88" s="52"/>
      <c r="M88" s="53"/>
      <c r="N88" s="53"/>
      <c r="O88" s="54"/>
      <c r="P88" s="54"/>
    </row>
    <row r="89" spans="1:16">
      <c r="A89" s="47"/>
      <c r="B89" s="173" t="s">
        <v>120</v>
      </c>
      <c r="C89" s="97">
        <v>1155233553</v>
      </c>
      <c r="D89" s="97">
        <v>1155393548</v>
      </c>
      <c r="E89" s="97">
        <v>1155393548</v>
      </c>
      <c r="F89" s="97">
        <v>786935629</v>
      </c>
      <c r="G89" s="165"/>
      <c r="H89" s="170">
        <f t="shared" si="16"/>
        <v>68.109747571482899</v>
      </c>
      <c r="I89" s="170">
        <f t="shared" si="17"/>
        <v>68.109747571482899</v>
      </c>
      <c r="K89" s="51"/>
      <c r="L89" s="52"/>
      <c r="M89" s="53"/>
      <c r="N89" s="53"/>
      <c r="O89" s="54"/>
      <c r="P89" s="54"/>
    </row>
    <row r="90" spans="1:16">
      <c r="A90" s="168"/>
      <c r="B90" s="173" t="s">
        <v>79</v>
      </c>
      <c r="C90" s="97">
        <v>4974365121</v>
      </c>
      <c r="D90" s="97">
        <v>5756038087</v>
      </c>
      <c r="E90" s="97">
        <v>5756038087</v>
      </c>
      <c r="F90" s="97">
        <v>3751737344.3699961</v>
      </c>
      <c r="G90" s="169"/>
      <c r="H90" s="170">
        <f t="shared" si="16"/>
        <v>65.179161215824593</v>
      </c>
      <c r="I90" s="170">
        <f t="shared" si="17"/>
        <v>65.179161215824593</v>
      </c>
      <c r="K90" s="51"/>
      <c r="L90" s="52"/>
      <c r="M90" s="53"/>
      <c r="N90" s="53"/>
      <c r="O90" s="54"/>
      <c r="P90" s="54"/>
    </row>
    <row r="91" spans="1:16">
      <c r="A91" s="47"/>
      <c r="B91" s="173" t="s">
        <v>80</v>
      </c>
      <c r="C91" s="97">
        <v>849648570</v>
      </c>
      <c r="D91" s="97">
        <v>864922145</v>
      </c>
      <c r="E91" s="97">
        <v>864922145</v>
      </c>
      <c r="F91" s="97">
        <v>864922145</v>
      </c>
      <c r="G91" s="171"/>
      <c r="H91" s="170">
        <f t="shared" si="16"/>
        <v>100</v>
      </c>
      <c r="I91" s="170">
        <f t="shared" si="17"/>
        <v>100</v>
      </c>
      <c r="K91" s="51"/>
      <c r="L91" s="52"/>
      <c r="M91" s="53"/>
      <c r="N91" s="53"/>
      <c r="O91" s="54"/>
      <c r="P91" s="54"/>
    </row>
    <row r="92" spans="1:16">
      <c r="A92" s="167" t="s">
        <v>81</v>
      </c>
      <c r="B92" s="239"/>
      <c r="C92" s="96">
        <f>+C93</f>
        <v>20397588</v>
      </c>
      <c r="D92" s="96">
        <f t="shared" ref="D92:F92" si="24">+D93</f>
        <v>20944604.109999996</v>
      </c>
      <c r="E92" s="96">
        <f t="shared" si="24"/>
        <v>20944604.109999996</v>
      </c>
      <c r="F92" s="96">
        <f t="shared" si="24"/>
        <v>19139271.139999997</v>
      </c>
      <c r="G92" s="169"/>
      <c r="H92" s="166">
        <f t="shared" si="16"/>
        <v>91.380438796940339</v>
      </c>
      <c r="I92" s="166">
        <f t="shared" si="17"/>
        <v>91.380438796940339</v>
      </c>
      <c r="K92" s="51"/>
      <c r="L92" s="52"/>
      <c r="M92" s="53"/>
      <c r="N92" s="53"/>
      <c r="O92" s="54"/>
      <c r="P92" s="54"/>
    </row>
    <row r="93" spans="1:16">
      <c r="A93" s="168"/>
      <c r="B93" s="174" t="s">
        <v>82</v>
      </c>
      <c r="C93" s="97">
        <v>20397588</v>
      </c>
      <c r="D93" s="97">
        <v>20944604.109999996</v>
      </c>
      <c r="E93" s="97">
        <v>20944604.109999996</v>
      </c>
      <c r="F93" s="97">
        <v>19139271.139999997</v>
      </c>
      <c r="G93" s="169"/>
      <c r="H93" s="170">
        <f t="shared" si="16"/>
        <v>91.380438796940339</v>
      </c>
      <c r="I93" s="170">
        <f t="shared" si="17"/>
        <v>91.380438796940339</v>
      </c>
      <c r="K93" s="51"/>
      <c r="L93" s="52"/>
      <c r="M93" s="53"/>
      <c r="N93" s="53"/>
      <c r="O93" s="54"/>
      <c r="P93" s="54"/>
    </row>
    <row r="94" spans="1:16">
      <c r="A94" s="167" t="s">
        <v>83</v>
      </c>
      <c r="B94" s="239"/>
      <c r="C94" s="96">
        <f>+C95</f>
        <v>2969169400</v>
      </c>
      <c r="D94" s="96">
        <f t="shared" ref="D94:F94" si="25">+D95</f>
        <v>0</v>
      </c>
      <c r="E94" s="96">
        <f t="shared" si="25"/>
        <v>0</v>
      </c>
      <c r="F94" s="96">
        <f t="shared" si="25"/>
        <v>0</v>
      </c>
      <c r="G94" s="171"/>
      <c r="H94" s="166" t="str">
        <f t="shared" si="16"/>
        <v>n.a</v>
      </c>
      <c r="I94" s="166" t="str">
        <f t="shared" si="17"/>
        <v>n.a</v>
      </c>
      <c r="K94" s="51"/>
      <c r="L94" s="52"/>
      <c r="M94" s="53"/>
      <c r="N94" s="53"/>
      <c r="O94" s="54"/>
      <c r="P94" s="54"/>
    </row>
    <row r="95" spans="1:16" ht="16.5">
      <c r="A95" s="172"/>
      <c r="B95" s="306" t="s">
        <v>636</v>
      </c>
      <c r="C95" s="97">
        <v>2969169400</v>
      </c>
      <c r="D95" s="97">
        <v>0</v>
      </c>
      <c r="E95" s="97">
        <v>0</v>
      </c>
      <c r="F95" s="97">
        <v>0</v>
      </c>
      <c r="G95" s="165"/>
      <c r="H95" s="170" t="str">
        <f t="shared" si="16"/>
        <v>n.a</v>
      </c>
      <c r="I95" s="170" t="str">
        <f t="shared" si="17"/>
        <v>n.a</v>
      </c>
      <c r="K95" s="51"/>
      <c r="L95" s="52"/>
      <c r="M95" s="53"/>
      <c r="N95" s="53"/>
      <c r="O95" s="54"/>
      <c r="P95" s="54"/>
    </row>
    <row r="96" spans="1:16">
      <c r="A96" s="167" t="s">
        <v>84</v>
      </c>
      <c r="B96" s="239"/>
      <c r="C96" s="96">
        <f>SUM(C97:C124)</f>
        <v>31091272967</v>
      </c>
      <c r="D96" s="96">
        <f t="shared" ref="D96:F96" si="26">SUM(D97:D124)</f>
        <v>32090195064.800003</v>
      </c>
      <c r="E96" s="96">
        <f t="shared" si="26"/>
        <v>32090195064.800003</v>
      </c>
      <c r="F96" s="96">
        <f t="shared" si="26"/>
        <v>31698346251.229996</v>
      </c>
      <c r="G96" s="165"/>
      <c r="H96" s="166">
        <f t="shared" si="16"/>
        <v>98.778914204856832</v>
      </c>
      <c r="I96" s="166">
        <f t="shared" si="17"/>
        <v>98.778914204856832</v>
      </c>
      <c r="K96" s="51"/>
      <c r="L96" s="52"/>
      <c r="M96" s="53"/>
      <c r="N96" s="53"/>
      <c r="O96" s="54"/>
      <c r="P96" s="54"/>
    </row>
    <row r="97" spans="1:16" ht="30">
      <c r="A97" s="168"/>
      <c r="B97" s="173" t="s">
        <v>85</v>
      </c>
      <c r="C97" s="97">
        <v>65351542</v>
      </c>
      <c r="D97" s="97">
        <v>67986048.610000029</v>
      </c>
      <c r="E97" s="97">
        <v>67986048.610000029</v>
      </c>
      <c r="F97" s="97">
        <v>67986048.610000029</v>
      </c>
      <c r="G97" s="169"/>
      <c r="H97" s="170">
        <f t="shared" si="16"/>
        <v>100</v>
      </c>
      <c r="I97" s="170">
        <f t="shared" si="17"/>
        <v>100</v>
      </c>
      <c r="K97" s="51"/>
      <c r="L97" s="52"/>
      <c r="M97" s="53"/>
      <c r="N97" s="53"/>
      <c r="O97" s="54"/>
      <c r="P97" s="54"/>
    </row>
    <row r="98" spans="1:16">
      <c r="A98" s="47"/>
      <c r="B98" s="173" t="s">
        <v>86</v>
      </c>
      <c r="C98" s="97">
        <v>197778225</v>
      </c>
      <c r="D98" s="97">
        <v>189518430.74000001</v>
      </c>
      <c r="E98" s="97">
        <v>189518430.74000001</v>
      </c>
      <c r="F98" s="97">
        <v>189518430.74000001</v>
      </c>
      <c r="G98" s="171"/>
      <c r="H98" s="170">
        <f t="shared" si="16"/>
        <v>100</v>
      </c>
      <c r="I98" s="170">
        <f t="shared" si="17"/>
        <v>100</v>
      </c>
      <c r="K98" s="51"/>
      <c r="L98" s="52"/>
      <c r="M98" s="53"/>
      <c r="N98" s="53"/>
      <c r="O98" s="54"/>
      <c r="P98" s="54"/>
    </row>
    <row r="99" spans="1:16">
      <c r="A99" s="168"/>
      <c r="B99" s="173" t="s">
        <v>87</v>
      </c>
      <c r="C99" s="97">
        <v>237156031</v>
      </c>
      <c r="D99" s="97">
        <v>237038898.86000001</v>
      </c>
      <c r="E99" s="97">
        <v>237038898.86000001</v>
      </c>
      <c r="F99" s="97">
        <v>237038898.86000001</v>
      </c>
      <c r="G99" s="169"/>
      <c r="H99" s="170">
        <f t="shared" si="16"/>
        <v>100</v>
      </c>
      <c r="I99" s="170">
        <f t="shared" si="17"/>
        <v>100</v>
      </c>
      <c r="K99" s="51"/>
      <c r="L99" s="52"/>
      <c r="M99" s="53"/>
      <c r="N99" s="53"/>
      <c r="O99" s="54"/>
      <c r="P99" s="54"/>
    </row>
    <row r="100" spans="1:16" ht="30">
      <c r="A100" s="168"/>
      <c r="B100" s="173" t="s">
        <v>88</v>
      </c>
      <c r="C100" s="97">
        <v>303730003</v>
      </c>
      <c r="D100" s="97">
        <v>300924137.06999999</v>
      </c>
      <c r="E100" s="97">
        <v>300924137.06999999</v>
      </c>
      <c r="F100" s="97">
        <v>300924137.06999999</v>
      </c>
      <c r="G100" s="169"/>
      <c r="H100" s="170">
        <f t="shared" si="16"/>
        <v>100</v>
      </c>
      <c r="I100" s="170">
        <f t="shared" si="17"/>
        <v>100</v>
      </c>
      <c r="K100" s="51"/>
      <c r="L100" s="52"/>
      <c r="M100" s="53"/>
      <c r="N100" s="53"/>
      <c r="O100" s="54"/>
      <c r="P100" s="54"/>
    </row>
    <row r="101" spans="1:16" ht="30">
      <c r="A101" s="47"/>
      <c r="B101" s="173" t="s">
        <v>89</v>
      </c>
      <c r="C101" s="97">
        <v>231992129</v>
      </c>
      <c r="D101" s="97">
        <v>225088113.48000002</v>
      </c>
      <c r="E101" s="97">
        <v>225088113.48000002</v>
      </c>
      <c r="F101" s="97">
        <v>225088113.48000002</v>
      </c>
      <c r="G101" s="171"/>
      <c r="H101" s="170">
        <f t="shared" si="16"/>
        <v>100</v>
      </c>
      <c r="I101" s="170">
        <f t="shared" si="17"/>
        <v>100</v>
      </c>
      <c r="K101" s="51"/>
      <c r="L101" s="52"/>
      <c r="M101" s="53"/>
      <c r="N101" s="53"/>
      <c r="O101" s="54"/>
      <c r="P101" s="54"/>
    </row>
    <row r="102" spans="1:16" ht="30">
      <c r="A102" s="172"/>
      <c r="B102" s="173" t="s">
        <v>90</v>
      </c>
      <c r="C102" s="97">
        <v>156048365</v>
      </c>
      <c r="D102" s="97">
        <v>158436476.13000003</v>
      </c>
      <c r="E102" s="97">
        <v>158436476.13000003</v>
      </c>
      <c r="F102" s="97">
        <v>158436476.13000003</v>
      </c>
      <c r="G102" s="165"/>
      <c r="H102" s="170">
        <f t="shared" si="16"/>
        <v>100</v>
      </c>
      <c r="I102" s="170">
        <f t="shared" si="17"/>
        <v>100</v>
      </c>
      <c r="K102" s="51"/>
      <c r="L102" s="52"/>
      <c r="M102" s="53"/>
      <c r="N102" s="53"/>
      <c r="O102" s="54"/>
      <c r="P102" s="54"/>
    </row>
    <row r="103" spans="1:16">
      <c r="A103" s="47"/>
      <c r="B103" s="173" t="s">
        <v>91</v>
      </c>
      <c r="C103" s="97">
        <v>404967087</v>
      </c>
      <c r="D103" s="97">
        <v>424036285.01999998</v>
      </c>
      <c r="E103" s="97">
        <v>424036285.01999998</v>
      </c>
      <c r="F103" s="97">
        <v>424036285.01999998</v>
      </c>
      <c r="G103" s="165"/>
      <c r="H103" s="170">
        <f t="shared" si="16"/>
        <v>100</v>
      </c>
      <c r="I103" s="170">
        <f t="shared" si="17"/>
        <v>100</v>
      </c>
      <c r="K103" s="51"/>
      <c r="L103" s="52"/>
      <c r="M103" s="53"/>
      <c r="N103" s="53"/>
      <c r="O103" s="54"/>
      <c r="P103" s="54"/>
    </row>
    <row r="104" spans="1:16">
      <c r="A104" s="168"/>
      <c r="B104" s="173" t="s">
        <v>92</v>
      </c>
      <c r="C104" s="97">
        <v>483198343</v>
      </c>
      <c r="D104" s="97">
        <v>500388691.30999982</v>
      </c>
      <c r="E104" s="97">
        <v>500388691.30999982</v>
      </c>
      <c r="F104" s="97">
        <v>500388691.30999982</v>
      </c>
      <c r="G104" s="169"/>
      <c r="H104" s="170">
        <f t="shared" si="16"/>
        <v>100</v>
      </c>
      <c r="I104" s="170">
        <f t="shared" si="17"/>
        <v>100</v>
      </c>
      <c r="K104" s="51"/>
      <c r="L104" s="52"/>
      <c r="M104" s="53"/>
      <c r="N104" s="53"/>
      <c r="O104" s="54"/>
      <c r="P104" s="54"/>
    </row>
    <row r="105" spans="1:16">
      <c r="A105" s="47"/>
      <c r="B105" s="173" t="s">
        <v>93</v>
      </c>
      <c r="C105" s="97">
        <v>290023032</v>
      </c>
      <c r="D105" s="97">
        <v>297429867.49000019</v>
      </c>
      <c r="E105" s="97">
        <v>297429867.49000019</v>
      </c>
      <c r="F105" s="97">
        <v>297429867.49000019</v>
      </c>
      <c r="G105" s="171"/>
      <c r="H105" s="170">
        <f t="shared" si="16"/>
        <v>100</v>
      </c>
      <c r="I105" s="170">
        <f t="shared" si="17"/>
        <v>100</v>
      </c>
      <c r="K105" s="51"/>
      <c r="L105" s="52"/>
      <c r="M105" s="53"/>
      <c r="N105" s="53"/>
      <c r="O105" s="54"/>
      <c r="P105" s="54"/>
    </row>
    <row r="106" spans="1:16">
      <c r="A106" s="168"/>
      <c r="B106" s="173" t="s">
        <v>124</v>
      </c>
      <c r="C106" s="97">
        <v>227045018</v>
      </c>
      <c r="D106" s="97">
        <v>239358898.60000008</v>
      </c>
      <c r="E106" s="97">
        <v>239358898.60000008</v>
      </c>
      <c r="F106" s="97">
        <v>239358898.60000008</v>
      </c>
      <c r="G106" s="169"/>
      <c r="H106" s="170">
        <f t="shared" si="16"/>
        <v>100</v>
      </c>
      <c r="I106" s="170">
        <f t="shared" si="17"/>
        <v>100</v>
      </c>
      <c r="K106" s="51"/>
      <c r="L106" s="52"/>
      <c r="M106" s="53"/>
      <c r="N106" s="53"/>
      <c r="O106" s="54"/>
      <c r="P106" s="54"/>
    </row>
    <row r="107" spans="1:16">
      <c r="A107" s="168"/>
      <c r="B107" s="173" t="s">
        <v>94</v>
      </c>
      <c r="C107" s="97">
        <v>237421192</v>
      </c>
      <c r="D107" s="97">
        <v>241013614.03</v>
      </c>
      <c r="E107" s="97">
        <v>241013614.03</v>
      </c>
      <c r="F107" s="97">
        <v>241013614.03</v>
      </c>
      <c r="G107" s="169"/>
      <c r="H107" s="170">
        <f t="shared" si="16"/>
        <v>100</v>
      </c>
      <c r="I107" s="170">
        <f t="shared" si="17"/>
        <v>100</v>
      </c>
      <c r="K107" s="51"/>
      <c r="L107" s="52"/>
      <c r="M107" s="53"/>
      <c r="N107" s="53"/>
      <c r="O107" s="54"/>
      <c r="P107" s="54"/>
    </row>
    <row r="108" spans="1:16" ht="30">
      <c r="A108" s="47"/>
      <c r="B108" s="173" t="s">
        <v>95</v>
      </c>
      <c r="C108" s="97">
        <v>289850318</v>
      </c>
      <c r="D108" s="97">
        <v>319125676.28999996</v>
      </c>
      <c r="E108" s="97">
        <v>319125676.28999996</v>
      </c>
      <c r="F108" s="97">
        <v>319125676.28999996</v>
      </c>
      <c r="G108" s="171"/>
      <c r="H108" s="170">
        <f t="shared" si="16"/>
        <v>100</v>
      </c>
      <c r="I108" s="170">
        <f t="shared" si="17"/>
        <v>100</v>
      </c>
      <c r="K108" s="51"/>
      <c r="L108" s="52"/>
      <c r="M108" s="53"/>
      <c r="N108" s="53"/>
      <c r="O108" s="54"/>
      <c r="P108" s="54"/>
    </row>
    <row r="109" spans="1:16">
      <c r="A109" s="172"/>
      <c r="B109" s="173" t="s">
        <v>96</v>
      </c>
      <c r="C109" s="97">
        <v>21440372511</v>
      </c>
      <c r="D109" s="97">
        <v>22205404551.400005</v>
      </c>
      <c r="E109" s="97">
        <v>22205404551.400005</v>
      </c>
      <c r="F109" s="97">
        <v>21813555737.830002</v>
      </c>
      <c r="G109" s="165"/>
      <c r="H109" s="170">
        <f t="shared" si="16"/>
        <v>98.235344856415608</v>
      </c>
      <c r="I109" s="170">
        <f t="shared" si="17"/>
        <v>98.235344856415608</v>
      </c>
      <c r="K109" s="51"/>
      <c r="L109" s="52"/>
      <c r="M109" s="53"/>
      <c r="N109" s="53"/>
      <c r="O109" s="54"/>
      <c r="P109" s="54"/>
    </row>
    <row r="110" spans="1:16">
      <c r="A110" s="47"/>
      <c r="B110" s="173" t="s">
        <v>97</v>
      </c>
      <c r="C110" s="97">
        <v>582396057</v>
      </c>
      <c r="D110" s="97">
        <v>577413017.40999973</v>
      </c>
      <c r="E110" s="97">
        <v>577413017.40999973</v>
      </c>
      <c r="F110" s="97">
        <v>577413017.40999973</v>
      </c>
      <c r="G110" s="165"/>
      <c r="H110" s="170">
        <f t="shared" si="16"/>
        <v>100</v>
      </c>
      <c r="I110" s="170">
        <f t="shared" si="17"/>
        <v>100</v>
      </c>
      <c r="K110" s="51"/>
      <c r="L110" s="52"/>
      <c r="M110" s="53"/>
      <c r="N110" s="53"/>
      <c r="O110" s="54"/>
      <c r="P110" s="54"/>
    </row>
    <row r="111" spans="1:16" ht="30">
      <c r="A111" s="168"/>
      <c r="B111" s="173" t="s">
        <v>98</v>
      </c>
      <c r="C111" s="97">
        <v>1090672085</v>
      </c>
      <c r="D111" s="97">
        <v>1090672085</v>
      </c>
      <c r="E111" s="97">
        <v>1090672085</v>
      </c>
      <c r="F111" s="97">
        <v>1090672085</v>
      </c>
      <c r="G111" s="169"/>
      <c r="H111" s="170">
        <f t="shared" si="16"/>
        <v>100</v>
      </c>
      <c r="I111" s="170">
        <f t="shared" si="17"/>
        <v>100</v>
      </c>
      <c r="K111" s="51"/>
      <c r="L111" s="52"/>
      <c r="M111" s="53"/>
      <c r="N111" s="53"/>
      <c r="O111" s="54"/>
      <c r="P111" s="54"/>
    </row>
    <row r="112" spans="1:16">
      <c r="A112" s="47"/>
      <c r="B112" s="173" t="s">
        <v>99</v>
      </c>
      <c r="C112" s="97">
        <v>325877689</v>
      </c>
      <c r="D112" s="97">
        <v>336456062.61000025</v>
      </c>
      <c r="E112" s="97">
        <v>336456062.61000025</v>
      </c>
      <c r="F112" s="97">
        <v>336456062.61000025</v>
      </c>
      <c r="G112" s="171"/>
      <c r="H112" s="170">
        <f t="shared" si="16"/>
        <v>100</v>
      </c>
      <c r="I112" s="170">
        <f t="shared" si="17"/>
        <v>100</v>
      </c>
      <c r="K112" s="51"/>
      <c r="L112" s="52"/>
      <c r="M112" s="53"/>
      <c r="N112" s="53"/>
      <c r="O112" s="54"/>
      <c r="P112" s="54"/>
    </row>
    <row r="113" spans="1:16">
      <c r="A113" s="168"/>
      <c r="B113" s="173" t="s">
        <v>100</v>
      </c>
      <c r="C113" s="97">
        <v>367504718</v>
      </c>
      <c r="D113" s="97">
        <v>388153322.87000006</v>
      </c>
      <c r="E113" s="97">
        <v>388153322.87000006</v>
      </c>
      <c r="F113" s="97">
        <v>388153322.87000006</v>
      </c>
      <c r="G113" s="169"/>
      <c r="H113" s="170">
        <f t="shared" si="16"/>
        <v>100</v>
      </c>
      <c r="I113" s="170">
        <f t="shared" si="17"/>
        <v>100</v>
      </c>
      <c r="K113" s="51"/>
      <c r="L113" s="52"/>
      <c r="M113" s="53"/>
      <c r="N113" s="53"/>
      <c r="O113" s="54"/>
      <c r="P113" s="54"/>
    </row>
    <row r="114" spans="1:16">
      <c r="A114" s="168"/>
      <c r="B114" s="173" t="s">
        <v>101</v>
      </c>
      <c r="C114" s="97">
        <v>142810495</v>
      </c>
      <c r="D114" s="97">
        <v>155142176.99999991</v>
      </c>
      <c r="E114" s="97">
        <v>155142176.99999991</v>
      </c>
      <c r="F114" s="97">
        <v>155142176.99999991</v>
      </c>
      <c r="G114" s="169"/>
      <c r="H114" s="170">
        <f t="shared" si="16"/>
        <v>100</v>
      </c>
      <c r="I114" s="170">
        <f t="shared" si="17"/>
        <v>100</v>
      </c>
      <c r="K114" s="51"/>
      <c r="L114" s="52"/>
      <c r="M114" s="53"/>
      <c r="N114" s="53"/>
      <c r="O114" s="54"/>
      <c r="P114" s="54"/>
    </row>
    <row r="115" spans="1:16">
      <c r="A115" s="47"/>
      <c r="B115" s="173" t="s">
        <v>102</v>
      </c>
      <c r="C115" s="97">
        <v>116050774</v>
      </c>
      <c r="D115" s="97">
        <v>120468886.94000003</v>
      </c>
      <c r="E115" s="97">
        <v>120468886.94000003</v>
      </c>
      <c r="F115" s="97">
        <v>120468886.94000003</v>
      </c>
      <c r="G115" s="171"/>
      <c r="H115" s="170">
        <f t="shared" si="16"/>
        <v>100</v>
      </c>
      <c r="I115" s="170">
        <f t="shared" si="17"/>
        <v>100</v>
      </c>
      <c r="K115" s="51"/>
      <c r="L115" s="52"/>
      <c r="M115" s="53"/>
      <c r="N115" s="53"/>
      <c r="O115" s="54"/>
      <c r="P115" s="54"/>
    </row>
    <row r="116" spans="1:16" ht="30">
      <c r="A116" s="172"/>
      <c r="B116" s="173" t="s">
        <v>115</v>
      </c>
      <c r="C116" s="97">
        <v>850000000</v>
      </c>
      <c r="D116" s="97">
        <v>850000000</v>
      </c>
      <c r="E116" s="97">
        <v>850000000</v>
      </c>
      <c r="F116" s="97">
        <v>850000000</v>
      </c>
      <c r="G116" s="165"/>
      <c r="H116" s="170">
        <f t="shared" si="16"/>
        <v>100</v>
      </c>
      <c r="I116" s="170">
        <f t="shared" si="17"/>
        <v>100</v>
      </c>
      <c r="K116" s="51"/>
      <c r="L116" s="52"/>
      <c r="M116" s="53"/>
      <c r="N116" s="53"/>
      <c r="O116" s="54"/>
      <c r="P116" s="54"/>
    </row>
    <row r="117" spans="1:16">
      <c r="A117" s="47"/>
      <c r="B117" s="173" t="s">
        <v>103</v>
      </c>
      <c r="C117" s="97">
        <v>227460785</v>
      </c>
      <c r="D117" s="97">
        <v>227460785</v>
      </c>
      <c r="E117" s="97">
        <v>227460785</v>
      </c>
      <c r="F117" s="97">
        <v>227460785</v>
      </c>
      <c r="G117" s="165"/>
      <c r="H117" s="170">
        <f t="shared" si="16"/>
        <v>100</v>
      </c>
      <c r="I117" s="170">
        <f t="shared" si="17"/>
        <v>100</v>
      </c>
      <c r="K117" s="51"/>
      <c r="L117" s="52"/>
      <c r="M117" s="53"/>
      <c r="N117" s="53"/>
      <c r="O117" s="54"/>
      <c r="P117" s="54"/>
    </row>
    <row r="118" spans="1:16">
      <c r="A118" s="168"/>
      <c r="B118" s="173" t="s">
        <v>104</v>
      </c>
      <c r="C118" s="97">
        <v>323857901</v>
      </c>
      <c r="D118" s="97">
        <v>330071853.48000002</v>
      </c>
      <c r="E118" s="97">
        <v>330071853.48000002</v>
      </c>
      <c r="F118" s="97">
        <v>330071853.48000002</v>
      </c>
      <c r="G118" s="169"/>
      <c r="H118" s="170">
        <f t="shared" si="16"/>
        <v>100</v>
      </c>
      <c r="I118" s="170">
        <f t="shared" si="17"/>
        <v>100</v>
      </c>
      <c r="K118" s="51"/>
      <c r="L118" s="52"/>
      <c r="M118" s="53"/>
      <c r="N118" s="53"/>
      <c r="O118" s="54"/>
      <c r="P118" s="54"/>
    </row>
    <row r="119" spans="1:16">
      <c r="A119" s="47"/>
      <c r="B119" s="173" t="s">
        <v>105</v>
      </c>
      <c r="C119" s="97">
        <v>180815016</v>
      </c>
      <c r="D119" s="97">
        <v>191227967.68000001</v>
      </c>
      <c r="E119" s="97">
        <v>191227967.68000001</v>
      </c>
      <c r="F119" s="97">
        <v>191227967.68000001</v>
      </c>
      <c r="G119" s="171"/>
      <c r="H119" s="170">
        <f t="shared" si="16"/>
        <v>100</v>
      </c>
      <c r="I119" s="170">
        <f t="shared" si="17"/>
        <v>100</v>
      </c>
      <c r="K119" s="51"/>
      <c r="L119" s="52"/>
      <c r="M119" s="53"/>
      <c r="N119" s="53"/>
      <c r="O119" s="54"/>
      <c r="P119" s="54"/>
    </row>
    <row r="120" spans="1:16">
      <c r="A120" s="168"/>
      <c r="B120" s="173" t="s">
        <v>125</v>
      </c>
      <c r="C120" s="97">
        <v>374640074</v>
      </c>
      <c r="D120" s="97">
        <v>388085631.12</v>
      </c>
      <c r="E120" s="97">
        <v>388085631.12</v>
      </c>
      <c r="F120" s="97">
        <v>388085631.12</v>
      </c>
      <c r="G120" s="169"/>
      <c r="H120" s="170">
        <f t="shared" si="16"/>
        <v>100</v>
      </c>
      <c r="I120" s="170">
        <f t="shared" si="17"/>
        <v>100</v>
      </c>
      <c r="K120" s="51"/>
      <c r="L120" s="52"/>
      <c r="M120" s="53"/>
      <c r="N120" s="53"/>
      <c r="O120" s="54"/>
      <c r="P120" s="54"/>
    </row>
    <row r="121" spans="1:16" ht="30">
      <c r="A121" s="168"/>
      <c r="B121" s="173" t="s">
        <v>106</v>
      </c>
      <c r="C121" s="97">
        <v>219971239</v>
      </c>
      <c r="D121" s="97">
        <v>255997522.63999999</v>
      </c>
      <c r="E121" s="97">
        <v>255997522.63999999</v>
      </c>
      <c r="F121" s="97">
        <v>255997522.63999999</v>
      </c>
      <c r="G121" s="169"/>
      <c r="H121" s="170">
        <f t="shared" si="16"/>
        <v>100</v>
      </c>
      <c r="I121" s="170">
        <f t="shared" si="17"/>
        <v>100</v>
      </c>
      <c r="K121" s="51"/>
      <c r="L121" s="52"/>
      <c r="M121" s="53"/>
      <c r="N121" s="53"/>
      <c r="O121" s="54"/>
      <c r="P121" s="54"/>
    </row>
    <row r="122" spans="1:16">
      <c r="A122" s="47"/>
      <c r="B122" s="173" t="s">
        <v>107</v>
      </c>
      <c r="C122" s="97">
        <v>765316116</v>
      </c>
      <c r="D122" s="97">
        <v>753687574.17000008</v>
      </c>
      <c r="E122" s="97">
        <v>753687574.17000008</v>
      </c>
      <c r="F122" s="97">
        <v>753687574.17000008</v>
      </c>
      <c r="G122" s="171"/>
      <c r="H122" s="170">
        <f t="shared" si="16"/>
        <v>100</v>
      </c>
      <c r="I122" s="170">
        <f t="shared" si="17"/>
        <v>100</v>
      </c>
      <c r="K122" s="51"/>
      <c r="L122" s="52"/>
      <c r="M122" s="53"/>
      <c r="N122" s="53"/>
      <c r="O122" s="54"/>
      <c r="P122" s="54"/>
    </row>
    <row r="123" spans="1:16" ht="30">
      <c r="A123" s="172"/>
      <c r="B123" s="173" t="s">
        <v>108</v>
      </c>
      <c r="C123" s="97">
        <v>558329445</v>
      </c>
      <c r="D123" s="97">
        <v>585283339.35000002</v>
      </c>
      <c r="E123" s="97">
        <v>585283339.35000002</v>
      </c>
      <c r="F123" s="97">
        <v>585283339.35000002</v>
      </c>
      <c r="G123" s="165"/>
      <c r="H123" s="170">
        <f t="shared" si="16"/>
        <v>100</v>
      </c>
      <c r="I123" s="170">
        <f>IFERROR(+F123/E123*100,"n.a")</f>
        <v>100</v>
      </c>
      <c r="K123" s="51"/>
      <c r="L123" s="52"/>
      <c r="M123" s="53"/>
      <c r="N123" s="53"/>
      <c r="O123" s="54"/>
      <c r="P123" s="54"/>
    </row>
    <row r="124" spans="1:16">
      <c r="A124" s="47"/>
      <c r="B124" s="173" t="s">
        <v>109</v>
      </c>
      <c r="C124" s="97">
        <v>400636777</v>
      </c>
      <c r="D124" s="97">
        <v>434325150.50000006</v>
      </c>
      <c r="E124" s="97">
        <v>434325150.50000006</v>
      </c>
      <c r="F124" s="97">
        <v>434325150.50000006</v>
      </c>
      <c r="G124" s="165"/>
      <c r="H124" s="170">
        <f t="shared" si="16"/>
        <v>100</v>
      </c>
      <c r="I124" s="170">
        <f t="shared" si="17"/>
        <v>100</v>
      </c>
      <c r="K124" s="51"/>
      <c r="L124" s="52"/>
      <c r="M124" s="53"/>
      <c r="N124" s="53"/>
      <c r="O124" s="54"/>
      <c r="P124" s="54"/>
    </row>
    <row r="125" spans="1:16">
      <c r="A125" s="47" t="s">
        <v>121</v>
      </c>
      <c r="B125" s="117"/>
      <c r="C125" s="98">
        <f>+C126</f>
        <v>156052655</v>
      </c>
      <c r="D125" s="98">
        <f t="shared" ref="D125:F125" si="27">+D126</f>
        <v>163881961.46999997</v>
      </c>
      <c r="E125" s="98">
        <f t="shared" si="27"/>
        <v>163881961.46999997</v>
      </c>
      <c r="F125" s="98">
        <f t="shared" si="27"/>
        <v>163881961.46999997</v>
      </c>
      <c r="G125" s="169"/>
      <c r="H125" s="166">
        <f t="shared" ref="H125:H126" si="28">IFERROR(+F125/D125*100,"n.a")</f>
        <v>100</v>
      </c>
      <c r="I125" s="166">
        <f t="shared" ref="I125:I126" si="29">IFERROR(+F125/E125*100,"n.a")</f>
        <v>100</v>
      </c>
      <c r="K125" s="51"/>
      <c r="L125" s="52"/>
      <c r="M125" s="53"/>
      <c r="N125" s="53"/>
      <c r="O125" s="54"/>
      <c r="P125" s="54"/>
    </row>
    <row r="126" spans="1:16">
      <c r="A126" s="47"/>
      <c r="B126" s="173" t="s">
        <v>37</v>
      </c>
      <c r="C126" s="97">
        <v>156052655</v>
      </c>
      <c r="D126" s="97">
        <v>163881961.46999997</v>
      </c>
      <c r="E126" s="97">
        <v>163881961.46999997</v>
      </c>
      <c r="F126" s="97">
        <v>163881961.46999997</v>
      </c>
      <c r="G126" s="165"/>
      <c r="H126" s="170">
        <f t="shared" si="28"/>
        <v>100</v>
      </c>
      <c r="I126" s="170">
        <f t="shared" si="29"/>
        <v>100</v>
      </c>
      <c r="K126" s="51"/>
      <c r="L126" s="52"/>
      <c r="M126" s="53"/>
      <c r="N126" s="53"/>
      <c r="O126" s="54"/>
      <c r="P126" s="54"/>
    </row>
    <row r="127" spans="1:16">
      <c r="A127" s="167" t="s">
        <v>110</v>
      </c>
      <c r="B127" s="239"/>
      <c r="C127" s="96">
        <f>+C128</f>
        <v>718539898</v>
      </c>
      <c r="D127" s="96">
        <f t="shared" ref="D127:F127" si="30">+D128</f>
        <v>652979739</v>
      </c>
      <c r="E127" s="96">
        <f t="shared" si="30"/>
        <v>652979739</v>
      </c>
      <c r="F127" s="96">
        <f t="shared" si="30"/>
        <v>643821044.43999815</v>
      </c>
      <c r="G127" s="169"/>
      <c r="H127" s="166">
        <f t="shared" si="16"/>
        <v>98.597399886552708</v>
      </c>
      <c r="I127" s="166">
        <f t="shared" si="17"/>
        <v>98.597399886552708</v>
      </c>
      <c r="K127" s="51"/>
      <c r="L127" s="52"/>
      <c r="M127" s="53"/>
      <c r="N127" s="53"/>
      <c r="O127" s="54"/>
      <c r="P127" s="54"/>
    </row>
    <row r="128" spans="1:16">
      <c r="A128" s="47"/>
      <c r="B128" s="173" t="s">
        <v>111</v>
      </c>
      <c r="C128" s="97">
        <v>718539898</v>
      </c>
      <c r="D128" s="97">
        <v>652979739</v>
      </c>
      <c r="E128" s="97">
        <v>652979739</v>
      </c>
      <c r="F128" s="97">
        <v>643821044.43999815</v>
      </c>
      <c r="G128" s="171"/>
      <c r="H128" s="170">
        <f t="shared" si="16"/>
        <v>98.597399886552708</v>
      </c>
      <c r="I128" s="170">
        <f t="shared" si="17"/>
        <v>98.597399886552708</v>
      </c>
      <c r="K128" s="51"/>
      <c r="L128" s="52"/>
      <c r="M128" s="53"/>
      <c r="N128" s="53"/>
      <c r="O128" s="54"/>
      <c r="P128" s="54"/>
    </row>
    <row r="129" spans="1:16" ht="30.75" customHeight="1">
      <c r="A129" s="328" t="s">
        <v>112</v>
      </c>
      <c r="B129" s="328"/>
      <c r="C129" s="96">
        <f>+C130</f>
        <v>101299796</v>
      </c>
      <c r="D129" s="96">
        <f t="shared" ref="D129:F129" si="31">+D130</f>
        <v>117233424</v>
      </c>
      <c r="E129" s="96">
        <f t="shared" si="31"/>
        <v>117233424</v>
      </c>
      <c r="F129" s="96">
        <f t="shared" si="31"/>
        <v>117233424</v>
      </c>
      <c r="G129" s="169"/>
      <c r="H129" s="166">
        <f t="shared" si="16"/>
        <v>100</v>
      </c>
      <c r="I129" s="166">
        <f t="shared" si="17"/>
        <v>100</v>
      </c>
      <c r="K129" s="51"/>
      <c r="L129" s="52"/>
      <c r="M129" s="53"/>
      <c r="N129" s="53"/>
      <c r="O129" s="54"/>
      <c r="P129" s="54"/>
    </row>
    <row r="130" spans="1:16" ht="15.75" thickBot="1">
      <c r="A130" s="273"/>
      <c r="B130" s="274" t="s">
        <v>122</v>
      </c>
      <c r="C130" s="275">
        <v>101299796</v>
      </c>
      <c r="D130" s="275">
        <v>117233424</v>
      </c>
      <c r="E130" s="275">
        <v>117233424</v>
      </c>
      <c r="F130" s="275">
        <v>117233424</v>
      </c>
      <c r="G130" s="276"/>
      <c r="H130" s="277">
        <f t="shared" si="16"/>
        <v>100</v>
      </c>
      <c r="I130" s="277">
        <f t="shared" si="17"/>
        <v>100</v>
      </c>
      <c r="K130" s="51"/>
      <c r="L130" s="52"/>
      <c r="M130" s="53"/>
      <c r="N130" s="53"/>
      <c r="O130" s="54"/>
      <c r="P130" s="54"/>
    </row>
    <row r="131" spans="1:16" ht="111" customHeight="1">
      <c r="A131" s="308" t="s">
        <v>635</v>
      </c>
      <c r="B131" s="329"/>
      <c r="C131" s="329"/>
      <c r="D131" s="329"/>
      <c r="E131" s="329"/>
      <c r="F131" s="329"/>
      <c r="G131" s="329"/>
      <c r="H131" s="329"/>
      <c r="I131" s="329"/>
    </row>
    <row r="132" spans="1:16">
      <c r="A132" s="330"/>
      <c r="B132" s="330"/>
      <c r="C132" s="330"/>
      <c r="D132" s="330"/>
      <c r="E132" s="330"/>
      <c r="F132" s="330"/>
      <c r="G132" s="330"/>
      <c r="H132" s="330"/>
      <c r="I132" s="330"/>
    </row>
    <row r="133" spans="1:16">
      <c r="A133" s="250"/>
      <c r="B133" s="183"/>
      <c r="C133" s="252"/>
      <c r="D133" s="252"/>
      <c r="E133" s="252"/>
      <c r="F133" s="252"/>
      <c r="G133" s="253"/>
      <c r="H133" s="251"/>
      <c r="I133" s="251"/>
    </row>
  </sheetData>
  <mergeCells count="12">
    <mergeCell ref="A1:C1"/>
    <mergeCell ref="A129:B129"/>
    <mergeCell ref="A131:I131"/>
    <mergeCell ref="A132:I132"/>
    <mergeCell ref="A3:I3"/>
    <mergeCell ref="A5:A8"/>
    <mergeCell ref="B5:B8"/>
    <mergeCell ref="E5:F5"/>
    <mergeCell ref="H5:I6"/>
    <mergeCell ref="C6:C7"/>
    <mergeCell ref="D6:D7"/>
    <mergeCell ref="E6:E7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00"/>
  <sheetViews>
    <sheetView showGridLines="0" zoomScale="110" zoomScaleNormal="110" workbookViewId="0">
      <selection sqref="A1:C1"/>
    </sheetView>
  </sheetViews>
  <sheetFormatPr baseColWidth="10" defaultRowHeight="15"/>
  <cols>
    <col min="1" max="1" width="6.7109375" style="20" customWidth="1"/>
    <col min="2" max="2" width="61.7109375" style="237" customWidth="1"/>
    <col min="3" max="3" width="17.7109375" style="22" customWidth="1"/>
    <col min="4" max="5" width="17.7109375" style="23" customWidth="1"/>
    <col min="6" max="6" width="17.7109375" style="24" customWidth="1"/>
    <col min="7" max="7" width="1.7109375" style="17" customWidth="1"/>
    <col min="8" max="9" width="16.7109375" style="21" customWidth="1"/>
    <col min="10" max="10" width="11.42578125" style="19"/>
    <col min="11" max="202" width="11.42578125" style="15"/>
    <col min="203" max="203" width="5.5703125" style="15" customWidth="1"/>
    <col min="204" max="204" width="5" style="15" customWidth="1"/>
    <col min="205" max="208" width="6.85546875" style="15" customWidth="1"/>
    <col min="209" max="209" width="5.5703125" style="15" customWidth="1"/>
    <col min="210" max="210" width="6.85546875" style="15" customWidth="1"/>
    <col min="211" max="211" width="16.140625" style="15" customWidth="1"/>
    <col min="212" max="212" width="13.85546875" style="15" customWidth="1"/>
    <col min="213" max="213" width="12.42578125" style="15" customWidth="1"/>
    <col min="214" max="214" width="13.5703125" style="15" customWidth="1"/>
    <col min="215" max="215" width="11.5703125" style="15" customWidth="1"/>
    <col min="216" max="216" width="13" style="15" customWidth="1"/>
    <col min="217" max="217" width="13.5703125" style="15" customWidth="1"/>
    <col min="218" max="218" width="9.7109375" style="15" customWidth="1"/>
    <col min="219" max="219" width="11.42578125" style="15" customWidth="1"/>
    <col min="220" max="220" width="2.140625" style="15" customWidth="1"/>
    <col min="221" max="458" width="11.42578125" style="15"/>
    <col min="459" max="459" width="5.5703125" style="15" customWidth="1"/>
    <col min="460" max="460" width="5" style="15" customWidth="1"/>
    <col min="461" max="464" width="6.85546875" style="15" customWidth="1"/>
    <col min="465" max="465" width="5.5703125" style="15" customWidth="1"/>
    <col min="466" max="466" width="6.85546875" style="15" customWidth="1"/>
    <col min="467" max="467" width="16.140625" style="15" customWidth="1"/>
    <col min="468" max="468" width="13.85546875" style="15" customWidth="1"/>
    <col min="469" max="469" width="12.42578125" style="15" customWidth="1"/>
    <col min="470" max="470" width="13.5703125" style="15" customWidth="1"/>
    <col min="471" max="471" width="11.5703125" style="15" customWidth="1"/>
    <col min="472" max="472" width="13" style="15" customWidth="1"/>
    <col min="473" max="473" width="13.5703125" style="15" customWidth="1"/>
    <col min="474" max="474" width="9.7109375" style="15" customWidth="1"/>
    <col min="475" max="475" width="11.42578125" style="15" customWidth="1"/>
    <col min="476" max="476" width="2.140625" style="15" customWidth="1"/>
    <col min="477" max="714" width="11.42578125" style="15"/>
    <col min="715" max="715" width="5.5703125" style="15" customWidth="1"/>
    <col min="716" max="716" width="5" style="15" customWidth="1"/>
    <col min="717" max="720" width="6.85546875" style="15" customWidth="1"/>
    <col min="721" max="721" width="5.5703125" style="15" customWidth="1"/>
    <col min="722" max="722" width="6.85546875" style="15" customWidth="1"/>
    <col min="723" max="723" width="16.140625" style="15" customWidth="1"/>
    <col min="724" max="724" width="13.85546875" style="15" customWidth="1"/>
    <col min="725" max="725" width="12.42578125" style="15" customWidth="1"/>
    <col min="726" max="726" width="13.5703125" style="15" customWidth="1"/>
    <col min="727" max="727" width="11.5703125" style="15" customWidth="1"/>
    <col min="728" max="728" width="13" style="15" customWidth="1"/>
    <col min="729" max="729" width="13.5703125" style="15" customWidth="1"/>
    <col min="730" max="730" width="9.7109375" style="15" customWidth="1"/>
    <col min="731" max="731" width="11.42578125" style="15" customWidth="1"/>
    <col min="732" max="732" width="2.140625" style="15" customWidth="1"/>
    <col min="733" max="970" width="11.42578125" style="15"/>
    <col min="971" max="971" width="5.5703125" style="15" customWidth="1"/>
    <col min="972" max="972" width="5" style="15" customWidth="1"/>
    <col min="973" max="976" width="6.85546875" style="15" customWidth="1"/>
    <col min="977" max="977" width="5.5703125" style="15" customWidth="1"/>
    <col min="978" max="978" width="6.85546875" style="15" customWidth="1"/>
    <col min="979" max="979" width="16.140625" style="15" customWidth="1"/>
    <col min="980" max="980" width="13.85546875" style="15" customWidth="1"/>
    <col min="981" max="981" width="12.42578125" style="15" customWidth="1"/>
    <col min="982" max="982" width="13.5703125" style="15" customWidth="1"/>
    <col min="983" max="983" width="11.5703125" style="15" customWidth="1"/>
    <col min="984" max="984" width="13" style="15" customWidth="1"/>
    <col min="985" max="985" width="13.5703125" style="15" customWidth="1"/>
    <col min="986" max="986" width="9.7109375" style="15" customWidth="1"/>
    <col min="987" max="987" width="11.42578125" style="15" customWidth="1"/>
    <col min="988" max="988" width="2.140625" style="15" customWidth="1"/>
    <col min="989" max="1226" width="11.42578125" style="15"/>
    <col min="1227" max="1227" width="5.5703125" style="15" customWidth="1"/>
    <col min="1228" max="1228" width="5" style="15" customWidth="1"/>
    <col min="1229" max="1232" width="6.85546875" style="15" customWidth="1"/>
    <col min="1233" max="1233" width="5.5703125" style="15" customWidth="1"/>
    <col min="1234" max="1234" width="6.85546875" style="15" customWidth="1"/>
    <col min="1235" max="1235" width="16.140625" style="15" customWidth="1"/>
    <col min="1236" max="1236" width="13.85546875" style="15" customWidth="1"/>
    <col min="1237" max="1237" width="12.42578125" style="15" customWidth="1"/>
    <col min="1238" max="1238" width="13.5703125" style="15" customWidth="1"/>
    <col min="1239" max="1239" width="11.5703125" style="15" customWidth="1"/>
    <col min="1240" max="1240" width="13" style="15" customWidth="1"/>
    <col min="1241" max="1241" width="13.5703125" style="15" customWidth="1"/>
    <col min="1242" max="1242" width="9.7109375" style="15" customWidth="1"/>
    <col min="1243" max="1243" width="11.42578125" style="15" customWidth="1"/>
    <col min="1244" max="1244" width="2.140625" style="15" customWidth="1"/>
    <col min="1245" max="1482" width="11.42578125" style="15"/>
    <col min="1483" max="1483" width="5.5703125" style="15" customWidth="1"/>
    <col min="1484" max="1484" width="5" style="15" customWidth="1"/>
    <col min="1485" max="1488" width="6.85546875" style="15" customWidth="1"/>
    <col min="1489" max="1489" width="5.5703125" style="15" customWidth="1"/>
    <col min="1490" max="1490" width="6.85546875" style="15" customWidth="1"/>
    <col min="1491" max="1491" width="16.140625" style="15" customWidth="1"/>
    <col min="1492" max="1492" width="13.85546875" style="15" customWidth="1"/>
    <col min="1493" max="1493" width="12.42578125" style="15" customWidth="1"/>
    <col min="1494" max="1494" width="13.5703125" style="15" customWidth="1"/>
    <col min="1495" max="1495" width="11.5703125" style="15" customWidth="1"/>
    <col min="1496" max="1496" width="13" style="15" customWidth="1"/>
    <col min="1497" max="1497" width="13.5703125" style="15" customWidth="1"/>
    <col min="1498" max="1498" width="9.7109375" style="15" customWidth="1"/>
    <col min="1499" max="1499" width="11.42578125" style="15" customWidth="1"/>
    <col min="1500" max="1500" width="2.140625" style="15" customWidth="1"/>
    <col min="1501" max="1738" width="11.42578125" style="15"/>
    <col min="1739" max="1739" width="5.5703125" style="15" customWidth="1"/>
    <col min="1740" max="1740" width="5" style="15" customWidth="1"/>
    <col min="1741" max="1744" width="6.85546875" style="15" customWidth="1"/>
    <col min="1745" max="1745" width="5.5703125" style="15" customWidth="1"/>
    <col min="1746" max="1746" width="6.85546875" style="15" customWidth="1"/>
    <col min="1747" max="1747" width="16.140625" style="15" customWidth="1"/>
    <col min="1748" max="1748" width="13.85546875" style="15" customWidth="1"/>
    <col min="1749" max="1749" width="12.42578125" style="15" customWidth="1"/>
    <col min="1750" max="1750" width="13.5703125" style="15" customWidth="1"/>
    <col min="1751" max="1751" width="11.5703125" style="15" customWidth="1"/>
    <col min="1752" max="1752" width="13" style="15" customWidth="1"/>
    <col min="1753" max="1753" width="13.5703125" style="15" customWidth="1"/>
    <col min="1754" max="1754" width="9.7109375" style="15" customWidth="1"/>
    <col min="1755" max="1755" width="11.42578125" style="15" customWidth="1"/>
    <col min="1756" max="1756" width="2.140625" style="15" customWidth="1"/>
    <col min="1757" max="1994" width="11.42578125" style="15"/>
    <col min="1995" max="1995" width="5.5703125" style="15" customWidth="1"/>
    <col min="1996" max="1996" width="5" style="15" customWidth="1"/>
    <col min="1997" max="2000" width="6.85546875" style="15" customWidth="1"/>
    <col min="2001" max="2001" width="5.5703125" style="15" customWidth="1"/>
    <col min="2002" max="2002" width="6.85546875" style="15" customWidth="1"/>
    <col min="2003" max="2003" width="16.140625" style="15" customWidth="1"/>
    <col min="2004" max="2004" width="13.85546875" style="15" customWidth="1"/>
    <col min="2005" max="2005" width="12.42578125" style="15" customWidth="1"/>
    <col min="2006" max="2006" width="13.5703125" style="15" customWidth="1"/>
    <col min="2007" max="2007" width="11.5703125" style="15" customWidth="1"/>
    <col min="2008" max="2008" width="13" style="15" customWidth="1"/>
    <col min="2009" max="2009" width="13.5703125" style="15" customWidth="1"/>
    <col min="2010" max="2010" width="9.7109375" style="15" customWidth="1"/>
    <col min="2011" max="2011" width="11.42578125" style="15" customWidth="1"/>
    <col min="2012" max="2012" width="2.140625" style="15" customWidth="1"/>
    <col min="2013" max="2250" width="11.42578125" style="15"/>
    <col min="2251" max="2251" width="5.5703125" style="15" customWidth="1"/>
    <col min="2252" max="2252" width="5" style="15" customWidth="1"/>
    <col min="2253" max="2256" width="6.85546875" style="15" customWidth="1"/>
    <col min="2257" max="2257" width="5.5703125" style="15" customWidth="1"/>
    <col min="2258" max="2258" width="6.85546875" style="15" customWidth="1"/>
    <col min="2259" max="2259" width="16.140625" style="15" customWidth="1"/>
    <col min="2260" max="2260" width="13.85546875" style="15" customWidth="1"/>
    <col min="2261" max="2261" width="12.42578125" style="15" customWidth="1"/>
    <col min="2262" max="2262" width="13.5703125" style="15" customWidth="1"/>
    <col min="2263" max="2263" width="11.5703125" style="15" customWidth="1"/>
    <col min="2264" max="2264" width="13" style="15" customWidth="1"/>
    <col min="2265" max="2265" width="13.5703125" style="15" customWidth="1"/>
    <col min="2266" max="2266" width="9.7109375" style="15" customWidth="1"/>
    <col min="2267" max="2267" width="11.42578125" style="15" customWidth="1"/>
    <col min="2268" max="2268" width="2.140625" style="15" customWidth="1"/>
    <col min="2269" max="2506" width="11.42578125" style="15"/>
    <col min="2507" max="2507" width="5.5703125" style="15" customWidth="1"/>
    <col min="2508" max="2508" width="5" style="15" customWidth="1"/>
    <col min="2509" max="2512" width="6.85546875" style="15" customWidth="1"/>
    <col min="2513" max="2513" width="5.5703125" style="15" customWidth="1"/>
    <col min="2514" max="2514" width="6.85546875" style="15" customWidth="1"/>
    <col min="2515" max="2515" width="16.140625" style="15" customWidth="1"/>
    <col min="2516" max="2516" width="13.85546875" style="15" customWidth="1"/>
    <col min="2517" max="2517" width="12.42578125" style="15" customWidth="1"/>
    <col min="2518" max="2518" width="13.5703125" style="15" customWidth="1"/>
    <col min="2519" max="2519" width="11.5703125" style="15" customWidth="1"/>
    <col min="2520" max="2520" width="13" style="15" customWidth="1"/>
    <col min="2521" max="2521" width="13.5703125" style="15" customWidth="1"/>
    <col min="2522" max="2522" width="9.7109375" style="15" customWidth="1"/>
    <col min="2523" max="2523" width="11.42578125" style="15" customWidth="1"/>
    <col min="2524" max="2524" width="2.140625" style="15" customWidth="1"/>
    <col min="2525" max="2762" width="11.42578125" style="15"/>
    <col min="2763" max="2763" width="5.5703125" style="15" customWidth="1"/>
    <col min="2764" max="2764" width="5" style="15" customWidth="1"/>
    <col min="2765" max="2768" width="6.85546875" style="15" customWidth="1"/>
    <col min="2769" max="2769" width="5.5703125" style="15" customWidth="1"/>
    <col min="2770" max="2770" width="6.85546875" style="15" customWidth="1"/>
    <col min="2771" max="2771" width="16.140625" style="15" customWidth="1"/>
    <col min="2772" max="2772" width="13.85546875" style="15" customWidth="1"/>
    <col min="2773" max="2773" width="12.42578125" style="15" customWidth="1"/>
    <col min="2774" max="2774" width="13.5703125" style="15" customWidth="1"/>
    <col min="2775" max="2775" width="11.5703125" style="15" customWidth="1"/>
    <col min="2776" max="2776" width="13" style="15" customWidth="1"/>
    <col min="2777" max="2777" width="13.5703125" style="15" customWidth="1"/>
    <col min="2778" max="2778" width="9.7109375" style="15" customWidth="1"/>
    <col min="2779" max="2779" width="11.42578125" style="15" customWidth="1"/>
    <col min="2780" max="2780" width="2.140625" style="15" customWidth="1"/>
    <col min="2781" max="3018" width="11.42578125" style="15"/>
    <col min="3019" max="3019" width="5.5703125" style="15" customWidth="1"/>
    <col min="3020" max="3020" width="5" style="15" customWidth="1"/>
    <col min="3021" max="3024" width="6.85546875" style="15" customWidth="1"/>
    <col min="3025" max="3025" width="5.5703125" style="15" customWidth="1"/>
    <col min="3026" max="3026" width="6.85546875" style="15" customWidth="1"/>
    <col min="3027" max="3027" width="16.140625" style="15" customWidth="1"/>
    <col min="3028" max="3028" width="13.85546875" style="15" customWidth="1"/>
    <col min="3029" max="3029" width="12.42578125" style="15" customWidth="1"/>
    <col min="3030" max="3030" width="13.5703125" style="15" customWidth="1"/>
    <col min="3031" max="3031" width="11.5703125" style="15" customWidth="1"/>
    <col min="3032" max="3032" width="13" style="15" customWidth="1"/>
    <col min="3033" max="3033" width="13.5703125" style="15" customWidth="1"/>
    <col min="3034" max="3034" width="9.7109375" style="15" customWidth="1"/>
    <col min="3035" max="3035" width="11.42578125" style="15" customWidth="1"/>
    <col min="3036" max="3036" width="2.140625" style="15" customWidth="1"/>
    <col min="3037" max="3274" width="11.42578125" style="15"/>
    <col min="3275" max="3275" width="5.5703125" style="15" customWidth="1"/>
    <col min="3276" max="3276" width="5" style="15" customWidth="1"/>
    <col min="3277" max="3280" width="6.85546875" style="15" customWidth="1"/>
    <col min="3281" max="3281" width="5.5703125" style="15" customWidth="1"/>
    <col min="3282" max="3282" width="6.85546875" style="15" customWidth="1"/>
    <col min="3283" max="3283" width="16.140625" style="15" customWidth="1"/>
    <col min="3284" max="3284" width="13.85546875" style="15" customWidth="1"/>
    <col min="3285" max="3285" width="12.42578125" style="15" customWidth="1"/>
    <col min="3286" max="3286" width="13.5703125" style="15" customWidth="1"/>
    <col min="3287" max="3287" width="11.5703125" style="15" customWidth="1"/>
    <col min="3288" max="3288" width="13" style="15" customWidth="1"/>
    <col min="3289" max="3289" width="13.5703125" style="15" customWidth="1"/>
    <col min="3290" max="3290" width="9.7109375" style="15" customWidth="1"/>
    <col min="3291" max="3291" width="11.42578125" style="15" customWidth="1"/>
    <col min="3292" max="3292" width="2.140625" style="15" customWidth="1"/>
    <col min="3293" max="3530" width="11.42578125" style="15"/>
    <col min="3531" max="3531" width="5.5703125" style="15" customWidth="1"/>
    <col min="3532" max="3532" width="5" style="15" customWidth="1"/>
    <col min="3533" max="3536" width="6.85546875" style="15" customWidth="1"/>
    <col min="3537" max="3537" width="5.5703125" style="15" customWidth="1"/>
    <col min="3538" max="3538" width="6.85546875" style="15" customWidth="1"/>
    <col min="3539" max="3539" width="16.140625" style="15" customWidth="1"/>
    <col min="3540" max="3540" width="13.85546875" style="15" customWidth="1"/>
    <col min="3541" max="3541" width="12.42578125" style="15" customWidth="1"/>
    <col min="3542" max="3542" width="13.5703125" style="15" customWidth="1"/>
    <col min="3543" max="3543" width="11.5703125" style="15" customWidth="1"/>
    <col min="3544" max="3544" width="13" style="15" customWidth="1"/>
    <col min="3545" max="3545" width="13.5703125" style="15" customWidth="1"/>
    <col min="3546" max="3546" width="9.7109375" style="15" customWidth="1"/>
    <col min="3547" max="3547" width="11.42578125" style="15" customWidth="1"/>
    <col min="3548" max="3548" width="2.140625" style="15" customWidth="1"/>
    <col min="3549" max="3786" width="11.42578125" style="15"/>
    <col min="3787" max="3787" width="5.5703125" style="15" customWidth="1"/>
    <col min="3788" max="3788" width="5" style="15" customWidth="1"/>
    <col min="3789" max="3792" width="6.85546875" style="15" customWidth="1"/>
    <col min="3793" max="3793" width="5.5703125" style="15" customWidth="1"/>
    <col min="3794" max="3794" width="6.85546875" style="15" customWidth="1"/>
    <col min="3795" max="3795" width="16.140625" style="15" customWidth="1"/>
    <col min="3796" max="3796" width="13.85546875" style="15" customWidth="1"/>
    <col min="3797" max="3797" width="12.42578125" style="15" customWidth="1"/>
    <col min="3798" max="3798" width="13.5703125" style="15" customWidth="1"/>
    <col min="3799" max="3799" width="11.5703125" style="15" customWidth="1"/>
    <col min="3800" max="3800" width="13" style="15" customWidth="1"/>
    <col min="3801" max="3801" width="13.5703125" style="15" customWidth="1"/>
    <col min="3802" max="3802" width="9.7109375" style="15" customWidth="1"/>
    <col min="3803" max="3803" width="11.42578125" style="15" customWidth="1"/>
    <col min="3804" max="3804" width="2.140625" style="15" customWidth="1"/>
    <col min="3805" max="4042" width="11.42578125" style="15"/>
    <col min="4043" max="4043" width="5.5703125" style="15" customWidth="1"/>
    <col min="4044" max="4044" width="5" style="15" customWidth="1"/>
    <col min="4045" max="4048" width="6.85546875" style="15" customWidth="1"/>
    <col min="4049" max="4049" width="5.5703125" style="15" customWidth="1"/>
    <col min="4050" max="4050" width="6.85546875" style="15" customWidth="1"/>
    <col min="4051" max="4051" width="16.140625" style="15" customWidth="1"/>
    <col min="4052" max="4052" width="13.85546875" style="15" customWidth="1"/>
    <col min="4053" max="4053" width="12.42578125" style="15" customWidth="1"/>
    <col min="4054" max="4054" width="13.5703125" style="15" customWidth="1"/>
    <col min="4055" max="4055" width="11.5703125" style="15" customWidth="1"/>
    <col min="4056" max="4056" width="13" style="15" customWidth="1"/>
    <col min="4057" max="4057" width="13.5703125" style="15" customWidth="1"/>
    <col min="4058" max="4058" width="9.7109375" style="15" customWidth="1"/>
    <col min="4059" max="4059" width="11.42578125" style="15" customWidth="1"/>
    <col min="4060" max="4060" width="2.140625" style="15" customWidth="1"/>
    <col min="4061" max="4298" width="11.42578125" style="15"/>
    <col min="4299" max="4299" width="5.5703125" style="15" customWidth="1"/>
    <col min="4300" max="4300" width="5" style="15" customWidth="1"/>
    <col min="4301" max="4304" width="6.85546875" style="15" customWidth="1"/>
    <col min="4305" max="4305" width="5.5703125" style="15" customWidth="1"/>
    <col min="4306" max="4306" width="6.85546875" style="15" customWidth="1"/>
    <col min="4307" max="4307" width="16.140625" style="15" customWidth="1"/>
    <col min="4308" max="4308" width="13.85546875" style="15" customWidth="1"/>
    <col min="4309" max="4309" width="12.42578125" style="15" customWidth="1"/>
    <col min="4310" max="4310" width="13.5703125" style="15" customWidth="1"/>
    <col min="4311" max="4311" width="11.5703125" style="15" customWidth="1"/>
    <col min="4312" max="4312" width="13" style="15" customWidth="1"/>
    <col min="4313" max="4313" width="13.5703125" style="15" customWidth="1"/>
    <col min="4314" max="4314" width="9.7109375" style="15" customWidth="1"/>
    <col min="4315" max="4315" width="11.42578125" style="15" customWidth="1"/>
    <col min="4316" max="4316" width="2.140625" style="15" customWidth="1"/>
    <col min="4317" max="4554" width="11.42578125" style="15"/>
    <col min="4555" max="4555" width="5.5703125" style="15" customWidth="1"/>
    <col min="4556" max="4556" width="5" style="15" customWidth="1"/>
    <col min="4557" max="4560" width="6.85546875" style="15" customWidth="1"/>
    <col min="4561" max="4561" width="5.5703125" style="15" customWidth="1"/>
    <col min="4562" max="4562" width="6.85546875" style="15" customWidth="1"/>
    <col min="4563" max="4563" width="16.140625" style="15" customWidth="1"/>
    <col min="4564" max="4564" width="13.85546875" style="15" customWidth="1"/>
    <col min="4565" max="4565" width="12.42578125" style="15" customWidth="1"/>
    <col min="4566" max="4566" width="13.5703125" style="15" customWidth="1"/>
    <col min="4567" max="4567" width="11.5703125" style="15" customWidth="1"/>
    <col min="4568" max="4568" width="13" style="15" customWidth="1"/>
    <col min="4569" max="4569" width="13.5703125" style="15" customWidth="1"/>
    <col min="4570" max="4570" width="9.7109375" style="15" customWidth="1"/>
    <col min="4571" max="4571" width="11.42578125" style="15" customWidth="1"/>
    <col min="4572" max="4572" width="2.140625" style="15" customWidth="1"/>
    <col min="4573" max="4810" width="11.42578125" style="15"/>
    <col min="4811" max="4811" width="5.5703125" style="15" customWidth="1"/>
    <col min="4812" max="4812" width="5" style="15" customWidth="1"/>
    <col min="4813" max="4816" width="6.85546875" style="15" customWidth="1"/>
    <col min="4817" max="4817" width="5.5703125" style="15" customWidth="1"/>
    <col min="4818" max="4818" width="6.85546875" style="15" customWidth="1"/>
    <col min="4819" max="4819" width="16.140625" style="15" customWidth="1"/>
    <col min="4820" max="4820" width="13.85546875" style="15" customWidth="1"/>
    <col min="4821" max="4821" width="12.42578125" style="15" customWidth="1"/>
    <col min="4822" max="4822" width="13.5703125" style="15" customWidth="1"/>
    <col min="4823" max="4823" width="11.5703125" style="15" customWidth="1"/>
    <col min="4824" max="4824" width="13" style="15" customWidth="1"/>
    <col min="4825" max="4825" width="13.5703125" style="15" customWidth="1"/>
    <col min="4826" max="4826" width="9.7109375" style="15" customWidth="1"/>
    <col min="4827" max="4827" width="11.42578125" style="15" customWidth="1"/>
    <col min="4828" max="4828" width="2.140625" style="15" customWidth="1"/>
    <col min="4829" max="5066" width="11.42578125" style="15"/>
    <col min="5067" max="5067" width="5.5703125" style="15" customWidth="1"/>
    <col min="5068" max="5068" width="5" style="15" customWidth="1"/>
    <col min="5069" max="5072" width="6.85546875" style="15" customWidth="1"/>
    <col min="5073" max="5073" width="5.5703125" style="15" customWidth="1"/>
    <col min="5074" max="5074" width="6.85546875" style="15" customWidth="1"/>
    <col min="5075" max="5075" width="16.140625" style="15" customWidth="1"/>
    <col min="5076" max="5076" width="13.85546875" style="15" customWidth="1"/>
    <col min="5077" max="5077" width="12.42578125" style="15" customWidth="1"/>
    <col min="5078" max="5078" width="13.5703125" style="15" customWidth="1"/>
    <col min="5079" max="5079" width="11.5703125" style="15" customWidth="1"/>
    <col min="5080" max="5080" width="13" style="15" customWidth="1"/>
    <col min="5081" max="5081" width="13.5703125" style="15" customWidth="1"/>
    <col min="5082" max="5082" width="9.7109375" style="15" customWidth="1"/>
    <col min="5083" max="5083" width="11.42578125" style="15" customWidth="1"/>
    <col min="5084" max="5084" width="2.140625" style="15" customWidth="1"/>
    <col min="5085" max="5322" width="11.42578125" style="15"/>
    <col min="5323" max="5323" width="5.5703125" style="15" customWidth="1"/>
    <col min="5324" max="5324" width="5" style="15" customWidth="1"/>
    <col min="5325" max="5328" width="6.85546875" style="15" customWidth="1"/>
    <col min="5329" max="5329" width="5.5703125" style="15" customWidth="1"/>
    <col min="5330" max="5330" width="6.85546875" style="15" customWidth="1"/>
    <col min="5331" max="5331" width="16.140625" style="15" customWidth="1"/>
    <col min="5332" max="5332" width="13.85546875" style="15" customWidth="1"/>
    <col min="5333" max="5333" width="12.42578125" style="15" customWidth="1"/>
    <col min="5334" max="5334" width="13.5703125" style="15" customWidth="1"/>
    <col min="5335" max="5335" width="11.5703125" style="15" customWidth="1"/>
    <col min="5336" max="5336" width="13" style="15" customWidth="1"/>
    <col min="5337" max="5337" width="13.5703125" style="15" customWidth="1"/>
    <col min="5338" max="5338" width="9.7109375" style="15" customWidth="1"/>
    <col min="5339" max="5339" width="11.42578125" style="15" customWidth="1"/>
    <col min="5340" max="5340" width="2.140625" style="15" customWidth="1"/>
    <col min="5341" max="5578" width="11.42578125" style="15"/>
    <col min="5579" max="5579" width="5.5703125" style="15" customWidth="1"/>
    <col min="5580" max="5580" width="5" style="15" customWidth="1"/>
    <col min="5581" max="5584" width="6.85546875" style="15" customWidth="1"/>
    <col min="5585" max="5585" width="5.5703125" style="15" customWidth="1"/>
    <col min="5586" max="5586" width="6.85546875" style="15" customWidth="1"/>
    <col min="5587" max="5587" width="16.140625" style="15" customWidth="1"/>
    <col min="5588" max="5588" width="13.85546875" style="15" customWidth="1"/>
    <col min="5589" max="5589" width="12.42578125" style="15" customWidth="1"/>
    <col min="5590" max="5590" width="13.5703125" style="15" customWidth="1"/>
    <col min="5591" max="5591" width="11.5703125" style="15" customWidth="1"/>
    <col min="5592" max="5592" width="13" style="15" customWidth="1"/>
    <col min="5593" max="5593" width="13.5703125" style="15" customWidth="1"/>
    <col min="5594" max="5594" width="9.7109375" style="15" customWidth="1"/>
    <col min="5595" max="5595" width="11.42578125" style="15" customWidth="1"/>
    <col min="5596" max="5596" width="2.140625" style="15" customWidth="1"/>
    <col min="5597" max="5834" width="11.42578125" style="15"/>
    <col min="5835" max="5835" width="5.5703125" style="15" customWidth="1"/>
    <col min="5836" max="5836" width="5" style="15" customWidth="1"/>
    <col min="5837" max="5840" width="6.85546875" style="15" customWidth="1"/>
    <col min="5841" max="5841" width="5.5703125" style="15" customWidth="1"/>
    <col min="5842" max="5842" width="6.85546875" style="15" customWidth="1"/>
    <col min="5843" max="5843" width="16.140625" style="15" customWidth="1"/>
    <col min="5844" max="5844" width="13.85546875" style="15" customWidth="1"/>
    <col min="5845" max="5845" width="12.42578125" style="15" customWidth="1"/>
    <col min="5846" max="5846" width="13.5703125" style="15" customWidth="1"/>
    <col min="5847" max="5847" width="11.5703125" style="15" customWidth="1"/>
    <col min="5848" max="5848" width="13" style="15" customWidth="1"/>
    <col min="5849" max="5849" width="13.5703125" style="15" customWidth="1"/>
    <col min="5850" max="5850" width="9.7109375" style="15" customWidth="1"/>
    <col min="5851" max="5851" width="11.42578125" style="15" customWidth="1"/>
    <col min="5852" max="5852" width="2.140625" style="15" customWidth="1"/>
    <col min="5853" max="6090" width="11.42578125" style="15"/>
    <col min="6091" max="6091" width="5.5703125" style="15" customWidth="1"/>
    <col min="6092" max="6092" width="5" style="15" customWidth="1"/>
    <col min="6093" max="6096" width="6.85546875" style="15" customWidth="1"/>
    <col min="6097" max="6097" width="5.5703125" style="15" customWidth="1"/>
    <col min="6098" max="6098" width="6.85546875" style="15" customWidth="1"/>
    <col min="6099" max="6099" width="16.140625" style="15" customWidth="1"/>
    <col min="6100" max="6100" width="13.85546875" style="15" customWidth="1"/>
    <col min="6101" max="6101" width="12.42578125" style="15" customWidth="1"/>
    <col min="6102" max="6102" width="13.5703125" style="15" customWidth="1"/>
    <col min="6103" max="6103" width="11.5703125" style="15" customWidth="1"/>
    <col min="6104" max="6104" width="13" style="15" customWidth="1"/>
    <col min="6105" max="6105" width="13.5703125" style="15" customWidth="1"/>
    <col min="6106" max="6106" width="9.7109375" style="15" customWidth="1"/>
    <col min="6107" max="6107" width="11.42578125" style="15" customWidth="1"/>
    <col min="6108" max="6108" width="2.140625" style="15" customWidth="1"/>
    <col min="6109" max="6346" width="11.42578125" style="15"/>
    <col min="6347" max="6347" width="5.5703125" style="15" customWidth="1"/>
    <col min="6348" max="6348" width="5" style="15" customWidth="1"/>
    <col min="6349" max="6352" width="6.85546875" style="15" customWidth="1"/>
    <col min="6353" max="6353" width="5.5703125" style="15" customWidth="1"/>
    <col min="6354" max="6354" width="6.85546875" style="15" customWidth="1"/>
    <col min="6355" max="6355" width="16.140625" style="15" customWidth="1"/>
    <col min="6356" max="6356" width="13.85546875" style="15" customWidth="1"/>
    <col min="6357" max="6357" width="12.42578125" style="15" customWidth="1"/>
    <col min="6358" max="6358" width="13.5703125" style="15" customWidth="1"/>
    <col min="6359" max="6359" width="11.5703125" style="15" customWidth="1"/>
    <col min="6360" max="6360" width="13" style="15" customWidth="1"/>
    <col min="6361" max="6361" width="13.5703125" style="15" customWidth="1"/>
    <col min="6362" max="6362" width="9.7109375" style="15" customWidth="1"/>
    <col min="6363" max="6363" width="11.42578125" style="15" customWidth="1"/>
    <col min="6364" max="6364" width="2.140625" style="15" customWidth="1"/>
    <col min="6365" max="6602" width="11.42578125" style="15"/>
    <col min="6603" max="6603" width="5.5703125" style="15" customWidth="1"/>
    <col min="6604" max="6604" width="5" style="15" customWidth="1"/>
    <col min="6605" max="6608" width="6.85546875" style="15" customWidth="1"/>
    <col min="6609" max="6609" width="5.5703125" style="15" customWidth="1"/>
    <col min="6610" max="6610" width="6.85546875" style="15" customWidth="1"/>
    <col min="6611" max="6611" width="16.140625" style="15" customWidth="1"/>
    <col min="6612" max="6612" width="13.85546875" style="15" customWidth="1"/>
    <col min="6613" max="6613" width="12.42578125" style="15" customWidth="1"/>
    <col min="6614" max="6614" width="13.5703125" style="15" customWidth="1"/>
    <col min="6615" max="6615" width="11.5703125" style="15" customWidth="1"/>
    <col min="6616" max="6616" width="13" style="15" customWidth="1"/>
    <col min="6617" max="6617" width="13.5703125" style="15" customWidth="1"/>
    <col min="6618" max="6618" width="9.7109375" style="15" customWidth="1"/>
    <col min="6619" max="6619" width="11.42578125" style="15" customWidth="1"/>
    <col min="6620" max="6620" width="2.140625" style="15" customWidth="1"/>
    <col min="6621" max="6858" width="11.42578125" style="15"/>
    <col min="6859" max="6859" width="5.5703125" style="15" customWidth="1"/>
    <col min="6860" max="6860" width="5" style="15" customWidth="1"/>
    <col min="6861" max="6864" width="6.85546875" style="15" customWidth="1"/>
    <col min="6865" max="6865" width="5.5703125" style="15" customWidth="1"/>
    <col min="6866" max="6866" width="6.85546875" style="15" customWidth="1"/>
    <col min="6867" max="6867" width="16.140625" style="15" customWidth="1"/>
    <col min="6868" max="6868" width="13.85546875" style="15" customWidth="1"/>
    <col min="6869" max="6869" width="12.42578125" style="15" customWidth="1"/>
    <col min="6870" max="6870" width="13.5703125" style="15" customWidth="1"/>
    <col min="6871" max="6871" width="11.5703125" style="15" customWidth="1"/>
    <col min="6872" max="6872" width="13" style="15" customWidth="1"/>
    <col min="6873" max="6873" width="13.5703125" style="15" customWidth="1"/>
    <col min="6874" max="6874" width="9.7109375" style="15" customWidth="1"/>
    <col min="6875" max="6875" width="11.42578125" style="15" customWidth="1"/>
    <col min="6876" max="6876" width="2.140625" style="15" customWidth="1"/>
    <col min="6877" max="7114" width="11.42578125" style="15"/>
    <col min="7115" max="7115" width="5.5703125" style="15" customWidth="1"/>
    <col min="7116" max="7116" width="5" style="15" customWidth="1"/>
    <col min="7117" max="7120" width="6.85546875" style="15" customWidth="1"/>
    <col min="7121" max="7121" width="5.5703125" style="15" customWidth="1"/>
    <col min="7122" max="7122" width="6.85546875" style="15" customWidth="1"/>
    <col min="7123" max="7123" width="16.140625" style="15" customWidth="1"/>
    <col min="7124" max="7124" width="13.85546875" style="15" customWidth="1"/>
    <col min="7125" max="7125" width="12.42578125" style="15" customWidth="1"/>
    <col min="7126" max="7126" width="13.5703125" style="15" customWidth="1"/>
    <col min="7127" max="7127" width="11.5703125" style="15" customWidth="1"/>
    <col min="7128" max="7128" width="13" style="15" customWidth="1"/>
    <col min="7129" max="7129" width="13.5703125" style="15" customWidth="1"/>
    <col min="7130" max="7130" width="9.7109375" style="15" customWidth="1"/>
    <col min="7131" max="7131" width="11.42578125" style="15" customWidth="1"/>
    <col min="7132" max="7132" width="2.140625" style="15" customWidth="1"/>
    <col min="7133" max="7370" width="11.42578125" style="15"/>
    <col min="7371" max="7371" width="5.5703125" style="15" customWidth="1"/>
    <col min="7372" max="7372" width="5" style="15" customWidth="1"/>
    <col min="7373" max="7376" width="6.85546875" style="15" customWidth="1"/>
    <col min="7377" max="7377" width="5.5703125" style="15" customWidth="1"/>
    <col min="7378" max="7378" width="6.85546875" style="15" customWidth="1"/>
    <col min="7379" max="7379" width="16.140625" style="15" customWidth="1"/>
    <col min="7380" max="7380" width="13.85546875" style="15" customWidth="1"/>
    <col min="7381" max="7381" width="12.42578125" style="15" customWidth="1"/>
    <col min="7382" max="7382" width="13.5703125" style="15" customWidth="1"/>
    <col min="7383" max="7383" width="11.5703125" style="15" customWidth="1"/>
    <col min="7384" max="7384" width="13" style="15" customWidth="1"/>
    <col min="7385" max="7385" width="13.5703125" style="15" customWidth="1"/>
    <col min="7386" max="7386" width="9.7109375" style="15" customWidth="1"/>
    <col min="7387" max="7387" width="11.42578125" style="15" customWidth="1"/>
    <col min="7388" max="7388" width="2.140625" style="15" customWidth="1"/>
    <col min="7389" max="7626" width="11.42578125" style="15"/>
    <col min="7627" max="7627" width="5.5703125" style="15" customWidth="1"/>
    <col min="7628" max="7628" width="5" style="15" customWidth="1"/>
    <col min="7629" max="7632" width="6.85546875" style="15" customWidth="1"/>
    <col min="7633" max="7633" width="5.5703125" style="15" customWidth="1"/>
    <col min="7634" max="7634" width="6.85546875" style="15" customWidth="1"/>
    <col min="7635" max="7635" width="16.140625" style="15" customWidth="1"/>
    <col min="7636" max="7636" width="13.85546875" style="15" customWidth="1"/>
    <col min="7637" max="7637" width="12.42578125" style="15" customWidth="1"/>
    <col min="7638" max="7638" width="13.5703125" style="15" customWidth="1"/>
    <col min="7639" max="7639" width="11.5703125" style="15" customWidth="1"/>
    <col min="7640" max="7640" width="13" style="15" customWidth="1"/>
    <col min="7641" max="7641" width="13.5703125" style="15" customWidth="1"/>
    <col min="7642" max="7642" width="9.7109375" style="15" customWidth="1"/>
    <col min="7643" max="7643" width="11.42578125" style="15" customWidth="1"/>
    <col min="7644" max="7644" width="2.140625" style="15" customWidth="1"/>
    <col min="7645" max="7882" width="11.42578125" style="15"/>
    <col min="7883" max="7883" width="5.5703125" style="15" customWidth="1"/>
    <col min="7884" max="7884" width="5" style="15" customWidth="1"/>
    <col min="7885" max="7888" width="6.85546875" style="15" customWidth="1"/>
    <col min="7889" max="7889" width="5.5703125" style="15" customWidth="1"/>
    <col min="7890" max="7890" width="6.85546875" style="15" customWidth="1"/>
    <col min="7891" max="7891" width="16.140625" style="15" customWidth="1"/>
    <col min="7892" max="7892" width="13.85546875" style="15" customWidth="1"/>
    <col min="7893" max="7893" width="12.42578125" style="15" customWidth="1"/>
    <col min="7894" max="7894" width="13.5703125" style="15" customWidth="1"/>
    <col min="7895" max="7895" width="11.5703125" style="15" customWidth="1"/>
    <col min="7896" max="7896" width="13" style="15" customWidth="1"/>
    <col min="7897" max="7897" width="13.5703125" style="15" customWidth="1"/>
    <col min="7898" max="7898" width="9.7109375" style="15" customWidth="1"/>
    <col min="7899" max="7899" width="11.42578125" style="15" customWidth="1"/>
    <col min="7900" max="7900" width="2.140625" style="15" customWidth="1"/>
    <col min="7901" max="8138" width="11.42578125" style="15"/>
    <col min="8139" max="8139" width="5.5703125" style="15" customWidth="1"/>
    <col min="8140" max="8140" width="5" style="15" customWidth="1"/>
    <col min="8141" max="8144" width="6.85546875" style="15" customWidth="1"/>
    <col min="8145" max="8145" width="5.5703125" style="15" customWidth="1"/>
    <col min="8146" max="8146" width="6.85546875" style="15" customWidth="1"/>
    <col min="8147" max="8147" width="16.140625" style="15" customWidth="1"/>
    <col min="8148" max="8148" width="13.85546875" style="15" customWidth="1"/>
    <col min="8149" max="8149" width="12.42578125" style="15" customWidth="1"/>
    <col min="8150" max="8150" width="13.5703125" style="15" customWidth="1"/>
    <col min="8151" max="8151" width="11.5703125" style="15" customWidth="1"/>
    <col min="8152" max="8152" width="13" style="15" customWidth="1"/>
    <col min="8153" max="8153" width="13.5703125" style="15" customWidth="1"/>
    <col min="8154" max="8154" width="9.7109375" style="15" customWidth="1"/>
    <col min="8155" max="8155" width="11.42578125" style="15" customWidth="1"/>
    <col min="8156" max="8156" width="2.140625" style="15" customWidth="1"/>
    <col min="8157" max="8394" width="11.42578125" style="15"/>
    <col min="8395" max="8395" width="5.5703125" style="15" customWidth="1"/>
    <col min="8396" max="8396" width="5" style="15" customWidth="1"/>
    <col min="8397" max="8400" width="6.85546875" style="15" customWidth="1"/>
    <col min="8401" max="8401" width="5.5703125" style="15" customWidth="1"/>
    <col min="8402" max="8402" width="6.85546875" style="15" customWidth="1"/>
    <col min="8403" max="8403" width="16.140625" style="15" customWidth="1"/>
    <col min="8404" max="8404" width="13.85546875" style="15" customWidth="1"/>
    <col min="8405" max="8405" width="12.42578125" style="15" customWidth="1"/>
    <col min="8406" max="8406" width="13.5703125" style="15" customWidth="1"/>
    <col min="8407" max="8407" width="11.5703125" style="15" customWidth="1"/>
    <col min="8408" max="8408" width="13" style="15" customWidth="1"/>
    <col min="8409" max="8409" width="13.5703125" style="15" customWidth="1"/>
    <col min="8410" max="8410" width="9.7109375" style="15" customWidth="1"/>
    <col min="8411" max="8411" width="11.42578125" style="15" customWidth="1"/>
    <col min="8412" max="8412" width="2.140625" style="15" customWidth="1"/>
    <col min="8413" max="8650" width="11.42578125" style="15"/>
    <col min="8651" max="8651" width="5.5703125" style="15" customWidth="1"/>
    <col min="8652" max="8652" width="5" style="15" customWidth="1"/>
    <col min="8653" max="8656" width="6.85546875" style="15" customWidth="1"/>
    <col min="8657" max="8657" width="5.5703125" style="15" customWidth="1"/>
    <col min="8658" max="8658" width="6.85546875" style="15" customWidth="1"/>
    <col min="8659" max="8659" width="16.140625" style="15" customWidth="1"/>
    <col min="8660" max="8660" width="13.85546875" style="15" customWidth="1"/>
    <col min="8661" max="8661" width="12.42578125" style="15" customWidth="1"/>
    <col min="8662" max="8662" width="13.5703125" style="15" customWidth="1"/>
    <col min="8663" max="8663" width="11.5703125" style="15" customWidth="1"/>
    <col min="8664" max="8664" width="13" style="15" customWidth="1"/>
    <col min="8665" max="8665" width="13.5703125" style="15" customWidth="1"/>
    <col min="8666" max="8666" width="9.7109375" style="15" customWidth="1"/>
    <col min="8667" max="8667" width="11.42578125" style="15" customWidth="1"/>
    <col min="8668" max="8668" width="2.140625" style="15" customWidth="1"/>
    <col min="8669" max="8906" width="11.42578125" style="15"/>
    <col min="8907" max="8907" width="5.5703125" style="15" customWidth="1"/>
    <col min="8908" max="8908" width="5" style="15" customWidth="1"/>
    <col min="8909" max="8912" width="6.85546875" style="15" customWidth="1"/>
    <col min="8913" max="8913" width="5.5703125" style="15" customWidth="1"/>
    <col min="8914" max="8914" width="6.85546875" style="15" customWidth="1"/>
    <col min="8915" max="8915" width="16.140625" style="15" customWidth="1"/>
    <col min="8916" max="8916" width="13.85546875" style="15" customWidth="1"/>
    <col min="8917" max="8917" width="12.42578125" style="15" customWidth="1"/>
    <col min="8918" max="8918" width="13.5703125" style="15" customWidth="1"/>
    <col min="8919" max="8919" width="11.5703125" style="15" customWidth="1"/>
    <col min="8920" max="8920" width="13" style="15" customWidth="1"/>
    <col min="8921" max="8921" width="13.5703125" style="15" customWidth="1"/>
    <col min="8922" max="8922" width="9.7109375" style="15" customWidth="1"/>
    <col min="8923" max="8923" width="11.42578125" style="15" customWidth="1"/>
    <col min="8924" max="8924" width="2.140625" style="15" customWidth="1"/>
    <col min="8925" max="9162" width="11.42578125" style="15"/>
    <col min="9163" max="9163" width="5.5703125" style="15" customWidth="1"/>
    <col min="9164" max="9164" width="5" style="15" customWidth="1"/>
    <col min="9165" max="9168" width="6.85546875" style="15" customWidth="1"/>
    <col min="9169" max="9169" width="5.5703125" style="15" customWidth="1"/>
    <col min="9170" max="9170" width="6.85546875" style="15" customWidth="1"/>
    <col min="9171" max="9171" width="16.140625" style="15" customWidth="1"/>
    <col min="9172" max="9172" width="13.85546875" style="15" customWidth="1"/>
    <col min="9173" max="9173" width="12.42578125" style="15" customWidth="1"/>
    <col min="9174" max="9174" width="13.5703125" style="15" customWidth="1"/>
    <col min="9175" max="9175" width="11.5703125" style="15" customWidth="1"/>
    <col min="9176" max="9176" width="13" style="15" customWidth="1"/>
    <col min="9177" max="9177" width="13.5703125" style="15" customWidth="1"/>
    <col min="9178" max="9178" width="9.7109375" style="15" customWidth="1"/>
    <col min="9179" max="9179" width="11.42578125" style="15" customWidth="1"/>
    <col min="9180" max="9180" width="2.140625" style="15" customWidth="1"/>
    <col min="9181" max="9418" width="11.42578125" style="15"/>
    <col min="9419" max="9419" width="5.5703125" style="15" customWidth="1"/>
    <col min="9420" max="9420" width="5" style="15" customWidth="1"/>
    <col min="9421" max="9424" width="6.85546875" style="15" customWidth="1"/>
    <col min="9425" max="9425" width="5.5703125" style="15" customWidth="1"/>
    <col min="9426" max="9426" width="6.85546875" style="15" customWidth="1"/>
    <col min="9427" max="9427" width="16.140625" style="15" customWidth="1"/>
    <col min="9428" max="9428" width="13.85546875" style="15" customWidth="1"/>
    <col min="9429" max="9429" width="12.42578125" style="15" customWidth="1"/>
    <col min="9430" max="9430" width="13.5703125" style="15" customWidth="1"/>
    <col min="9431" max="9431" width="11.5703125" style="15" customWidth="1"/>
    <col min="9432" max="9432" width="13" style="15" customWidth="1"/>
    <col min="9433" max="9433" width="13.5703125" style="15" customWidth="1"/>
    <col min="9434" max="9434" width="9.7109375" style="15" customWidth="1"/>
    <col min="9435" max="9435" width="11.42578125" style="15" customWidth="1"/>
    <col min="9436" max="9436" width="2.140625" style="15" customWidth="1"/>
    <col min="9437" max="9674" width="11.42578125" style="15"/>
    <col min="9675" max="9675" width="5.5703125" style="15" customWidth="1"/>
    <col min="9676" max="9676" width="5" style="15" customWidth="1"/>
    <col min="9677" max="9680" width="6.85546875" style="15" customWidth="1"/>
    <col min="9681" max="9681" width="5.5703125" style="15" customWidth="1"/>
    <col min="9682" max="9682" width="6.85546875" style="15" customWidth="1"/>
    <col min="9683" max="9683" width="16.140625" style="15" customWidth="1"/>
    <col min="9684" max="9684" width="13.85546875" style="15" customWidth="1"/>
    <col min="9685" max="9685" width="12.42578125" style="15" customWidth="1"/>
    <col min="9686" max="9686" width="13.5703125" style="15" customWidth="1"/>
    <col min="9687" max="9687" width="11.5703125" style="15" customWidth="1"/>
    <col min="9688" max="9688" width="13" style="15" customWidth="1"/>
    <col min="9689" max="9689" width="13.5703125" style="15" customWidth="1"/>
    <col min="9690" max="9690" width="9.7109375" style="15" customWidth="1"/>
    <col min="9691" max="9691" width="11.42578125" style="15" customWidth="1"/>
    <col min="9692" max="9692" width="2.140625" style="15" customWidth="1"/>
    <col min="9693" max="9930" width="11.42578125" style="15"/>
    <col min="9931" max="9931" width="5.5703125" style="15" customWidth="1"/>
    <col min="9932" max="9932" width="5" style="15" customWidth="1"/>
    <col min="9933" max="9936" width="6.85546875" style="15" customWidth="1"/>
    <col min="9937" max="9937" width="5.5703125" style="15" customWidth="1"/>
    <col min="9938" max="9938" width="6.85546875" style="15" customWidth="1"/>
    <col min="9939" max="9939" width="16.140625" style="15" customWidth="1"/>
    <col min="9940" max="9940" width="13.85546875" style="15" customWidth="1"/>
    <col min="9941" max="9941" width="12.42578125" style="15" customWidth="1"/>
    <col min="9942" max="9942" width="13.5703125" style="15" customWidth="1"/>
    <col min="9943" max="9943" width="11.5703125" style="15" customWidth="1"/>
    <col min="9944" max="9944" width="13" style="15" customWidth="1"/>
    <col min="9945" max="9945" width="13.5703125" style="15" customWidth="1"/>
    <col min="9946" max="9946" width="9.7109375" style="15" customWidth="1"/>
    <col min="9947" max="9947" width="11.42578125" style="15" customWidth="1"/>
    <col min="9948" max="9948" width="2.140625" style="15" customWidth="1"/>
    <col min="9949" max="10186" width="11.42578125" style="15"/>
    <col min="10187" max="10187" width="5.5703125" style="15" customWidth="1"/>
    <col min="10188" max="10188" width="5" style="15" customWidth="1"/>
    <col min="10189" max="10192" width="6.85546875" style="15" customWidth="1"/>
    <col min="10193" max="10193" width="5.5703125" style="15" customWidth="1"/>
    <col min="10194" max="10194" width="6.85546875" style="15" customWidth="1"/>
    <col min="10195" max="10195" width="16.140625" style="15" customWidth="1"/>
    <col min="10196" max="10196" width="13.85546875" style="15" customWidth="1"/>
    <col min="10197" max="10197" width="12.42578125" style="15" customWidth="1"/>
    <col min="10198" max="10198" width="13.5703125" style="15" customWidth="1"/>
    <col min="10199" max="10199" width="11.5703125" style="15" customWidth="1"/>
    <col min="10200" max="10200" width="13" style="15" customWidth="1"/>
    <col min="10201" max="10201" width="13.5703125" style="15" customWidth="1"/>
    <col min="10202" max="10202" width="9.7109375" style="15" customWidth="1"/>
    <col min="10203" max="10203" width="11.42578125" style="15" customWidth="1"/>
    <col min="10204" max="10204" width="2.140625" style="15" customWidth="1"/>
    <col min="10205" max="10442" width="11.42578125" style="15"/>
    <col min="10443" max="10443" width="5.5703125" style="15" customWidth="1"/>
    <col min="10444" max="10444" width="5" style="15" customWidth="1"/>
    <col min="10445" max="10448" width="6.85546875" style="15" customWidth="1"/>
    <col min="10449" max="10449" width="5.5703125" style="15" customWidth="1"/>
    <col min="10450" max="10450" width="6.85546875" style="15" customWidth="1"/>
    <col min="10451" max="10451" width="16.140625" style="15" customWidth="1"/>
    <col min="10452" max="10452" width="13.85546875" style="15" customWidth="1"/>
    <col min="10453" max="10453" width="12.42578125" style="15" customWidth="1"/>
    <col min="10454" max="10454" width="13.5703125" style="15" customWidth="1"/>
    <col min="10455" max="10455" width="11.5703125" style="15" customWidth="1"/>
    <col min="10456" max="10456" width="13" style="15" customWidth="1"/>
    <col min="10457" max="10457" width="13.5703125" style="15" customWidth="1"/>
    <col min="10458" max="10458" width="9.7109375" style="15" customWidth="1"/>
    <col min="10459" max="10459" width="11.42578125" style="15" customWidth="1"/>
    <col min="10460" max="10460" width="2.140625" style="15" customWidth="1"/>
    <col min="10461" max="10698" width="11.42578125" style="15"/>
    <col min="10699" max="10699" width="5.5703125" style="15" customWidth="1"/>
    <col min="10700" max="10700" width="5" style="15" customWidth="1"/>
    <col min="10701" max="10704" width="6.85546875" style="15" customWidth="1"/>
    <col min="10705" max="10705" width="5.5703125" style="15" customWidth="1"/>
    <col min="10706" max="10706" width="6.85546875" style="15" customWidth="1"/>
    <col min="10707" max="10707" width="16.140625" style="15" customWidth="1"/>
    <col min="10708" max="10708" width="13.85546875" style="15" customWidth="1"/>
    <col min="10709" max="10709" width="12.42578125" style="15" customWidth="1"/>
    <col min="10710" max="10710" width="13.5703125" style="15" customWidth="1"/>
    <col min="10711" max="10711" width="11.5703125" style="15" customWidth="1"/>
    <col min="10712" max="10712" width="13" style="15" customWidth="1"/>
    <col min="10713" max="10713" width="13.5703125" style="15" customWidth="1"/>
    <col min="10714" max="10714" width="9.7109375" style="15" customWidth="1"/>
    <col min="10715" max="10715" width="11.42578125" style="15" customWidth="1"/>
    <col min="10716" max="10716" width="2.140625" style="15" customWidth="1"/>
    <col min="10717" max="10954" width="11.42578125" style="15"/>
    <col min="10955" max="10955" width="5.5703125" style="15" customWidth="1"/>
    <col min="10956" max="10956" width="5" style="15" customWidth="1"/>
    <col min="10957" max="10960" width="6.85546875" style="15" customWidth="1"/>
    <col min="10961" max="10961" width="5.5703125" style="15" customWidth="1"/>
    <col min="10962" max="10962" width="6.85546875" style="15" customWidth="1"/>
    <col min="10963" max="10963" width="16.140625" style="15" customWidth="1"/>
    <col min="10964" max="10964" width="13.85546875" style="15" customWidth="1"/>
    <col min="10965" max="10965" width="12.42578125" style="15" customWidth="1"/>
    <col min="10966" max="10966" width="13.5703125" style="15" customWidth="1"/>
    <col min="10967" max="10967" width="11.5703125" style="15" customWidth="1"/>
    <col min="10968" max="10968" width="13" style="15" customWidth="1"/>
    <col min="10969" max="10969" width="13.5703125" style="15" customWidth="1"/>
    <col min="10970" max="10970" width="9.7109375" style="15" customWidth="1"/>
    <col min="10971" max="10971" width="11.42578125" style="15" customWidth="1"/>
    <col min="10972" max="10972" width="2.140625" style="15" customWidth="1"/>
    <col min="10973" max="11210" width="11.42578125" style="15"/>
    <col min="11211" max="11211" width="5.5703125" style="15" customWidth="1"/>
    <col min="11212" max="11212" width="5" style="15" customWidth="1"/>
    <col min="11213" max="11216" width="6.85546875" style="15" customWidth="1"/>
    <col min="11217" max="11217" width="5.5703125" style="15" customWidth="1"/>
    <col min="11218" max="11218" width="6.85546875" style="15" customWidth="1"/>
    <col min="11219" max="11219" width="16.140625" style="15" customWidth="1"/>
    <col min="11220" max="11220" width="13.85546875" style="15" customWidth="1"/>
    <col min="11221" max="11221" width="12.42578125" style="15" customWidth="1"/>
    <col min="11222" max="11222" width="13.5703125" style="15" customWidth="1"/>
    <col min="11223" max="11223" width="11.5703125" style="15" customWidth="1"/>
    <col min="11224" max="11224" width="13" style="15" customWidth="1"/>
    <col min="11225" max="11225" width="13.5703125" style="15" customWidth="1"/>
    <col min="11226" max="11226" width="9.7109375" style="15" customWidth="1"/>
    <col min="11227" max="11227" width="11.42578125" style="15" customWidth="1"/>
    <col min="11228" max="11228" width="2.140625" style="15" customWidth="1"/>
    <col min="11229" max="11466" width="11.42578125" style="15"/>
    <col min="11467" max="11467" width="5.5703125" style="15" customWidth="1"/>
    <col min="11468" max="11468" width="5" style="15" customWidth="1"/>
    <col min="11469" max="11472" width="6.85546875" style="15" customWidth="1"/>
    <col min="11473" max="11473" width="5.5703125" style="15" customWidth="1"/>
    <col min="11474" max="11474" width="6.85546875" style="15" customWidth="1"/>
    <col min="11475" max="11475" width="16.140625" style="15" customWidth="1"/>
    <col min="11476" max="11476" width="13.85546875" style="15" customWidth="1"/>
    <col min="11477" max="11477" width="12.42578125" style="15" customWidth="1"/>
    <col min="11478" max="11478" width="13.5703125" style="15" customWidth="1"/>
    <col min="11479" max="11479" width="11.5703125" style="15" customWidth="1"/>
    <col min="11480" max="11480" width="13" style="15" customWidth="1"/>
    <col min="11481" max="11481" width="13.5703125" style="15" customWidth="1"/>
    <col min="11482" max="11482" width="9.7109375" style="15" customWidth="1"/>
    <col min="11483" max="11483" width="11.42578125" style="15" customWidth="1"/>
    <col min="11484" max="11484" width="2.140625" style="15" customWidth="1"/>
    <col min="11485" max="11722" width="11.42578125" style="15"/>
    <col min="11723" max="11723" width="5.5703125" style="15" customWidth="1"/>
    <col min="11724" max="11724" width="5" style="15" customWidth="1"/>
    <col min="11725" max="11728" width="6.85546875" style="15" customWidth="1"/>
    <col min="11729" max="11729" width="5.5703125" style="15" customWidth="1"/>
    <col min="11730" max="11730" width="6.85546875" style="15" customWidth="1"/>
    <col min="11731" max="11731" width="16.140625" style="15" customWidth="1"/>
    <col min="11732" max="11732" width="13.85546875" style="15" customWidth="1"/>
    <col min="11733" max="11733" width="12.42578125" style="15" customWidth="1"/>
    <col min="11734" max="11734" width="13.5703125" style="15" customWidth="1"/>
    <col min="11735" max="11735" width="11.5703125" style="15" customWidth="1"/>
    <col min="11736" max="11736" width="13" style="15" customWidth="1"/>
    <col min="11737" max="11737" width="13.5703125" style="15" customWidth="1"/>
    <col min="11738" max="11738" width="9.7109375" style="15" customWidth="1"/>
    <col min="11739" max="11739" width="11.42578125" style="15" customWidth="1"/>
    <col min="11740" max="11740" width="2.140625" style="15" customWidth="1"/>
    <col min="11741" max="11978" width="11.42578125" style="15"/>
    <col min="11979" max="11979" width="5.5703125" style="15" customWidth="1"/>
    <col min="11980" max="11980" width="5" style="15" customWidth="1"/>
    <col min="11981" max="11984" width="6.85546875" style="15" customWidth="1"/>
    <col min="11985" max="11985" width="5.5703125" style="15" customWidth="1"/>
    <col min="11986" max="11986" width="6.85546875" style="15" customWidth="1"/>
    <col min="11987" max="11987" width="16.140625" style="15" customWidth="1"/>
    <col min="11988" max="11988" width="13.85546875" style="15" customWidth="1"/>
    <col min="11989" max="11989" width="12.42578125" style="15" customWidth="1"/>
    <col min="11990" max="11990" width="13.5703125" style="15" customWidth="1"/>
    <col min="11991" max="11991" width="11.5703125" style="15" customWidth="1"/>
    <col min="11992" max="11992" width="13" style="15" customWidth="1"/>
    <col min="11993" max="11993" width="13.5703125" style="15" customWidth="1"/>
    <col min="11994" max="11994" width="9.7109375" style="15" customWidth="1"/>
    <col min="11995" max="11995" width="11.42578125" style="15" customWidth="1"/>
    <col min="11996" max="11996" width="2.140625" style="15" customWidth="1"/>
    <col min="11997" max="12234" width="11.42578125" style="15"/>
    <col min="12235" max="12235" width="5.5703125" style="15" customWidth="1"/>
    <col min="12236" max="12236" width="5" style="15" customWidth="1"/>
    <col min="12237" max="12240" width="6.85546875" style="15" customWidth="1"/>
    <col min="12241" max="12241" width="5.5703125" style="15" customWidth="1"/>
    <col min="12242" max="12242" width="6.85546875" style="15" customWidth="1"/>
    <col min="12243" max="12243" width="16.140625" style="15" customWidth="1"/>
    <col min="12244" max="12244" width="13.85546875" style="15" customWidth="1"/>
    <col min="12245" max="12245" width="12.42578125" style="15" customWidth="1"/>
    <col min="12246" max="12246" width="13.5703125" style="15" customWidth="1"/>
    <col min="12247" max="12247" width="11.5703125" style="15" customWidth="1"/>
    <col min="12248" max="12248" width="13" style="15" customWidth="1"/>
    <col min="12249" max="12249" width="13.5703125" style="15" customWidth="1"/>
    <col min="12250" max="12250" width="9.7109375" style="15" customWidth="1"/>
    <col min="12251" max="12251" width="11.42578125" style="15" customWidth="1"/>
    <col min="12252" max="12252" width="2.140625" style="15" customWidth="1"/>
    <col min="12253" max="12490" width="11.42578125" style="15"/>
    <col min="12491" max="12491" width="5.5703125" style="15" customWidth="1"/>
    <col min="12492" max="12492" width="5" style="15" customWidth="1"/>
    <col min="12493" max="12496" width="6.85546875" style="15" customWidth="1"/>
    <col min="12497" max="12497" width="5.5703125" style="15" customWidth="1"/>
    <col min="12498" max="12498" width="6.85546875" style="15" customWidth="1"/>
    <col min="12499" max="12499" width="16.140625" style="15" customWidth="1"/>
    <col min="12500" max="12500" width="13.85546875" style="15" customWidth="1"/>
    <col min="12501" max="12501" width="12.42578125" style="15" customWidth="1"/>
    <col min="12502" max="12502" width="13.5703125" style="15" customWidth="1"/>
    <col min="12503" max="12503" width="11.5703125" style="15" customWidth="1"/>
    <col min="12504" max="12504" width="13" style="15" customWidth="1"/>
    <col min="12505" max="12505" width="13.5703125" style="15" customWidth="1"/>
    <col min="12506" max="12506" width="9.7109375" style="15" customWidth="1"/>
    <col min="12507" max="12507" width="11.42578125" style="15" customWidth="1"/>
    <col min="12508" max="12508" width="2.140625" style="15" customWidth="1"/>
    <col min="12509" max="12746" width="11.42578125" style="15"/>
    <col min="12747" max="12747" width="5.5703125" style="15" customWidth="1"/>
    <col min="12748" max="12748" width="5" style="15" customWidth="1"/>
    <col min="12749" max="12752" width="6.85546875" style="15" customWidth="1"/>
    <col min="12753" max="12753" width="5.5703125" style="15" customWidth="1"/>
    <col min="12754" max="12754" width="6.85546875" style="15" customWidth="1"/>
    <col min="12755" max="12755" width="16.140625" style="15" customWidth="1"/>
    <col min="12756" max="12756" width="13.85546875" style="15" customWidth="1"/>
    <col min="12757" max="12757" width="12.42578125" style="15" customWidth="1"/>
    <col min="12758" max="12758" width="13.5703125" style="15" customWidth="1"/>
    <col min="12759" max="12759" width="11.5703125" style="15" customWidth="1"/>
    <col min="12760" max="12760" width="13" style="15" customWidth="1"/>
    <col min="12761" max="12761" width="13.5703125" style="15" customWidth="1"/>
    <col min="12762" max="12762" width="9.7109375" style="15" customWidth="1"/>
    <col min="12763" max="12763" width="11.42578125" style="15" customWidth="1"/>
    <col min="12764" max="12764" width="2.140625" style="15" customWidth="1"/>
    <col min="12765" max="13002" width="11.42578125" style="15"/>
    <col min="13003" max="13003" width="5.5703125" style="15" customWidth="1"/>
    <col min="13004" max="13004" width="5" style="15" customWidth="1"/>
    <col min="13005" max="13008" width="6.85546875" style="15" customWidth="1"/>
    <col min="13009" max="13009" width="5.5703125" style="15" customWidth="1"/>
    <col min="13010" max="13010" width="6.85546875" style="15" customWidth="1"/>
    <col min="13011" max="13011" width="16.140625" style="15" customWidth="1"/>
    <col min="13012" max="13012" width="13.85546875" style="15" customWidth="1"/>
    <col min="13013" max="13013" width="12.42578125" style="15" customWidth="1"/>
    <col min="13014" max="13014" width="13.5703125" style="15" customWidth="1"/>
    <col min="13015" max="13015" width="11.5703125" style="15" customWidth="1"/>
    <col min="13016" max="13016" width="13" style="15" customWidth="1"/>
    <col min="13017" max="13017" width="13.5703125" style="15" customWidth="1"/>
    <col min="13018" max="13018" width="9.7109375" style="15" customWidth="1"/>
    <col min="13019" max="13019" width="11.42578125" style="15" customWidth="1"/>
    <col min="13020" max="13020" width="2.140625" style="15" customWidth="1"/>
    <col min="13021" max="13258" width="11.42578125" style="15"/>
    <col min="13259" max="13259" width="5.5703125" style="15" customWidth="1"/>
    <col min="13260" max="13260" width="5" style="15" customWidth="1"/>
    <col min="13261" max="13264" width="6.85546875" style="15" customWidth="1"/>
    <col min="13265" max="13265" width="5.5703125" style="15" customWidth="1"/>
    <col min="13266" max="13266" width="6.85546875" style="15" customWidth="1"/>
    <col min="13267" max="13267" width="16.140625" style="15" customWidth="1"/>
    <col min="13268" max="13268" width="13.85546875" style="15" customWidth="1"/>
    <col min="13269" max="13269" width="12.42578125" style="15" customWidth="1"/>
    <col min="13270" max="13270" width="13.5703125" style="15" customWidth="1"/>
    <col min="13271" max="13271" width="11.5703125" style="15" customWidth="1"/>
    <col min="13272" max="13272" width="13" style="15" customWidth="1"/>
    <col min="13273" max="13273" width="13.5703125" style="15" customWidth="1"/>
    <col min="13274" max="13274" width="9.7109375" style="15" customWidth="1"/>
    <col min="13275" max="13275" width="11.42578125" style="15" customWidth="1"/>
    <col min="13276" max="13276" width="2.140625" style="15" customWidth="1"/>
    <col min="13277" max="13514" width="11.42578125" style="15"/>
    <col min="13515" max="13515" width="5.5703125" style="15" customWidth="1"/>
    <col min="13516" max="13516" width="5" style="15" customWidth="1"/>
    <col min="13517" max="13520" width="6.85546875" style="15" customWidth="1"/>
    <col min="13521" max="13521" width="5.5703125" style="15" customWidth="1"/>
    <col min="13522" max="13522" width="6.85546875" style="15" customWidth="1"/>
    <col min="13523" max="13523" width="16.140625" style="15" customWidth="1"/>
    <col min="13524" max="13524" width="13.85546875" style="15" customWidth="1"/>
    <col min="13525" max="13525" width="12.42578125" style="15" customWidth="1"/>
    <col min="13526" max="13526" width="13.5703125" style="15" customWidth="1"/>
    <col min="13527" max="13527" width="11.5703125" style="15" customWidth="1"/>
    <col min="13528" max="13528" width="13" style="15" customWidth="1"/>
    <col min="13529" max="13529" width="13.5703125" style="15" customWidth="1"/>
    <col min="13530" max="13530" width="9.7109375" style="15" customWidth="1"/>
    <col min="13531" max="13531" width="11.42578125" style="15" customWidth="1"/>
    <col min="13532" max="13532" width="2.140625" style="15" customWidth="1"/>
    <col min="13533" max="13770" width="11.42578125" style="15"/>
    <col min="13771" max="13771" width="5.5703125" style="15" customWidth="1"/>
    <col min="13772" max="13772" width="5" style="15" customWidth="1"/>
    <col min="13773" max="13776" width="6.85546875" style="15" customWidth="1"/>
    <col min="13777" max="13777" width="5.5703125" style="15" customWidth="1"/>
    <col min="13778" max="13778" width="6.85546875" style="15" customWidth="1"/>
    <col min="13779" max="13779" width="16.140625" style="15" customWidth="1"/>
    <col min="13780" max="13780" width="13.85546875" style="15" customWidth="1"/>
    <col min="13781" max="13781" width="12.42578125" style="15" customWidth="1"/>
    <col min="13782" max="13782" width="13.5703125" style="15" customWidth="1"/>
    <col min="13783" max="13783" width="11.5703125" style="15" customWidth="1"/>
    <col min="13784" max="13784" width="13" style="15" customWidth="1"/>
    <col min="13785" max="13785" width="13.5703125" style="15" customWidth="1"/>
    <col min="13786" max="13786" width="9.7109375" style="15" customWidth="1"/>
    <col min="13787" max="13787" width="11.42578125" style="15" customWidth="1"/>
    <col min="13788" max="13788" width="2.140625" style="15" customWidth="1"/>
    <col min="13789" max="14026" width="11.42578125" style="15"/>
    <col min="14027" max="14027" width="5.5703125" style="15" customWidth="1"/>
    <col min="14028" max="14028" width="5" style="15" customWidth="1"/>
    <col min="14029" max="14032" width="6.85546875" style="15" customWidth="1"/>
    <col min="14033" max="14033" width="5.5703125" style="15" customWidth="1"/>
    <col min="14034" max="14034" width="6.85546875" style="15" customWidth="1"/>
    <col min="14035" max="14035" width="16.140625" style="15" customWidth="1"/>
    <col min="14036" max="14036" width="13.85546875" style="15" customWidth="1"/>
    <col min="14037" max="14037" width="12.42578125" style="15" customWidth="1"/>
    <col min="14038" max="14038" width="13.5703125" style="15" customWidth="1"/>
    <col min="14039" max="14039" width="11.5703125" style="15" customWidth="1"/>
    <col min="14040" max="14040" width="13" style="15" customWidth="1"/>
    <col min="14041" max="14041" width="13.5703125" style="15" customWidth="1"/>
    <col min="14042" max="14042" width="9.7109375" style="15" customWidth="1"/>
    <col min="14043" max="14043" width="11.42578125" style="15" customWidth="1"/>
    <col min="14044" max="14044" width="2.140625" style="15" customWidth="1"/>
    <col min="14045" max="14282" width="11.42578125" style="15"/>
    <col min="14283" max="14283" width="5.5703125" style="15" customWidth="1"/>
    <col min="14284" max="14284" width="5" style="15" customWidth="1"/>
    <col min="14285" max="14288" width="6.85546875" style="15" customWidth="1"/>
    <col min="14289" max="14289" width="5.5703125" style="15" customWidth="1"/>
    <col min="14290" max="14290" width="6.85546875" style="15" customWidth="1"/>
    <col min="14291" max="14291" width="16.140625" style="15" customWidth="1"/>
    <col min="14292" max="14292" width="13.85546875" style="15" customWidth="1"/>
    <col min="14293" max="14293" width="12.42578125" style="15" customWidth="1"/>
    <col min="14294" max="14294" width="13.5703125" style="15" customWidth="1"/>
    <col min="14295" max="14295" width="11.5703125" style="15" customWidth="1"/>
    <col min="14296" max="14296" width="13" style="15" customWidth="1"/>
    <col min="14297" max="14297" width="13.5703125" style="15" customWidth="1"/>
    <col min="14298" max="14298" width="9.7109375" style="15" customWidth="1"/>
    <col min="14299" max="14299" width="11.42578125" style="15" customWidth="1"/>
    <col min="14300" max="14300" width="2.140625" style="15" customWidth="1"/>
    <col min="14301" max="14538" width="11.42578125" style="15"/>
    <col min="14539" max="14539" width="5.5703125" style="15" customWidth="1"/>
    <col min="14540" max="14540" width="5" style="15" customWidth="1"/>
    <col min="14541" max="14544" width="6.85546875" style="15" customWidth="1"/>
    <col min="14545" max="14545" width="5.5703125" style="15" customWidth="1"/>
    <col min="14546" max="14546" width="6.85546875" style="15" customWidth="1"/>
    <col min="14547" max="14547" width="16.140625" style="15" customWidth="1"/>
    <col min="14548" max="14548" width="13.85546875" style="15" customWidth="1"/>
    <col min="14549" max="14549" width="12.42578125" style="15" customWidth="1"/>
    <col min="14550" max="14550" width="13.5703125" style="15" customWidth="1"/>
    <col min="14551" max="14551" width="11.5703125" style="15" customWidth="1"/>
    <col min="14552" max="14552" width="13" style="15" customWidth="1"/>
    <col min="14553" max="14553" width="13.5703125" style="15" customWidth="1"/>
    <col min="14554" max="14554" width="9.7109375" style="15" customWidth="1"/>
    <col min="14555" max="14555" width="11.42578125" style="15" customWidth="1"/>
    <col min="14556" max="14556" width="2.140625" style="15" customWidth="1"/>
    <col min="14557" max="14794" width="11.42578125" style="15"/>
    <col min="14795" max="14795" width="5.5703125" style="15" customWidth="1"/>
    <col min="14796" max="14796" width="5" style="15" customWidth="1"/>
    <col min="14797" max="14800" width="6.85546875" style="15" customWidth="1"/>
    <col min="14801" max="14801" width="5.5703125" style="15" customWidth="1"/>
    <col min="14802" max="14802" width="6.85546875" style="15" customWidth="1"/>
    <col min="14803" max="14803" width="16.140625" style="15" customWidth="1"/>
    <col min="14804" max="14804" width="13.85546875" style="15" customWidth="1"/>
    <col min="14805" max="14805" width="12.42578125" style="15" customWidth="1"/>
    <col min="14806" max="14806" width="13.5703125" style="15" customWidth="1"/>
    <col min="14807" max="14807" width="11.5703125" style="15" customWidth="1"/>
    <col min="14808" max="14808" width="13" style="15" customWidth="1"/>
    <col min="14809" max="14809" width="13.5703125" style="15" customWidth="1"/>
    <col min="14810" max="14810" width="9.7109375" style="15" customWidth="1"/>
    <col min="14811" max="14811" width="11.42578125" style="15" customWidth="1"/>
    <col min="14812" max="14812" width="2.140625" style="15" customWidth="1"/>
    <col min="14813" max="15050" width="11.42578125" style="15"/>
    <col min="15051" max="15051" width="5.5703125" style="15" customWidth="1"/>
    <col min="15052" max="15052" width="5" style="15" customWidth="1"/>
    <col min="15053" max="15056" width="6.85546875" style="15" customWidth="1"/>
    <col min="15057" max="15057" width="5.5703125" style="15" customWidth="1"/>
    <col min="15058" max="15058" width="6.85546875" style="15" customWidth="1"/>
    <col min="15059" max="15059" width="16.140625" style="15" customWidth="1"/>
    <col min="15060" max="15060" width="13.85546875" style="15" customWidth="1"/>
    <col min="15061" max="15061" width="12.42578125" style="15" customWidth="1"/>
    <col min="15062" max="15062" width="13.5703125" style="15" customWidth="1"/>
    <col min="15063" max="15063" width="11.5703125" style="15" customWidth="1"/>
    <col min="15064" max="15064" width="13" style="15" customWidth="1"/>
    <col min="15065" max="15065" width="13.5703125" style="15" customWidth="1"/>
    <col min="15066" max="15066" width="9.7109375" style="15" customWidth="1"/>
    <col min="15067" max="15067" width="11.42578125" style="15" customWidth="1"/>
    <col min="15068" max="15068" width="2.140625" style="15" customWidth="1"/>
    <col min="15069" max="15306" width="11.42578125" style="15"/>
    <col min="15307" max="15307" width="5.5703125" style="15" customWidth="1"/>
    <col min="15308" max="15308" width="5" style="15" customWidth="1"/>
    <col min="15309" max="15312" width="6.85546875" style="15" customWidth="1"/>
    <col min="15313" max="15313" width="5.5703125" style="15" customWidth="1"/>
    <col min="15314" max="15314" width="6.85546875" style="15" customWidth="1"/>
    <col min="15315" max="15315" width="16.140625" style="15" customWidth="1"/>
    <col min="15316" max="15316" width="13.85546875" style="15" customWidth="1"/>
    <col min="15317" max="15317" width="12.42578125" style="15" customWidth="1"/>
    <col min="15318" max="15318" width="13.5703125" style="15" customWidth="1"/>
    <col min="15319" max="15319" width="11.5703125" style="15" customWidth="1"/>
    <col min="15320" max="15320" width="13" style="15" customWidth="1"/>
    <col min="15321" max="15321" width="13.5703125" style="15" customWidth="1"/>
    <col min="15322" max="15322" width="9.7109375" style="15" customWidth="1"/>
    <col min="15323" max="15323" width="11.42578125" style="15" customWidth="1"/>
    <col min="15324" max="15324" width="2.140625" style="15" customWidth="1"/>
    <col min="15325" max="15562" width="11.42578125" style="15"/>
    <col min="15563" max="15563" width="5.5703125" style="15" customWidth="1"/>
    <col min="15564" max="15564" width="5" style="15" customWidth="1"/>
    <col min="15565" max="15568" width="6.85546875" style="15" customWidth="1"/>
    <col min="15569" max="15569" width="5.5703125" style="15" customWidth="1"/>
    <col min="15570" max="15570" width="6.85546875" style="15" customWidth="1"/>
    <col min="15571" max="15571" width="16.140625" style="15" customWidth="1"/>
    <col min="15572" max="15572" width="13.85546875" style="15" customWidth="1"/>
    <col min="15573" max="15573" width="12.42578125" style="15" customWidth="1"/>
    <col min="15574" max="15574" width="13.5703125" style="15" customWidth="1"/>
    <col min="15575" max="15575" width="11.5703125" style="15" customWidth="1"/>
    <col min="15576" max="15576" width="13" style="15" customWidth="1"/>
    <col min="15577" max="15577" width="13.5703125" style="15" customWidth="1"/>
    <col min="15578" max="15578" width="9.7109375" style="15" customWidth="1"/>
    <col min="15579" max="15579" width="11.42578125" style="15" customWidth="1"/>
    <col min="15580" max="15580" width="2.140625" style="15" customWidth="1"/>
    <col min="15581" max="15818" width="11.42578125" style="15"/>
    <col min="15819" max="15819" width="5.5703125" style="15" customWidth="1"/>
    <col min="15820" max="15820" width="5" style="15" customWidth="1"/>
    <col min="15821" max="15824" width="6.85546875" style="15" customWidth="1"/>
    <col min="15825" max="15825" width="5.5703125" style="15" customWidth="1"/>
    <col min="15826" max="15826" width="6.85546875" style="15" customWidth="1"/>
    <col min="15827" max="15827" width="16.140625" style="15" customWidth="1"/>
    <col min="15828" max="15828" width="13.85546875" style="15" customWidth="1"/>
    <col min="15829" max="15829" width="12.42578125" style="15" customWidth="1"/>
    <col min="15830" max="15830" width="13.5703125" style="15" customWidth="1"/>
    <col min="15831" max="15831" width="11.5703125" style="15" customWidth="1"/>
    <col min="15832" max="15832" width="13" style="15" customWidth="1"/>
    <col min="15833" max="15833" width="13.5703125" style="15" customWidth="1"/>
    <col min="15834" max="15834" width="9.7109375" style="15" customWidth="1"/>
    <col min="15835" max="15835" width="11.42578125" style="15" customWidth="1"/>
    <col min="15836" max="15836" width="2.140625" style="15" customWidth="1"/>
    <col min="15837" max="16074" width="11.42578125" style="15"/>
    <col min="16075" max="16075" width="5.5703125" style="15" customWidth="1"/>
    <col min="16076" max="16076" width="5" style="15" customWidth="1"/>
    <col min="16077" max="16080" width="6.85546875" style="15" customWidth="1"/>
    <col min="16081" max="16081" width="5.5703125" style="15" customWidth="1"/>
    <col min="16082" max="16082" width="6.85546875" style="15" customWidth="1"/>
    <col min="16083" max="16083" width="16.140625" style="15" customWidth="1"/>
    <col min="16084" max="16084" width="13.85546875" style="15" customWidth="1"/>
    <col min="16085" max="16085" width="12.42578125" style="15" customWidth="1"/>
    <col min="16086" max="16086" width="13.5703125" style="15" customWidth="1"/>
    <col min="16087" max="16087" width="11.5703125" style="15" customWidth="1"/>
    <col min="16088" max="16088" width="13" style="15" customWidth="1"/>
    <col min="16089" max="16089" width="13.5703125" style="15" customWidth="1"/>
    <col min="16090" max="16090" width="9.7109375" style="15" customWidth="1"/>
    <col min="16091" max="16091" width="11.42578125" style="15" customWidth="1"/>
    <col min="16092" max="16092" width="2.140625" style="15" customWidth="1"/>
    <col min="16093" max="16384" width="11.42578125" style="15"/>
  </cols>
  <sheetData>
    <row r="1" spans="1:10" s="3" customFormat="1" ht="43.5" customHeight="1">
      <c r="A1" s="307" t="s">
        <v>195</v>
      </c>
      <c r="B1" s="307"/>
      <c r="C1" s="307"/>
      <c r="D1" s="194" t="s">
        <v>517</v>
      </c>
      <c r="E1" s="192"/>
      <c r="F1" s="192"/>
      <c r="G1" s="193"/>
      <c r="H1" s="192"/>
      <c r="I1" s="192"/>
      <c r="J1" s="107"/>
    </row>
    <row r="2" spans="1:10" s="19" customFormat="1" ht="12" customHeight="1">
      <c r="A2" s="16"/>
      <c r="B2" s="16"/>
      <c r="C2" s="87"/>
      <c r="D2" s="24"/>
      <c r="E2" s="24"/>
      <c r="F2" s="24"/>
      <c r="G2" s="17"/>
      <c r="H2" s="18"/>
      <c r="I2" s="18"/>
    </row>
    <row r="3" spans="1:10" s="19" customFormat="1" ht="63" customHeight="1" thickBot="1">
      <c r="A3" s="311" t="s">
        <v>621</v>
      </c>
      <c r="B3" s="311"/>
      <c r="C3" s="311"/>
      <c r="D3" s="311"/>
      <c r="E3" s="311"/>
      <c r="F3" s="311"/>
      <c r="G3" s="311"/>
      <c r="H3" s="311"/>
      <c r="I3" s="311"/>
    </row>
    <row r="4" spans="1:10" s="19" customFormat="1" ht="5.25" customHeight="1">
      <c r="A4" s="32"/>
      <c r="B4" s="32"/>
      <c r="C4" s="32"/>
      <c r="D4" s="32"/>
      <c r="E4" s="32"/>
      <c r="F4" s="32"/>
      <c r="G4" s="32"/>
      <c r="H4" s="32"/>
      <c r="I4" s="32"/>
    </row>
    <row r="5" spans="1:10" ht="34.5" customHeight="1">
      <c r="A5" s="312" t="s">
        <v>0</v>
      </c>
      <c r="B5" s="310" t="s">
        <v>194</v>
      </c>
      <c r="C5" s="88"/>
      <c r="D5" s="34"/>
      <c r="E5" s="313" t="s">
        <v>2</v>
      </c>
      <c r="F5" s="313"/>
      <c r="G5" s="35"/>
      <c r="H5" s="312" t="s">
        <v>3</v>
      </c>
      <c r="I5" s="312"/>
      <c r="J5" s="26"/>
    </row>
    <row r="6" spans="1:10" ht="15.75" customHeight="1">
      <c r="A6" s="312"/>
      <c r="B6" s="310"/>
      <c r="C6" s="310" t="s">
        <v>4</v>
      </c>
      <c r="D6" s="310" t="s">
        <v>239</v>
      </c>
      <c r="E6" s="310" t="s">
        <v>286</v>
      </c>
      <c r="F6" s="36" t="s">
        <v>610</v>
      </c>
      <c r="G6" s="37"/>
      <c r="H6" s="314"/>
      <c r="I6" s="314"/>
      <c r="J6" s="26"/>
    </row>
    <row r="7" spans="1:10" ht="36.75" customHeight="1">
      <c r="A7" s="312"/>
      <c r="B7" s="310"/>
      <c r="C7" s="310"/>
      <c r="D7" s="310"/>
      <c r="E7" s="310"/>
      <c r="F7" s="38" t="s">
        <v>193</v>
      </c>
      <c r="G7" s="38"/>
      <c r="H7" s="37" t="s">
        <v>239</v>
      </c>
      <c r="I7" s="37" t="s">
        <v>7</v>
      </c>
      <c r="J7" s="26"/>
    </row>
    <row r="8" spans="1:10" ht="11.25" customHeight="1">
      <c r="A8" s="312"/>
      <c r="B8" s="310"/>
      <c r="C8" s="39" t="s">
        <v>8</v>
      </c>
      <c r="D8" s="39" t="s">
        <v>9</v>
      </c>
      <c r="E8" s="39" t="s">
        <v>10</v>
      </c>
      <c r="F8" s="40" t="s">
        <v>11</v>
      </c>
      <c r="G8" s="40"/>
      <c r="H8" s="40" t="s">
        <v>12</v>
      </c>
      <c r="I8" s="40" t="s">
        <v>13</v>
      </c>
      <c r="J8" s="26"/>
    </row>
    <row r="9" spans="1:10" s="19" customFormat="1" ht="5.25" customHeight="1" thickBot="1">
      <c r="A9" s="41"/>
      <c r="B9" s="222"/>
      <c r="C9" s="42"/>
      <c r="D9" s="42"/>
      <c r="E9" s="42"/>
      <c r="F9" s="43"/>
      <c r="G9" s="43"/>
      <c r="H9" s="43"/>
      <c r="I9" s="43"/>
      <c r="J9" s="26"/>
    </row>
    <row r="10" spans="1:10" s="19" customFormat="1" ht="5.25" customHeight="1" thickBot="1">
      <c r="A10" s="44"/>
      <c r="B10" s="223"/>
      <c r="C10" s="45"/>
      <c r="D10" s="45"/>
      <c r="E10" s="45"/>
      <c r="F10" s="46"/>
      <c r="G10" s="46"/>
      <c r="H10" s="46"/>
      <c r="I10" s="46"/>
      <c r="J10" s="26"/>
    </row>
    <row r="11" spans="1:10">
      <c r="A11" s="47" t="s">
        <v>128</v>
      </c>
      <c r="B11" s="241"/>
      <c r="C11" s="89">
        <f>SUM(C12,C16,C23,C27,C29,C32,C38,C40,C43,C54,C69,C71,C75,C80,C85,C93,C98,C100,C108,C110,C114,C117,C120,C122,C124,C129,C137)</f>
        <v>47918431176.002686</v>
      </c>
      <c r="D11" s="89">
        <f>SUM(D12,D16,D23,D27,D29,D32,D38,D40,D43,D54,D69,D71,D75,D80,D85,D93,D98,D100,D108,D110,D114,D117,D120,D122,D124,D129,D137)</f>
        <v>47000273099.528938</v>
      </c>
      <c r="E11" s="89">
        <f>SUM(E12,E16,E23,E27,E29,E32,E38,E40,E43,E54,E69,E71,E75,E80,E85,E93,E98,E100,E108,E110,E114,E117,E120,E122,E124,E129,E137)</f>
        <v>47000223098.92894</v>
      </c>
      <c r="F11" s="89">
        <f>SUM(F12,F16,F23,F27,F29,F32,F38,F40,F43,F54,F69,F71,F75,F80,F85,F93,F98,F100,F108,F110,F114,F117,F120,F122,F124,F129,F137)</f>
        <v>45775623013.671684</v>
      </c>
      <c r="G11" s="89"/>
      <c r="H11" s="50">
        <f t="shared" ref="H11:H42" si="0">IFERROR(+F11/D11*100,"n.a.")</f>
        <v>97.394376659761306</v>
      </c>
      <c r="I11" s="50">
        <f t="shared" ref="I11:I42" si="1">IFERROR(+F11/E11*100,"n.a.")</f>
        <v>97.394480271551814</v>
      </c>
    </row>
    <row r="12" spans="1:10">
      <c r="A12" s="47" t="s">
        <v>516</v>
      </c>
      <c r="B12" s="115"/>
      <c r="C12" s="89">
        <f>+C13</f>
        <v>34000000</v>
      </c>
      <c r="D12" s="89">
        <f>+D13</f>
        <v>34000000</v>
      </c>
      <c r="E12" s="89">
        <f>+E13</f>
        <v>34000000</v>
      </c>
      <c r="F12" s="89">
        <f>+F13</f>
        <v>29998120</v>
      </c>
      <c r="G12" s="89"/>
      <c r="H12" s="50">
        <f t="shared" si="0"/>
        <v>88.229764705882346</v>
      </c>
      <c r="I12" s="50">
        <f t="shared" si="1"/>
        <v>88.229764705882346</v>
      </c>
    </row>
    <row r="13" spans="1:10">
      <c r="A13" s="55"/>
      <c r="B13" s="117" t="s">
        <v>515</v>
      </c>
      <c r="C13" s="90">
        <f>SUM(C14:C15)</f>
        <v>34000000</v>
      </c>
      <c r="D13" s="90">
        <f>SUM(D14:D15)</f>
        <v>34000000</v>
      </c>
      <c r="E13" s="90">
        <f>SUM(E14:E15)</f>
        <v>34000000</v>
      </c>
      <c r="F13" s="90">
        <f>SUM(F14:F15)</f>
        <v>29998120</v>
      </c>
      <c r="G13" s="91"/>
      <c r="H13" s="58">
        <f t="shared" si="0"/>
        <v>88.229764705882346</v>
      </c>
      <c r="I13" s="58">
        <f t="shared" si="1"/>
        <v>88.229764705882346</v>
      </c>
    </row>
    <row r="14" spans="1:10">
      <c r="A14" s="55"/>
      <c r="B14" s="60" t="s">
        <v>514</v>
      </c>
      <c r="C14" s="91">
        <v>28000000</v>
      </c>
      <c r="D14" s="90">
        <v>28000000</v>
      </c>
      <c r="E14" s="90">
        <v>28000000</v>
      </c>
      <c r="F14" s="90">
        <v>27641487</v>
      </c>
      <c r="G14" s="91"/>
      <c r="H14" s="58">
        <f t="shared" si="0"/>
        <v>98.719596428571435</v>
      </c>
      <c r="I14" s="58">
        <f t="shared" si="1"/>
        <v>98.719596428571435</v>
      </c>
    </row>
    <row r="15" spans="1:10">
      <c r="A15" s="55"/>
      <c r="B15" s="60" t="s">
        <v>513</v>
      </c>
      <c r="C15" s="91">
        <v>6000000</v>
      </c>
      <c r="D15" s="90">
        <v>6000000</v>
      </c>
      <c r="E15" s="90">
        <v>6000000</v>
      </c>
      <c r="F15" s="90">
        <v>2356633</v>
      </c>
      <c r="G15" s="91"/>
      <c r="H15" s="58">
        <f t="shared" si="0"/>
        <v>39.277216666666668</v>
      </c>
      <c r="I15" s="58">
        <f t="shared" si="1"/>
        <v>39.277216666666668</v>
      </c>
    </row>
    <row r="16" spans="1:10">
      <c r="A16" s="47" t="s">
        <v>512</v>
      </c>
      <c r="B16" s="117"/>
      <c r="C16" s="89">
        <f>SUM(C17:C22)</f>
        <v>291509304</v>
      </c>
      <c r="D16" s="89">
        <f>SUM(D17:D22)</f>
        <v>436498588.56999999</v>
      </c>
      <c r="E16" s="89">
        <f>SUM(E17:E22)</f>
        <v>436498588.56999999</v>
      </c>
      <c r="F16" s="89">
        <f>SUM(F17:F22)</f>
        <v>414976551.48000002</v>
      </c>
      <c r="G16" s="89"/>
      <c r="H16" s="50">
        <f t="shared" si="0"/>
        <v>95.069391367218927</v>
      </c>
      <c r="I16" s="50">
        <f t="shared" si="1"/>
        <v>95.069391367218927</v>
      </c>
    </row>
    <row r="17" spans="1:9" ht="30">
      <c r="A17" s="55"/>
      <c r="B17" s="117" t="s">
        <v>511</v>
      </c>
      <c r="C17" s="92">
        <v>256257347</v>
      </c>
      <c r="D17" s="90">
        <v>208508309.80000001</v>
      </c>
      <c r="E17" s="90">
        <v>208508309.80000001</v>
      </c>
      <c r="F17" s="90">
        <v>193049666.06999999</v>
      </c>
      <c r="G17" s="149"/>
      <c r="H17" s="58">
        <f t="shared" si="0"/>
        <v>92.586077866715314</v>
      </c>
      <c r="I17" s="58">
        <f t="shared" si="1"/>
        <v>92.586077866715314</v>
      </c>
    </row>
    <row r="18" spans="1:9">
      <c r="A18" s="55"/>
      <c r="B18" s="117" t="s">
        <v>510</v>
      </c>
      <c r="C18" s="92">
        <v>7452000</v>
      </c>
      <c r="D18" s="90">
        <v>207452000</v>
      </c>
      <c r="E18" s="90">
        <v>207452000</v>
      </c>
      <c r="F18" s="90">
        <v>207030127.05000001</v>
      </c>
      <c r="G18" s="149"/>
      <c r="H18" s="58">
        <f t="shared" si="0"/>
        <v>99.796640692786781</v>
      </c>
      <c r="I18" s="58">
        <f t="shared" si="1"/>
        <v>99.796640692786781</v>
      </c>
    </row>
    <row r="19" spans="1:9" s="19" customFormat="1" ht="30">
      <c r="A19" s="55"/>
      <c r="B19" s="60" t="s">
        <v>509</v>
      </c>
      <c r="C19" s="92">
        <v>3307089</v>
      </c>
      <c r="D19" s="90">
        <v>720468.85</v>
      </c>
      <c r="E19" s="90">
        <v>720468.85</v>
      </c>
      <c r="F19" s="90">
        <v>148231.85</v>
      </c>
      <c r="G19" s="149"/>
      <c r="H19" s="58">
        <f t="shared" si="0"/>
        <v>20.574359321711132</v>
      </c>
      <c r="I19" s="58">
        <f t="shared" si="1"/>
        <v>20.574359321711132</v>
      </c>
    </row>
    <row r="20" spans="1:9" s="19" customFormat="1">
      <c r="A20" s="55"/>
      <c r="B20" s="60" t="s">
        <v>508</v>
      </c>
      <c r="C20" s="92">
        <v>12972868</v>
      </c>
      <c r="D20" s="90">
        <v>8491398.6400000006</v>
      </c>
      <c r="E20" s="90">
        <v>8491398.6400000006</v>
      </c>
      <c r="F20" s="90">
        <v>3422115.23</v>
      </c>
      <c r="G20" s="149"/>
      <c r="H20" s="58">
        <f t="shared" si="0"/>
        <v>40.300960714288166</v>
      </c>
      <c r="I20" s="58">
        <f t="shared" si="1"/>
        <v>40.300960714288166</v>
      </c>
    </row>
    <row r="21" spans="1:9" s="19" customFormat="1" ht="30">
      <c r="A21" s="55"/>
      <c r="B21" s="60" t="s">
        <v>507</v>
      </c>
      <c r="C21" s="92">
        <v>1520000</v>
      </c>
      <c r="D21" s="90">
        <v>1326411.28</v>
      </c>
      <c r="E21" s="90">
        <v>1326411.28</v>
      </c>
      <c r="F21" s="90">
        <v>1326411.28</v>
      </c>
      <c r="G21" s="149"/>
      <c r="H21" s="58">
        <f t="shared" si="0"/>
        <v>100</v>
      </c>
      <c r="I21" s="58">
        <f t="shared" si="1"/>
        <v>100</v>
      </c>
    </row>
    <row r="22" spans="1:9" s="19" customFormat="1" ht="30">
      <c r="A22" s="55"/>
      <c r="B22" s="117" t="s">
        <v>506</v>
      </c>
      <c r="C22" s="92">
        <v>10000000</v>
      </c>
      <c r="D22" s="90">
        <v>10000000</v>
      </c>
      <c r="E22" s="90">
        <v>10000000</v>
      </c>
      <c r="F22" s="90">
        <v>10000000</v>
      </c>
      <c r="G22" s="149"/>
      <c r="H22" s="58">
        <f t="shared" si="0"/>
        <v>100</v>
      </c>
      <c r="I22" s="58">
        <f t="shared" si="1"/>
        <v>100</v>
      </c>
    </row>
    <row r="23" spans="1:9">
      <c r="A23" s="47" t="s">
        <v>15</v>
      </c>
      <c r="B23" s="117"/>
      <c r="C23" s="89">
        <f>SUM(C24:C26)</f>
        <v>17000000</v>
      </c>
      <c r="D23" s="89">
        <f>SUM(D24:D26)</f>
        <v>17028484.129999999</v>
      </c>
      <c r="E23" s="89">
        <f>SUM(E24:E26)</f>
        <v>17028484.129999999</v>
      </c>
      <c r="F23" s="89">
        <f>SUM(F24:F26)</f>
        <v>14357320.08</v>
      </c>
      <c r="G23" s="89"/>
      <c r="H23" s="50">
        <f t="shared" si="0"/>
        <v>84.313553516521978</v>
      </c>
      <c r="I23" s="50">
        <f t="shared" si="1"/>
        <v>84.313553516521978</v>
      </c>
    </row>
    <row r="24" spans="1:9">
      <c r="A24" s="55"/>
      <c r="B24" s="60" t="s">
        <v>235</v>
      </c>
      <c r="C24" s="92">
        <v>12000000</v>
      </c>
      <c r="D24" s="90">
        <v>12011384.129999999</v>
      </c>
      <c r="E24" s="90">
        <v>12011384.129999999</v>
      </c>
      <c r="F24" s="90">
        <v>11846958.82</v>
      </c>
      <c r="G24" s="150"/>
      <c r="H24" s="58">
        <f t="shared" si="0"/>
        <v>98.631087739594264</v>
      </c>
      <c r="I24" s="58">
        <f t="shared" si="1"/>
        <v>98.631087739594264</v>
      </c>
    </row>
    <row r="25" spans="1:9">
      <c r="A25" s="55"/>
      <c r="B25" s="60" t="s">
        <v>203</v>
      </c>
      <c r="C25" s="92">
        <v>4000000</v>
      </c>
      <c r="D25" s="90">
        <v>4000000</v>
      </c>
      <c r="E25" s="90">
        <v>4000000</v>
      </c>
      <c r="F25" s="90">
        <v>1626299.49</v>
      </c>
      <c r="G25" s="150"/>
      <c r="H25" s="58">
        <f t="shared" si="0"/>
        <v>40.657487250000003</v>
      </c>
      <c r="I25" s="58">
        <f t="shared" si="1"/>
        <v>40.657487250000003</v>
      </c>
    </row>
    <row r="26" spans="1:9" ht="30">
      <c r="A26" s="55"/>
      <c r="B26" s="117" t="s">
        <v>505</v>
      </c>
      <c r="C26" s="92">
        <v>1000000</v>
      </c>
      <c r="D26" s="90">
        <v>1017100</v>
      </c>
      <c r="E26" s="90">
        <v>1017100</v>
      </c>
      <c r="F26" s="90">
        <v>884061.77</v>
      </c>
      <c r="G26" s="150"/>
      <c r="H26" s="58">
        <f t="shared" si="0"/>
        <v>86.919847605938443</v>
      </c>
      <c r="I26" s="58">
        <f t="shared" si="1"/>
        <v>86.919847605938443</v>
      </c>
    </row>
    <row r="27" spans="1:9">
      <c r="A27" s="47" t="s">
        <v>504</v>
      </c>
      <c r="B27" s="117"/>
      <c r="C27" s="89">
        <f>SUM(C28:C28)</f>
        <v>4000000</v>
      </c>
      <c r="D27" s="89">
        <f>SUM(D28:D28)</f>
        <v>2179602.7999999998</v>
      </c>
      <c r="E27" s="89">
        <f>SUM(E28:E28)</f>
        <v>2179602.7999999998</v>
      </c>
      <c r="F27" s="89">
        <f>SUM(F28:F28)</f>
        <v>2179602.7999999998</v>
      </c>
      <c r="G27" s="89"/>
      <c r="H27" s="151">
        <f t="shared" si="0"/>
        <v>100</v>
      </c>
      <c r="I27" s="151">
        <f t="shared" si="1"/>
        <v>100</v>
      </c>
    </row>
    <row r="28" spans="1:9">
      <c r="A28" s="55"/>
      <c r="B28" s="117" t="s">
        <v>203</v>
      </c>
      <c r="C28" s="92">
        <v>4000000</v>
      </c>
      <c r="D28" s="90">
        <v>2179602.7999999998</v>
      </c>
      <c r="E28" s="90">
        <v>2179602.7999999998</v>
      </c>
      <c r="F28" s="90">
        <v>2179602.7999999998</v>
      </c>
      <c r="G28" s="150"/>
      <c r="H28" s="58">
        <f t="shared" si="0"/>
        <v>100</v>
      </c>
      <c r="I28" s="58">
        <f t="shared" si="1"/>
        <v>100</v>
      </c>
    </row>
    <row r="29" spans="1:9">
      <c r="A29" s="47" t="s">
        <v>192</v>
      </c>
      <c r="B29" s="117"/>
      <c r="C29" s="89">
        <f>SUM(C30:C30)</f>
        <v>108000000</v>
      </c>
      <c r="D29" s="89">
        <f>SUM(D30:D31)</f>
        <v>108000000</v>
      </c>
      <c r="E29" s="89">
        <f>SUM(E30:E31)</f>
        <v>108000000</v>
      </c>
      <c r="F29" s="89">
        <f>SUM(F30:F31)</f>
        <v>107606172.52000001</v>
      </c>
      <c r="G29" s="89"/>
      <c r="H29" s="151">
        <f t="shared" si="0"/>
        <v>99.635344925925935</v>
      </c>
      <c r="I29" s="50">
        <f t="shared" si="1"/>
        <v>99.635344925925935</v>
      </c>
    </row>
    <row r="30" spans="1:9">
      <c r="A30" s="55"/>
      <c r="B30" s="117" t="s">
        <v>503</v>
      </c>
      <c r="C30" s="92">
        <v>108000000</v>
      </c>
      <c r="D30" s="90">
        <v>32696629.720000006</v>
      </c>
      <c r="E30" s="90">
        <v>32696629.720000006</v>
      </c>
      <c r="F30" s="90">
        <v>32696349.720000006</v>
      </c>
      <c r="G30" s="150"/>
      <c r="H30" s="58">
        <f t="shared" si="0"/>
        <v>99.999143642624958</v>
      </c>
      <c r="I30" s="58">
        <f t="shared" si="1"/>
        <v>99.999143642624958</v>
      </c>
    </row>
    <row r="31" spans="1:9">
      <c r="A31" s="55"/>
      <c r="B31" s="117" t="s">
        <v>502</v>
      </c>
      <c r="C31" s="92">
        <v>0</v>
      </c>
      <c r="D31" s="90">
        <v>75303370.279999986</v>
      </c>
      <c r="E31" s="90">
        <v>75303370.279999986</v>
      </c>
      <c r="F31" s="90">
        <v>74909822.799999997</v>
      </c>
      <c r="G31" s="150"/>
      <c r="H31" s="58">
        <f t="shared" si="0"/>
        <v>99.47738397559543</v>
      </c>
      <c r="I31" s="58">
        <f t="shared" si="1"/>
        <v>99.47738397559543</v>
      </c>
    </row>
    <row r="32" spans="1:9">
      <c r="A32" s="47" t="s">
        <v>501</v>
      </c>
      <c r="B32" s="117"/>
      <c r="C32" s="89">
        <f>SUM(C33:C37)</f>
        <v>7843328212.0121784</v>
      </c>
      <c r="D32" s="89">
        <f>SUM(D33:D37)</f>
        <v>8048761815.4249172</v>
      </c>
      <c r="E32" s="89">
        <f>SUM(E33:E37)</f>
        <v>8048761815.4249172</v>
      </c>
      <c r="F32" s="89">
        <f>SUM(F33:F37)</f>
        <v>7508227191.2518063</v>
      </c>
      <c r="G32" s="89"/>
      <c r="H32" s="50">
        <f t="shared" si="0"/>
        <v>93.284251210699111</v>
      </c>
      <c r="I32" s="50">
        <f t="shared" si="1"/>
        <v>93.284251210699111</v>
      </c>
    </row>
    <row r="33" spans="1:9">
      <c r="A33" s="55"/>
      <c r="B33" s="117" t="s">
        <v>500</v>
      </c>
      <c r="C33" s="92">
        <v>4680914.0121778268</v>
      </c>
      <c r="D33" s="90">
        <v>5029561.7449162304</v>
      </c>
      <c r="E33" s="90">
        <v>5029561.7449162304</v>
      </c>
      <c r="F33" s="90">
        <v>4682977.3318052292</v>
      </c>
      <c r="G33" s="149"/>
      <c r="H33" s="58">
        <f t="shared" si="0"/>
        <v>93.109053418792982</v>
      </c>
      <c r="I33" s="58">
        <f t="shared" si="1"/>
        <v>93.109053418792982</v>
      </c>
    </row>
    <row r="34" spans="1:9">
      <c r="A34" s="55"/>
      <c r="B34" s="117" t="s">
        <v>419</v>
      </c>
      <c r="C34" s="92">
        <v>393848152</v>
      </c>
      <c r="D34" s="90">
        <v>554456786.3599999</v>
      </c>
      <c r="E34" s="90">
        <v>554456786.3599999</v>
      </c>
      <c r="F34" s="90">
        <v>552366321.69000006</v>
      </c>
      <c r="G34" s="149"/>
      <c r="H34" s="58">
        <f t="shared" si="0"/>
        <v>99.622970676628626</v>
      </c>
      <c r="I34" s="58">
        <f t="shared" si="1"/>
        <v>99.622970676628626</v>
      </c>
    </row>
    <row r="35" spans="1:9">
      <c r="A35" s="55"/>
      <c r="B35" s="117" t="s">
        <v>283</v>
      </c>
      <c r="C35" s="92">
        <v>3139999999</v>
      </c>
      <c r="D35" s="90">
        <v>2895660122.71</v>
      </c>
      <c r="E35" s="90">
        <v>2895660122.71</v>
      </c>
      <c r="F35" s="90">
        <v>2461309798.9200001</v>
      </c>
      <c r="G35" s="149"/>
      <c r="H35" s="58">
        <f t="shared" si="0"/>
        <v>84.999954919312188</v>
      </c>
      <c r="I35" s="58">
        <f t="shared" si="1"/>
        <v>84.999954919312188</v>
      </c>
    </row>
    <row r="36" spans="1:9">
      <c r="A36" s="55"/>
      <c r="B36" s="117" t="s">
        <v>382</v>
      </c>
      <c r="C36" s="92">
        <v>554766174</v>
      </c>
      <c r="D36" s="90">
        <v>476976865.63999999</v>
      </c>
      <c r="E36" s="90">
        <v>476976865.63999999</v>
      </c>
      <c r="F36" s="90">
        <v>474172163.22000003</v>
      </c>
      <c r="G36" s="149"/>
      <c r="H36" s="58">
        <f t="shared" si="0"/>
        <v>99.411983552653723</v>
      </c>
      <c r="I36" s="58">
        <f t="shared" si="1"/>
        <v>99.411983552653723</v>
      </c>
    </row>
    <row r="37" spans="1:9">
      <c r="A37" s="55"/>
      <c r="B37" s="117" t="s">
        <v>189</v>
      </c>
      <c r="C37" s="92">
        <v>3750032973</v>
      </c>
      <c r="D37" s="90">
        <v>4116638478.9700007</v>
      </c>
      <c r="E37" s="90">
        <v>4116638478.9700007</v>
      </c>
      <c r="F37" s="90">
        <v>4015695930.0900006</v>
      </c>
      <c r="G37" s="149"/>
      <c r="H37" s="58">
        <f t="shared" si="0"/>
        <v>97.547937488422448</v>
      </c>
      <c r="I37" s="58">
        <f t="shared" si="1"/>
        <v>97.547937488422448</v>
      </c>
    </row>
    <row r="38" spans="1:9">
      <c r="A38" s="47" t="s">
        <v>21</v>
      </c>
      <c r="B38" s="117"/>
      <c r="C38" s="89">
        <f>SUM(C39:C39)</f>
        <v>5906212</v>
      </c>
      <c r="D38" s="89">
        <f>SUM(D39:D39)</f>
        <v>3180980.8400000008</v>
      </c>
      <c r="E38" s="89">
        <f>SUM(E39:E39)</f>
        <v>3180980.8400000008</v>
      </c>
      <c r="F38" s="89">
        <f>SUM(F39:F39)</f>
        <v>2181455.5099999998</v>
      </c>
      <c r="G38" s="89"/>
      <c r="H38" s="151">
        <f t="shared" si="0"/>
        <v>68.578077634695816</v>
      </c>
      <c r="I38" s="151">
        <f t="shared" si="1"/>
        <v>68.578077634695816</v>
      </c>
    </row>
    <row r="39" spans="1:9" ht="30">
      <c r="A39" s="55"/>
      <c r="B39" s="60" t="s">
        <v>499</v>
      </c>
      <c r="C39" s="92">
        <v>5906212</v>
      </c>
      <c r="D39" s="90">
        <v>3180980.8400000008</v>
      </c>
      <c r="E39" s="90">
        <v>3180980.8400000008</v>
      </c>
      <c r="F39" s="90">
        <v>2181455.5099999998</v>
      </c>
      <c r="G39" s="149"/>
      <c r="H39" s="58">
        <f t="shared" si="0"/>
        <v>68.578077634695816</v>
      </c>
      <c r="I39" s="58">
        <f t="shared" si="1"/>
        <v>68.578077634695816</v>
      </c>
    </row>
    <row r="40" spans="1:9">
      <c r="A40" s="47" t="s">
        <v>24</v>
      </c>
      <c r="B40" s="115"/>
      <c r="C40" s="89">
        <f>SUM(C41:C42)</f>
        <v>342797997</v>
      </c>
      <c r="D40" s="89">
        <f>SUM(D41:D42)</f>
        <v>259865934.53999999</v>
      </c>
      <c r="E40" s="89">
        <f>SUM(E41:E42)</f>
        <v>259865934.53999999</v>
      </c>
      <c r="F40" s="89">
        <f>SUM(F41:F42)</f>
        <v>259828077.47999999</v>
      </c>
      <c r="G40" s="89"/>
      <c r="H40" s="151">
        <f t="shared" si="0"/>
        <v>99.985432080558382</v>
      </c>
      <c r="I40" s="151">
        <f t="shared" si="1"/>
        <v>99.985432080558382</v>
      </c>
    </row>
    <row r="41" spans="1:9">
      <c r="A41" s="55"/>
      <c r="B41" s="60" t="s">
        <v>203</v>
      </c>
      <c r="C41" s="92">
        <v>2000000</v>
      </c>
      <c r="D41" s="90">
        <v>1210128.04</v>
      </c>
      <c r="E41" s="90">
        <v>1210128.04</v>
      </c>
      <c r="F41" s="90">
        <v>1172270.98</v>
      </c>
      <c r="G41" s="91"/>
      <c r="H41" s="58">
        <f t="shared" si="0"/>
        <v>96.871648391851167</v>
      </c>
      <c r="I41" s="58">
        <f t="shared" si="1"/>
        <v>96.871648391851167</v>
      </c>
    </row>
    <row r="42" spans="1:9">
      <c r="A42" s="55"/>
      <c r="B42" s="117" t="s">
        <v>188</v>
      </c>
      <c r="C42" s="92">
        <v>340797997</v>
      </c>
      <c r="D42" s="90">
        <v>258655806.5</v>
      </c>
      <c r="E42" s="90">
        <v>258655806.5</v>
      </c>
      <c r="F42" s="90">
        <v>258655806.5</v>
      </c>
      <c r="G42" s="150"/>
      <c r="H42" s="58">
        <f t="shared" si="0"/>
        <v>100</v>
      </c>
      <c r="I42" s="58">
        <f t="shared" si="1"/>
        <v>100</v>
      </c>
    </row>
    <row r="43" spans="1:9">
      <c r="A43" s="47" t="s">
        <v>498</v>
      </c>
      <c r="B43" s="117"/>
      <c r="C43" s="89">
        <f>SUM(C44:C53)</f>
        <v>4507297258.8074055</v>
      </c>
      <c r="D43" s="89">
        <f>SUM(D44:D53)</f>
        <v>4507440787.4029741</v>
      </c>
      <c r="E43" s="89">
        <f>SUM(E44:E53)</f>
        <v>4507440787.4029741</v>
      </c>
      <c r="F43" s="89">
        <f>SUM(F44:F53)</f>
        <v>4339828682.1205835</v>
      </c>
      <c r="G43" s="152"/>
      <c r="H43" s="151">
        <f t="shared" ref="H43:H74" si="2">IFERROR(+F43/D43*100,"n.a.")</f>
        <v>96.281435227040163</v>
      </c>
      <c r="I43" s="151">
        <f t="shared" ref="I43:I74" si="3">IFERROR(+F43/E43*100,"n.a.")</f>
        <v>96.281435227040163</v>
      </c>
    </row>
    <row r="44" spans="1:9">
      <c r="A44" s="55"/>
      <c r="B44" s="117" t="s">
        <v>182</v>
      </c>
      <c r="C44" s="92">
        <v>139244490.72599402</v>
      </c>
      <c r="D44" s="90">
        <v>139218409.11684617</v>
      </c>
      <c r="E44" s="90">
        <v>139218409.11684617</v>
      </c>
      <c r="F44" s="90">
        <v>139218133.82221007</v>
      </c>
      <c r="G44" s="91"/>
      <c r="H44" s="58">
        <f t="shared" si="2"/>
        <v>99.999802257016256</v>
      </c>
      <c r="I44" s="58">
        <f t="shared" si="3"/>
        <v>99.999802257016256</v>
      </c>
    </row>
    <row r="45" spans="1:9">
      <c r="A45" s="55"/>
      <c r="B45" s="117" t="s">
        <v>172</v>
      </c>
      <c r="C45" s="92">
        <v>20886248.091342941</v>
      </c>
      <c r="D45" s="90">
        <v>20886248.091342941</v>
      </c>
      <c r="E45" s="90">
        <v>20886248.091342941</v>
      </c>
      <c r="F45" s="90">
        <v>20886248.091342941</v>
      </c>
      <c r="G45" s="153"/>
      <c r="H45" s="58">
        <f t="shared" si="2"/>
        <v>100</v>
      </c>
      <c r="I45" s="58">
        <f t="shared" si="3"/>
        <v>100</v>
      </c>
    </row>
    <row r="46" spans="1:9">
      <c r="A46" s="55"/>
      <c r="B46" s="117" t="s">
        <v>497</v>
      </c>
      <c r="C46" s="92">
        <v>10457004</v>
      </c>
      <c r="D46" s="90">
        <v>11249416.310000001</v>
      </c>
      <c r="E46" s="90">
        <v>11249416.310000001</v>
      </c>
      <c r="F46" s="90">
        <v>2874264.87</v>
      </c>
      <c r="G46" s="150"/>
      <c r="H46" s="58">
        <f t="shared" si="2"/>
        <v>25.550346709499632</v>
      </c>
      <c r="I46" s="58">
        <f t="shared" si="3"/>
        <v>25.550346709499632</v>
      </c>
    </row>
    <row r="47" spans="1:9">
      <c r="A47" s="55"/>
      <c r="B47" s="117" t="s">
        <v>159</v>
      </c>
      <c r="C47" s="92">
        <v>0</v>
      </c>
      <c r="D47" s="90">
        <v>386500000</v>
      </c>
      <c r="E47" s="90">
        <v>386500000</v>
      </c>
      <c r="F47" s="90">
        <v>386500000</v>
      </c>
      <c r="G47" s="150"/>
      <c r="H47" s="58">
        <f t="shared" si="2"/>
        <v>100</v>
      </c>
      <c r="I47" s="58">
        <f t="shared" si="3"/>
        <v>100</v>
      </c>
    </row>
    <row r="48" spans="1:9">
      <c r="A48" s="55"/>
      <c r="B48" s="117" t="s">
        <v>142</v>
      </c>
      <c r="C48" s="92">
        <v>3736141619.8437543</v>
      </c>
      <c r="D48" s="90">
        <v>2978644413.0914044</v>
      </c>
      <c r="E48" s="90">
        <v>2978644413.0914044</v>
      </c>
      <c r="F48" s="90">
        <v>2870799203.5930462</v>
      </c>
      <c r="G48" s="150"/>
      <c r="H48" s="58">
        <f t="shared" si="2"/>
        <v>96.379386239446077</v>
      </c>
      <c r="I48" s="58">
        <f t="shared" si="3"/>
        <v>96.379386239446077</v>
      </c>
    </row>
    <row r="49" spans="1:9">
      <c r="A49" s="55"/>
      <c r="B49" s="117" t="s">
        <v>179</v>
      </c>
      <c r="C49" s="92">
        <v>288630440</v>
      </c>
      <c r="D49" s="90">
        <v>282147037.21000004</v>
      </c>
      <c r="E49" s="90">
        <v>282147037.21000004</v>
      </c>
      <c r="F49" s="90">
        <v>281339984.29999995</v>
      </c>
      <c r="G49" s="150"/>
      <c r="H49" s="58">
        <f t="shared" si="2"/>
        <v>99.713960168435364</v>
      </c>
      <c r="I49" s="58">
        <f t="shared" si="3"/>
        <v>99.713960168435364</v>
      </c>
    </row>
    <row r="50" spans="1:9">
      <c r="A50" s="55"/>
      <c r="B50" s="117" t="s">
        <v>178</v>
      </c>
      <c r="C50" s="92">
        <v>8108796.4040934797</v>
      </c>
      <c r="D50" s="90">
        <v>10379179.568634702</v>
      </c>
      <c r="E50" s="90">
        <v>10379179.568634702</v>
      </c>
      <c r="F50" s="90">
        <v>10378651.883288531</v>
      </c>
      <c r="G50" s="150"/>
      <c r="H50" s="58">
        <f t="shared" si="2"/>
        <v>99.994915924301324</v>
      </c>
      <c r="I50" s="58">
        <f t="shared" si="3"/>
        <v>99.994915924301324</v>
      </c>
    </row>
    <row r="51" spans="1:9">
      <c r="A51" s="55"/>
      <c r="B51" s="117" t="s">
        <v>177</v>
      </c>
      <c r="C51" s="92">
        <v>30823336.742221445</v>
      </c>
      <c r="D51" s="90">
        <v>29412910.404746745</v>
      </c>
      <c r="E51" s="90">
        <v>29412910.404746745</v>
      </c>
      <c r="F51" s="90">
        <v>29351702.130695339</v>
      </c>
      <c r="G51" s="150"/>
      <c r="H51" s="58">
        <f t="shared" si="2"/>
        <v>99.791899974503963</v>
      </c>
      <c r="I51" s="58">
        <f t="shared" si="3"/>
        <v>99.791899974503963</v>
      </c>
    </row>
    <row r="52" spans="1:9">
      <c r="A52" s="55"/>
      <c r="B52" s="117" t="s">
        <v>496</v>
      </c>
      <c r="C52" s="92">
        <v>0</v>
      </c>
      <c r="D52" s="90">
        <v>389039431</v>
      </c>
      <c r="E52" s="90">
        <v>389039431</v>
      </c>
      <c r="F52" s="90">
        <v>384002842</v>
      </c>
      <c r="G52" s="150"/>
      <c r="H52" s="58">
        <f t="shared" si="2"/>
        <v>98.70537827308307</v>
      </c>
      <c r="I52" s="58">
        <f t="shared" si="3"/>
        <v>98.70537827308307</v>
      </c>
    </row>
    <row r="53" spans="1:9">
      <c r="A53" s="55"/>
      <c r="B53" s="117" t="s">
        <v>232</v>
      </c>
      <c r="C53" s="92">
        <v>273005323</v>
      </c>
      <c r="D53" s="90">
        <v>259963742.61000004</v>
      </c>
      <c r="E53" s="90">
        <v>259963742.61000004</v>
      </c>
      <c r="F53" s="90">
        <v>214477651.43000001</v>
      </c>
      <c r="G53" s="150"/>
      <c r="H53" s="58">
        <f t="shared" si="2"/>
        <v>82.502909550645029</v>
      </c>
      <c r="I53" s="58">
        <f t="shared" si="3"/>
        <v>82.502909550645029</v>
      </c>
    </row>
    <row r="54" spans="1:9">
      <c r="A54" s="47" t="s">
        <v>44</v>
      </c>
      <c r="B54" s="117"/>
      <c r="C54" s="93">
        <f>SUM(C55:C68)</f>
        <v>5510166142.2631826</v>
      </c>
      <c r="D54" s="93">
        <f>SUM(D55:D68)</f>
        <v>5556481812.2072296</v>
      </c>
      <c r="E54" s="93">
        <f>SUM(E55:E68)</f>
        <v>5556481812.2072296</v>
      </c>
      <c r="F54" s="93">
        <f>SUM(F55:F68)</f>
        <v>5433872785.9632692</v>
      </c>
      <c r="G54" s="93"/>
      <c r="H54" s="151">
        <f t="shared" si="2"/>
        <v>97.793405424731233</v>
      </c>
      <c r="I54" s="151">
        <f t="shared" si="3"/>
        <v>97.793405424731233</v>
      </c>
    </row>
    <row r="55" spans="1:9">
      <c r="A55" s="55"/>
      <c r="B55" s="60" t="s">
        <v>228</v>
      </c>
      <c r="C55" s="92">
        <v>23451008.077592</v>
      </c>
      <c r="D55" s="90">
        <v>17269551.583124414</v>
      </c>
      <c r="E55" s="90">
        <v>17269551.583124414</v>
      </c>
      <c r="F55" s="90">
        <v>17144516.904858049</v>
      </c>
      <c r="G55" s="150"/>
      <c r="H55" s="58">
        <f t="shared" si="2"/>
        <v>99.275981905699581</v>
      </c>
      <c r="I55" s="58">
        <f t="shared" si="3"/>
        <v>99.275981905699581</v>
      </c>
    </row>
    <row r="56" spans="1:9">
      <c r="A56" s="55"/>
      <c r="B56" s="117" t="s">
        <v>227</v>
      </c>
      <c r="C56" s="92">
        <v>125362483.82021461</v>
      </c>
      <c r="D56" s="90">
        <v>140567439.45272651</v>
      </c>
      <c r="E56" s="90">
        <v>140567439.45272651</v>
      </c>
      <c r="F56" s="90">
        <v>140566640.47074011</v>
      </c>
      <c r="G56" s="150"/>
      <c r="H56" s="58">
        <f t="shared" si="2"/>
        <v>99.999431602375694</v>
      </c>
      <c r="I56" s="58">
        <f t="shared" si="3"/>
        <v>99.999431602375694</v>
      </c>
    </row>
    <row r="57" spans="1:9">
      <c r="A57" s="55"/>
      <c r="B57" s="117" t="s">
        <v>140</v>
      </c>
      <c r="C57" s="92">
        <v>1479220964.163383</v>
      </c>
      <c r="D57" s="90">
        <v>1620411323.7606068</v>
      </c>
      <c r="E57" s="90">
        <v>1620411323.7606068</v>
      </c>
      <c r="F57" s="90">
        <v>1590939732.5683887</v>
      </c>
      <c r="G57" s="150"/>
      <c r="H57" s="58">
        <f t="shared" si="2"/>
        <v>98.181227768526</v>
      </c>
      <c r="I57" s="58">
        <f t="shared" si="3"/>
        <v>98.181227768526</v>
      </c>
    </row>
    <row r="58" spans="1:9">
      <c r="A58" s="55"/>
      <c r="B58" s="117" t="s">
        <v>170</v>
      </c>
      <c r="C58" s="92">
        <v>56945760.712415323</v>
      </c>
      <c r="D58" s="90">
        <v>49702885.229097992</v>
      </c>
      <c r="E58" s="90">
        <v>49702885.229097992</v>
      </c>
      <c r="F58" s="90">
        <v>49702885.229097992</v>
      </c>
      <c r="G58" s="150"/>
      <c r="H58" s="58">
        <f t="shared" si="2"/>
        <v>100</v>
      </c>
      <c r="I58" s="58">
        <f t="shared" si="3"/>
        <v>100</v>
      </c>
    </row>
    <row r="59" spans="1:9">
      <c r="A59" s="55"/>
      <c r="B59" s="117" t="s">
        <v>495</v>
      </c>
      <c r="C59" s="92">
        <v>413534729.93888861</v>
      </c>
      <c r="D59" s="90">
        <v>545165041.4664427</v>
      </c>
      <c r="E59" s="90">
        <v>545165041.4664427</v>
      </c>
      <c r="F59" s="90">
        <v>534297093.92167026</v>
      </c>
      <c r="G59" s="149"/>
      <c r="H59" s="58">
        <f t="shared" si="2"/>
        <v>98.006484877398108</v>
      </c>
      <c r="I59" s="58">
        <f t="shared" si="3"/>
        <v>98.006484877398108</v>
      </c>
    </row>
    <row r="60" spans="1:9">
      <c r="A60" s="55"/>
      <c r="B60" s="117" t="s">
        <v>203</v>
      </c>
      <c r="C60" s="92">
        <v>2032425.75</v>
      </c>
      <c r="D60" s="90">
        <v>2047027.5</v>
      </c>
      <c r="E60" s="90">
        <v>2047027.5</v>
      </c>
      <c r="F60" s="90">
        <v>2047027.5</v>
      </c>
      <c r="G60" s="150"/>
      <c r="H60" s="58">
        <f t="shared" si="2"/>
        <v>100</v>
      </c>
      <c r="I60" s="58">
        <f t="shared" si="3"/>
        <v>100</v>
      </c>
    </row>
    <row r="61" spans="1:9">
      <c r="A61" s="55"/>
      <c r="B61" s="117" t="s">
        <v>204</v>
      </c>
      <c r="C61" s="92">
        <v>345951</v>
      </c>
      <c r="D61" s="90">
        <v>344751</v>
      </c>
      <c r="E61" s="90">
        <v>344751</v>
      </c>
      <c r="F61" s="90">
        <v>344751</v>
      </c>
      <c r="G61" s="150"/>
      <c r="H61" s="58">
        <f t="shared" si="2"/>
        <v>100</v>
      </c>
      <c r="I61" s="58">
        <f t="shared" si="3"/>
        <v>100</v>
      </c>
    </row>
    <row r="62" spans="1:9">
      <c r="A62" s="55"/>
      <c r="B62" s="60" t="s">
        <v>276</v>
      </c>
      <c r="C62" s="92">
        <v>1663354</v>
      </c>
      <c r="D62" s="90">
        <v>1644954</v>
      </c>
      <c r="E62" s="90">
        <v>1644954</v>
      </c>
      <c r="F62" s="90">
        <v>1644954</v>
      </c>
      <c r="G62" s="150"/>
      <c r="H62" s="58">
        <f t="shared" si="2"/>
        <v>100</v>
      </c>
      <c r="I62" s="58">
        <f t="shared" si="3"/>
        <v>100</v>
      </c>
    </row>
    <row r="63" spans="1:9">
      <c r="A63" s="55"/>
      <c r="B63" s="60" t="s">
        <v>169</v>
      </c>
      <c r="C63" s="92">
        <v>396455632</v>
      </c>
      <c r="D63" s="90">
        <v>326729127.31999999</v>
      </c>
      <c r="E63" s="90">
        <v>326729127.31999999</v>
      </c>
      <c r="F63" s="90">
        <v>304027420.32999992</v>
      </c>
      <c r="G63" s="150"/>
      <c r="H63" s="58">
        <f t="shared" si="2"/>
        <v>93.051826393253918</v>
      </c>
      <c r="I63" s="58">
        <f t="shared" si="3"/>
        <v>93.051826393253918</v>
      </c>
    </row>
    <row r="64" spans="1:9">
      <c r="A64" s="55"/>
      <c r="B64" s="117" t="s">
        <v>141</v>
      </c>
      <c r="C64" s="92">
        <v>4859261.1083006999</v>
      </c>
      <c r="D64" s="90">
        <v>3058815.0383666907</v>
      </c>
      <c r="E64" s="90">
        <v>3058815.0383666907</v>
      </c>
      <c r="F64" s="90">
        <v>310407.20646073198</v>
      </c>
      <c r="G64" s="150"/>
      <c r="H64" s="58">
        <f t="shared" si="2"/>
        <v>10.147956073423762</v>
      </c>
      <c r="I64" s="58">
        <f t="shared" si="3"/>
        <v>10.147956073423762</v>
      </c>
    </row>
    <row r="65" spans="1:9">
      <c r="A65" s="55"/>
      <c r="B65" s="117" t="s">
        <v>224</v>
      </c>
      <c r="C65" s="92">
        <v>2321337292.3923888</v>
      </c>
      <c r="D65" s="90">
        <v>2140471452.8318641</v>
      </c>
      <c r="E65" s="90">
        <v>2140471452.8318641</v>
      </c>
      <c r="F65" s="90">
        <v>2086696296.2430522</v>
      </c>
      <c r="G65" s="150"/>
      <c r="H65" s="58">
        <f t="shared" si="2"/>
        <v>97.487695688832162</v>
      </c>
      <c r="I65" s="58">
        <f t="shared" si="3"/>
        <v>97.487695688832162</v>
      </c>
    </row>
    <row r="66" spans="1:9" ht="30">
      <c r="A66" s="55"/>
      <c r="B66" s="117" t="s">
        <v>210</v>
      </c>
      <c r="C66" s="92">
        <v>237423927</v>
      </c>
      <c r="D66" s="90">
        <v>231642779.44</v>
      </c>
      <c r="E66" s="90">
        <v>231642779.44</v>
      </c>
      <c r="F66" s="90">
        <v>229387223.63</v>
      </c>
      <c r="G66" s="150"/>
      <c r="H66" s="58">
        <f t="shared" si="2"/>
        <v>99.026278386292532</v>
      </c>
      <c r="I66" s="58">
        <f t="shared" si="3"/>
        <v>99.026278386292532</v>
      </c>
    </row>
    <row r="67" spans="1:9" ht="30">
      <c r="A67" s="55"/>
      <c r="B67" s="117" t="s">
        <v>230</v>
      </c>
      <c r="C67" s="92">
        <v>52112370.299999997</v>
      </c>
      <c r="D67" s="90">
        <v>61893175.734999999</v>
      </c>
      <c r="E67" s="90">
        <v>61893175.734999999</v>
      </c>
      <c r="F67" s="90">
        <v>61610349.108999997</v>
      </c>
      <c r="G67" s="150"/>
      <c r="H67" s="58">
        <f t="shared" si="2"/>
        <v>99.543040694484731</v>
      </c>
      <c r="I67" s="58">
        <f t="shared" si="3"/>
        <v>99.543040694484731</v>
      </c>
    </row>
    <row r="68" spans="1:9">
      <c r="A68" s="55"/>
      <c r="B68" s="117" t="s">
        <v>494</v>
      </c>
      <c r="C68" s="92">
        <v>395420982</v>
      </c>
      <c r="D68" s="90">
        <v>415533487.85000002</v>
      </c>
      <c r="E68" s="90">
        <v>415533487.85000002</v>
      </c>
      <c r="F68" s="90">
        <v>415153487.85000002</v>
      </c>
      <c r="G68" s="150"/>
      <c r="H68" s="58">
        <f t="shared" si="2"/>
        <v>99.908551293430975</v>
      </c>
      <c r="I68" s="58">
        <f t="shared" si="3"/>
        <v>99.908551293430975</v>
      </c>
    </row>
    <row r="69" spans="1:9">
      <c r="A69" s="47" t="s">
        <v>70</v>
      </c>
      <c r="B69" s="117"/>
      <c r="C69" s="89">
        <f>SUM(C70:C70)</f>
        <v>7000000</v>
      </c>
      <c r="D69" s="89">
        <f>SUM(D70:D70)</f>
        <v>6999997.9100000001</v>
      </c>
      <c r="E69" s="89">
        <f>SUM(E70:E70)</f>
        <v>6999997.9100000001</v>
      </c>
      <c r="F69" s="89">
        <f>SUM(F70:F70)</f>
        <v>6999997.9100000001</v>
      </c>
      <c r="G69" s="89"/>
      <c r="H69" s="50">
        <f t="shared" si="2"/>
        <v>100</v>
      </c>
      <c r="I69" s="50">
        <f t="shared" si="3"/>
        <v>100</v>
      </c>
    </row>
    <row r="70" spans="1:9">
      <c r="A70" s="55"/>
      <c r="B70" s="117" t="s">
        <v>168</v>
      </c>
      <c r="C70" s="92">
        <v>7000000</v>
      </c>
      <c r="D70" s="90">
        <v>6999997.9100000001</v>
      </c>
      <c r="E70" s="90">
        <v>6999997.9100000001</v>
      </c>
      <c r="F70" s="90">
        <v>6999997.9100000001</v>
      </c>
      <c r="G70" s="153"/>
      <c r="H70" s="58">
        <f t="shared" si="2"/>
        <v>100</v>
      </c>
      <c r="I70" s="58">
        <f t="shared" si="3"/>
        <v>100</v>
      </c>
    </row>
    <row r="71" spans="1:9">
      <c r="A71" s="47" t="s">
        <v>493</v>
      </c>
      <c r="B71" s="117"/>
      <c r="C71" s="93">
        <f>SUM(C72:C74)</f>
        <v>375466996.94</v>
      </c>
      <c r="D71" s="93">
        <f>SUM(D72:D74)</f>
        <v>401672577.06999987</v>
      </c>
      <c r="E71" s="93">
        <f>SUM(E72:E74)</f>
        <v>401672577.06999987</v>
      </c>
      <c r="F71" s="93">
        <f>SUM(F72:F74)</f>
        <v>387268363.59999996</v>
      </c>
      <c r="G71" s="93"/>
      <c r="H71" s="151">
        <f t="shared" si="2"/>
        <v>96.413941530419763</v>
      </c>
      <c r="I71" s="151">
        <f t="shared" si="3"/>
        <v>96.413941530419763</v>
      </c>
    </row>
    <row r="72" spans="1:9">
      <c r="A72" s="55"/>
      <c r="B72" s="117" t="s">
        <v>492</v>
      </c>
      <c r="C72" s="92">
        <v>26499999.990000006</v>
      </c>
      <c r="D72" s="90">
        <v>29467564.649999991</v>
      </c>
      <c r="E72" s="90">
        <v>29467564.649999991</v>
      </c>
      <c r="F72" s="90">
        <v>27640863.949999999</v>
      </c>
      <c r="G72" s="150"/>
      <c r="H72" s="58">
        <f t="shared" si="2"/>
        <v>93.80097839201656</v>
      </c>
      <c r="I72" s="58">
        <f t="shared" si="3"/>
        <v>93.80097839201656</v>
      </c>
    </row>
    <row r="73" spans="1:9">
      <c r="A73" s="55"/>
      <c r="B73" s="117" t="s">
        <v>220</v>
      </c>
      <c r="C73" s="92">
        <v>22666996.949999996</v>
      </c>
      <c r="D73" s="90">
        <v>38695519.910000011</v>
      </c>
      <c r="E73" s="90">
        <v>38695519.910000011</v>
      </c>
      <c r="F73" s="90">
        <v>32778568.320000023</v>
      </c>
      <c r="G73" s="150"/>
      <c r="H73" s="58">
        <f t="shared" si="2"/>
        <v>84.708949243318273</v>
      </c>
      <c r="I73" s="58">
        <f t="shared" si="3"/>
        <v>84.708949243318273</v>
      </c>
    </row>
    <row r="74" spans="1:9">
      <c r="A74" s="55"/>
      <c r="B74" s="60" t="s">
        <v>491</v>
      </c>
      <c r="C74" s="92">
        <v>326300000</v>
      </c>
      <c r="D74" s="90">
        <v>333509492.50999987</v>
      </c>
      <c r="E74" s="90">
        <v>333509492.50999987</v>
      </c>
      <c r="F74" s="90">
        <v>326848931.32999992</v>
      </c>
      <c r="G74" s="150"/>
      <c r="H74" s="58">
        <f t="shared" si="2"/>
        <v>98.002887075305594</v>
      </c>
      <c r="I74" s="58">
        <f t="shared" si="3"/>
        <v>98.002887075305594</v>
      </c>
    </row>
    <row r="75" spans="1:9">
      <c r="A75" s="47" t="s">
        <v>167</v>
      </c>
      <c r="B75" s="117"/>
      <c r="C75" s="89">
        <f>SUM(C76:C79)</f>
        <v>2571100228.8338928</v>
      </c>
      <c r="D75" s="89">
        <f>SUM(D76:D79)</f>
        <v>2605020249.1691065</v>
      </c>
      <c r="E75" s="89">
        <f>SUM(E76:E79)</f>
        <v>2605020249.1691065</v>
      </c>
      <c r="F75" s="89">
        <f>SUM(F76:F79)</f>
        <v>2590911078.0995522</v>
      </c>
      <c r="G75" s="89"/>
      <c r="H75" s="50">
        <f t="shared" ref="H75:H106" si="4">IFERROR(+F75/D75*100,"n.a.")</f>
        <v>99.458385359036868</v>
      </c>
      <c r="I75" s="50">
        <f t="shared" ref="I75:I106" si="5">IFERROR(+F75/E75*100,"n.a.")</f>
        <v>99.458385359036868</v>
      </c>
    </row>
    <row r="76" spans="1:9">
      <c r="A76" s="55"/>
      <c r="B76" s="117" t="s">
        <v>203</v>
      </c>
      <c r="C76" s="92">
        <v>2987638</v>
      </c>
      <c r="D76" s="90">
        <v>2987638</v>
      </c>
      <c r="E76" s="90">
        <v>2987638</v>
      </c>
      <c r="F76" s="90">
        <v>2639935</v>
      </c>
      <c r="G76" s="91"/>
      <c r="H76" s="58">
        <f t="shared" si="4"/>
        <v>88.36194344830264</v>
      </c>
      <c r="I76" s="58">
        <f t="shared" si="5"/>
        <v>88.36194344830264</v>
      </c>
    </row>
    <row r="77" spans="1:9" ht="30">
      <c r="A77" s="55"/>
      <c r="B77" s="117" t="s">
        <v>490</v>
      </c>
      <c r="C77" s="92">
        <v>1079244528.2964544</v>
      </c>
      <c r="D77" s="90">
        <v>810129887.51628041</v>
      </c>
      <c r="E77" s="90">
        <v>810129887.51628041</v>
      </c>
      <c r="F77" s="90">
        <v>805920991.15222883</v>
      </c>
      <c r="G77" s="153"/>
      <c r="H77" s="58">
        <f t="shared" si="4"/>
        <v>99.480466474708734</v>
      </c>
      <c r="I77" s="58">
        <f t="shared" si="5"/>
        <v>99.480466474708734</v>
      </c>
    </row>
    <row r="78" spans="1:9">
      <c r="A78" s="55"/>
      <c r="B78" s="117" t="s">
        <v>273</v>
      </c>
      <c r="C78" s="92">
        <v>475394841.04865265</v>
      </c>
      <c r="D78" s="90">
        <v>374657116.79267931</v>
      </c>
      <c r="E78" s="90">
        <v>374657116.79267931</v>
      </c>
      <c r="F78" s="90">
        <v>366452729.76717645</v>
      </c>
      <c r="G78" s="153"/>
      <c r="H78" s="58">
        <f t="shared" si="4"/>
        <v>97.810161169301153</v>
      </c>
      <c r="I78" s="58">
        <f t="shared" si="5"/>
        <v>97.810161169301153</v>
      </c>
    </row>
    <row r="79" spans="1:9">
      <c r="A79" s="55"/>
      <c r="B79" s="117" t="s">
        <v>166</v>
      </c>
      <c r="C79" s="92">
        <v>1013473221.4887859</v>
      </c>
      <c r="D79" s="90">
        <v>1417245606.860147</v>
      </c>
      <c r="E79" s="90">
        <v>1417245606.860147</v>
      </c>
      <c r="F79" s="90">
        <v>1415897422.1801469</v>
      </c>
      <c r="G79" s="153"/>
      <c r="H79" s="58">
        <f t="shared" si="4"/>
        <v>99.904872897578642</v>
      </c>
      <c r="I79" s="58">
        <f t="shared" si="5"/>
        <v>99.904872897578642</v>
      </c>
    </row>
    <row r="80" spans="1:9">
      <c r="A80" s="47" t="s">
        <v>72</v>
      </c>
      <c r="B80" s="115"/>
      <c r="C80" s="93">
        <f>SUM(C81:C84)</f>
        <v>298733999.07715595</v>
      </c>
      <c r="D80" s="93">
        <f>SUM(D81:D84)</f>
        <v>333925938.73409295</v>
      </c>
      <c r="E80" s="93">
        <f>SUM(E81:E84)</f>
        <v>333925938.73409295</v>
      </c>
      <c r="F80" s="93">
        <f>SUM(F81:F84)</f>
        <v>330766990.83911645</v>
      </c>
      <c r="G80" s="93"/>
      <c r="H80" s="50">
        <f t="shared" si="4"/>
        <v>99.053997450167543</v>
      </c>
      <c r="I80" s="50">
        <f t="shared" si="5"/>
        <v>99.053997450167543</v>
      </c>
    </row>
    <row r="81" spans="1:10">
      <c r="A81" s="55"/>
      <c r="B81" s="117" t="s">
        <v>165</v>
      </c>
      <c r="C81" s="92">
        <v>628606.78</v>
      </c>
      <c r="D81" s="90">
        <v>1436671.1368</v>
      </c>
      <c r="E81" s="90">
        <v>1436671.1368</v>
      </c>
      <c r="F81" s="90">
        <v>1434300.8603999999</v>
      </c>
      <c r="G81" s="150"/>
      <c r="H81" s="58">
        <f t="shared" si="4"/>
        <v>99.83501607714625</v>
      </c>
      <c r="I81" s="58">
        <f t="shared" si="5"/>
        <v>99.83501607714625</v>
      </c>
      <c r="J81" s="154"/>
    </row>
    <row r="82" spans="1:10">
      <c r="A82" s="55"/>
      <c r="B82" s="117" t="s">
        <v>269</v>
      </c>
      <c r="C82" s="92">
        <v>83688796.799999997</v>
      </c>
      <c r="D82" s="90">
        <v>83688796.799999997</v>
      </c>
      <c r="E82" s="90">
        <v>83688796.799999997</v>
      </c>
      <c r="F82" s="90">
        <v>82925096.620000005</v>
      </c>
      <c r="G82" s="150"/>
      <c r="H82" s="58">
        <f t="shared" si="4"/>
        <v>99.087452312374509</v>
      </c>
      <c r="I82" s="58">
        <f t="shared" si="5"/>
        <v>99.087452312374509</v>
      </c>
      <c r="J82" s="154"/>
    </row>
    <row r="83" spans="1:10">
      <c r="A83" s="55"/>
      <c r="B83" s="117" t="s">
        <v>211</v>
      </c>
      <c r="C83" s="92">
        <v>138999999.82715592</v>
      </c>
      <c r="D83" s="90">
        <v>139515838.87702295</v>
      </c>
      <c r="E83" s="90">
        <v>139515838.87702295</v>
      </c>
      <c r="F83" s="90">
        <v>138295487.0056864</v>
      </c>
      <c r="G83" s="149"/>
      <c r="H83" s="58">
        <f t="shared" si="4"/>
        <v>99.125295105445161</v>
      </c>
      <c r="I83" s="58">
        <f t="shared" si="5"/>
        <v>99.125295105445161</v>
      </c>
      <c r="J83" s="27"/>
    </row>
    <row r="84" spans="1:10">
      <c r="A84" s="55"/>
      <c r="B84" s="117" t="s">
        <v>266</v>
      </c>
      <c r="C84" s="92">
        <v>75416595.670000002</v>
      </c>
      <c r="D84" s="90">
        <v>109284631.92027</v>
      </c>
      <c r="E84" s="90">
        <v>109284631.92027</v>
      </c>
      <c r="F84" s="90">
        <v>108112106.35303001</v>
      </c>
      <c r="G84" s="150"/>
      <c r="H84" s="58">
        <f t="shared" si="4"/>
        <v>98.927090162050035</v>
      </c>
      <c r="I84" s="58">
        <f t="shared" si="5"/>
        <v>98.927090162050035</v>
      </c>
    </row>
    <row r="85" spans="1:10">
      <c r="A85" s="47" t="s">
        <v>75</v>
      </c>
      <c r="B85" s="117"/>
      <c r="C85" s="93">
        <f>SUM(C86:C92)</f>
        <v>136476143.25999999</v>
      </c>
      <c r="D85" s="93">
        <f>SUM(D86:D92)</f>
        <v>137168629.73999998</v>
      </c>
      <c r="E85" s="93">
        <f>SUM(E86:E92)</f>
        <v>137168629.73999998</v>
      </c>
      <c r="F85" s="93">
        <f>SUM(F86:F92)</f>
        <v>131822830.94999997</v>
      </c>
      <c r="G85" s="93"/>
      <c r="H85" s="50">
        <f t="shared" si="4"/>
        <v>96.102754106290305</v>
      </c>
      <c r="I85" s="50">
        <f t="shared" si="5"/>
        <v>96.102754106290305</v>
      </c>
    </row>
    <row r="86" spans="1:10">
      <c r="A86" s="55"/>
      <c r="B86" s="117" t="s">
        <v>489</v>
      </c>
      <c r="C86" s="92">
        <v>70472625</v>
      </c>
      <c r="D86" s="90">
        <v>67503606.73999998</v>
      </c>
      <c r="E86" s="90">
        <v>67503606.73999998</v>
      </c>
      <c r="F86" s="90">
        <v>67410947.149999976</v>
      </c>
      <c r="G86" s="150"/>
      <c r="H86" s="58">
        <f t="shared" si="4"/>
        <v>99.862733867899991</v>
      </c>
      <c r="I86" s="58">
        <f t="shared" si="5"/>
        <v>99.862733867899991</v>
      </c>
    </row>
    <row r="87" spans="1:10" ht="30">
      <c r="A87" s="55"/>
      <c r="B87" s="117" t="s">
        <v>488</v>
      </c>
      <c r="C87" s="92">
        <v>52629411.260000005</v>
      </c>
      <c r="D87" s="90">
        <v>52839350.549999997</v>
      </c>
      <c r="E87" s="90">
        <v>52839350.549999997</v>
      </c>
      <c r="F87" s="90">
        <v>52636081.849999994</v>
      </c>
      <c r="G87" s="150"/>
      <c r="H87" s="58">
        <f t="shared" si="4"/>
        <v>99.615308102987271</v>
      </c>
      <c r="I87" s="58">
        <f t="shared" si="5"/>
        <v>99.615308102987271</v>
      </c>
    </row>
    <row r="88" spans="1:10" ht="30">
      <c r="A88" s="55"/>
      <c r="B88" s="117" t="s">
        <v>487</v>
      </c>
      <c r="C88" s="92">
        <v>3873160</v>
      </c>
      <c r="D88" s="90">
        <v>7571809.1499999994</v>
      </c>
      <c r="E88" s="90">
        <v>7571809.1499999994</v>
      </c>
      <c r="F88" s="90">
        <v>6532316.7199999997</v>
      </c>
      <c r="G88" s="150"/>
      <c r="H88" s="58">
        <f t="shared" si="4"/>
        <v>86.271544760210972</v>
      </c>
      <c r="I88" s="58">
        <f t="shared" si="5"/>
        <v>86.271544760210972</v>
      </c>
    </row>
    <row r="89" spans="1:10">
      <c r="A89" s="55"/>
      <c r="B89" s="117" t="s">
        <v>486</v>
      </c>
      <c r="C89" s="92">
        <v>325627</v>
      </c>
      <c r="D89" s="90">
        <v>325627</v>
      </c>
      <c r="E89" s="90">
        <v>325627</v>
      </c>
      <c r="F89" s="90">
        <v>325627</v>
      </c>
      <c r="G89" s="150"/>
      <c r="H89" s="58">
        <f t="shared" si="4"/>
        <v>100</v>
      </c>
      <c r="I89" s="58">
        <f t="shared" si="5"/>
        <v>100</v>
      </c>
    </row>
    <row r="90" spans="1:10">
      <c r="A90" s="55"/>
      <c r="B90" s="117" t="s">
        <v>485</v>
      </c>
      <c r="C90" s="92">
        <v>4733320</v>
      </c>
      <c r="D90" s="90">
        <v>4733320</v>
      </c>
      <c r="E90" s="90">
        <v>4733320</v>
      </c>
      <c r="F90" s="90">
        <v>1223227.0599999998</v>
      </c>
      <c r="G90" s="150"/>
      <c r="H90" s="58">
        <f t="shared" si="4"/>
        <v>25.842898008163402</v>
      </c>
      <c r="I90" s="58">
        <f t="shared" si="5"/>
        <v>25.842898008163402</v>
      </c>
    </row>
    <row r="91" spans="1:10">
      <c r="A91" s="55"/>
      <c r="B91" s="117" t="s">
        <v>484</v>
      </c>
      <c r="C91" s="92">
        <v>442000</v>
      </c>
      <c r="D91" s="90">
        <v>442000</v>
      </c>
      <c r="E91" s="90">
        <v>442000</v>
      </c>
      <c r="F91" s="90">
        <v>429505.8</v>
      </c>
      <c r="G91" s="150"/>
      <c r="H91" s="58">
        <f t="shared" si="4"/>
        <v>97.173257918552039</v>
      </c>
      <c r="I91" s="58">
        <f t="shared" si="5"/>
        <v>97.173257918552039</v>
      </c>
    </row>
    <row r="92" spans="1:10">
      <c r="A92" s="55"/>
      <c r="B92" s="60" t="s">
        <v>203</v>
      </c>
      <c r="C92" s="92">
        <v>4000000</v>
      </c>
      <c r="D92" s="90">
        <v>3752916.3</v>
      </c>
      <c r="E92" s="90">
        <v>3752916.3</v>
      </c>
      <c r="F92" s="90">
        <v>3265125.37</v>
      </c>
      <c r="G92" s="150"/>
      <c r="H92" s="58">
        <f t="shared" si="4"/>
        <v>87.002349879212602</v>
      </c>
      <c r="I92" s="58">
        <f t="shared" si="5"/>
        <v>87.002349879212602</v>
      </c>
    </row>
    <row r="93" spans="1:10">
      <c r="A93" s="47" t="s">
        <v>483</v>
      </c>
      <c r="B93" s="117"/>
      <c r="C93" s="73">
        <f>SUM(C94:C97)</f>
        <v>8250296.5450000037</v>
      </c>
      <c r="D93" s="73">
        <f>SUM(D94:D97)</f>
        <v>10041254.127924997</v>
      </c>
      <c r="E93" s="73">
        <f>SUM(E94:E97)</f>
        <v>9991253.5279249977</v>
      </c>
      <c r="F93" s="73">
        <f>SUM(F94:F97)</f>
        <v>9690040.0499749966</v>
      </c>
      <c r="G93" s="73"/>
      <c r="H93" s="50">
        <f t="shared" si="4"/>
        <v>96.502288723345174</v>
      </c>
      <c r="I93" s="50">
        <f t="shared" si="5"/>
        <v>96.985228358902859</v>
      </c>
    </row>
    <row r="94" spans="1:10" ht="30">
      <c r="A94" s="55"/>
      <c r="B94" s="117" t="s">
        <v>482</v>
      </c>
      <c r="C94" s="92">
        <v>99760</v>
      </c>
      <c r="D94" s="90">
        <v>99760</v>
      </c>
      <c r="E94" s="90">
        <v>99760</v>
      </c>
      <c r="F94" s="90">
        <v>99760</v>
      </c>
      <c r="G94" s="149"/>
      <c r="H94" s="58">
        <f t="shared" si="4"/>
        <v>100</v>
      </c>
      <c r="I94" s="58">
        <f t="shared" si="5"/>
        <v>100</v>
      </c>
    </row>
    <row r="95" spans="1:10">
      <c r="A95" s="55"/>
      <c r="B95" s="60" t="s">
        <v>203</v>
      </c>
      <c r="C95" s="92">
        <v>7000536.5450000037</v>
      </c>
      <c r="D95" s="90">
        <v>8791494.1279249974</v>
      </c>
      <c r="E95" s="90">
        <v>8791494.1279249974</v>
      </c>
      <c r="F95" s="90">
        <v>8490280.6499749962</v>
      </c>
      <c r="G95" s="153"/>
      <c r="H95" s="58">
        <f t="shared" si="4"/>
        <v>96.573807892412304</v>
      </c>
      <c r="I95" s="58">
        <f t="shared" si="5"/>
        <v>96.573807892412304</v>
      </c>
    </row>
    <row r="96" spans="1:10">
      <c r="A96" s="55"/>
      <c r="B96" s="60" t="s">
        <v>481</v>
      </c>
      <c r="C96" s="92">
        <v>1000000</v>
      </c>
      <c r="D96" s="90">
        <v>1000000</v>
      </c>
      <c r="E96" s="90">
        <v>949999.4</v>
      </c>
      <c r="F96" s="90">
        <v>949999.4</v>
      </c>
      <c r="G96" s="149"/>
      <c r="H96" s="58">
        <f t="shared" si="4"/>
        <v>94.999940000000009</v>
      </c>
      <c r="I96" s="58">
        <f t="shared" si="5"/>
        <v>100</v>
      </c>
    </row>
    <row r="97" spans="1:9" ht="30">
      <c r="A97" s="55"/>
      <c r="B97" s="117" t="s">
        <v>480</v>
      </c>
      <c r="C97" s="92">
        <v>150000</v>
      </c>
      <c r="D97" s="90">
        <v>150000</v>
      </c>
      <c r="E97" s="90">
        <v>150000</v>
      </c>
      <c r="F97" s="90">
        <v>150000</v>
      </c>
      <c r="G97" s="149"/>
      <c r="H97" s="58">
        <f t="shared" si="4"/>
        <v>100</v>
      </c>
      <c r="I97" s="58">
        <f t="shared" si="5"/>
        <v>100</v>
      </c>
    </row>
    <row r="98" spans="1:9">
      <c r="A98" s="47" t="s">
        <v>164</v>
      </c>
      <c r="B98" s="117"/>
      <c r="C98" s="89">
        <f>C99</f>
        <v>445009</v>
      </c>
      <c r="D98" s="89">
        <f>D99</f>
        <v>420742.39</v>
      </c>
      <c r="E98" s="89">
        <f>E99</f>
        <v>420742.39</v>
      </c>
      <c r="F98" s="89">
        <f>F99</f>
        <v>420742.39</v>
      </c>
      <c r="G98" s="89"/>
      <c r="H98" s="50">
        <f t="shared" si="4"/>
        <v>100</v>
      </c>
      <c r="I98" s="50">
        <f t="shared" si="5"/>
        <v>100</v>
      </c>
    </row>
    <row r="99" spans="1:9" ht="30">
      <c r="A99" s="55"/>
      <c r="B99" s="117" t="s">
        <v>479</v>
      </c>
      <c r="C99" s="92">
        <v>445009</v>
      </c>
      <c r="D99" s="90">
        <v>420742.39</v>
      </c>
      <c r="E99" s="90">
        <v>420742.39</v>
      </c>
      <c r="F99" s="90">
        <v>420742.39</v>
      </c>
      <c r="G99" s="149"/>
      <c r="H99" s="58">
        <f t="shared" si="4"/>
        <v>100</v>
      </c>
      <c r="I99" s="58">
        <f t="shared" si="5"/>
        <v>100</v>
      </c>
    </row>
    <row r="100" spans="1:9">
      <c r="A100" s="47" t="s">
        <v>478</v>
      </c>
      <c r="B100" s="117"/>
      <c r="C100" s="93">
        <f>SUM(C101:C107)</f>
        <v>20050058093.682285</v>
      </c>
      <c r="D100" s="93">
        <f>SUM(D101:D107)</f>
        <v>18663354932.299744</v>
      </c>
      <c r="E100" s="93">
        <f>SUM(E101:E107)</f>
        <v>18663354932.299744</v>
      </c>
      <c r="F100" s="93">
        <f>SUM(F101:F107)</f>
        <v>18385456350.899689</v>
      </c>
      <c r="G100" s="93"/>
      <c r="H100" s="50">
        <f t="shared" si="4"/>
        <v>98.510993428522809</v>
      </c>
      <c r="I100" s="50">
        <f t="shared" si="5"/>
        <v>98.510993428522809</v>
      </c>
    </row>
    <row r="101" spans="1:9">
      <c r="A101" s="55"/>
      <c r="B101" s="117" t="s">
        <v>216</v>
      </c>
      <c r="C101" s="92">
        <v>198653204</v>
      </c>
      <c r="D101" s="90">
        <v>42320293.869999997</v>
      </c>
      <c r="E101" s="90">
        <v>42320293.869999997</v>
      </c>
      <c r="F101" s="90">
        <v>40742889.379999988</v>
      </c>
      <c r="G101" s="153"/>
      <c r="H101" s="58">
        <f t="shared" si="4"/>
        <v>96.272699582745105</v>
      </c>
      <c r="I101" s="58">
        <f t="shared" si="5"/>
        <v>96.272699582745105</v>
      </c>
    </row>
    <row r="102" spans="1:9">
      <c r="A102" s="55"/>
      <c r="B102" s="60" t="s">
        <v>160</v>
      </c>
      <c r="C102" s="92">
        <v>730601584.52999997</v>
      </c>
      <c r="D102" s="90">
        <v>763581724.37099981</v>
      </c>
      <c r="E102" s="90">
        <v>763581724.37099981</v>
      </c>
      <c r="F102" s="90">
        <v>758782914.18749976</v>
      </c>
      <c r="G102" s="153"/>
      <c r="H102" s="58">
        <f t="shared" si="4"/>
        <v>99.371539413485436</v>
      </c>
      <c r="I102" s="58">
        <f t="shared" si="5"/>
        <v>99.371539413485436</v>
      </c>
    </row>
    <row r="103" spans="1:9">
      <c r="A103" s="55"/>
      <c r="B103" s="60" t="s">
        <v>212</v>
      </c>
      <c r="C103" s="92">
        <v>128865262.154</v>
      </c>
      <c r="D103" s="90">
        <v>181485408.90400004</v>
      </c>
      <c r="E103" s="90">
        <v>181485408.90400004</v>
      </c>
      <c r="F103" s="90">
        <v>171209222.12142</v>
      </c>
      <c r="G103" s="153"/>
      <c r="H103" s="58">
        <f t="shared" si="4"/>
        <v>94.337733901232895</v>
      </c>
      <c r="I103" s="58">
        <f t="shared" si="5"/>
        <v>94.337733901232895</v>
      </c>
    </row>
    <row r="104" spans="1:9">
      <c r="A104" s="55"/>
      <c r="B104" s="60" t="s">
        <v>211</v>
      </c>
      <c r="C104" s="92">
        <v>0</v>
      </c>
      <c r="D104" s="90">
        <v>329893386.66000003</v>
      </c>
      <c r="E104" s="90">
        <v>329893386.66000003</v>
      </c>
      <c r="F104" s="90">
        <v>298054296.09999996</v>
      </c>
      <c r="G104" s="153"/>
      <c r="H104" s="58">
        <f t="shared" si="4"/>
        <v>90.348672678056872</v>
      </c>
      <c r="I104" s="58">
        <f t="shared" si="5"/>
        <v>90.348672678056872</v>
      </c>
    </row>
    <row r="105" spans="1:9" ht="30">
      <c r="A105" s="55"/>
      <c r="B105" s="117" t="s">
        <v>214</v>
      </c>
      <c r="C105" s="92">
        <v>263079298</v>
      </c>
      <c r="D105" s="90">
        <v>263079298.00000003</v>
      </c>
      <c r="E105" s="90">
        <v>263079298.00000003</v>
      </c>
      <c r="F105" s="90">
        <v>261865078.91999999</v>
      </c>
      <c r="G105" s="153"/>
      <c r="H105" s="58">
        <f t="shared" si="4"/>
        <v>99.538458902228015</v>
      </c>
      <c r="I105" s="58">
        <f t="shared" si="5"/>
        <v>99.538458902228015</v>
      </c>
    </row>
    <row r="106" spans="1:9" ht="30">
      <c r="A106" s="55"/>
      <c r="B106" s="117" t="s">
        <v>210</v>
      </c>
      <c r="C106" s="92">
        <v>4070264507</v>
      </c>
      <c r="D106" s="90">
        <v>3738219507.6700006</v>
      </c>
      <c r="E106" s="90">
        <v>3738219507.6700006</v>
      </c>
      <c r="F106" s="90">
        <v>3621668597.0799999</v>
      </c>
      <c r="G106" s="153"/>
      <c r="H106" s="58">
        <f t="shared" si="4"/>
        <v>96.882181200144515</v>
      </c>
      <c r="I106" s="58">
        <f t="shared" si="5"/>
        <v>96.882181200144515</v>
      </c>
    </row>
    <row r="107" spans="1:9">
      <c r="A107" s="55"/>
      <c r="B107" s="60" t="s">
        <v>260</v>
      </c>
      <c r="C107" s="92">
        <v>14658594237.998285</v>
      </c>
      <c r="D107" s="90">
        <v>13344775312.824745</v>
      </c>
      <c r="E107" s="90">
        <v>13344775312.824745</v>
      </c>
      <c r="F107" s="90">
        <v>13233133353.110771</v>
      </c>
      <c r="G107" s="153"/>
      <c r="H107" s="58">
        <f t="shared" ref="H107:H138" si="6">IFERROR(+F107/D107*100,"n.a.")</f>
        <v>99.163403226379671</v>
      </c>
      <c r="I107" s="58">
        <f t="shared" ref="I107:I138" si="7">IFERROR(+F107/E107*100,"n.a.")</f>
        <v>99.163403226379671</v>
      </c>
    </row>
    <row r="108" spans="1:9">
      <c r="A108" s="47" t="s">
        <v>477</v>
      </c>
      <c r="B108" s="117"/>
      <c r="C108" s="93">
        <f>SUM(C109:C109)</f>
        <v>7500000</v>
      </c>
      <c r="D108" s="93">
        <f>SUM(D109:D109)</f>
        <v>7569950.3399999999</v>
      </c>
      <c r="E108" s="93">
        <f>SUM(E109:E109)</f>
        <v>7569950.3399999999</v>
      </c>
      <c r="F108" s="93">
        <f>SUM(F109:F109)</f>
        <v>6991620.7799999993</v>
      </c>
      <c r="G108" s="93"/>
      <c r="H108" s="50">
        <f t="shared" si="6"/>
        <v>92.360193475192602</v>
      </c>
      <c r="I108" s="50">
        <f t="shared" si="7"/>
        <v>92.360193475192602</v>
      </c>
    </row>
    <row r="109" spans="1:9">
      <c r="A109" s="55"/>
      <c r="B109" s="117" t="s">
        <v>476</v>
      </c>
      <c r="C109" s="90">
        <v>7500000</v>
      </c>
      <c r="D109" s="90">
        <v>7569950.3399999999</v>
      </c>
      <c r="E109" s="90">
        <v>7569950.3399999999</v>
      </c>
      <c r="F109" s="56">
        <v>6991620.7799999993</v>
      </c>
      <c r="G109" s="56"/>
      <c r="H109" s="58">
        <f t="shared" si="6"/>
        <v>92.360193475192602</v>
      </c>
      <c r="I109" s="58">
        <f t="shared" si="7"/>
        <v>92.360193475192602</v>
      </c>
    </row>
    <row r="110" spans="1:9">
      <c r="A110" s="47" t="s">
        <v>475</v>
      </c>
      <c r="B110" s="115"/>
      <c r="C110" s="89">
        <f>SUM(C111:C113)</f>
        <v>116650000.00000003</v>
      </c>
      <c r="D110" s="89">
        <f>SUM(D111:D113)</f>
        <v>116650000.00000003</v>
      </c>
      <c r="E110" s="89">
        <f>SUM(E111:E113)</f>
        <v>116650000.00000003</v>
      </c>
      <c r="F110" s="89">
        <f>SUM(F111:F113)</f>
        <v>108883019.19000001</v>
      </c>
      <c r="G110" s="89"/>
      <c r="H110" s="151">
        <f t="shared" si="6"/>
        <v>93.341636682383182</v>
      </c>
      <c r="I110" s="151">
        <f t="shared" si="7"/>
        <v>93.341636682383182</v>
      </c>
    </row>
    <row r="111" spans="1:9" ht="30">
      <c r="A111" s="55"/>
      <c r="B111" s="117" t="s">
        <v>474</v>
      </c>
      <c r="C111" s="92">
        <v>100000000.00000003</v>
      </c>
      <c r="D111" s="90">
        <v>100000000.00000003</v>
      </c>
      <c r="E111" s="90">
        <v>100000000.00000003</v>
      </c>
      <c r="F111" s="90">
        <v>95630501.330000013</v>
      </c>
      <c r="G111" s="56"/>
      <c r="H111" s="58">
        <f t="shared" si="6"/>
        <v>95.630501329999987</v>
      </c>
      <c r="I111" s="58">
        <f t="shared" si="7"/>
        <v>95.630501329999987</v>
      </c>
    </row>
    <row r="112" spans="1:9">
      <c r="A112" s="55"/>
      <c r="B112" s="117" t="s">
        <v>473</v>
      </c>
      <c r="C112" s="90">
        <v>6650000</v>
      </c>
      <c r="D112" s="90">
        <v>6650000</v>
      </c>
      <c r="E112" s="90">
        <v>6650000</v>
      </c>
      <c r="F112" s="56">
        <v>6558930.8500000006</v>
      </c>
      <c r="G112" s="56"/>
      <c r="H112" s="58">
        <f t="shared" si="6"/>
        <v>98.630539097744375</v>
      </c>
      <c r="I112" s="58">
        <f t="shared" si="7"/>
        <v>98.630539097744375</v>
      </c>
    </row>
    <row r="113" spans="1:9" ht="45">
      <c r="A113" s="55"/>
      <c r="B113" s="60" t="s">
        <v>472</v>
      </c>
      <c r="C113" s="90">
        <v>10000000</v>
      </c>
      <c r="D113" s="90">
        <v>10000000</v>
      </c>
      <c r="E113" s="90">
        <v>10000000</v>
      </c>
      <c r="F113" s="56">
        <v>6693587.0099999998</v>
      </c>
      <c r="G113" s="56"/>
      <c r="H113" s="58">
        <f t="shared" si="6"/>
        <v>66.935870099999988</v>
      </c>
      <c r="I113" s="58">
        <f t="shared" si="7"/>
        <v>66.935870099999988</v>
      </c>
    </row>
    <row r="114" spans="1:9">
      <c r="A114" s="155" t="s">
        <v>471</v>
      </c>
      <c r="B114" s="160"/>
      <c r="C114" s="89">
        <f>SUM(C115:C116)</f>
        <v>40863494</v>
      </c>
      <c r="D114" s="89">
        <f>SUM(D115:D116)</f>
        <v>44877253.140000008</v>
      </c>
      <c r="E114" s="89">
        <f>SUM(E115:E116)</f>
        <v>44877253.140000008</v>
      </c>
      <c r="F114" s="89">
        <f>SUM(F115:F116)</f>
        <v>41916355.439999998</v>
      </c>
      <c r="G114" s="89"/>
      <c r="H114" s="50">
        <f t="shared" si="6"/>
        <v>93.402230544808234</v>
      </c>
      <c r="I114" s="50">
        <f t="shared" si="7"/>
        <v>93.402230544808234</v>
      </c>
    </row>
    <row r="115" spans="1:9" ht="45">
      <c r="A115" s="67"/>
      <c r="B115" s="156" t="s">
        <v>470</v>
      </c>
      <c r="C115" s="92">
        <v>35536697</v>
      </c>
      <c r="D115" s="90">
        <v>39505024.620000005</v>
      </c>
      <c r="E115" s="90">
        <v>39505024.620000005</v>
      </c>
      <c r="F115" s="90">
        <v>37261151.640000001</v>
      </c>
      <c r="G115" s="150"/>
      <c r="H115" s="58">
        <f t="shared" si="6"/>
        <v>94.320031435029122</v>
      </c>
      <c r="I115" s="58">
        <f t="shared" si="7"/>
        <v>94.320031435029122</v>
      </c>
    </row>
    <row r="116" spans="1:9">
      <c r="A116" s="67"/>
      <c r="B116" s="156" t="s">
        <v>203</v>
      </c>
      <c r="C116" s="92">
        <v>5326797</v>
      </c>
      <c r="D116" s="90">
        <v>5372228.5200000005</v>
      </c>
      <c r="E116" s="90">
        <v>5372228.5200000005</v>
      </c>
      <c r="F116" s="90">
        <v>4655203.8</v>
      </c>
      <c r="G116" s="150"/>
      <c r="H116" s="58">
        <f t="shared" si="6"/>
        <v>86.653123236835043</v>
      </c>
      <c r="I116" s="58">
        <f t="shared" si="7"/>
        <v>86.653123236835043</v>
      </c>
    </row>
    <row r="117" spans="1:9">
      <c r="A117" s="155" t="s">
        <v>84</v>
      </c>
      <c r="B117" s="160"/>
      <c r="C117" s="89">
        <f>SUM(C118:C119)</f>
        <v>4190149974</v>
      </c>
      <c r="D117" s="89">
        <f>SUM(D118:D119)</f>
        <v>4181649974</v>
      </c>
      <c r="E117" s="89">
        <f>SUM(E118:E119)</f>
        <v>4181649974</v>
      </c>
      <c r="F117" s="89">
        <f>SUM(F118:F119)</f>
        <v>4181649974</v>
      </c>
      <c r="G117" s="89"/>
      <c r="H117" s="50">
        <f t="shared" si="6"/>
        <v>100</v>
      </c>
      <c r="I117" s="50">
        <f t="shared" si="7"/>
        <v>100</v>
      </c>
    </row>
    <row r="118" spans="1:9" ht="30">
      <c r="A118" s="67"/>
      <c r="B118" s="160" t="s">
        <v>251</v>
      </c>
      <c r="C118" s="92">
        <v>90000000</v>
      </c>
      <c r="D118" s="90">
        <v>81500000</v>
      </c>
      <c r="E118" s="90">
        <v>81500000</v>
      </c>
      <c r="F118" s="90">
        <v>81500000</v>
      </c>
      <c r="G118" s="153"/>
      <c r="H118" s="58">
        <f t="shared" si="6"/>
        <v>100</v>
      </c>
      <c r="I118" s="58">
        <f t="shared" si="7"/>
        <v>100</v>
      </c>
    </row>
    <row r="119" spans="1:9">
      <c r="A119" s="67"/>
      <c r="B119" s="160" t="s">
        <v>469</v>
      </c>
      <c r="C119" s="92">
        <v>4100149974</v>
      </c>
      <c r="D119" s="90">
        <v>4100149974</v>
      </c>
      <c r="E119" s="90">
        <v>4100149974</v>
      </c>
      <c r="F119" s="90">
        <v>4100149974</v>
      </c>
      <c r="G119" s="153"/>
      <c r="H119" s="58">
        <f t="shared" si="6"/>
        <v>100</v>
      </c>
      <c r="I119" s="58">
        <f t="shared" si="7"/>
        <v>100</v>
      </c>
    </row>
    <row r="120" spans="1:9">
      <c r="A120" s="155" t="s">
        <v>468</v>
      </c>
      <c r="B120" s="160"/>
      <c r="C120" s="89">
        <f>SUM(C121:C121)</f>
        <v>81173271</v>
      </c>
      <c r="D120" s="89">
        <f>SUM(D121:D121)</f>
        <v>81173271</v>
      </c>
      <c r="E120" s="89">
        <f>SUM(E121:E121)</f>
        <v>81173271</v>
      </c>
      <c r="F120" s="89">
        <f>SUM(F121:F121)</f>
        <v>81173271</v>
      </c>
      <c r="G120" s="89"/>
      <c r="H120" s="50">
        <f t="shared" si="6"/>
        <v>100</v>
      </c>
      <c r="I120" s="50">
        <f t="shared" si="7"/>
        <v>100</v>
      </c>
    </row>
    <row r="121" spans="1:9">
      <c r="A121" s="67"/>
      <c r="B121" s="60" t="s">
        <v>467</v>
      </c>
      <c r="C121" s="92">
        <v>81173271</v>
      </c>
      <c r="D121" s="90">
        <v>81173271</v>
      </c>
      <c r="E121" s="90">
        <v>81173271</v>
      </c>
      <c r="F121" s="90">
        <v>81173271</v>
      </c>
      <c r="G121" s="149"/>
      <c r="H121" s="58">
        <f t="shared" si="6"/>
        <v>100</v>
      </c>
      <c r="I121" s="58">
        <f t="shared" si="7"/>
        <v>100</v>
      </c>
    </row>
    <row r="122" spans="1:9">
      <c r="A122" s="155" t="s">
        <v>466</v>
      </c>
      <c r="B122" s="160"/>
      <c r="C122" s="89">
        <f>+C123</f>
        <v>8834312</v>
      </c>
      <c r="D122" s="89">
        <f>+D123</f>
        <v>7955190.3799999999</v>
      </c>
      <c r="E122" s="89">
        <f>+E123</f>
        <v>7955190.3799999999</v>
      </c>
      <c r="F122" s="89">
        <f>+F123</f>
        <v>6058508.0600000005</v>
      </c>
      <c r="G122" s="89"/>
      <c r="H122" s="50">
        <f t="shared" si="6"/>
        <v>76.157926719536292</v>
      </c>
      <c r="I122" s="50">
        <f t="shared" si="7"/>
        <v>76.157926719536292</v>
      </c>
    </row>
    <row r="123" spans="1:9">
      <c r="A123" s="67"/>
      <c r="B123" s="156" t="s">
        <v>203</v>
      </c>
      <c r="C123" s="92">
        <v>8834312</v>
      </c>
      <c r="D123" s="90">
        <v>7955190.3799999999</v>
      </c>
      <c r="E123" s="90">
        <v>7955190.3799999999</v>
      </c>
      <c r="F123" s="90">
        <v>6058508.0600000005</v>
      </c>
      <c r="G123" s="149"/>
      <c r="H123" s="58">
        <f t="shared" si="6"/>
        <v>76.157926719536292</v>
      </c>
      <c r="I123" s="58">
        <f t="shared" si="7"/>
        <v>76.157926719536292</v>
      </c>
    </row>
    <row r="124" spans="1:9">
      <c r="A124" s="155" t="s">
        <v>465</v>
      </c>
      <c r="B124" s="160"/>
      <c r="C124" s="78">
        <f>SUM(C125:C128)</f>
        <v>250000</v>
      </c>
      <c r="D124" s="78">
        <f>SUM(D125:D128)</f>
        <v>250000.00000000003</v>
      </c>
      <c r="E124" s="78">
        <f>SUM(E125:E128)</f>
        <v>250000.00000000003</v>
      </c>
      <c r="F124" s="78">
        <f>SUM(F125:F128)</f>
        <v>221560</v>
      </c>
      <c r="G124" s="157"/>
      <c r="H124" s="50">
        <f t="shared" si="6"/>
        <v>88.623999999999995</v>
      </c>
      <c r="I124" s="50">
        <f t="shared" si="7"/>
        <v>88.623999999999995</v>
      </c>
    </row>
    <row r="125" spans="1:9">
      <c r="A125" s="67"/>
      <c r="B125" s="60" t="s">
        <v>464</v>
      </c>
      <c r="C125" s="92">
        <v>50000</v>
      </c>
      <c r="D125" s="90">
        <v>71163.58</v>
      </c>
      <c r="E125" s="90">
        <v>71163.58</v>
      </c>
      <c r="F125" s="90">
        <v>63068</v>
      </c>
      <c r="G125" s="149"/>
      <c r="H125" s="58">
        <f t="shared" si="6"/>
        <v>88.623984347049429</v>
      </c>
      <c r="I125" s="58">
        <f t="shared" si="7"/>
        <v>88.623984347049429</v>
      </c>
    </row>
    <row r="126" spans="1:9">
      <c r="A126" s="67"/>
      <c r="B126" s="60" t="s">
        <v>463</v>
      </c>
      <c r="C126" s="92">
        <v>50000</v>
      </c>
      <c r="D126" s="90">
        <v>127852.12000000001</v>
      </c>
      <c r="E126" s="90">
        <v>127852.12000000001</v>
      </c>
      <c r="F126" s="90">
        <v>113307</v>
      </c>
      <c r="G126" s="149"/>
      <c r="H126" s="58">
        <f t="shared" si="6"/>
        <v>88.623481566046763</v>
      </c>
      <c r="I126" s="58">
        <f t="shared" si="7"/>
        <v>88.623481566046763</v>
      </c>
    </row>
    <row r="127" spans="1:9">
      <c r="A127" s="67"/>
      <c r="B127" s="60" t="s">
        <v>203</v>
      </c>
      <c r="C127" s="92">
        <v>150000</v>
      </c>
      <c r="D127" s="90">
        <v>42826.82</v>
      </c>
      <c r="E127" s="90">
        <v>42826.82</v>
      </c>
      <c r="F127" s="90">
        <v>37956</v>
      </c>
      <c r="G127" s="149"/>
      <c r="H127" s="58">
        <f t="shared" si="6"/>
        <v>88.626706348965428</v>
      </c>
      <c r="I127" s="58">
        <f t="shared" si="7"/>
        <v>88.626706348965428</v>
      </c>
    </row>
    <row r="128" spans="1:9">
      <c r="A128" s="67"/>
      <c r="B128" s="60" t="s">
        <v>204</v>
      </c>
      <c r="C128" s="92">
        <v>0</v>
      </c>
      <c r="D128" s="90">
        <v>8157.48</v>
      </c>
      <c r="E128" s="90">
        <v>8157.48</v>
      </c>
      <c r="F128" s="90">
        <v>7229</v>
      </c>
      <c r="G128" s="149"/>
      <c r="H128" s="58">
        <f t="shared" si="6"/>
        <v>88.618053614596676</v>
      </c>
      <c r="I128" s="58">
        <f t="shared" si="7"/>
        <v>88.618053614596676</v>
      </c>
    </row>
    <row r="129" spans="1:9">
      <c r="A129" s="155" t="s">
        <v>144</v>
      </c>
      <c r="B129" s="160"/>
      <c r="C129" s="78">
        <f>SUM(C130:C136)</f>
        <v>1322980215</v>
      </c>
      <c r="D129" s="78">
        <f>SUM(D130:D136)</f>
        <v>1370715756.2400002</v>
      </c>
      <c r="E129" s="78">
        <f>SUM(E130:E136)</f>
        <v>1370715756.2400002</v>
      </c>
      <c r="F129" s="78">
        <f>SUM(F130:F136)</f>
        <v>1338312483.45</v>
      </c>
      <c r="G129" s="157"/>
      <c r="H129" s="151">
        <f t="shared" si="6"/>
        <v>97.636032660857026</v>
      </c>
      <c r="I129" s="151">
        <f t="shared" si="7"/>
        <v>97.636032660857026</v>
      </c>
    </row>
    <row r="130" spans="1:9">
      <c r="A130" s="67"/>
      <c r="B130" s="60" t="s">
        <v>462</v>
      </c>
      <c r="C130" s="92">
        <v>7772233</v>
      </c>
      <c r="D130" s="90">
        <v>7772294.0300000003</v>
      </c>
      <c r="E130" s="90">
        <v>7772294.0300000003</v>
      </c>
      <c r="F130" s="90">
        <v>7772294.0300000003</v>
      </c>
      <c r="G130" s="149"/>
      <c r="H130" s="58">
        <f t="shared" si="6"/>
        <v>100</v>
      </c>
      <c r="I130" s="58">
        <f t="shared" si="7"/>
        <v>100</v>
      </c>
    </row>
    <row r="131" spans="1:9">
      <c r="A131" s="67"/>
      <c r="B131" s="60" t="s">
        <v>203</v>
      </c>
      <c r="C131" s="92">
        <v>11251831</v>
      </c>
      <c r="D131" s="90">
        <v>11092273.57</v>
      </c>
      <c r="E131" s="90">
        <v>11092273.57</v>
      </c>
      <c r="F131" s="90">
        <v>10532546.860000001</v>
      </c>
      <c r="G131" s="149"/>
      <c r="H131" s="58">
        <f t="shared" si="6"/>
        <v>94.953904567285221</v>
      </c>
      <c r="I131" s="58">
        <f t="shared" si="7"/>
        <v>94.953904567285221</v>
      </c>
    </row>
    <row r="132" spans="1:9">
      <c r="A132" s="67"/>
      <c r="B132" s="60" t="s">
        <v>204</v>
      </c>
      <c r="C132" s="92">
        <v>7518138</v>
      </c>
      <c r="D132" s="90">
        <v>7690069.4899999993</v>
      </c>
      <c r="E132" s="90">
        <v>7690069.4899999993</v>
      </c>
      <c r="F132" s="90">
        <v>7330793.25</v>
      </c>
      <c r="G132" s="149"/>
      <c r="H132" s="58">
        <f t="shared" si="6"/>
        <v>95.3280494998492</v>
      </c>
      <c r="I132" s="58">
        <f t="shared" si="7"/>
        <v>95.3280494998492</v>
      </c>
    </row>
    <row r="133" spans="1:9" ht="30">
      <c r="A133" s="67"/>
      <c r="B133" s="60" t="s">
        <v>461</v>
      </c>
      <c r="C133" s="92">
        <v>421460738</v>
      </c>
      <c r="D133" s="90">
        <v>425443286.12000006</v>
      </c>
      <c r="E133" s="90">
        <v>425443286.12000006</v>
      </c>
      <c r="F133" s="90">
        <v>395464548.19</v>
      </c>
      <c r="G133" s="149"/>
      <c r="H133" s="58">
        <f t="shared" si="6"/>
        <v>92.953528964247354</v>
      </c>
      <c r="I133" s="58">
        <f t="shared" si="7"/>
        <v>92.953528964247354</v>
      </c>
    </row>
    <row r="134" spans="1:9" ht="30">
      <c r="A134" s="67"/>
      <c r="B134" s="60" t="s">
        <v>460</v>
      </c>
      <c r="C134" s="92">
        <v>350000000</v>
      </c>
      <c r="D134" s="90">
        <v>331549196.3300001</v>
      </c>
      <c r="E134" s="90">
        <v>331549196.3300001</v>
      </c>
      <c r="F134" s="90">
        <v>330366837.16000003</v>
      </c>
      <c r="G134" s="149"/>
      <c r="H134" s="58">
        <f t="shared" si="6"/>
        <v>99.643383490870164</v>
      </c>
      <c r="I134" s="58">
        <f t="shared" si="7"/>
        <v>99.643383490870164</v>
      </c>
    </row>
    <row r="135" spans="1:9" ht="30">
      <c r="A135" s="67"/>
      <c r="B135" s="60" t="s">
        <v>199</v>
      </c>
      <c r="C135" s="92">
        <v>436616512</v>
      </c>
      <c r="D135" s="90">
        <v>509174495.95999998</v>
      </c>
      <c r="E135" s="90">
        <v>509174495.95999998</v>
      </c>
      <c r="F135" s="90">
        <v>509120044.48000002</v>
      </c>
      <c r="G135" s="149"/>
      <c r="H135" s="58">
        <f t="shared" si="6"/>
        <v>99.989305929414769</v>
      </c>
      <c r="I135" s="58">
        <f t="shared" si="7"/>
        <v>99.989305929414769</v>
      </c>
    </row>
    <row r="136" spans="1:9">
      <c r="A136" s="67"/>
      <c r="B136" s="60" t="s">
        <v>201</v>
      </c>
      <c r="C136" s="92">
        <v>88360763</v>
      </c>
      <c r="D136" s="90">
        <v>77994140.739999995</v>
      </c>
      <c r="E136" s="90">
        <v>77994140.739999995</v>
      </c>
      <c r="F136" s="90">
        <v>77725419.480000004</v>
      </c>
      <c r="G136" s="149"/>
      <c r="H136" s="58">
        <f t="shared" si="6"/>
        <v>99.655459682675655</v>
      </c>
      <c r="I136" s="58">
        <f t="shared" si="7"/>
        <v>99.655459682675655</v>
      </c>
    </row>
    <row r="137" spans="1:9">
      <c r="A137" s="155" t="s">
        <v>121</v>
      </c>
      <c r="B137" s="160"/>
      <c r="C137" s="89">
        <f>SUM(C138:C139)</f>
        <v>38494016.581589073</v>
      </c>
      <c r="D137" s="89">
        <f>SUM(D138:D139)</f>
        <v>57389377.072956309</v>
      </c>
      <c r="E137" s="89">
        <f>SUM(E138:E139)</f>
        <v>57389377.072956309</v>
      </c>
      <c r="F137" s="89">
        <f>SUM(F138:F139)</f>
        <v>54023867.807703674</v>
      </c>
      <c r="G137" s="89"/>
      <c r="H137" s="151">
        <f t="shared" si="6"/>
        <v>94.135658135870287</v>
      </c>
      <c r="I137" s="151">
        <f t="shared" si="7"/>
        <v>94.135658135870287</v>
      </c>
    </row>
    <row r="138" spans="1:9">
      <c r="A138" s="67"/>
      <c r="B138" s="60" t="s">
        <v>459</v>
      </c>
      <c r="C138" s="92">
        <v>34275284.581589073</v>
      </c>
      <c r="D138" s="90">
        <v>53170645.072956309</v>
      </c>
      <c r="E138" s="90">
        <v>53170645.072956309</v>
      </c>
      <c r="F138" s="90">
        <v>49805138.807703674</v>
      </c>
      <c r="G138" s="149"/>
      <c r="H138" s="58">
        <f t="shared" si="6"/>
        <v>93.670367811722485</v>
      </c>
      <c r="I138" s="58">
        <f t="shared" si="7"/>
        <v>93.670367811722485</v>
      </c>
    </row>
    <row r="139" spans="1:9">
      <c r="A139" s="67"/>
      <c r="B139" s="60" t="s">
        <v>142</v>
      </c>
      <c r="C139" s="92">
        <v>4218732</v>
      </c>
      <c r="D139" s="90">
        <v>4218732</v>
      </c>
      <c r="E139" s="90">
        <v>4218732</v>
      </c>
      <c r="F139" s="90">
        <v>4218729</v>
      </c>
      <c r="G139" s="149"/>
      <c r="H139" s="58">
        <f t="shared" ref="H139:H163" si="8">IFERROR(+F139/D139*100,"n.a.")</f>
        <v>99.999928888585472</v>
      </c>
      <c r="I139" s="58">
        <f t="shared" ref="I139:I163" si="9">IFERROR(+F139/E139*100,"n.a.")</f>
        <v>99.999928888585472</v>
      </c>
    </row>
    <row r="140" spans="1:9" ht="16.5">
      <c r="A140" s="155" t="s">
        <v>615</v>
      </c>
      <c r="B140" s="160"/>
      <c r="C140" s="89">
        <f>+C141</f>
        <v>250000</v>
      </c>
      <c r="D140" s="89">
        <f>+D141</f>
        <v>472000</v>
      </c>
      <c r="E140" s="89">
        <f>+E141</f>
        <v>472000</v>
      </c>
      <c r="F140" s="89">
        <f>+F141</f>
        <v>471998</v>
      </c>
      <c r="G140" s="89"/>
      <c r="H140" s="151">
        <f t="shared" si="8"/>
        <v>99.999576271186442</v>
      </c>
      <c r="I140" s="151">
        <f t="shared" si="9"/>
        <v>99.999576271186442</v>
      </c>
    </row>
    <row r="141" spans="1:9" ht="30">
      <c r="A141" s="67"/>
      <c r="B141" s="60" t="s">
        <v>458</v>
      </c>
      <c r="C141" s="92">
        <v>250000</v>
      </c>
      <c r="D141" s="90">
        <v>472000</v>
      </c>
      <c r="E141" s="90">
        <v>472000</v>
      </c>
      <c r="F141" s="90">
        <v>471998</v>
      </c>
      <c r="G141" s="149"/>
      <c r="H141" s="58">
        <f t="shared" si="8"/>
        <v>99.999576271186442</v>
      </c>
      <c r="I141" s="58">
        <f t="shared" si="9"/>
        <v>99.999576271186442</v>
      </c>
    </row>
    <row r="142" spans="1:9" ht="16.5">
      <c r="A142" s="155" t="s">
        <v>616</v>
      </c>
      <c r="B142" s="160"/>
      <c r="C142" s="89">
        <f>SUM(C143:C145)</f>
        <v>19674130237</v>
      </c>
      <c r="D142" s="89">
        <f>SUM(D143:D145)</f>
        <v>18948653537.518646</v>
      </c>
      <c r="E142" s="89">
        <f>SUM(E143:E145)</f>
        <v>18948653537.518646</v>
      </c>
      <c r="F142" s="89">
        <f>SUM(F143:F145)</f>
        <v>18796912050.507717</v>
      </c>
      <c r="G142" s="89"/>
      <c r="H142" s="151">
        <f t="shared" si="8"/>
        <v>99.199196466859888</v>
      </c>
      <c r="I142" s="151">
        <f t="shared" si="9"/>
        <v>99.199196466859888</v>
      </c>
    </row>
    <row r="143" spans="1:9">
      <c r="A143" s="67"/>
      <c r="B143" s="160" t="s">
        <v>141</v>
      </c>
      <c r="C143" s="92">
        <v>240108341</v>
      </c>
      <c r="D143" s="90">
        <v>230860617.85427526</v>
      </c>
      <c r="E143" s="90">
        <v>230860617.85427526</v>
      </c>
      <c r="F143" s="90">
        <v>198981015.67832372</v>
      </c>
      <c r="G143" s="158"/>
      <c r="H143" s="58">
        <f t="shared" si="8"/>
        <v>86.190974245735276</v>
      </c>
      <c r="I143" s="58">
        <f t="shared" si="9"/>
        <v>86.190974245735276</v>
      </c>
    </row>
    <row r="144" spans="1:9">
      <c r="A144" s="67"/>
      <c r="B144" s="160" t="s">
        <v>457</v>
      </c>
      <c r="C144" s="92">
        <v>11908219972</v>
      </c>
      <c r="D144" s="90">
        <v>10826208420</v>
      </c>
      <c r="E144" s="90">
        <v>10826208420</v>
      </c>
      <c r="F144" s="90">
        <v>10709657871.760025</v>
      </c>
      <c r="G144" s="158"/>
      <c r="H144" s="58">
        <f t="shared" si="8"/>
        <v>98.923440749351698</v>
      </c>
      <c r="I144" s="58">
        <f t="shared" si="9"/>
        <v>98.923440749351698</v>
      </c>
    </row>
    <row r="145" spans="1:9">
      <c r="A145" s="159"/>
      <c r="B145" s="156" t="s">
        <v>140</v>
      </c>
      <c r="C145" s="92">
        <v>7525801924</v>
      </c>
      <c r="D145" s="90">
        <v>7891584499.6643715</v>
      </c>
      <c r="E145" s="90">
        <v>7891584499.6643715</v>
      </c>
      <c r="F145" s="90">
        <v>7888273163.0693693</v>
      </c>
      <c r="G145" s="158"/>
      <c r="H145" s="58">
        <f t="shared" si="8"/>
        <v>99.958039648499692</v>
      </c>
      <c r="I145" s="58">
        <f t="shared" si="9"/>
        <v>99.958039648499692</v>
      </c>
    </row>
    <row r="146" spans="1:9" ht="30" customHeight="1">
      <c r="A146" s="333" t="s">
        <v>617</v>
      </c>
      <c r="B146" s="333"/>
      <c r="C146" s="89">
        <f>SUM(C147:C148)</f>
        <v>467756393</v>
      </c>
      <c r="D146" s="89">
        <f>SUM(D147:D148)</f>
        <v>447204787.43999952</v>
      </c>
      <c r="E146" s="89">
        <f>SUM(E147:E148)</f>
        <v>447204787.43999952</v>
      </c>
      <c r="F146" s="89">
        <f>SUM(F147:F148)</f>
        <v>447204787.43999952</v>
      </c>
      <c r="G146" s="89"/>
      <c r="H146" s="50">
        <f t="shared" si="8"/>
        <v>100</v>
      </c>
      <c r="I146" s="50">
        <f t="shared" si="9"/>
        <v>100</v>
      </c>
    </row>
    <row r="147" spans="1:9">
      <c r="A147" s="67"/>
      <c r="B147" s="160" t="s">
        <v>456</v>
      </c>
      <c r="C147" s="92">
        <v>27597717</v>
      </c>
      <c r="D147" s="90">
        <v>26557930.999999989</v>
      </c>
      <c r="E147" s="90">
        <v>26557930.999999989</v>
      </c>
      <c r="F147" s="90">
        <v>26557930.999999989</v>
      </c>
      <c r="G147" s="149"/>
      <c r="H147" s="58">
        <f t="shared" si="8"/>
        <v>100</v>
      </c>
      <c r="I147" s="58">
        <f t="shared" si="9"/>
        <v>100</v>
      </c>
    </row>
    <row r="148" spans="1:9">
      <c r="A148" s="67"/>
      <c r="B148" s="160" t="s">
        <v>141</v>
      </c>
      <c r="C148" s="92">
        <v>440158676</v>
      </c>
      <c r="D148" s="90">
        <v>420646856.43999952</v>
      </c>
      <c r="E148" s="90">
        <v>420646856.43999952</v>
      </c>
      <c r="F148" s="90">
        <v>420646856.43999952</v>
      </c>
      <c r="G148" s="149"/>
      <c r="H148" s="58">
        <f t="shared" si="8"/>
        <v>100</v>
      </c>
      <c r="I148" s="58">
        <f t="shared" si="9"/>
        <v>100</v>
      </c>
    </row>
    <row r="149" spans="1:9" ht="16.5">
      <c r="A149" s="155" t="s">
        <v>639</v>
      </c>
      <c r="B149" s="160"/>
      <c r="C149" s="89">
        <f>+C150</f>
        <v>12720000</v>
      </c>
      <c r="D149" s="89">
        <f>+D150</f>
        <v>12720000</v>
      </c>
      <c r="E149" s="89">
        <f>+E150</f>
        <v>12720000</v>
      </c>
      <c r="F149" s="89">
        <f>+F150</f>
        <v>11352608</v>
      </c>
      <c r="G149" s="89"/>
      <c r="H149" s="151">
        <f t="shared" si="8"/>
        <v>89.250062893081761</v>
      </c>
      <c r="I149" s="151">
        <f t="shared" si="9"/>
        <v>89.250062893081761</v>
      </c>
    </row>
    <row r="150" spans="1:9">
      <c r="A150" s="67"/>
      <c r="B150" s="60" t="s">
        <v>203</v>
      </c>
      <c r="C150" s="92">
        <v>12720000</v>
      </c>
      <c r="D150" s="90">
        <v>12720000</v>
      </c>
      <c r="E150" s="90">
        <v>12720000</v>
      </c>
      <c r="F150" s="90">
        <v>11352608</v>
      </c>
      <c r="G150" s="149"/>
      <c r="H150" s="58">
        <f t="shared" si="8"/>
        <v>89.250062893081761</v>
      </c>
      <c r="I150" s="58">
        <f t="shared" si="9"/>
        <v>89.250062893081761</v>
      </c>
    </row>
    <row r="151" spans="1:9" ht="16.5">
      <c r="A151" s="155" t="s">
        <v>640</v>
      </c>
      <c r="B151" s="160"/>
      <c r="C151" s="89">
        <f>SUM(C152:C163)</f>
        <v>29941771.61999999</v>
      </c>
      <c r="D151" s="89">
        <f>SUM(D152:D163)</f>
        <v>29941771.61999999</v>
      </c>
      <c r="E151" s="89">
        <f>SUM(E152:E163)</f>
        <v>29941771.61999999</v>
      </c>
      <c r="F151" s="89">
        <f>SUM(F152:F163)</f>
        <v>22208.89</v>
      </c>
      <c r="G151" s="89"/>
      <c r="H151" s="50">
        <f t="shared" si="8"/>
        <v>7.4173600286114291E-2</v>
      </c>
      <c r="I151" s="50">
        <f t="shared" si="9"/>
        <v>7.4173600286114291E-2</v>
      </c>
    </row>
    <row r="152" spans="1:9" ht="30">
      <c r="A152" s="67"/>
      <c r="B152" s="160" t="s">
        <v>455</v>
      </c>
      <c r="C152" s="92">
        <v>10500000.079999998</v>
      </c>
      <c r="D152" s="90">
        <v>10500000.079999998</v>
      </c>
      <c r="E152" s="90">
        <v>10500000.079999998</v>
      </c>
      <c r="F152" s="90">
        <v>0</v>
      </c>
      <c r="G152" s="149"/>
      <c r="H152" s="58">
        <f t="shared" si="8"/>
        <v>0</v>
      </c>
      <c r="I152" s="58">
        <f t="shared" si="9"/>
        <v>0</v>
      </c>
    </row>
    <row r="153" spans="1:9" ht="30">
      <c r="A153" s="67"/>
      <c r="B153" s="160" t="s">
        <v>454</v>
      </c>
      <c r="C153" s="92">
        <v>3307499.8799999948</v>
      </c>
      <c r="D153" s="90">
        <v>3307499.8799999948</v>
      </c>
      <c r="E153" s="90">
        <v>3307499.8799999948</v>
      </c>
      <c r="F153" s="90">
        <v>0</v>
      </c>
      <c r="G153" s="149"/>
      <c r="H153" s="58">
        <f t="shared" si="8"/>
        <v>0</v>
      </c>
      <c r="I153" s="58">
        <f t="shared" si="9"/>
        <v>0</v>
      </c>
    </row>
    <row r="154" spans="1:9" ht="30">
      <c r="A154" s="67"/>
      <c r="B154" s="160" t="s">
        <v>453</v>
      </c>
      <c r="C154" s="92">
        <v>1070999.94</v>
      </c>
      <c r="D154" s="90">
        <v>1070999.94</v>
      </c>
      <c r="E154" s="90">
        <v>1070999.94</v>
      </c>
      <c r="F154" s="90">
        <v>0</v>
      </c>
      <c r="G154" s="149"/>
      <c r="H154" s="58">
        <f t="shared" si="8"/>
        <v>0</v>
      </c>
      <c r="I154" s="58">
        <f t="shared" si="9"/>
        <v>0</v>
      </c>
    </row>
    <row r="155" spans="1:9">
      <c r="A155" s="67"/>
      <c r="B155" s="160" t="s">
        <v>452</v>
      </c>
      <c r="C155" s="92">
        <v>1070999.8800000011</v>
      </c>
      <c r="D155" s="90">
        <v>1070999.8800000011</v>
      </c>
      <c r="E155" s="90">
        <v>1070999.8800000011</v>
      </c>
      <c r="F155" s="90">
        <v>0</v>
      </c>
      <c r="G155" s="149"/>
      <c r="H155" s="58">
        <f t="shared" si="8"/>
        <v>0</v>
      </c>
      <c r="I155" s="58">
        <f t="shared" si="9"/>
        <v>0</v>
      </c>
    </row>
    <row r="156" spans="1:9">
      <c r="A156" s="67"/>
      <c r="B156" s="160" t="s">
        <v>451</v>
      </c>
      <c r="C156" s="92">
        <v>742595</v>
      </c>
      <c r="D156" s="90">
        <v>742595</v>
      </c>
      <c r="E156" s="90">
        <v>742595</v>
      </c>
      <c r="F156" s="90">
        <v>0</v>
      </c>
      <c r="G156" s="149"/>
      <c r="H156" s="58">
        <f t="shared" si="8"/>
        <v>0</v>
      </c>
      <c r="I156" s="58">
        <f t="shared" si="9"/>
        <v>0</v>
      </c>
    </row>
    <row r="157" spans="1:9" ht="30">
      <c r="A157" s="67"/>
      <c r="B157" s="160" t="s">
        <v>450</v>
      </c>
      <c r="C157" s="92">
        <v>1401022.9499999983</v>
      </c>
      <c r="D157" s="90">
        <v>1401022.9499999983</v>
      </c>
      <c r="E157" s="90">
        <v>1401022.9499999983</v>
      </c>
      <c r="F157" s="90">
        <v>0</v>
      </c>
      <c r="G157" s="149"/>
      <c r="H157" s="58">
        <f t="shared" si="8"/>
        <v>0</v>
      </c>
      <c r="I157" s="58">
        <f t="shared" si="9"/>
        <v>0</v>
      </c>
    </row>
    <row r="158" spans="1:9" ht="30">
      <c r="A158" s="67"/>
      <c r="B158" s="160" t="s">
        <v>449</v>
      </c>
      <c r="C158" s="92">
        <v>1758670</v>
      </c>
      <c r="D158" s="90">
        <v>1758670</v>
      </c>
      <c r="E158" s="90">
        <v>1758670</v>
      </c>
      <c r="F158" s="90">
        <v>0</v>
      </c>
      <c r="G158" s="149"/>
      <c r="H158" s="58">
        <f t="shared" si="8"/>
        <v>0</v>
      </c>
      <c r="I158" s="58">
        <f t="shared" si="9"/>
        <v>0</v>
      </c>
    </row>
    <row r="159" spans="1:9" ht="30">
      <c r="A159" s="67"/>
      <c r="B159" s="160" t="s">
        <v>448</v>
      </c>
      <c r="C159" s="92">
        <v>521255</v>
      </c>
      <c r="D159" s="90">
        <v>521255</v>
      </c>
      <c r="E159" s="90">
        <v>521255</v>
      </c>
      <c r="F159" s="90">
        <v>0</v>
      </c>
      <c r="G159" s="149"/>
      <c r="H159" s="58">
        <f t="shared" si="8"/>
        <v>0</v>
      </c>
      <c r="I159" s="58">
        <f t="shared" si="9"/>
        <v>0</v>
      </c>
    </row>
    <row r="160" spans="1:9">
      <c r="A160" s="67"/>
      <c r="B160" s="160" t="s">
        <v>203</v>
      </c>
      <c r="C160" s="92">
        <v>4023670</v>
      </c>
      <c r="D160" s="90">
        <v>4023670</v>
      </c>
      <c r="E160" s="90">
        <v>4023670</v>
      </c>
      <c r="F160" s="90">
        <v>0</v>
      </c>
      <c r="G160" s="149"/>
      <c r="H160" s="58">
        <f t="shared" si="8"/>
        <v>0</v>
      </c>
      <c r="I160" s="58">
        <f t="shared" si="9"/>
        <v>0</v>
      </c>
    </row>
    <row r="161" spans="1:9">
      <c r="A161" s="67"/>
      <c r="B161" s="160" t="s">
        <v>204</v>
      </c>
      <c r="C161" s="92">
        <v>266507</v>
      </c>
      <c r="D161" s="90">
        <v>266507</v>
      </c>
      <c r="E161" s="90">
        <v>266507</v>
      </c>
      <c r="F161" s="90">
        <v>22208.89</v>
      </c>
      <c r="G161" s="149"/>
      <c r="H161" s="58">
        <f t="shared" si="8"/>
        <v>8.3333233273422458</v>
      </c>
      <c r="I161" s="58">
        <f t="shared" si="9"/>
        <v>8.3333233273422458</v>
      </c>
    </row>
    <row r="162" spans="1:9" ht="30">
      <c r="A162" s="67"/>
      <c r="B162" s="160" t="s">
        <v>447</v>
      </c>
      <c r="C162" s="92">
        <v>4724999.8899999987</v>
      </c>
      <c r="D162" s="90">
        <v>4724999.8899999987</v>
      </c>
      <c r="E162" s="90">
        <v>4724999.8899999987</v>
      </c>
      <c r="F162" s="90">
        <v>0</v>
      </c>
      <c r="G162" s="149"/>
      <c r="H162" s="58">
        <f t="shared" si="8"/>
        <v>0</v>
      </c>
      <c r="I162" s="58">
        <f t="shared" si="9"/>
        <v>0</v>
      </c>
    </row>
    <row r="163" spans="1:9" ht="15.75" thickBot="1">
      <c r="A163" s="243"/>
      <c r="B163" s="244" t="s">
        <v>446</v>
      </c>
      <c r="C163" s="245">
        <v>553552</v>
      </c>
      <c r="D163" s="246">
        <v>553552</v>
      </c>
      <c r="E163" s="246">
        <v>553552</v>
      </c>
      <c r="F163" s="246">
        <v>0</v>
      </c>
      <c r="G163" s="247"/>
      <c r="H163" s="248">
        <f t="shared" si="8"/>
        <v>0</v>
      </c>
      <c r="I163" s="248">
        <f t="shared" si="9"/>
        <v>0</v>
      </c>
    </row>
    <row r="164" spans="1:9">
      <c r="A164" s="161" t="s">
        <v>137</v>
      </c>
      <c r="B164" s="94"/>
      <c r="C164" s="94"/>
      <c r="D164" s="94"/>
      <c r="E164" s="94"/>
      <c r="F164" s="94"/>
      <c r="G164" s="94"/>
      <c r="H164" s="94"/>
      <c r="I164" s="94"/>
    </row>
    <row r="165" spans="1:9">
      <c r="A165" s="332" t="s">
        <v>249</v>
      </c>
      <c r="B165" s="332"/>
      <c r="C165" s="332"/>
      <c r="D165" s="332"/>
      <c r="E165" s="332"/>
      <c r="F165" s="332"/>
      <c r="G165" s="332"/>
      <c r="H165" s="332"/>
      <c r="I165" s="332"/>
    </row>
    <row r="166" spans="1:9">
      <c r="A166" s="331" t="s">
        <v>445</v>
      </c>
      <c r="B166" s="331"/>
      <c r="C166" s="331"/>
      <c r="D166" s="331"/>
      <c r="E166" s="331"/>
      <c r="F166" s="331"/>
      <c r="G166" s="331"/>
      <c r="H166" s="331"/>
      <c r="I166" s="331"/>
    </row>
    <row r="167" spans="1:9">
      <c r="A167" s="331" t="s">
        <v>135</v>
      </c>
      <c r="B167" s="331"/>
      <c r="C167" s="331"/>
      <c r="D167" s="331"/>
      <c r="E167" s="331"/>
      <c r="F167" s="331"/>
      <c r="G167" s="331"/>
      <c r="H167" s="331"/>
      <c r="I167" s="331"/>
    </row>
    <row r="168" spans="1:9">
      <c r="A168" s="331"/>
      <c r="B168" s="331"/>
      <c r="C168" s="331"/>
      <c r="D168" s="331"/>
      <c r="E168" s="331"/>
      <c r="F168" s="331"/>
      <c r="G168" s="331"/>
      <c r="H168" s="331"/>
      <c r="I168" s="331"/>
    </row>
    <row r="169" spans="1:9">
      <c r="B169" s="242"/>
      <c r="C169" s="95"/>
      <c r="D169" s="163"/>
      <c r="E169" s="163"/>
      <c r="F169" s="164"/>
    </row>
    <row r="170" spans="1:9">
      <c r="B170" s="242"/>
      <c r="C170" s="95"/>
      <c r="D170" s="95"/>
      <c r="E170" s="95"/>
      <c r="F170" s="95"/>
    </row>
    <row r="171" spans="1:9">
      <c r="B171" s="242"/>
      <c r="C171" s="95"/>
      <c r="D171" s="95"/>
      <c r="E171" s="95"/>
      <c r="F171" s="95"/>
    </row>
    <row r="172" spans="1:9">
      <c r="B172" s="242"/>
      <c r="C172" s="95"/>
      <c r="D172" s="95"/>
      <c r="E172" s="95"/>
      <c r="F172" s="95"/>
    </row>
    <row r="173" spans="1:9">
      <c r="B173" s="242"/>
      <c r="C173" s="95"/>
      <c r="D173" s="95"/>
      <c r="E173" s="95"/>
      <c r="F173" s="95"/>
    </row>
    <row r="174" spans="1:9">
      <c r="B174" s="242"/>
      <c r="C174" s="95"/>
      <c r="D174" s="95"/>
      <c r="E174" s="95"/>
      <c r="F174" s="95"/>
    </row>
    <row r="175" spans="1:9">
      <c r="B175" s="242"/>
      <c r="C175" s="95"/>
      <c r="D175" s="163"/>
      <c r="E175" s="163"/>
      <c r="F175" s="164"/>
    </row>
    <row r="176" spans="1:9">
      <c r="B176" s="242"/>
      <c r="C176" s="95"/>
      <c r="D176" s="95"/>
      <c r="E176" s="95"/>
      <c r="F176" s="95"/>
    </row>
    <row r="177" spans="2:6">
      <c r="B177" s="242"/>
      <c r="C177" s="95"/>
      <c r="D177" s="163"/>
      <c r="E177" s="163"/>
      <c r="F177" s="164"/>
    </row>
    <row r="178" spans="2:6">
      <c r="B178" s="242"/>
      <c r="C178" s="95"/>
      <c r="D178" s="163"/>
      <c r="E178" s="163"/>
      <c r="F178" s="164"/>
    </row>
    <row r="179" spans="2:6">
      <c r="B179" s="242"/>
      <c r="C179" s="95"/>
      <c r="D179" s="163"/>
      <c r="E179" s="163"/>
      <c r="F179" s="164"/>
    </row>
    <row r="180" spans="2:6">
      <c r="B180" s="242"/>
      <c r="C180" s="95"/>
      <c r="D180" s="163"/>
      <c r="E180" s="163"/>
      <c r="F180" s="164"/>
    </row>
    <row r="181" spans="2:6">
      <c r="B181" s="242"/>
      <c r="C181" s="95"/>
      <c r="D181" s="163"/>
      <c r="E181" s="163"/>
      <c r="F181" s="164"/>
    </row>
    <row r="182" spans="2:6">
      <c r="B182" s="242"/>
      <c r="C182" s="95"/>
      <c r="D182" s="163"/>
      <c r="E182" s="163"/>
      <c r="F182" s="164"/>
    </row>
    <row r="183" spans="2:6">
      <c r="B183" s="242"/>
      <c r="C183" s="95"/>
      <c r="D183" s="163"/>
      <c r="E183" s="163"/>
      <c r="F183" s="164"/>
    </row>
    <row r="184" spans="2:6">
      <c r="B184" s="242"/>
      <c r="C184" s="95"/>
      <c r="D184" s="163"/>
      <c r="E184" s="163"/>
      <c r="F184" s="164"/>
    </row>
    <row r="185" spans="2:6">
      <c r="B185" s="242"/>
      <c r="C185" s="95"/>
      <c r="D185" s="163"/>
      <c r="E185" s="163"/>
      <c r="F185" s="164"/>
    </row>
    <row r="186" spans="2:6">
      <c r="B186" s="242"/>
      <c r="C186" s="95"/>
      <c r="D186" s="163"/>
      <c r="E186" s="163"/>
      <c r="F186" s="164"/>
    </row>
    <row r="187" spans="2:6">
      <c r="B187" s="242"/>
      <c r="C187" s="95"/>
      <c r="D187" s="163"/>
      <c r="E187" s="163"/>
      <c r="F187" s="164"/>
    </row>
    <row r="188" spans="2:6">
      <c r="B188" s="242"/>
      <c r="C188" s="95"/>
      <c r="D188" s="163"/>
      <c r="E188" s="163"/>
      <c r="F188" s="164"/>
    </row>
    <row r="189" spans="2:6">
      <c r="B189" s="242"/>
      <c r="C189" s="95"/>
      <c r="D189" s="163"/>
      <c r="E189" s="163"/>
      <c r="F189" s="164"/>
    </row>
    <row r="190" spans="2:6">
      <c r="B190" s="242"/>
      <c r="C190" s="95"/>
      <c r="D190" s="163"/>
      <c r="E190" s="163"/>
      <c r="F190" s="164"/>
    </row>
    <row r="191" spans="2:6">
      <c r="B191" s="242"/>
      <c r="C191" s="95"/>
      <c r="D191" s="163"/>
      <c r="E191" s="163"/>
      <c r="F191" s="164"/>
    </row>
    <row r="192" spans="2:6">
      <c r="B192" s="242"/>
      <c r="C192" s="95"/>
      <c r="D192" s="163"/>
      <c r="E192" s="163"/>
      <c r="F192" s="164"/>
    </row>
    <row r="193" spans="2:6">
      <c r="B193" s="242"/>
      <c r="C193" s="95"/>
      <c r="D193" s="163"/>
      <c r="E193" s="163"/>
      <c r="F193" s="164"/>
    </row>
    <row r="194" spans="2:6">
      <c r="B194" s="242"/>
      <c r="C194" s="95"/>
      <c r="D194" s="163"/>
      <c r="E194" s="163"/>
      <c r="F194" s="164"/>
    </row>
    <row r="195" spans="2:6">
      <c r="B195" s="242"/>
      <c r="C195" s="95"/>
      <c r="D195" s="163"/>
      <c r="E195" s="163"/>
      <c r="F195" s="164"/>
    </row>
    <row r="196" spans="2:6">
      <c r="B196" s="242"/>
      <c r="C196" s="95"/>
      <c r="D196" s="163"/>
      <c r="E196" s="163"/>
      <c r="F196" s="164"/>
    </row>
    <row r="197" spans="2:6">
      <c r="B197" s="242"/>
      <c r="C197" s="95"/>
      <c r="D197" s="163"/>
      <c r="E197" s="163"/>
      <c r="F197" s="164"/>
    </row>
    <row r="198" spans="2:6">
      <c r="B198" s="242"/>
      <c r="C198" s="95"/>
      <c r="D198" s="163"/>
      <c r="E198" s="163"/>
      <c r="F198" s="164"/>
    </row>
    <row r="199" spans="2:6">
      <c r="B199" s="242"/>
      <c r="C199" s="95"/>
      <c r="D199" s="163"/>
      <c r="E199" s="163"/>
      <c r="F199" s="164"/>
    </row>
    <row r="200" spans="2:6">
      <c r="B200" s="242"/>
      <c r="C200" s="95"/>
      <c r="D200" s="163"/>
      <c r="E200" s="163"/>
      <c r="F200" s="164"/>
    </row>
  </sheetData>
  <mergeCells count="14">
    <mergeCell ref="A168:I168"/>
    <mergeCell ref="A165:I165"/>
    <mergeCell ref="A166:I166"/>
    <mergeCell ref="A167:I167"/>
    <mergeCell ref="A146:B146"/>
    <mergeCell ref="A1:C1"/>
    <mergeCell ref="A3:I3"/>
    <mergeCell ref="A5:A8"/>
    <mergeCell ref="B5:B8"/>
    <mergeCell ref="E5:F5"/>
    <mergeCell ref="H5:I6"/>
    <mergeCell ref="D6:D7"/>
    <mergeCell ref="E6:E7"/>
    <mergeCell ref="C6:C7"/>
  </mergeCells>
  <pageMargins left="0" right="0" top="0" bottom="0" header="0.31496062992125984" footer="0.39370078740157483"/>
  <pageSetup scale="93" fitToHeight="10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0"/>
  <sheetViews>
    <sheetView showGridLines="0" zoomScale="110" zoomScaleNormal="110" workbookViewId="0">
      <selection sqref="A1:C1"/>
    </sheetView>
  </sheetViews>
  <sheetFormatPr baseColWidth="10" defaultRowHeight="15"/>
  <cols>
    <col min="1" max="1" width="6.7109375" style="19" customWidth="1"/>
    <col min="2" max="2" width="61.7109375" style="19" customWidth="1"/>
    <col min="3" max="6" width="17.7109375" style="19" customWidth="1"/>
    <col min="7" max="7" width="1.7109375" style="68" customWidth="1"/>
    <col min="8" max="9" width="16.7109375" style="19" customWidth="1"/>
    <col min="10" max="10" width="10.5703125" style="25" customWidth="1"/>
    <col min="11" max="11" width="12.28515625" style="8" customWidth="1"/>
    <col min="12" max="16384" width="11.42578125" style="8"/>
  </cols>
  <sheetData>
    <row r="1" spans="1:10" s="3" customFormat="1" ht="43.5" customHeight="1">
      <c r="A1" s="307" t="s">
        <v>195</v>
      </c>
      <c r="B1" s="307"/>
      <c r="C1" s="307"/>
      <c r="D1" s="194" t="s">
        <v>132</v>
      </c>
      <c r="F1" s="191"/>
      <c r="G1" s="190"/>
      <c r="H1" s="191"/>
      <c r="I1" s="191"/>
      <c r="J1" s="107"/>
    </row>
    <row r="2" spans="1:10" s="15" customFormat="1" ht="12" customHeight="1">
      <c r="G2" s="30"/>
      <c r="H2" s="140"/>
      <c r="I2" s="140"/>
      <c r="J2" s="19"/>
    </row>
    <row r="3" spans="1:10" s="28" customFormat="1" ht="63" customHeight="1" thickBot="1">
      <c r="A3" s="339" t="s">
        <v>645</v>
      </c>
      <c r="B3" s="339"/>
      <c r="C3" s="339"/>
      <c r="D3" s="339"/>
      <c r="E3" s="339"/>
      <c r="F3" s="339"/>
      <c r="G3" s="339"/>
      <c r="H3" s="339"/>
      <c r="I3" s="339"/>
    </row>
    <row r="4" spans="1:10" s="28" customFormat="1" ht="5.25" customHeight="1">
      <c r="A4" s="83"/>
      <c r="B4" s="83"/>
      <c r="C4" s="83"/>
      <c r="D4" s="83"/>
      <c r="E4" s="83"/>
      <c r="F4" s="83"/>
      <c r="G4" s="83"/>
      <c r="H4" s="83"/>
      <c r="I4" s="83"/>
    </row>
    <row r="5" spans="1:10" s="15" customFormat="1" ht="34.5" customHeight="1">
      <c r="A5" s="312" t="s">
        <v>0</v>
      </c>
      <c r="B5" s="310" t="s">
        <v>194</v>
      </c>
      <c r="C5" s="33"/>
      <c r="D5" s="34"/>
      <c r="E5" s="313" t="s">
        <v>2</v>
      </c>
      <c r="F5" s="313"/>
      <c r="G5" s="35"/>
      <c r="H5" s="312" t="s">
        <v>240</v>
      </c>
      <c r="I5" s="312"/>
      <c r="J5" s="26"/>
    </row>
    <row r="6" spans="1:10" s="15" customFormat="1" ht="15.75" customHeight="1">
      <c r="A6" s="312"/>
      <c r="B6" s="312"/>
      <c r="C6" s="310" t="s">
        <v>4</v>
      </c>
      <c r="D6" s="310" t="s">
        <v>613</v>
      </c>
      <c r="E6" s="310" t="s">
        <v>6</v>
      </c>
      <c r="F6" s="36" t="s">
        <v>610</v>
      </c>
      <c r="G6" s="37"/>
      <c r="H6" s="314"/>
      <c r="I6" s="314"/>
      <c r="J6" s="26"/>
    </row>
    <row r="7" spans="1:10" s="15" customFormat="1" ht="36.75" customHeight="1">
      <c r="A7" s="312"/>
      <c r="B7" s="312"/>
      <c r="C7" s="310"/>
      <c r="D7" s="310"/>
      <c r="E7" s="310"/>
      <c r="F7" s="38" t="s">
        <v>193</v>
      </c>
      <c r="G7" s="38"/>
      <c r="H7" s="37" t="s">
        <v>239</v>
      </c>
      <c r="I7" s="37" t="s">
        <v>6</v>
      </c>
      <c r="J7" s="26"/>
    </row>
    <row r="8" spans="1:10" s="15" customFormat="1" ht="11.25" customHeight="1">
      <c r="A8" s="312"/>
      <c r="B8" s="312"/>
      <c r="C8" s="39" t="s">
        <v>8</v>
      </c>
      <c r="D8" s="39" t="s">
        <v>9</v>
      </c>
      <c r="E8" s="39" t="s">
        <v>10</v>
      </c>
      <c r="F8" s="40" t="s">
        <v>11</v>
      </c>
      <c r="G8" s="40"/>
      <c r="H8" s="40" t="s">
        <v>12</v>
      </c>
      <c r="I8" s="40" t="s">
        <v>13</v>
      </c>
      <c r="J8" s="26"/>
    </row>
    <row r="9" spans="1:10" s="19" customFormat="1" ht="5.25" customHeight="1" thickBot="1">
      <c r="A9" s="41"/>
      <c r="B9" s="41"/>
      <c r="C9" s="42"/>
      <c r="D9" s="42"/>
      <c r="E9" s="42"/>
      <c r="F9" s="43"/>
      <c r="G9" s="43"/>
      <c r="H9" s="43"/>
      <c r="I9" s="43"/>
      <c r="J9" s="26"/>
    </row>
    <row r="10" spans="1:10" s="19" customFormat="1" ht="5.25" customHeight="1" thickBot="1">
      <c r="A10" s="44"/>
      <c r="B10" s="44"/>
      <c r="C10" s="45"/>
      <c r="D10" s="45"/>
      <c r="E10" s="45"/>
      <c r="F10" s="46"/>
      <c r="G10" s="46"/>
      <c r="H10" s="46"/>
      <c r="I10" s="46"/>
      <c r="J10" s="26"/>
    </row>
    <row r="11" spans="1:10" s="15" customFormat="1">
      <c r="A11" s="47" t="s">
        <v>238</v>
      </c>
      <c r="B11" s="48"/>
      <c r="C11" s="85">
        <f>SUM(C12,C14,C16,C21,C34,C36,C38,C56,C64,C40,C51,C53,C66)</f>
        <v>62309065227.799088</v>
      </c>
      <c r="D11" s="85">
        <f>SUM(D12,D14,D16,D21,D34,D36,D38,D56,D64,D40,D51,D53,D66)</f>
        <v>59097075598.332397</v>
      </c>
      <c r="E11" s="85">
        <f>SUM(E12,E14,E16,E21,E34,E36,E38,E56,E64,E40,E51,E53,E66)</f>
        <v>59097075598.332397</v>
      </c>
      <c r="F11" s="85">
        <f>SUM(F12,F14,F16,F21,F34,F36,F38,F56,F64,F40,F51,F53,F66)</f>
        <v>58107630764.984177</v>
      </c>
      <c r="G11" s="49"/>
      <c r="H11" s="50">
        <f t="shared" ref="H11:H42" si="0">IFERROR(+F11/D11*100,"n.a.")</f>
        <v>98.325729618038594</v>
      </c>
      <c r="I11" s="50">
        <f t="shared" ref="I11:I42" si="1">IFERROR(+F11/E11*100,"n.a.")</f>
        <v>98.325729618038594</v>
      </c>
      <c r="J11" s="19"/>
    </row>
    <row r="12" spans="1:10" s="15" customFormat="1">
      <c r="A12" s="335" t="s">
        <v>126</v>
      </c>
      <c r="B12" s="335"/>
      <c r="C12" s="85">
        <f>C13</f>
        <v>153644914</v>
      </c>
      <c r="D12" s="85">
        <f>D13</f>
        <v>158425083.25999999</v>
      </c>
      <c r="E12" s="85">
        <f>E13</f>
        <v>158425083.25999999</v>
      </c>
      <c r="F12" s="85">
        <f>F13</f>
        <v>146527034.39999998</v>
      </c>
      <c r="G12" s="141"/>
      <c r="H12" s="50">
        <f t="shared" si="0"/>
        <v>92.489794788068068</v>
      </c>
      <c r="I12" s="50">
        <f t="shared" si="1"/>
        <v>92.489794788068068</v>
      </c>
      <c r="J12" s="19"/>
    </row>
    <row r="13" spans="1:10" s="15" customFormat="1">
      <c r="A13" s="142"/>
      <c r="B13" s="142" t="s">
        <v>237</v>
      </c>
      <c r="C13" s="86">
        <v>153644914</v>
      </c>
      <c r="D13" s="86">
        <v>158425083.25999999</v>
      </c>
      <c r="E13" s="86">
        <v>158425083.25999999</v>
      </c>
      <c r="F13" s="86">
        <v>146527034.39999998</v>
      </c>
      <c r="G13" s="143"/>
      <c r="H13" s="58">
        <f t="shared" si="0"/>
        <v>92.489794788068068</v>
      </c>
      <c r="I13" s="58">
        <f t="shared" si="1"/>
        <v>92.489794788068068</v>
      </c>
      <c r="J13" s="19"/>
    </row>
    <row r="14" spans="1:10" s="15" customFormat="1">
      <c r="A14" s="335" t="s">
        <v>236</v>
      </c>
      <c r="B14" s="335"/>
      <c r="C14" s="85">
        <f>C15</f>
        <v>175000000</v>
      </c>
      <c r="D14" s="85">
        <f>D15</f>
        <v>136674478.06</v>
      </c>
      <c r="E14" s="85">
        <f>E15</f>
        <v>136674478.06</v>
      </c>
      <c r="F14" s="75">
        <f>F15</f>
        <v>126308774.27</v>
      </c>
      <c r="G14" s="49"/>
      <c r="H14" s="50">
        <f t="shared" si="0"/>
        <v>92.415772178438843</v>
      </c>
      <c r="I14" s="50">
        <f t="shared" si="1"/>
        <v>92.415772178438843</v>
      </c>
      <c r="J14" s="19"/>
    </row>
    <row r="15" spans="1:10" s="15" customFormat="1">
      <c r="A15" s="144"/>
      <c r="B15" s="145" t="s">
        <v>235</v>
      </c>
      <c r="C15" s="86">
        <v>175000000</v>
      </c>
      <c r="D15" s="86">
        <v>136674478.06</v>
      </c>
      <c r="E15" s="86">
        <v>136674478.06</v>
      </c>
      <c r="F15" s="86">
        <v>126308774.27</v>
      </c>
      <c r="G15" s="143"/>
      <c r="H15" s="58">
        <f t="shared" si="0"/>
        <v>92.415772178438843</v>
      </c>
      <c r="I15" s="58">
        <f t="shared" si="1"/>
        <v>92.415772178438843</v>
      </c>
      <c r="J15" s="19"/>
    </row>
    <row r="16" spans="1:10" s="15" customFormat="1">
      <c r="A16" s="335" t="s">
        <v>234</v>
      </c>
      <c r="B16" s="335"/>
      <c r="C16" s="85">
        <f>SUM(C17:C20)</f>
        <v>1447528768.0846398</v>
      </c>
      <c r="D16" s="85">
        <f>SUM(D17:D20)</f>
        <v>1447528767.8106966</v>
      </c>
      <c r="E16" s="85">
        <f>SUM(E17:E20)</f>
        <v>1447528767.8106966</v>
      </c>
      <c r="F16" s="85">
        <f>SUM(F17:F20)</f>
        <v>1296292971.2308147</v>
      </c>
      <c r="G16" s="141"/>
      <c r="H16" s="50">
        <f t="shared" si="0"/>
        <v>89.552138793855036</v>
      </c>
      <c r="I16" s="50">
        <f t="shared" si="1"/>
        <v>89.552138793855036</v>
      </c>
      <c r="J16" s="19"/>
    </row>
    <row r="17" spans="1:10" s="15" customFormat="1">
      <c r="A17" s="144"/>
      <c r="B17" s="145" t="s">
        <v>175</v>
      </c>
      <c r="C17" s="86">
        <v>6673007.3926494</v>
      </c>
      <c r="D17" s="86">
        <v>296984904.91500002</v>
      </c>
      <c r="E17" s="86">
        <v>296984904.91500002</v>
      </c>
      <c r="F17" s="86">
        <v>296984904.91500002</v>
      </c>
      <c r="G17" s="143"/>
      <c r="H17" s="58">
        <f t="shared" si="0"/>
        <v>100</v>
      </c>
      <c r="I17" s="58">
        <f t="shared" si="1"/>
        <v>100</v>
      </c>
      <c r="J17" s="19"/>
    </row>
    <row r="18" spans="1:10" s="15" customFormat="1">
      <c r="A18" s="144"/>
      <c r="B18" s="145" t="s">
        <v>233</v>
      </c>
      <c r="C18" s="86">
        <v>974260202.49199021</v>
      </c>
      <c r="D18" s="86">
        <v>708583472.70639658</v>
      </c>
      <c r="E18" s="86">
        <v>708583472.70639658</v>
      </c>
      <c r="F18" s="86">
        <v>685341205.36681449</v>
      </c>
      <c r="G18" s="143"/>
      <c r="H18" s="58">
        <f t="shared" si="0"/>
        <v>96.719897057320651</v>
      </c>
      <c r="I18" s="58">
        <f t="shared" si="1"/>
        <v>96.719897057320651</v>
      </c>
      <c r="J18" s="19"/>
    </row>
    <row r="19" spans="1:10" s="15" customFormat="1">
      <c r="A19" s="144"/>
      <c r="B19" s="145" t="s">
        <v>232</v>
      </c>
      <c r="C19" s="86">
        <v>273005323</v>
      </c>
      <c r="D19" s="86">
        <v>259963742.61000001</v>
      </c>
      <c r="E19" s="86">
        <v>259963742.61000001</v>
      </c>
      <c r="F19" s="86">
        <v>214477651.43000001</v>
      </c>
      <c r="G19" s="143"/>
      <c r="H19" s="58">
        <f t="shared" si="0"/>
        <v>82.502909550645043</v>
      </c>
      <c r="I19" s="58">
        <f t="shared" si="1"/>
        <v>82.502909550645043</v>
      </c>
      <c r="J19" s="19"/>
    </row>
    <row r="20" spans="1:10" s="15" customFormat="1">
      <c r="A20" s="144"/>
      <c r="B20" s="145" t="s">
        <v>179</v>
      </c>
      <c r="C20" s="86">
        <v>193590235.19999999</v>
      </c>
      <c r="D20" s="86">
        <v>181996647.57930002</v>
      </c>
      <c r="E20" s="86">
        <v>181996647.57930002</v>
      </c>
      <c r="F20" s="86">
        <v>99489209.518999979</v>
      </c>
      <c r="G20" s="143"/>
      <c r="H20" s="58">
        <f t="shared" si="0"/>
        <v>54.665407765629467</v>
      </c>
      <c r="I20" s="58">
        <f t="shared" si="1"/>
        <v>54.665407765629467</v>
      </c>
      <c r="J20" s="19"/>
    </row>
    <row r="21" spans="1:10" s="15" customFormat="1">
      <c r="A21" s="335" t="s">
        <v>231</v>
      </c>
      <c r="B21" s="335"/>
      <c r="C21" s="85">
        <f>SUM(C22:C33)</f>
        <v>5986589338.8559999</v>
      </c>
      <c r="D21" s="85">
        <f>SUM(D22:D33)</f>
        <v>6019172292.0324612</v>
      </c>
      <c r="E21" s="85">
        <f>SUM(E22:E33)</f>
        <v>6019172292.0324612</v>
      </c>
      <c r="F21" s="85">
        <f>SUM(F22:F33)</f>
        <v>5873736162.81213</v>
      </c>
      <c r="G21" s="141"/>
      <c r="H21" s="50">
        <f t="shared" si="0"/>
        <v>97.583785242152913</v>
      </c>
      <c r="I21" s="50">
        <f t="shared" si="1"/>
        <v>97.583785242152913</v>
      </c>
      <c r="J21" s="19"/>
    </row>
    <row r="22" spans="1:10" s="15" customFormat="1" ht="30">
      <c r="A22" s="146"/>
      <c r="B22" s="145" t="s">
        <v>230</v>
      </c>
      <c r="C22" s="86">
        <v>173949378</v>
      </c>
      <c r="D22" s="86">
        <v>157165829.18000001</v>
      </c>
      <c r="E22" s="86">
        <v>157165829.18000001</v>
      </c>
      <c r="F22" s="86">
        <v>155511253.65000001</v>
      </c>
      <c r="G22" s="143"/>
      <c r="H22" s="58">
        <f t="shared" si="0"/>
        <v>98.947242197217662</v>
      </c>
      <c r="I22" s="58">
        <f t="shared" si="1"/>
        <v>98.947242197217662</v>
      </c>
      <c r="J22" s="19"/>
    </row>
    <row r="23" spans="1:10" s="15" customFormat="1">
      <c r="A23" s="146"/>
      <c r="B23" s="145" t="s">
        <v>229</v>
      </c>
      <c r="C23" s="86">
        <v>532785430</v>
      </c>
      <c r="D23" s="86">
        <v>508869559.26999992</v>
      </c>
      <c r="E23" s="86">
        <v>508869559.26999992</v>
      </c>
      <c r="F23" s="86">
        <v>500948180.50999981</v>
      </c>
      <c r="G23" s="143"/>
      <c r="H23" s="58">
        <f t="shared" si="0"/>
        <v>98.443338058703347</v>
      </c>
      <c r="I23" s="58">
        <f t="shared" si="1"/>
        <v>98.443338058703347</v>
      </c>
      <c r="J23" s="19"/>
    </row>
    <row r="24" spans="1:10" s="15" customFormat="1">
      <c r="A24" s="146"/>
      <c r="B24" s="145" t="s">
        <v>228</v>
      </c>
      <c r="C24" s="86">
        <v>52358551</v>
      </c>
      <c r="D24" s="86">
        <v>75112077.789999992</v>
      </c>
      <c r="E24" s="86">
        <v>75112077.789999992</v>
      </c>
      <c r="F24" s="86">
        <v>70795072.670000017</v>
      </c>
      <c r="G24" s="143"/>
      <c r="H24" s="58">
        <f t="shared" si="0"/>
        <v>94.252581945516738</v>
      </c>
      <c r="I24" s="58">
        <f t="shared" si="1"/>
        <v>94.252581945516738</v>
      </c>
      <c r="J24" s="19"/>
    </row>
    <row r="25" spans="1:10" s="15" customFormat="1" ht="30">
      <c r="A25" s="146"/>
      <c r="B25" s="145" t="s">
        <v>127</v>
      </c>
      <c r="C25" s="86">
        <v>1135946564.7526</v>
      </c>
      <c r="D25" s="86">
        <v>1165172499.8956831</v>
      </c>
      <c r="E25" s="86">
        <v>1165172499.8956831</v>
      </c>
      <c r="F25" s="86">
        <v>1158141607.8117332</v>
      </c>
      <c r="G25" s="143"/>
      <c r="H25" s="58">
        <f t="shared" si="0"/>
        <v>99.396579297522109</v>
      </c>
      <c r="I25" s="58">
        <f t="shared" si="1"/>
        <v>99.396579297522109</v>
      </c>
      <c r="J25" s="19"/>
    </row>
    <row r="26" spans="1:10" s="15" customFormat="1">
      <c r="A26" s="146"/>
      <c r="B26" s="145" t="s">
        <v>227</v>
      </c>
      <c r="C26" s="86">
        <v>108022480</v>
      </c>
      <c r="D26" s="86">
        <v>105304831.56999999</v>
      </c>
      <c r="E26" s="86">
        <v>105304831.56999999</v>
      </c>
      <c r="F26" s="86">
        <v>105196886.72</v>
      </c>
      <c r="G26" s="143"/>
      <c r="H26" s="58">
        <f t="shared" si="0"/>
        <v>99.897492975022487</v>
      </c>
      <c r="I26" s="58">
        <f t="shared" si="1"/>
        <v>99.897492975022487</v>
      </c>
      <c r="J26" s="19"/>
    </row>
    <row r="27" spans="1:10" s="19" customFormat="1">
      <c r="A27" s="146"/>
      <c r="B27" s="145" t="s">
        <v>169</v>
      </c>
      <c r="C27" s="86">
        <v>427067935</v>
      </c>
      <c r="D27" s="86">
        <v>362653290.74999988</v>
      </c>
      <c r="E27" s="86">
        <v>362653290.74999988</v>
      </c>
      <c r="F27" s="86">
        <v>337015889.7699998</v>
      </c>
      <c r="G27" s="143"/>
      <c r="H27" s="58">
        <f t="shared" si="0"/>
        <v>92.930602965995533</v>
      </c>
      <c r="I27" s="58">
        <f t="shared" si="1"/>
        <v>92.930602965995533</v>
      </c>
    </row>
    <row r="28" spans="1:10" s="15" customFormat="1">
      <c r="A28" s="146"/>
      <c r="B28" s="145" t="s">
        <v>226</v>
      </c>
      <c r="C28" s="86">
        <v>43759106</v>
      </c>
      <c r="D28" s="86">
        <v>156489170.96999997</v>
      </c>
      <c r="E28" s="86">
        <v>156489170.96999997</v>
      </c>
      <c r="F28" s="86">
        <v>156358732.44999996</v>
      </c>
      <c r="G28" s="143"/>
      <c r="H28" s="58">
        <f t="shared" si="0"/>
        <v>99.916646935253411</v>
      </c>
      <c r="I28" s="58">
        <f t="shared" si="1"/>
        <v>99.916646935253411</v>
      </c>
      <c r="J28" s="19"/>
    </row>
    <row r="29" spans="1:10" s="15" customFormat="1">
      <c r="A29" s="146"/>
      <c r="B29" s="145" t="s">
        <v>225</v>
      </c>
      <c r="C29" s="86">
        <v>106502000</v>
      </c>
      <c r="D29" s="86">
        <v>104125860.18000001</v>
      </c>
      <c r="E29" s="86">
        <v>104125860.18000001</v>
      </c>
      <c r="F29" s="86">
        <v>103791161.67</v>
      </c>
      <c r="G29" s="143"/>
      <c r="H29" s="58">
        <f t="shared" si="0"/>
        <v>99.678563510139156</v>
      </c>
      <c r="I29" s="58">
        <f t="shared" si="1"/>
        <v>99.678563510139156</v>
      </c>
      <c r="J29" s="19"/>
    </row>
    <row r="30" spans="1:10" s="15" customFormat="1" ht="30">
      <c r="A30" s="146"/>
      <c r="B30" s="145" t="s">
        <v>210</v>
      </c>
      <c r="C30" s="86">
        <v>220020561</v>
      </c>
      <c r="D30" s="86">
        <v>215773681.12</v>
      </c>
      <c r="E30" s="86">
        <v>215773681.12</v>
      </c>
      <c r="F30" s="86">
        <v>213957446.59</v>
      </c>
      <c r="G30" s="143"/>
      <c r="H30" s="58">
        <f t="shared" si="0"/>
        <v>99.158268737608495</v>
      </c>
      <c r="I30" s="58">
        <f t="shared" si="1"/>
        <v>99.158268737608495</v>
      </c>
      <c r="J30" s="19"/>
    </row>
    <row r="31" spans="1:10" s="15" customFormat="1">
      <c r="A31" s="146"/>
      <c r="B31" s="145" t="s">
        <v>224</v>
      </c>
      <c r="C31" s="86">
        <v>377424407.55990022</v>
      </c>
      <c r="D31" s="86">
        <v>377553308.41234708</v>
      </c>
      <c r="E31" s="86">
        <v>377553308.41234708</v>
      </c>
      <c r="F31" s="86">
        <v>368416533.70956486</v>
      </c>
      <c r="G31" s="143"/>
      <c r="H31" s="58">
        <f t="shared" si="0"/>
        <v>97.580004068510647</v>
      </c>
      <c r="I31" s="58">
        <f t="shared" si="1"/>
        <v>97.580004068510647</v>
      </c>
      <c r="J31" s="19"/>
    </row>
    <row r="32" spans="1:10" s="15" customFormat="1">
      <c r="A32" s="146"/>
      <c r="B32" s="145" t="s">
        <v>223</v>
      </c>
      <c r="C32" s="86">
        <v>1958450766.5616999</v>
      </c>
      <c r="D32" s="86">
        <v>1957987202.3800001</v>
      </c>
      <c r="E32" s="86">
        <v>1957987202.3800001</v>
      </c>
      <c r="F32" s="86">
        <v>1875115621.1400003</v>
      </c>
      <c r="G32" s="143"/>
      <c r="H32" s="58">
        <f t="shared" si="0"/>
        <v>95.767511598683257</v>
      </c>
      <c r="I32" s="58">
        <f t="shared" si="1"/>
        <v>95.767511598683257</v>
      </c>
      <c r="J32" s="19"/>
    </row>
    <row r="33" spans="1:10" s="15" customFormat="1">
      <c r="A33" s="146"/>
      <c r="B33" s="145" t="s">
        <v>222</v>
      </c>
      <c r="C33" s="86">
        <v>850302158.98179996</v>
      </c>
      <c r="D33" s="86">
        <v>832964980.51443207</v>
      </c>
      <c r="E33" s="86">
        <v>832964980.51443207</v>
      </c>
      <c r="F33" s="86">
        <v>828487776.12083209</v>
      </c>
      <c r="G33" s="143"/>
      <c r="H33" s="58">
        <f t="shared" si="0"/>
        <v>99.462497884264607</v>
      </c>
      <c r="I33" s="58">
        <f t="shared" si="1"/>
        <v>99.462497884264607</v>
      </c>
      <c r="J33" s="19"/>
    </row>
    <row r="34" spans="1:10" s="15" customFormat="1">
      <c r="A34" s="335" t="s">
        <v>221</v>
      </c>
      <c r="B34" s="335"/>
      <c r="C34" s="85">
        <f>C35</f>
        <v>22666997</v>
      </c>
      <c r="D34" s="85">
        <f>D35</f>
        <v>38695520.099999994</v>
      </c>
      <c r="E34" s="85">
        <f>E35</f>
        <v>38695520.099999994</v>
      </c>
      <c r="F34" s="85">
        <f>F35</f>
        <v>32778568.509999998</v>
      </c>
      <c r="G34" s="141"/>
      <c r="H34" s="50">
        <f t="shared" si="0"/>
        <v>84.708949318399277</v>
      </c>
      <c r="I34" s="50">
        <f t="shared" si="1"/>
        <v>84.708949318399277</v>
      </c>
      <c r="J34" s="19"/>
    </row>
    <row r="35" spans="1:10" s="15" customFormat="1">
      <c r="A35" s="146"/>
      <c r="B35" s="145" t="s">
        <v>220</v>
      </c>
      <c r="C35" s="86">
        <v>22666997</v>
      </c>
      <c r="D35" s="86">
        <v>38695520.099999994</v>
      </c>
      <c r="E35" s="86">
        <v>38695520.099999994</v>
      </c>
      <c r="F35" s="86">
        <v>32778568.509999998</v>
      </c>
      <c r="G35" s="143"/>
      <c r="H35" s="58">
        <f t="shared" si="0"/>
        <v>84.708949318399277</v>
      </c>
      <c r="I35" s="58">
        <f t="shared" si="1"/>
        <v>84.708949318399277</v>
      </c>
      <c r="J35" s="19"/>
    </row>
    <row r="36" spans="1:10" s="15" customFormat="1">
      <c r="A36" s="335" t="s">
        <v>219</v>
      </c>
      <c r="B36" s="335"/>
      <c r="C36" s="85">
        <f>C37</f>
        <v>281648202.66644704</v>
      </c>
      <c r="D36" s="85">
        <f>D37</f>
        <v>380628627.35624206</v>
      </c>
      <c r="E36" s="85">
        <f>E37</f>
        <v>380628627.35624206</v>
      </c>
      <c r="F36" s="85">
        <f>F37</f>
        <v>379983058.69624209</v>
      </c>
      <c r="G36" s="141"/>
      <c r="H36" s="50">
        <f t="shared" si="0"/>
        <v>99.830394086623514</v>
      </c>
      <c r="I36" s="50">
        <f t="shared" si="1"/>
        <v>99.830394086623514</v>
      </c>
      <c r="J36" s="19"/>
    </row>
    <row r="37" spans="1:10" s="15" customFormat="1">
      <c r="A37" s="146"/>
      <c r="B37" s="145" t="s">
        <v>166</v>
      </c>
      <c r="C37" s="86">
        <v>281648202.66644704</v>
      </c>
      <c r="D37" s="86">
        <v>380628627.35624206</v>
      </c>
      <c r="E37" s="86">
        <v>380628627.35624206</v>
      </c>
      <c r="F37" s="86">
        <v>379983058.69624209</v>
      </c>
      <c r="G37" s="143"/>
      <c r="H37" s="58">
        <f t="shared" si="0"/>
        <v>99.830394086623514</v>
      </c>
      <c r="I37" s="58">
        <f t="shared" si="1"/>
        <v>99.830394086623514</v>
      </c>
      <c r="J37" s="19"/>
    </row>
    <row r="38" spans="1:10" s="15" customFormat="1">
      <c r="A38" s="335" t="s">
        <v>164</v>
      </c>
      <c r="B38" s="335"/>
      <c r="C38" s="85">
        <f>C39</f>
        <v>4364924326.7919998</v>
      </c>
      <c r="D38" s="85">
        <f>D39</f>
        <v>4364924326.7919998</v>
      </c>
      <c r="E38" s="85">
        <f>E39</f>
        <v>4364924326.7919998</v>
      </c>
      <c r="F38" s="85">
        <f>F39</f>
        <v>4364924326.7919998</v>
      </c>
      <c r="G38" s="141"/>
      <c r="H38" s="147">
        <f t="shared" si="0"/>
        <v>100</v>
      </c>
      <c r="I38" s="147">
        <f t="shared" si="1"/>
        <v>100</v>
      </c>
      <c r="J38" s="19"/>
    </row>
    <row r="39" spans="1:10" s="15" customFormat="1">
      <c r="A39" s="146"/>
      <c r="B39" s="145" t="s">
        <v>218</v>
      </c>
      <c r="C39" s="86">
        <v>4364924326.7919998</v>
      </c>
      <c r="D39" s="86">
        <v>4364924326.7919998</v>
      </c>
      <c r="E39" s="86">
        <v>4364924326.7919998</v>
      </c>
      <c r="F39" s="86">
        <v>4364924326.7919998</v>
      </c>
      <c r="G39" s="143"/>
      <c r="H39" s="147">
        <f t="shared" si="0"/>
        <v>100</v>
      </c>
      <c r="I39" s="58">
        <f t="shared" si="1"/>
        <v>100</v>
      </c>
      <c r="J39" s="19"/>
    </row>
    <row r="40" spans="1:10" s="15" customFormat="1">
      <c r="A40" s="335" t="s">
        <v>162</v>
      </c>
      <c r="B40" s="335"/>
      <c r="C40" s="85">
        <f>SUM(C41:C50)</f>
        <v>43143887380.400002</v>
      </c>
      <c r="D40" s="85">
        <f>SUM(D41:D50)</f>
        <v>40257140853.500999</v>
      </c>
      <c r="E40" s="85">
        <f>SUM(E41:E50)</f>
        <v>40257140853.500999</v>
      </c>
      <c r="F40" s="148">
        <f>SUM(F41:F50)</f>
        <v>39733982899.492996</v>
      </c>
      <c r="G40" s="85"/>
      <c r="H40" s="50">
        <f t="shared" si="0"/>
        <v>98.700459240481536</v>
      </c>
      <c r="I40" s="50">
        <f t="shared" si="1"/>
        <v>98.700459240481536</v>
      </c>
      <c r="J40" s="19"/>
    </row>
    <row r="41" spans="1:10" s="15" customFormat="1">
      <c r="A41" s="144"/>
      <c r="B41" s="145" t="s">
        <v>217</v>
      </c>
      <c r="C41" s="86">
        <v>0</v>
      </c>
      <c r="D41" s="86">
        <v>259100000.05000001</v>
      </c>
      <c r="E41" s="86">
        <v>259100000.05000001</v>
      </c>
      <c r="F41" s="86">
        <v>259100000.05000001</v>
      </c>
      <c r="G41" s="69"/>
      <c r="H41" s="58">
        <f t="shared" si="0"/>
        <v>100</v>
      </c>
      <c r="I41" s="58">
        <f t="shared" si="1"/>
        <v>100</v>
      </c>
      <c r="J41" s="19"/>
    </row>
    <row r="42" spans="1:10" s="15" customFormat="1">
      <c r="A42" s="144"/>
      <c r="B42" s="145" t="s">
        <v>216</v>
      </c>
      <c r="C42" s="86">
        <v>198653204</v>
      </c>
      <c r="D42" s="86">
        <v>42320293.869999997</v>
      </c>
      <c r="E42" s="86">
        <v>42320293.869999997</v>
      </c>
      <c r="F42" s="86">
        <v>40742889.379999988</v>
      </c>
      <c r="G42" s="143"/>
      <c r="H42" s="58">
        <f t="shared" si="0"/>
        <v>96.272699582745105</v>
      </c>
      <c r="I42" s="58">
        <f t="shared" si="1"/>
        <v>96.272699582745105</v>
      </c>
      <c r="J42" s="19"/>
    </row>
    <row r="43" spans="1:10" s="19" customFormat="1">
      <c r="A43" s="144"/>
      <c r="B43" s="145" t="s">
        <v>215</v>
      </c>
      <c r="C43" s="86">
        <v>57005567</v>
      </c>
      <c r="D43" s="86">
        <v>59772846.650000013</v>
      </c>
      <c r="E43" s="86">
        <v>59772846.650000013</v>
      </c>
      <c r="F43" s="86">
        <v>50421633.030000001</v>
      </c>
      <c r="G43" s="143"/>
      <c r="H43" s="58">
        <f t="shared" ref="H43:H67" si="2">IFERROR(+F43/D43*100,"n.a.")</f>
        <v>84.355415302945076</v>
      </c>
      <c r="I43" s="58">
        <f t="shared" ref="I43:I67" si="3">IFERROR(+F43/E43*100,"n.a.")</f>
        <v>84.355415302945076</v>
      </c>
    </row>
    <row r="44" spans="1:10" s="15" customFormat="1">
      <c r="A44" s="144"/>
      <c r="B44" s="145" t="s">
        <v>614</v>
      </c>
      <c r="C44" s="86">
        <v>38040236738</v>
      </c>
      <c r="D44" s="86">
        <v>34630770445.870003</v>
      </c>
      <c r="E44" s="86">
        <v>34630770445.870003</v>
      </c>
      <c r="F44" s="86">
        <v>34341050537.640003</v>
      </c>
      <c r="G44" s="143"/>
      <c r="H44" s="58">
        <f t="shared" si="2"/>
        <v>99.1634032263797</v>
      </c>
      <c r="I44" s="58">
        <f t="shared" si="3"/>
        <v>99.1634032263797</v>
      </c>
      <c r="J44" s="19"/>
    </row>
    <row r="45" spans="1:10" s="15" customFormat="1" ht="30">
      <c r="A45" s="144"/>
      <c r="B45" s="145" t="s">
        <v>214</v>
      </c>
      <c r="C45" s="86">
        <v>277714872</v>
      </c>
      <c r="D45" s="86">
        <v>277706146.02999997</v>
      </c>
      <c r="E45" s="86">
        <v>277706146.02999997</v>
      </c>
      <c r="F45" s="86">
        <v>272374460.81</v>
      </c>
      <c r="G45" s="143"/>
      <c r="H45" s="58">
        <f t="shared" si="2"/>
        <v>98.080098227489714</v>
      </c>
      <c r="I45" s="58">
        <f t="shared" si="3"/>
        <v>98.080098227489714</v>
      </c>
      <c r="J45" s="19"/>
    </row>
    <row r="46" spans="1:10" s="15" customFormat="1">
      <c r="A46" s="144"/>
      <c r="B46" s="145" t="s">
        <v>213</v>
      </c>
      <c r="C46" s="86">
        <v>252755769.59999996</v>
      </c>
      <c r="D46" s="86">
        <v>334260024.20100009</v>
      </c>
      <c r="E46" s="86">
        <v>334260024.20100009</v>
      </c>
      <c r="F46" s="86">
        <v>304673422.23900002</v>
      </c>
      <c r="G46" s="143"/>
      <c r="H46" s="58">
        <f t="shared" si="2"/>
        <v>91.148626871333917</v>
      </c>
      <c r="I46" s="58">
        <f t="shared" si="3"/>
        <v>91.148626871333917</v>
      </c>
      <c r="J46" s="19"/>
    </row>
    <row r="47" spans="1:10" s="15" customFormat="1">
      <c r="A47" s="144"/>
      <c r="B47" s="145" t="s">
        <v>212</v>
      </c>
      <c r="C47" s="86">
        <v>187332821.80000001</v>
      </c>
      <c r="D47" s="86">
        <v>263827296.80000013</v>
      </c>
      <c r="E47" s="86">
        <v>263827296.80000013</v>
      </c>
      <c r="F47" s="86">
        <v>248888693.21400008</v>
      </c>
      <c r="G47" s="143"/>
      <c r="H47" s="58">
        <f t="shared" si="2"/>
        <v>94.337733901232895</v>
      </c>
      <c r="I47" s="58">
        <f t="shared" si="3"/>
        <v>94.337733901232895</v>
      </c>
      <c r="J47" s="19"/>
    </row>
    <row r="48" spans="1:10" s="15" customFormat="1">
      <c r="A48" s="144"/>
      <c r="B48" s="145" t="s">
        <v>211</v>
      </c>
      <c r="C48" s="86">
        <v>0</v>
      </c>
      <c r="D48" s="86">
        <v>604936680.41999996</v>
      </c>
      <c r="E48" s="86">
        <v>604936680.41999996</v>
      </c>
      <c r="F48" s="86">
        <v>546552261.34000003</v>
      </c>
      <c r="G48" s="143"/>
      <c r="H48" s="58">
        <f t="shared" si="2"/>
        <v>90.348672684310642</v>
      </c>
      <c r="I48" s="58">
        <f t="shared" si="3"/>
        <v>90.348672684310642</v>
      </c>
      <c r="J48" s="19"/>
    </row>
    <row r="49" spans="1:10" s="15" customFormat="1" ht="30">
      <c r="A49" s="144"/>
      <c r="B49" s="145" t="s">
        <v>210</v>
      </c>
      <c r="C49" s="86">
        <v>3788509242</v>
      </c>
      <c r="D49" s="86">
        <v>3423264180.3900013</v>
      </c>
      <c r="E49" s="86">
        <v>3423264180.3900013</v>
      </c>
      <c r="F49" s="86">
        <v>3341341593.7800002</v>
      </c>
      <c r="G49" s="143"/>
      <c r="H49" s="58">
        <f t="shared" si="2"/>
        <v>97.606886810568383</v>
      </c>
      <c r="I49" s="58">
        <f t="shared" si="3"/>
        <v>97.606886810568383</v>
      </c>
      <c r="J49" s="19"/>
    </row>
    <row r="50" spans="1:10" s="15" customFormat="1">
      <c r="A50" s="144"/>
      <c r="B50" s="145" t="s">
        <v>209</v>
      </c>
      <c r="C50" s="86">
        <v>341679166</v>
      </c>
      <c r="D50" s="86">
        <v>361182939.22000009</v>
      </c>
      <c r="E50" s="86">
        <v>361182939.22000009</v>
      </c>
      <c r="F50" s="86">
        <v>328837408.00999999</v>
      </c>
      <c r="G50" s="143"/>
      <c r="H50" s="58">
        <f t="shared" si="2"/>
        <v>91.044557287270393</v>
      </c>
      <c r="I50" s="58">
        <f t="shared" si="3"/>
        <v>91.044557287270393</v>
      </c>
      <c r="J50" s="19"/>
    </row>
    <row r="51" spans="1:10" s="15" customFormat="1">
      <c r="A51" s="335" t="s">
        <v>83</v>
      </c>
      <c r="B51" s="335"/>
      <c r="C51" s="85">
        <f>C52</f>
        <v>500000000</v>
      </c>
      <c r="D51" s="85">
        <f>D52</f>
        <v>497663408.78000003</v>
      </c>
      <c r="E51" s="85">
        <f>E52</f>
        <v>497663408.78000003</v>
      </c>
      <c r="F51" s="85">
        <f>F52</f>
        <v>457605718.31999999</v>
      </c>
      <c r="G51" s="141"/>
      <c r="H51" s="50">
        <f t="shared" si="2"/>
        <v>91.950846746358209</v>
      </c>
      <c r="I51" s="50">
        <f t="shared" si="3"/>
        <v>91.950846746358209</v>
      </c>
      <c r="J51" s="19"/>
    </row>
    <row r="52" spans="1:10" s="19" customFormat="1" ht="30">
      <c r="A52" s="144"/>
      <c r="B52" s="145" t="s">
        <v>208</v>
      </c>
      <c r="C52" s="86">
        <v>500000000</v>
      </c>
      <c r="D52" s="86">
        <v>497663408.78000003</v>
      </c>
      <c r="E52" s="86">
        <v>497663408.78000003</v>
      </c>
      <c r="F52" s="86">
        <v>457605718.31999999</v>
      </c>
      <c r="G52" s="143"/>
      <c r="H52" s="58">
        <f t="shared" si="2"/>
        <v>91.950846746358209</v>
      </c>
      <c r="I52" s="58">
        <f t="shared" si="3"/>
        <v>91.950846746358209</v>
      </c>
    </row>
    <row r="53" spans="1:10" s="15" customFormat="1">
      <c r="A53" s="335" t="s">
        <v>207</v>
      </c>
      <c r="B53" s="335"/>
      <c r="C53" s="85">
        <f>SUM(C54:C55)</f>
        <v>42865103</v>
      </c>
      <c r="D53" s="85">
        <f>SUM(D54:D55)</f>
        <v>45180994.939999998</v>
      </c>
      <c r="E53" s="85">
        <f>SUM(E54:E55)</f>
        <v>45180994.939999998</v>
      </c>
      <c r="F53" s="85">
        <f>SUM(F54:F55)</f>
        <v>38827740.039999992</v>
      </c>
      <c r="G53" s="141"/>
      <c r="H53" s="50">
        <f t="shared" si="2"/>
        <v>85.938213825443469</v>
      </c>
      <c r="I53" s="50">
        <f t="shared" si="3"/>
        <v>85.938213825443469</v>
      </c>
      <c r="J53" s="19"/>
    </row>
    <row r="54" spans="1:10" s="15" customFormat="1" ht="30">
      <c r="A54" s="144"/>
      <c r="B54" s="145" t="s">
        <v>206</v>
      </c>
      <c r="C54" s="86">
        <v>27555305</v>
      </c>
      <c r="D54" s="86">
        <v>29822820.350000001</v>
      </c>
      <c r="E54" s="86">
        <v>29822820.350000001</v>
      </c>
      <c r="F54" s="86">
        <v>24746672.839999996</v>
      </c>
      <c r="G54" s="143"/>
      <c r="H54" s="58">
        <f t="shared" si="2"/>
        <v>82.978982368446566</v>
      </c>
      <c r="I54" s="58">
        <f t="shared" si="3"/>
        <v>82.978982368446566</v>
      </c>
      <c r="J54" s="19"/>
    </row>
    <row r="55" spans="1:10" s="15" customFormat="1" ht="60">
      <c r="A55" s="144"/>
      <c r="B55" s="145" t="s">
        <v>205</v>
      </c>
      <c r="C55" s="86">
        <v>15309798</v>
      </c>
      <c r="D55" s="86">
        <v>15358174.59</v>
      </c>
      <c r="E55" s="86">
        <v>15358174.59</v>
      </c>
      <c r="F55" s="86">
        <v>14081067.199999999</v>
      </c>
      <c r="G55" s="143"/>
      <c r="H55" s="58">
        <f t="shared" si="2"/>
        <v>91.684510535310949</v>
      </c>
      <c r="I55" s="58">
        <f t="shared" si="3"/>
        <v>91.684510535310949</v>
      </c>
      <c r="J55" s="19"/>
    </row>
    <row r="56" spans="1:10">
      <c r="A56" s="335" t="s">
        <v>144</v>
      </c>
      <c r="B56" s="335"/>
      <c r="C56" s="85">
        <f>SUM(C57:C63)</f>
        <v>6088935816</v>
      </c>
      <c r="D56" s="85">
        <f>SUM(D57:D63)</f>
        <v>5651803450.5600004</v>
      </c>
      <c r="E56" s="85">
        <f>SUM(E57:E63)</f>
        <v>5651803450.5600004</v>
      </c>
      <c r="F56" s="85">
        <f>SUM(F57:F63)</f>
        <v>5558480482.7600002</v>
      </c>
      <c r="G56" s="141"/>
      <c r="H56" s="50">
        <f t="shared" si="2"/>
        <v>98.348793113271597</v>
      </c>
      <c r="I56" s="50">
        <f t="shared" si="3"/>
        <v>98.348793113271597</v>
      </c>
    </row>
    <row r="57" spans="1:10">
      <c r="A57" s="146"/>
      <c r="B57" s="145" t="s">
        <v>204</v>
      </c>
      <c r="C57" s="86">
        <v>12011541</v>
      </c>
      <c r="D57" s="86">
        <v>18490842.82</v>
      </c>
      <c r="E57" s="86">
        <v>18490842.82</v>
      </c>
      <c r="F57" s="86">
        <v>18206799.690000001</v>
      </c>
      <c r="G57" s="143"/>
      <c r="H57" s="58">
        <f t="shared" si="2"/>
        <v>98.463871372630067</v>
      </c>
      <c r="I57" s="58">
        <f t="shared" si="3"/>
        <v>98.463871372630067</v>
      </c>
    </row>
    <row r="58" spans="1:10">
      <c r="A58" s="146"/>
      <c r="B58" s="145" t="s">
        <v>203</v>
      </c>
      <c r="C58" s="86">
        <v>202727458</v>
      </c>
      <c r="D58" s="86">
        <v>134216854.50000003</v>
      </c>
      <c r="E58" s="86">
        <v>134216854.50000003</v>
      </c>
      <c r="F58" s="86">
        <v>125268014.67999998</v>
      </c>
      <c r="G58" s="143"/>
      <c r="H58" s="58">
        <f t="shared" si="2"/>
        <v>93.332551374909428</v>
      </c>
      <c r="I58" s="58">
        <f t="shared" si="3"/>
        <v>93.332551374909428</v>
      </c>
    </row>
    <row r="59" spans="1:10" ht="30">
      <c r="A59" s="146"/>
      <c r="B59" s="145" t="s">
        <v>202</v>
      </c>
      <c r="C59" s="86">
        <v>1066589096</v>
      </c>
      <c r="D59" s="86">
        <v>1110864725.6999996</v>
      </c>
      <c r="E59" s="86">
        <v>1110864725.6999996</v>
      </c>
      <c r="F59" s="86">
        <v>1080725089.0099998</v>
      </c>
      <c r="G59" s="143"/>
      <c r="H59" s="58">
        <f t="shared" si="2"/>
        <v>97.286831061180052</v>
      </c>
      <c r="I59" s="58">
        <f t="shared" si="3"/>
        <v>97.286831061180052</v>
      </c>
    </row>
    <row r="60" spans="1:10">
      <c r="A60" s="146"/>
      <c r="B60" s="145" t="s">
        <v>201</v>
      </c>
      <c r="C60" s="86">
        <v>303847878</v>
      </c>
      <c r="D60" s="86">
        <v>206108547.37999997</v>
      </c>
      <c r="E60" s="86">
        <v>206108547.37999997</v>
      </c>
      <c r="F60" s="86">
        <v>204472824.96999997</v>
      </c>
      <c r="G60" s="143"/>
      <c r="H60" s="58">
        <f t="shared" si="2"/>
        <v>99.206378177522055</v>
      </c>
      <c r="I60" s="58">
        <f t="shared" si="3"/>
        <v>99.206378177522055</v>
      </c>
    </row>
    <row r="61" spans="1:10">
      <c r="A61" s="146"/>
      <c r="B61" s="145" t="s">
        <v>200</v>
      </c>
      <c r="C61" s="86">
        <v>2372551494</v>
      </c>
      <c r="D61" s="86">
        <v>2096436593.7600002</v>
      </c>
      <c r="E61" s="86">
        <v>2096436593.7600002</v>
      </c>
      <c r="F61" s="86">
        <v>2059756112.02</v>
      </c>
      <c r="G61" s="143"/>
      <c r="H61" s="58">
        <f t="shared" si="2"/>
        <v>98.250341467555998</v>
      </c>
      <c r="I61" s="58">
        <f t="shared" si="3"/>
        <v>98.250341467555998</v>
      </c>
    </row>
    <row r="62" spans="1:10" ht="30">
      <c r="A62" s="146"/>
      <c r="B62" s="145" t="s">
        <v>199</v>
      </c>
      <c r="C62" s="86">
        <v>809188589</v>
      </c>
      <c r="D62" s="86">
        <v>814934932.60000014</v>
      </c>
      <c r="E62" s="86">
        <v>814934932.60000014</v>
      </c>
      <c r="F62" s="86">
        <v>813062267.98000002</v>
      </c>
      <c r="G62" s="143"/>
      <c r="H62" s="58">
        <f t="shared" si="2"/>
        <v>99.770206853935505</v>
      </c>
      <c r="I62" s="58">
        <f t="shared" si="3"/>
        <v>99.770206853935505</v>
      </c>
    </row>
    <row r="63" spans="1:10">
      <c r="A63" s="146"/>
      <c r="B63" s="145" t="s">
        <v>143</v>
      </c>
      <c r="C63" s="86">
        <v>1322019760</v>
      </c>
      <c r="D63" s="86">
        <v>1270750953.8</v>
      </c>
      <c r="E63" s="86">
        <v>1270750953.8</v>
      </c>
      <c r="F63" s="86">
        <v>1256989374.4100001</v>
      </c>
      <c r="G63" s="143"/>
      <c r="H63" s="58">
        <f t="shared" si="2"/>
        <v>98.917051421535604</v>
      </c>
      <c r="I63" s="58">
        <f t="shared" si="3"/>
        <v>98.917051421535604</v>
      </c>
    </row>
    <row r="64" spans="1:10">
      <c r="A64" s="335" t="s">
        <v>121</v>
      </c>
      <c r="B64" s="335"/>
      <c r="C64" s="85">
        <f>C65</f>
        <v>74905006</v>
      </c>
      <c r="D64" s="85">
        <f>D65</f>
        <v>73066859.140000015</v>
      </c>
      <c r="E64" s="85">
        <f>E65</f>
        <v>73066859.140000015</v>
      </c>
      <c r="F64" s="85">
        <f>F65</f>
        <v>72012091.660000011</v>
      </c>
      <c r="G64" s="141"/>
      <c r="H64" s="50">
        <f t="shared" si="2"/>
        <v>98.556435171273733</v>
      </c>
      <c r="I64" s="50">
        <f t="shared" si="3"/>
        <v>98.556435171273733</v>
      </c>
    </row>
    <row r="65" spans="1:9">
      <c r="A65" s="146"/>
      <c r="B65" s="145" t="s">
        <v>198</v>
      </c>
      <c r="C65" s="86">
        <v>74905006</v>
      </c>
      <c r="D65" s="86">
        <v>73066859.140000015</v>
      </c>
      <c r="E65" s="86">
        <v>73066859.140000015</v>
      </c>
      <c r="F65" s="86">
        <v>72012091.660000011</v>
      </c>
      <c r="G65" s="143"/>
      <c r="H65" s="58">
        <f t="shared" si="2"/>
        <v>98.556435171273733</v>
      </c>
      <c r="I65" s="58">
        <f t="shared" si="3"/>
        <v>98.556435171273733</v>
      </c>
    </row>
    <row r="66" spans="1:9" ht="29.25" customHeight="1">
      <c r="A66" s="335" t="s">
        <v>112</v>
      </c>
      <c r="B66" s="335"/>
      <c r="C66" s="85">
        <f>C67</f>
        <v>26469375</v>
      </c>
      <c r="D66" s="85">
        <f>D67</f>
        <v>26170936</v>
      </c>
      <c r="E66" s="85">
        <f>E67</f>
        <v>26170936</v>
      </c>
      <c r="F66" s="85">
        <f>F67</f>
        <v>26170936</v>
      </c>
      <c r="G66" s="141"/>
      <c r="H66" s="50">
        <f t="shared" si="2"/>
        <v>100</v>
      </c>
      <c r="I66" s="50">
        <f t="shared" si="3"/>
        <v>100</v>
      </c>
    </row>
    <row r="67" spans="1:9" ht="15.75" thickBot="1">
      <c r="A67" s="278"/>
      <c r="B67" s="279" t="s">
        <v>197</v>
      </c>
      <c r="C67" s="280">
        <v>26469375</v>
      </c>
      <c r="D67" s="280">
        <v>26170936</v>
      </c>
      <c r="E67" s="280">
        <v>26170936</v>
      </c>
      <c r="F67" s="280">
        <v>26170936</v>
      </c>
      <c r="G67" s="281"/>
      <c r="H67" s="248">
        <f t="shared" si="2"/>
        <v>100</v>
      </c>
      <c r="I67" s="248">
        <f t="shared" si="3"/>
        <v>100</v>
      </c>
    </row>
    <row r="68" spans="1:9" ht="78" customHeight="1">
      <c r="A68" s="336" t="s">
        <v>637</v>
      </c>
      <c r="B68" s="337"/>
      <c r="C68" s="337"/>
      <c r="D68" s="337"/>
      <c r="E68" s="337"/>
      <c r="F68" s="337"/>
      <c r="G68" s="337"/>
      <c r="H68" s="337"/>
      <c r="I68" s="337"/>
    </row>
    <row r="69" spans="1:9">
      <c r="A69" s="338" t="s">
        <v>196</v>
      </c>
      <c r="B69" s="338"/>
      <c r="C69" s="338"/>
      <c r="D69" s="338"/>
      <c r="E69" s="338"/>
      <c r="F69" s="338"/>
      <c r="G69" s="338"/>
      <c r="H69" s="338"/>
      <c r="I69" s="338"/>
    </row>
    <row r="70" spans="1:9">
      <c r="A70" s="334" t="s">
        <v>135</v>
      </c>
      <c r="B70" s="334"/>
      <c r="C70" s="334"/>
      <c r="D70" s="334"/>
      <c r="E70" s="334"/>
      <c r="F70" s="334"/>
      <c r="G70" s="334"/>
      <c r="H70" s="334"/>
      <c r="I70" s="334"/>
    </row>
  </sheetData>
  <mergeCells count="25">
    <mergeCell ref="A14:B14"/>
    <mergeCell ref="A16:B16"/>
    <mergeCell ref="A21:B21"/>
    <mergeCell ref="A34:B34"/>
    <mergeCell ref="H5:I6"/>
    <mergeCell ref="C6:C7"/>
    <mergeCell ref="D6:D7"/>
    <mergeCell ref="E6:E7"/>
    <mergeCell ref="A12:B12"/>
    <mergeCell ref="A1:C1"/>
    <mergeCell ref="A70:I70"/>
    <mergeCell ref="A66:B66"/>
    <mergeCell ref="A68:I68"/>
    <mergeCell ref="A38:B38"/>
    <mergeCell ref="A40:B40"/>
    <mergeCell ref="A51:B51"/>
    <mergeCell ref="A53:B53"/>
    <mergeCell ref="A56:B56"/>
    <mergeCell ref="A64:B64"/>
    <mergeCell ref="A69:I69"/>
    <mergeCell ref="A36:B36"/>
    <mergeCell ref="A3:I3"/>
    <mergeCell ref="A5:A8"/>
    <mergeCell ref="B5:B8"/>
    <mergeCell ref="E5:F5"/>
  </mergeCells>
  <pageMargins left="0" right="0" top="0" bottom="0.39370078740157483" header="0.31496062992125984" footer="0.31496062992125984"/>
  <pageSetup fitToHeight="100" orientation="landscape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zoomScale="110" zoomScaleNormal="110" workbookViewId="0">
      <selection sqref="A1:C1"/>
    </sheetView>
  </sheetViews>
  <sheetFormatPr baseColWidth="10" defaultColWidth="11.42578125" defaultRowHeight="15"/>
  <cols>
    <col min="1" max="1" width="6.7109375" style="254" customWidth="1"/>
    <col min="2" max="2" width="61.7109375" style="19" customWidth="1"/>
    <col min="3" max="3" width="17.7109375" style="256" customWidth="1"/>
    <col min="4" max="6" width="17.7109375" style="19" customWidth="1"/>
    <col min="7" max="7" width="1.7109375" style="68" customWidth="1"/>
    <col min="8" max="9" width="16.7109375" style="19" customWidth="1"/>
    <col min="10" max="11" width="12.28515625" style="15" customWidth="1"/>
    <col min="12" max="16384" width="11.42578125" style="15"/>
  </cols>
  <sheetData>
    <row r="1" spans="1:11" s="3" customFormat="1" ht="43.5" customHeight="1">
      <c r="A1" s="307" t="s">
        <v>195</v>
      </c>
      <c r="B1" s="307"/>
      <c r="C1" s="307"/>
      <c r="D1" s="194" t="s">
        <v>132</v>
      </c>
      <c r="G1" s="190"/>
    </row>
    <row r="2" spans="1:11" ht="12" customHeight="1">
      <c r="A2" s="138"/>
      <c r="B2" s="15"/>
      <c r="C2" s="15"/>
      <c r="D2" s="15"/>
      <c r="E2" s="15"/>
      <c r="F2" s="15"/>
      <c r="G2" s="30"/>
      <c r="H2" s="15"/>
      <c r="I2" s="15"/>
    </row>
    <row r="3" spans="1:11" s="28" customFormat="1" ht="63" customHeight="1" thickBot="1">
      <c r="A3" s="339" t="s">
        <v>622</v>
      </c>
      <c r="B3" s="339"/>
      <c r="C3" s="339"/>
      <c r="D3" s="339"/>
      <c r="E3" s="339"/>
      <c r="F3" s="339"/>
      <c r="G3" s="339"/>
      <c r="H3" s="339"/>
      <c r="I3" s="339"/>
    </row>
    <row r="4" spans="1:11" s="28" customFormat="1" ht="5.25" customHeight="1">
      <c r="A4" s="83"/>
      <c r="B4" s="83"/>
      <c r="C4" s="83"/>
      <c r="D4" s="83"/>
      <c r="E4" s="83"/>
      <c r="F4" s="83"/>
      <c r="G4" s="83"/>
      <c r="H4" s="83"/>
      <c r="I4" s="83"/>
    </row>
    <row r="5" spans="1:11" ht="34.5" customHeight="1">
      <c r="A5" s="312" t="s">
        <v>0</v>
      </c>
      <c r="B5" s="312" t="s">
        <v>1</v>
      </c>
      <c r="C5" s="34"/>
      <c r="D5" s="34"/>
      <c r="E5" s="313" t="s">
        <v>2</v>
      </c>
      <c r="F5" s="313"/>
      <c r="G5" s="35"/>
      <c r="H5" s="312" t="s">
        <v>3</v>
      </c>
      <c r="I5" s="312"/>
    </row>
    <row r="6" spans="1:11" ht="15.75" customHeight="1">
      <c r="A6" s="312"/>
      <c r="B6" s="312"/>
      <c r="C6" s="310" t="s">
        <v>4</v>
      </c>
      <c r="D6" s="310" t="s">
        <v>239</v>
      </c>
      <c r="E6" s="310" t="s">
        <v>6</v>
      </c>
      <c r="F6" s="36" t="s">
        <v>610</v>
      </c>
      <c r="G6" s="37"/>
      <c r="H6" s="314"/>
      <c r="I6" s="314"/>
    </row>
    <row r="7" spans="1:11" ht="36.75" customHeight="1">
      <c r="A7" s="312"/>
      <c r="B7" s="312"/>
      <c r="C7" s="310"/>
      <c r="D7" s="310"/>
      <c r="E7" s="310"/>
      <c r="F7" s="38" t="s">
        <v>193</v>
      </c>
      <c r="G7" s="38"/>
      <c r="H7" s="37" t="s">
        <v>239</v>
      </c>
      <c r="I7" s="37" t="s">
        <v>6</v>
      </c>
    </row>
    <row r="8" spans="1:11" ht="11.25" customHeight="1">
      <c r="A8" s="312"/>
      <c r="B8" s="312"/>
      <c r="C8" s="39" t="s">
        <v>8</v>
      </c>
      <c r="D8" s="39" t="s">
        <v>9</v>
      </c>
      <c r="E8" s="39" t="s">
        <v>10</v>
      </c>
      <c r="F8" s="40" t="s">
        <v>11</v>
      </c>
      <c r="G8" s="40"/>
      <c r="H8" s="40" t="s">
        <v>12</v>
      </c>
      <c r="I8" s="40" t="s">
        <v>13</v>
      </c>
    </row>
    <row r="9" spans="1:11" s="19" customFormat="1" ht="5.25" customHeight="1" thickBot="1">
      <c r="A9" s="41"/>
      <c r="B9" s="41"/>
      <c r="C9" s="42"/>
      <c r="D9" s="42"/>
      <c r="E9" s="42"/>
      <c r="F9" s="43"/>
      <c r="G9" s="43"/>
      <c r="H9" s="43"/>
      <c r="I9" s="43"/>
    </row>
    <row r="10" spans="1:11" s="19" customFormat="1" ht="5.25" customHeight="1" thickBot="1">
      <c r="A10" s="44"/>
      <c r="B10" s="44"/>
      <c r="C10" s="45"/>
      <c r="D10" s="45"/>
      <c r="E10" s="45"/>
      <c r="F10" s="46"/>
      <c r="G10" s="46"/>
      <c r="H10" s="46"/>
      <c r="I10" s="46"/>
    </row>
    <row r="11" spans="1:11">
      <c r="A11" s="47" t="s">
        <v>128</v>
      </c>
      <c r="B11" s="47"/>
      <c r="C11" s="49">
        <f>C12+C14+C18+C20+C22+C26+C29</f>
        <v>28625456058.199997</v>
      </c>
      <c r="D11" s="49">
        <f>D12+D14+D18+D20+D22+D26+D29</f>
        <v>29610341402.474998</v>
      </c>
      <c r="E11" s="49">
        <f>E12+E14+E18+E20+E22+E26+E29</f>
        <v>29610341402.484997</v>
      </c>
      <c r="F11" s="49">
        <f>F12+F14+F18+F20+F22+F26+F29</f>
        <v>10828159519.798</v>
      </c>
      <c r="G11" s="49">
        <f>+G12</f>
        <v>0</v>
      </c>
      <c r="H11" s="296">
        <f t="shared" ref="H11:H30" si="0">IFERROR(+F11/D11*100,"n.a.")</f>
        <v>36.568843879972697</v>
      </c>
      <c r="I11" s="296">
        <f t="shared" ref="I11:I30" si="1">IFERROR(+F11/E11*100,"n.a.")</f>
        <v>36.568843879960347</v>
      </c>
      <c r="J11" s="139"/>
      <c r="K11" s="139"/>
    </row>
    <row r="12" spans="1:11">
      <c r="A12" s="47" t="s">
        <v>126</v>
      </c>
      <c r="B12" s="47"/>
      <c r="C12" s="49">
        <f>C13</f>
        <v>882725</v>
      </c>
      <c r="D12" s="49">
        <f>D13</f>
        <v>882725</v>
      </c>
      <c r="E12" s="49">
        <f>E13</f>
        <v>882725</v>
      </c>
      <c r="F12" s="49">
        <f>F13</f>
        <v>882725</v>
      </c>
      <c r="G12" s="49">
        <f>+G30</f>
        <v>0</v>
      </c>
      <c r="H12" s="296">
        <f t="shared" si="0"/>
        <v>100</v>
      </c>
      <c r="I12" s="296">
        <f t="shared" si="1"/>
        <v>100</v>
      </c>
      <c r="J12" s="139"/>
      <c r="K12" s="139"/>
    </row>
    <row r="13" spans="1:11">
      <c r="A13" s="55"/>
      <c r="B13" s="55" t="s">
        <v>248</v>
      </c>
      <c r="C13" s="61">
        <v>882725</v>
      </c>
      <c r="D13" s="61">
        <v>882725</v>
      </c>
      <c r="E13" s="61">
        <v>882725</v>
      </c>
      <c r="F13" s="61">
        <v>882725</v>
      </c>
      <c r="G13" s="61"/>
      <c r="H13" s="297">
        <f t="shared" si="0"/>
        <v>100</v>
      </c>
      <c r="I13" s="297">
        <f t="shared" si="1"/>
        <v>100</v>
      </c>
      <c r="J13" s="139"/>
      <c r="K13" s="139"/>
    </row>
    <row r="14" spans="1:11">
      <c r="A14" s="47" t="s">
        <v>190</v>
      </c>
      <c r="B14" s="47"/>
      <c r="C14" s="49">
        <f>SUM(C15:C17)</f>
        <v>322464669</v>
      </c>
      <c r="D14" s="49">
        <f>SUM(D15:D17)</f>
        <v>310692761.17000008</v>
      </c>
      <c r="E14" s="49">
        <f>SUM(E15:E17)</f>
        <v>310692761.17000008</v>
      </c>
      <c r="F14" s="49">
        <f>SUM(F15:F17)</f>
        <v>308121506.23000002</v>
      </c>
      <c r="G14" s="49"/>
      <c r="H14" s="296">
        <f t="shared" si="0"/>
        <v>99.172412343848208</v>
      </c>
      <c r="I14" s="296">
        <f t="shared" si="1"/>
        <v>99.172412343848208</v>
      </c>
      <c r="J14" s="139"/>
      <c r="K14" s="139"/>
    </row>
    <row r="15" spans="1:11">
      <c r="A15" s="55"/>
      <c r="B15" s="55" t="s">
        <v>247</v>
      </c>
      <c r="C15" s="61">
        <v>322464669</v>
      </c>
      <c r="D15" s="61">
        <v>309555317.15000004</v>
      </c>
      <c r="E15" s="61">
        <v>309555317.15000004</v>
      </c>
      <c r="F15" s="61">
        <v>307210115.56</v>
      </c>
      <c r="G15" s="61"/>
      <c r="H15" s="297">
        <f t="shared" si="0"/>
        <v>99.242396605688526</v>
      </c>
      <c r="I15" s="297">
        <f t="shared" si="1"/>
        <v>99.242396605688526</v>
      </c>
      <c r="J15" s="139"/>
      <c r="K15" s="139"/>
    </row>
    <row r="16" spans="1:11" ht="16.5">
      <c r="A16" s="55"/>
      <c r="B16" s="55" t="s">
        <v>627</v>
      </c>
      <c r="C16" s="61">
        <v>0</v>
      </c>
      <c r="D16" s="61">
        <v>170050.04</v>
      </c>
      <c r="E16" s="61">
        <v>170050.04</v>
      </c>
      <c r="F16" s="61">
        <v>170050.04</v>
      </c>
      <c r="G16" s="61"/>
      <c r="H16" s="297">
        <f t="shared" si="0"/>
        <v>100</v>
      </c>
      <c r="I16" s="298">
        <f t="shared" si="1"/>
        <v>100</v>
      </c>
      <c r="J16" s="139"/>
      <c r="K16" s="139"/>
    </row>
    <row r="17" spans="1:11" ht="16.5">
      <c r="A17" s="55"/>
      <c r="B17" s="55" t="s">
        <v>628</v>
      </c>
      <c r="C17" s="61">
        <v>0</v>
      </c>
      <c r="D17" s="61">
        <v>967393.98</v>
      </c>
      <c r="E17" s="61">
        <v>967393.98</v>
      </c>
      <c r="F17" s="61">
        <v>741340.63</v>
      </c>
      <c r="G17" s="61"/>
      <c r="H17" s="297">
        <f t="shared" si="0"/>
        <v>76.632752045862432</v>
      </c>
      <c r="I17" s="297">
        <f t="shared" si="1"/>
        <v>76.632752045862432</v>
      </c>
      <c r="J17" s="139"/>
      <c r="K17" s="139"/>
    </row>
    <row r="18" spans="1:11">
      <c r="A18" s="47" t="s">
        <v>44</v>
      </c>
      <c r="B18" s="47"/>
      <c r="C18" s="49">
        <f>C19</f>
        <v>33000000</v>
      </c>
      <c r="D18" s="49">
        <f>D19</f>
        <v>10644922.92</v>
      </c>
      <c r="E18" s="49">
        <f>E19</f>
        <v>10644922.92</v>
      </c>
      <c r="F18" s="49">
        <f>F19</f>
        <v>10639310.92</v>
      </c>
      <c r="G18" s="49"/>
      <c r="H18" s="299">
        <f t="shared" si="0"/>
        <v>99.947280031596506</v>
      </c>
      <c r="I18" s="299">
        <f t="shared" si="1"/>
        <v>99.947280031596506</v>
      </c>
      <c r="J18" s="139"/>
      <c r="K18" s="139"/>
    </row>
    <row r="19" spans="1:11">
      <c r="A19" s="55"/>
      <c r="B19" s="55" t="s">
        <v>246</v>
      </c>
      <c r="C19" s="61">
        <v>33000000</v>
      </c>
      <c r="D19" s="61">
        <v>10644922.92</v>
      </c>
      <c r="E19" s="61">
        <v>10644922.92</v>
      </c>
      <c r="F19" s="61">
        <v>10639310.92</v>
      </c>
      <c r="G19" s="61"/>
      <c r="H19" s="298">
        <f t="shared" si="0"/>
        <v>99.947280031596506</v>
      </c>
      <c r="I19" s="298">
        <f t="shared" si="1"/>
        <v>99.947280031596506</v>
      </c>
      <c r="J19" s="139"/>
      <c r="K19" s="139"/>
    </row>
    <row r="20" spans="1:11">
      <c r="A20" s="47" t="s">
        <v>72</v>
      </c>
      <c r="B20" s="47"/>
      <c r="C20" s="49">
        <f>C21</f>
        <v>3277946</v>
      </c>
      <c r="D20" s="49">
        <f>D21</f>
        <v>3012837.5919999997</v>
      </c>
      <c r="E20" s="49">
        <f>E21</f>
        <v>3012837.5919999997</v>
      </c>
      <c r="F20" s="49">
        <f>F21</f>
        <v>2870532.1559999995</v>
      </c>
      <c r="G20" s="49"/>
      <c r="H20" s="296">
        <f t="shared" si="0"/>
        <v>95.276697410512128</v>
      </c>
      <c r="I20" s="296">
        <f t="shared" si="1"/>
        <v>95.276697410512128</v>
      </c>
      <c r="J20" s="139"/>
      <c r="K20" s="139"/>
    </row>
    <row r="21" spans="1:11">
      <c r="A21" s="55"/>
      <c r="B21" s="55" t="s">
        <v>245</v>
      </c>
      <c r="C21" s="61">
        <v>3277946</v>
      </c>
      <c r="D21" s="61">
        <v>3012837.5919999997</v>
      </c>
      <c r="E21" s="61">
        <v>3012837.5919999997</v>
      </c>
      <c r="F21" s="61">
        <v>2870532.1559999995</v>
      </c>
      <c r="G21" s="61"/>
      <c r="H21" s="297">
        <f t="shared" si="0"/>
        <v>95.276697410512128</v>
      </c>
      <c r="I21" s="297">
        <f t="shared" si="1"/>
        <v>95.276697410512128</v>
      </c>
      <c r="J21" s="139"/>
      <c r="K21" s="139"/>
    </row>
    <row r="22" spans="1:11">
      <c r="A22" s="47" t="s">
        <v>77</v>
      </c>
      <c r="B22" s="47"/>
      <c r="C22" s="49">
        <f>SUM(C23:C25)</f>
        <v>562813410.20000005</v>
      </c>
      <c r="D22" s="49">
        <f>SUM(D23:D25)</f>
        <v>621276083.78299987</v>
      </c>
      <c r="E22" s="49">
        <f>SUM(E23:E25)</f>
        <v>621276083.78299987</v>
      </c>
      <c r="F22" s="49">
        <f>SUM(F23:F25)</f>
        <v>593018931.66199994</v>
      </c>
      <c r="G22" s="49"/>
      <c r="H22" s="296">
        <f t="shared" si="0"/>
        <v>95.451756013374947</v>
      </c>
      <c r="I22" s="296">
        <f t="shared" si="1"/>
        <v>95.451756013374947</v>
      </c>
      <c r="J22" s="139"/>
      <c r="K22" s="139"/>
    </row>
    <row r="23" spans="1:11">
      <c r="A23" s="55"/>
      <c r="B23" s="55" t="s">
        <v>244</v>
      </c>
      <c r="C23" s="61">
        <v>468416190</v>
      </c>
      <c r="D23" s="61">
        <v>520214356</v>
      </c>
      <c r="E23" s="61">
        <v>520214356</v>
      </c>
      <c r="F23" s="61">
        <v>497944443</v>
      </c>
      <c r="G23" s="61"/>
      <c r="H23" s="297">
        <f t="shared" si="0"/>
        <v>95.719089113334661</v>
      </c>
      <c r="I23" s="297">
        <f t="shared" si="1"/>
        <v>95.719089113334661</v>
      </c>
      <c r="J23" s="139"/>
      <c r="K23" s="139"/>
    </row>
    <row r="24" spans="1:11">
      <c r="A24" s="55"/>
      <c r="B24" s="55" t="s">
        <v>243</v>
      </c>
      <c r="C24" s="61">
        <v>93797220.200000003</v>
      </c>
      <c r="D24" s="61">
        <v>100461727.78299989</v>
      </c>
      <c r="E24" s="61">
        <v>100461727.78299989</v>
      </c>
      <c r="F24" s="61">
        <v>94842305.661999896</v>
      </c>
      <c r="G24" s="61"/>
      <c r="H24" s="297">
        <f t="shared" si="0"/>
        <v>94.406405060902301</v>
      </c>
      <c r="I24" s="297">
        <f t="shared" si="1"/>
        <v>94.406405060902301</v>
      </c>
      <c r="J24" s="139"/>
      <c r="K24" s="139"/>
    </row>
    <row r="25" spans="1:11">
      <c r="A25" s="55"/>
      <c r="B25" s="55" t="s">
        <v>120</v>
      </c>
      <c r="C25" s="61">
        <v>600000</v>
      </c>
      <c r="D25" s="61">
        <v>600000</v>
      </c>
      <c r="E25" s="61">
        <v>600000</v>
      </c>
      <c r="F25" s="61">
        <v>232183</v>
      </c>
      <c r="G25" s="61"/>
      <c r="H25" s="297">
        <f t="shared" si="0"/>
        <v>38.697166666666668</v>
      </c>
      <c r="I25" s="297">
        <f t="shared" si="1"/>
        <v>38.697166666666668</v>
      </c>
      <c r="J25" s="139"/>
      <c r="K25" s="139"/>
    </row>
    <row r="26" spans="1:11">
      <c r="A26" s="47" t="s">
        <v>641</v>
      </c>
      <c r="B26" s="47"/>
      <c r="C26" s="49">
        <f>SUM(C27:C28)</f>
        <v>885160986</v>
      </c>
      <c r="D26" s="49">
        <f>SUM(D27:D28)</f>
        <v>1845975750</v>
      </c>
      <c r="E26" s="49">
        <f>SUM(E27:E28)</f>
        <v>1845975750</v>
      </c>
      <c r="F26" s="49">
        <f>SUM(F27:F28)</f>
        <v>1820962595</v>
      </c>
      <c r="G26" s="49"/>
      <c r="H26" s="299">
        <f t="shared" si="0"/>
        <v>98.644990054717681</v>
      </c>
      <c r="I26" s="299">
        <f t="shared" si="1"/>
        <v>98.644990054717681</v>
      </c>
      <c r="J26" s="139"/>
      <c r="K26" s="139"/>
    </row>
    <row r="27" spans="1:11">
      <c r="A27" s="55"/>
      <c r="B27" s="55" t="s">
        <v>242</v>
      </c>
      <c r="C27" s="61">
        <v>25762682</v>
      </c>
      <c r="D27" s="61">
        <v>18240289</v>
      </c>
      <c r="E27" s="61">
        <v>18240289</v>
      </c>
      <c r="F27" s="61">
        <v>18240289</v>
      </c>
      <c r="G27" s="61"/>
      <c r="H27" s="298">
        <f t="shared" si="0"/>
        <v>100</v>
      </c>
      <c r="I27" s="298">
        <f t="shared" si="1"/>
        <v>100</v>
      </c>
      <c r="J27" s="139"/>
      <c r="K27" s="139"/>
    </row>
    <row r="28" spans="1:11">
      <c r="A28" s="55"/>
      <c r="B28" s="55" t="s">
        <v>241</v>
      </c>
      <c r="C28" s="61">
        <v>859398304</v>
      </c>
      <c r="D28" s="61">
        <v>1827735461</v>
      </c>
      <c r="E28" s="61">
        <v>1827735461</v>
      </c>
      <c r="F28" s="61">
        <v>1802722306</v>
      </c>
      <c r="G28" s="61"/>
      <c r="H28" s="297">
        <f t="shared" si="0"/>
        <v>98.631467434225158</v>
      </c>
      <c r="I28" s="297">
        <f t="shared" si="1"/>
        <v>98.631467434225158</v>
      </c>
      <c r="J28" s="139"/>
      <c r="K28" s="139"/>
    </row>
    <row r="29" spans="1:11">
      <c r="A29" s="47" t="s">
        <v>642</v>
      </c>
      <c r="B29" s="47"/>
      <c r="C29" s="49">
        <f>C30</f>
        <v>26817856321.999996</v>
      </c>
      <c r="D29" s="49">
        <f>D30</f>
        <v>26817856322.009998</v>
      </c>
      <c r="E29" s="49">
        <f>E30</f>
        <v>26817856322.019997</v>
      </c>
      <c r="F29" s="49">
        <f>F30</f>
        <v>8091663918.8299999</v>
      </c>
      <c r="G29" s="49"/>
      <c r="H29" s="296">
        <f t="shared" si="0"/>
        <v>30.17267234812126</v>
      </c>
      <c r="I29" s="296">
        <f t="shared" si="1"/>
        <v>30.172672348110012</v>
      </c>
      <c r="J29" s="139"/>
      <c r="K29" s="139"/>
    </row>
    <row r="30" spans="1:11" ht="17.25" thickBot="1">
      <c r="A30" s="273"/>
      <c r="B30" s="282" t="s">
        <v>629</v>
      </c>
      <c r="C30" s="268">
        <v>26817856321.999996</v>
      </c>
      <c r="D30" s="268">
        <v>26817856322.009998</v>
      </c>
      <c r="E30" s="268">
        <v>26817856322.019997</v>
      </c>
      <c r="F30" s="268">
        <v>8091663918.8299999</v>
      </c>
      <c r="G30" s="268"/>
      <c r="H30" s="248">
        <f t="shared" si="0"/>
        <v>30.17267234812126</v>
      </c>
      <c r="I30" s="248">
        <f t="shared" si="1"/>
        <v>30.172672348110012</v>
      </c>
      <c r="J30" s="139"/>
      <c r="K30" s="139"/>
    </row>
    <row r="31" spans="1:11" ht="108" customHeight="1">
      <c r="A31" s="309" t="s">
        <v>638</v>
      </c>
      <c r="B31" s="309"/>
      <c r="C31" s="309"/>
      <c r="D31" s="309"/>
      <c r="E31" s="309"/>
      <c r="F31" s="309"/>
      <c r="G31" s="309"/>
      <c r="H31" s="309"/>
      <c r="I31" s="309"/>
    </row>
    <row r="32" spans="1:11">
      <c r="H32" s="121"/>
      <c r="I32" s="121"/>
    </row>
    <row r="33" spans="8:9">
      <c r="H33" s="121"/>
      <c r="I33" s="121"/>
    </row>
    <row r="34" spans="8:9">
      <c r="H34" s="121"/>
      <c r="I34" s="121"/>
    </row>
    <row r="35" spans="8:9">
      <c r="H35" s="121"/>
      <c r="I35" s="121"/>
    </row>
    <row r="36" spans="8:9">
      <c r="H36" s="121"/>
      <c r="I36" s="121"/>
    </row>
  </sheetData>
  <mergeCells count="10">
    <mergeCell ref="A31:I31"/>
    <mergeCell ref="A1:C1"/>
    <mergeCell ref="A3:I3"/>
    <mergeCell ref="A5:A8"/>
    <mergeCell ref="B5:B8"/>
    <mergeCell ref="E5:F5"/>
    <mergeCell ref="H5:I6"/>
    <mergeCell ref="C6:C7"/>
    <mergeCell ref="D6:D7"/>
    <mergeCell ref="E6:E7"/>
  </mergeCells>
  <conditionalFormatting sqref="J12:K30">
    <cfRule type="cellIs" dxfId="9" priority="1" operator="greaterThan">
      <formula>0.1</formula>
    </cfRule>
    <cfRule type="cellIs" dxfId="8" priority="2" operator="greaterThan">
      <formula>1</formula>
    </cfRule>
  </conditionalFormatting>
  <conditionalFormatting sqref="K11">
    <cfRule type="cellIs" dxfId="7" priority="3" operator="greaterThan">
      <formula>0.1</formula>
    </cfRule>
    <cfRule type="cellIs" dxfId="6" priority="4" operator="greaterThan">
      <formula>1</formula>
    </cfRule>
  </conditionalFormatting>
  <conditionalFormatting sqref="J11 J12:K30">
    <cfRule type="cellIs" dxfId="5" priority="9" operator="greaterThan">
      <formula>0</formula>
    </cfRule>
    <cfRule type="cellIs" dxfId="4" priority="10" operator="greaterThan">
      <formula>1</formula>
    </cfRule>
  </conditionalFormatting>
  <conditionalFormatting sqref="J11">
    <cfRule type="cellIs" dxfId="3" priority="7" operator="greaterThan">
      <formula>0.1</formula>
    </cfRule>
    <cfRule type="cellIs" dxfId="2" priority="8" operator="greaterThan">
      <formula>1</formula>
    </cfRule>
  </conditionalFormatting>
  <conditionalFormatting sqref="K11">
    <cfRule type="cellIs" dxfId="1" priority="5" operator="greaterThan">
      <formula>0</formula>
    </cfRule>
    <cfRule type="cellIs" dxfId="0" priority="6" operator="greaterThan">
      <formula>1</formula>
    </cfRule>
  </conditionalFormatting>
  <pageMargins left="0.25" right="0.25" top="0.75" bottom="0.75" header="0.3" footer="0.3"/>
  <pageSetup scale="9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214"/>
  <sheetViews>
    <sheetView showGridLines="0" zoomScale="110" zoomScaleNormal="110" workbookViewId="0">
      <selection sqref="A1:C1"/>
    </sheetView>
  </sheetViews>
  <sheetFormatPr baseColWidth="10" defaultColWidth="11.42578125" defaultRowHeight="15"/>
  <cols>
    <col min="1" max="1" width="6.7109375" style="257" customWidth="1"/>
    <col min="2" max="2" width="61.7109375" style="19" customWidth="1"/>
    <col min="3" max="6" width="17.7109375" style="19" customWidth="1"/>
    <col min="7" max="7" width="1.7109375" style="68" customWidth="1"/>
    <col min="8" max="9" width="16.7109375" style="19" customWidth="1"/>
    <col min="10" max="16384" width="11.42578125" style="15"/>
  </cols>
  <sheetData>
    <row r="1" spans="1:37" s="3" customFormat="1" ht="43.5" customHeight="1">
      <c r="A1" s="307" t="s">
        <v>195</v>
      </c>
      <c r="B1" s="307"/>
      <c r="C1" s="307"/>
      <c r="D1" s="194" t="s">
        <v>132</v>
      </c>
      <c r="F1" s="29"/>
      <c r="G1" s="190"/>
    </row>
    <row r="2" spans="1:37" ht="12" customHeight="1">
      <c r="A2" s="20"/>
      <c r="B2" s="119"/>
      <c r="C2" s="76"/>
      <c r="D2" s="84"/>
      <c r="E2" s="84"/>
      <c r="F2" s="84"/>
      <c r="G2" s="30"/>
      <c r="H2" s="15"/>
      <c r="I2" s="15"/>
    </row>
    <row r="3" spans="1:37" s="27" customFormat="1" ht="63" customHeight="1" thickBot="1">
      <c r="A3" s="311" t="s">
        <v>623</v>
      </c>
      <c r="B3" s="311"/>
      <c r="C3" s="311"/>
      <c r="D3" s="311"/>
      <c r="E3" s="311"/>
      <c r="F3" s="311"/>
      <c r="G3" s="311"/>
      <c r="H3" s="311"/>
      <c r="I3" s="311"/>
    </row>
    <row r="4" spans="1:37" s="27" customFormat="1" ht="5.25" customHeight="1">
      <c r="A4" s="32"/>
      <c r="B4" s="32"/>
      <c r="C4" s="32"/>
      <c r="D4" s="32"/>
      <c r="E4" s="32"/>
      <c r="F4" s="32"/>
      <c r="G4" s="32"/>
      <c r="H4" s="32"/>
      <c r="I4" s="32"/>
    </row>
    <row r="5" spans="1:37" ht="34.5" customHeight="1">
      <c r="A5" s="312" t="s">
        <v>0</v>
      </c>
      <c r="B5" s="312" t="s">
        <v>194</v>
      </c>
      <c r="C5" s="77"/>
      <c r="D5" s="34"/>
      <c r="E5" s="313" t="s">
        <v>2</v>
      </c>
      <c r="F5" s="313"/>
      <c r="G5" s="35"/>
      <c r="H5" s="312" t="s">
        <v>3</v>
      </c>
      <c r="I5" s="312"/>
    </row>
    <row r="6" spans="1:37" ht="15.75" customHeight="1">
      <c r="A6" s="312"/>
      <c r="B6" s="312"/>
      <c r="C6" s="310" t="s">
        <v>570</v>
      </c>
      <c r="D6" s="310" t="s">
        <v>5</v>
      </c>
      <c r="E6" s="310" t="s">
        <v>6</v>
      </c>
      <c r="F6" s="36" t="s">
        <v>610</v>
      </c>
      <c r="G6" s="37"/>
      <c r="H6" s="314"/>
      <c r="I6" s="314"/>
    </row>
    <row r="7" spans="1:37" ht="36.75" customHeight="1">
      <c r="A7" s="312"/>
      <c r="B7" s="312"/>
      <c r="C7" s="310"/>
      <c r="D7" s="310"/>
      <c r="E7" s="310"/>
      <c r="F7" s="38" t="s">
        <v>193</v>
      </c>
      <c r="G7" s="34"/>
      <c r="H7" s="37" t="s">
        <v>5</v>
      </c>
      <c r="I7" s="37" t="s">
        <v>7</v>
      </c>
    </row>
    <row r="8" spans="1:37" ht="12.75" customHeight="1">
      <c r="A8" s="312"/>
      <c r="B8" s="312"/>
      <c r="C8" s="39" t="s">
        <v>8</v>
      </c>
      <c r="D8" s="39" t="s">
        <v>9</v>
      </c>
      <c r="E8" s="39" t="s">
        <v>10</v>
      </c>
      <c r="F8" s="40" t="s">
        <v>11</v>
      </c>
      <c r="G8" s="40"/>
      <c r="H8" s="40" t="s">
        <v>12</v>
      </c>
      <c r="I8" s="40" t="s">
        <v>13</v>
      </c>
    </row>
    <row r="9" spans="1:37" s="19" customFormat="1" ht="5.25" customHeight="1" thickBot="1">
      <c r="A9" s="41"/>
      <c r="B9" s="41"/>
      <c r="C9" s="42"/>
      <c r="D9" s="42"/>
      <c r="E9" s="42"/>
      <c r="F9" s="43"/>
      <c r="G9" s="43"/>
      <c r="H9" s="43"/>
      <c r="I9" s="43"/>
    </row>
    <row r="10" spans="1:37" s="19" customFormat="1" ht="5.25" customHeight="1" thickBot="1">
      <c r="A10" s="44"/>
      <c r="B10" s="44"/>
      <c r="C10" s="45"/>
      <c r="D10" s="45"/>
      <c r="E10" s="45"/>
      <c r="F10" s="46"/>
      <c r="G10" s="46"/>
      <c r="H10" s="46"/>
      <c r="I10" s="46"/>
    </row>
    <row r="11" spans="1:37" s="19" customFormat="1">
      <c r="A11" s="341" t="s">
        <v>128</v>
      </c>
      <c r="B11" s="341"/>
      <c r="C11" s="78">
        <f>+C12+C14+C20+C22+C24+C28+C31+C33+C36+C56+C63+C65+C68+C72+C74+C78</f>
        <v>61457819966.974548</v>
      </c>
      <c r="D11" s="78">
        <f>+D12+D14+D20+D22+D24+D28+D31+D33+D36+D56+D63+D65+D68+D72+D74+D78</f>
        <v>65423012423.738503</v>
      </c>
      <c r="E11" s="78">
        <f>+E12+E14+E20+E22+E24+E28+E31+E33+E36+E56+E63+E65+E68+E72+E74+E78</f>
        <v>65423012423.738503</v>
      </c>
      <c r="F11" s="78">
        <f>+F12+F14+F20+F22+F24+F28+F31+F33+F36+F56+F63+F65+F68+F72+F74+F78</f>
        <v>56214340056.480972</v>
      </c>
      <c r="G11" s="78"/>
      <c r="H11" s="120">
        <f t="shared" ref="H11:H42" si="0">IFERROR(F11/D11*100,"n.a.")</f>
        <v>85.92441401564659</v>
      </c>
      <c r="I11" s="120">
        <f t="shared" ref="I11:I42" si="1">IFERROR(F11/E11*100,"n.a.")</f>
        <v>85.92441401564659</v>
      </c>
      <c r="AI11" s="122" t="e">
        <f>+AI12+AI14+AI20+AI22+AI28+AI31+AI33+AI36+AI56+AI63+AI65+AI68+AI72+AI74+AI78</f>
        <v>#REF!</v>
      </c>
      <c r="AJ11" s="122" t="e">
        <f>+AJ12+AJ14+AJ20+AJ22+AJ28+AJ31+AJ33+AJ36+AJ56+AJ63+AJ65+AJ68+AJ72+AJ74+AJ78</f>
        <v>#REF!</v>
      </c>
      <c r="AK11" s="122" t="e">
        <f>+AK12+AK14+AK20+AK22+AK28+AK31+AK33+AK36+AK56+AK63+AK65+AK68+AK72+AK74+AK78</f>
        <v>#REF!</v>
      </c>
    </row>
    <row r="12" spans="1:37">
      <c r="A12" s="333" t="s">
        <v>569</v>
      </c>
      <c r="B12" s="333"/>
      <c r="C12" s="78">
        <f>+C13</f>
        <v>226580258</v>
      </c>
      <c r="D12" s="78">
        <f>+D13</f>
        <v>188978679.22000003</v>
      </c>
      <c r="E12" s="78">
        <f>+E13</f>
        <v>188978679.22000003</v>
      </c>
      <c r="F12" s="78">
        <f>+F13</f>
        <v>186244468.25000003</v>
      </c>
      <c r="G12" s="78"/>
      <c r="H12" s="120">
        <f t="shared" si="0"/>
        <v>98.553164313939902</v>
      </c>
      <c r="I12" s="120">
        <f t="shared" si="1"/>
        <v>98.553164313939902</v>
      </c>
      <c r="AI12" s="123" t="e">
        <f>+AI13</f>
        <v>#REF!</v>
      </c>
      <c r="AJ12" s="123" t="e">
        <f>+AJ13</f>
        <v>#REF!</v>
      </c>
      <c r="AK12" s="123" t="e">
        <f>+AK13</f>
        <v>#REF!</v>
      </c>
    </row>
    <row r="13" spans="1:37">
      <c r="A13" s="124"/>
      <c r="B13" s="125" t="s">
        <v>568</v>
      </c>
      <c r="C13" s="79">
        <v>226580258</v>
      </c>
      <c r="D13" s="79">
        <v>188978679.22000003</v>
      </c>
      <c r="E13" s="79">
        <v>188978679.22000003</v>
      </c>
      <c r="F13" s="79">
        <v>186244468.25000003</v>
      </c>
      <c r="G13" s="79"/>
      <c r="H13" s="126">
        <f t="shared" si="0"/>
        <v>98.553164313939902</v>
      </c>
      <c r="I13" s="126">
        <f t="shared" si="1"/>
        <v>98.553164313939902</v>
      </c>
      <c r="AI13" s="127" t="e">
        <f>+#REF!</f>
        <v>#REF!</v>
      </c>
      <c r="AJ13" s="127" t="e">
        <f>+#REF!</f>
        <v>#REF!</v>
      </c>
      <c r="AK13" s="127" t="e">
        <f>+#REF!</f>
        <v>#REF!</v>
      </c>
    </row>
    <row r="14" spans="1:37">
      <c r="A14" s="340" t="s">
        <v>567</v>
      </c>
      <c r="B14" s="340"/>
      <c r="C14" s="78">
        <f>SUM(C15:C19)</f>
        <v>14351904327</v>
      </c>
      <c r="D14" s="78">
        <f>SUM(D15:D19)</f>
        <v>13216511671.34</v>
      </c>
      <c r="E14" s="78">
        <f>SUM(E15:E19)</f>
        <v>13216511671.34</v>
      </c>
      <c r="F14" s="78">
        <f>SUM(F15:F19)</f>
        <v>12942031172.529999</v>
      </c>
      <c r="G14" s="78"/>
      <c r="H14" s="120">
        <f t="shared" si="0"/>
        <v>97.923200117885784</v>
      </c>
      <c r="I14" s="120">
        <f t="shared" si="1"/>
        <v>97.923200117885784</v>
      </c>
      <c r="AI14" s="123" t="e">
        <f>SUM(AI16:AI19)</f>
        <v>#REF!</v>
      </c>
      <c r="AJ14" s="123" t="e">
        <f>SUM(AJ16:AJ19)</f>
        <v>#REF!</v>
      </c>
      <c r="AK14" s="123" t="e">
        <f>SUM(AK16:AK19)</f>
        <v>#REF!</v>
      </c>
    </row>
    <row r="15" spans="1:37">
      <c r="A15" s="124"/>
      <c r="B15" s="125" t="s">
        <v>419</v>
      </c>
      <c r="C15" s="79">
        <v>47046099</v>
      </c>
      <c r="D15" s="79">
        <v>36842127.209999993</v>
      </c>
      <c r="E15" s="79">
        <v>36842127.209999993</v>
      </c>
      <c r="F15" s="79">
        <v>36528017.32</v>
      </c>
      <c r="G15" s="79"/>
      <c r="H15" s="126">
        <f t="shared" si="0"/>
        <v>99.147416520741132</v>
      </c>
      <c r="I15" s="126">
        <f t="shared" si="1"/>
        <v>99.147416520741132</v>
      </c>
      <c r="AI15" s="128" t="e">
        <f>+#REF!</f>
        <v>#REF!</v>
      </c>
      <c r="AJ15" s="128" t="e">
        <f>+#REF!</f>
        <v>#REF!</v>
      </c>
      <c r="AK15" s="128" t="e">
        <f>+#REF!</f>
        <v>#REF!</v>
      </c>
    </row>
    <row r="16" spans="1:37">
      <c r="A16" s="124"/>
      <c r="B16" s="125" t="s">
        <v>283</v>
      </c>
      <c r="C16" s="79">
        <v>700829732</v>
      </c>
      <c r="D16" s="79">
        <v>700829732</v>
      </c>
      <c r="E16" s="79">
        <v>700829732</v>
      </c>
      <c r="F16" s="79">
        <v>694309228.44000006</v>
      </c>
      <c r="G16" s="79"/>
      <c r="H16" s="126">
        <f t="shared" si="0"/>
        <v>99.069602321038516</v>
      </c>
      <c r="I16" s="126">
        <f t="shared" si="1"/>
        <v>99.069602321038516</v>
      </c>
      <c r="AI16" s="128" t="e">
        <f>+#REF!</f>
        <v>#REF!</v>
      </c>
      <c r="AJ16" s="128" t="e">
        <f>+#REF!</f>
        <v>#REF!</v>
      </c>
      <c r="AK16" s="128" t="e">
        <f>+#REF!</f>
        <v>#REF!</v>
      </c>
    </row>
    <row r="17" spans="1:37" s="19" customFormat="1">
      <c r="A17" s="124"/>
      <c r="B17" s="125" t="s">
        <v>382</v>
      </c>
      <c r="C17" s="79">
        <v>2778306668</v>
      </c>
      <c r="D17" s="79">
        <v>2909810622.3499999</v>
      </c>
      <c r="E17" s="79">
        <v>2909810622.3499999</v>
      </c>
      <c r="F17" s="79">
        <v>2843103326.3400002</v>
      </c>
      <c r="G17" s="79"/>
      <c r="H17" s="126">
        <f t="shared" si="0"/>
        <v>97.707503866484402</v>
      </c>
      <c r="I17" s="126">
        <f t="shared" si="1"/>
        <v>97.707503866484402</v>
      </c>
      <c r="AI17" s="128" t="e">
        <f>+#REF!</f>
        <v>#REF!</v>
      </c>
      <c r="AJ17" s="128" t="e">
        <f>+#REF!</f>
        <v>#REF!</v>
      </c>
      <c r="AK17" s="128" t="e">
        <f>+#REF!</f>
        <v>#REF!</v>
      </c>
    </row>
    <row r="18" spans="1:37">
      <c r="A18" s="124"/>
      <c r="B18" s="125" t="s">
        <v>345</v>
      </c>
      <c r="C18" s="79">
        <v>2119557043</v>
      </c>
      <c r="D18" s="79">
        <v>1596827967.22</v>
      </c>
      <c r="E18" s="79">
        <v>1596827967.22</v>
      </c>
      <c r="F18" s="79">
        <v>1583703240.6700001</v>
      </c>
      <c r="G18" s="79"/>
      <c r="H18" s="126">
        <f t="shared" si="0"/>
        <v>99.178075107686809</v>
      </c>
      <c r="I18" s="126">
        <f t="shared" si="1"/>
        <v>99.178075107686809</v>
      </c>
      <c r="AI18" s="128" t="e">
        <f>+#REF!</f>
        <v>#REF!</v>
      </c>
      <c r="AJ18" s="128" t="e">
        <f>+#REF!</f>
        <v>#REF!</v>
      </c>
      <c r="AK18" s="128" t="e">
        <f>+#REF!</f>
        <v>#REF!</v>
      </c>
    </row>
    <row r="19" spans="1:37">
      <c r="A19" s="124"/>
      <c r="B19" s="125" t="s">
        <v>189</v>
      </c>
      <c r="C19" s="79">
        <v>8706164785</v>
      </c>
      <c r="D19" s="79">
        <v>7972201222.5600014</v>
      </c>
      <c r="E19" s="79">
        <v>7972201222.5600014</v>
      </c>
      <c r="F19" s="79">
        <v>7784387359.7599993</v>
      </c>
      <c r="G19" s="79"/>
      <c r="H19" s="126">
        <f t="shared" si="0"/>
        <v>97.644140463131805</v>
      </c>
      <c r="I19" s="126">
        <f t="shared" si="1"/>
        <v>97.644140463131805</v>
      </c>
      <c r="AI19" s="128" t="e">
        <f>+#REF!</f>
        <v>#REF!</v>
      </c>
      <c r="AJ19" s="128" t="e">
        <f>+#REF!</f>
        <v>#REF!</v>
      </c>
      <c r="AK19" s="128" t="e">
        <f>+#REF!</f>
        <v>#REF!</v>
      </c>
    </row>
    <row r="20" spans="1:37" s="19" customFormat="1">
      <c r="A20" s="340" t="s">
        <v>566</v>
      </c>
      <c r="B20" s="340"/>
      <c r="C20" s="78">
        <f>+C21</f>
        <v>512727470.0200001</v>
      </c>
      <c r="D20" s="78">
        <f>+D21</f>
        <v>504465623.4199999</v>
      </c>
      <c r="E20" s="78">
        <f>+E21</f>
        <v>504465623.4199999</v>
      </c>
      <c r="F20" s="78">
        <f>+F21</f>
        <v>443960851.31999993</v>
      </c>
      <c r="G20" s="78"/>
      <c r="H20" s="120">
        <f t="shared" si="0"/>
        <v>88.006165476685837</v>
      </c>
      <c r="I20" s="120">
        <f t="shared" si="1"/>
        <v>88.006165476685837</v>
      </c>
      <c r="AI20" s="123" t="e">
        <f>+AI21</f>
        <v>#REF!</v>
      </c>
      <c r="AJ20" s="123" t="e">
        <f>+AJ21</f>
        <v>#REF!</v>
      </c>
      <c r="AK20" s="123" t="e">
        <f>+AK21</f>
        <v>#REF!</v>
      </c>
    </row>
    <row r="21" spans="1:37" s="19" customFormat="1">
      <c r="A21" s="124"/>
      <c r="B21" s="125" t="s">
        <v>565</v>
      </c>
      <c r="C21" s="79">
        <v>512727470.0200001</v>
      </c>
      <c r="D21" s="79">
        <v>504465623.4199999</v>
      </c>
      <c r="E21" s="79">
        <v>504465623.4199999</v>
      </c>
      <c r="F21" s="79">
        <v>443960851.31999993</v>
      </c>
      <c r="G21" s="79"/>
      <c r="H21" s="126">
        <f t="shared" si="0"/>
        <v>88.006165476685837</v>
      </c>
      <c r="I21" s="126">
        <f t="shared" si="1"/>
        <v>88.006165476685837</v>
      </c>
      <c r="AI21" s="128" t="e">
        <f>+#REF!</f>
        <v>#REF!</v>
      </c>
      <c r="AJ21" s="128" t="e">
        <f>+#REF!</f>
        <v>#REF!</v>
      </c>
      <c r="AK21" s="128" t="e">
        <f>+#REF!</f>
        <v>#REF!</v>
      </c>
    </row>
    <row r="22" spans="1:37" s="19" customFormat="1">
      <c r="A22" s="340" t="s">
        <v>564</v>
      </c>
      <c r="B22" s="340"/>
      <c r="C22" s="78">
        <f>SUM(C23:C23)</f>
        <v>10000000</v>
      </c>
      <c r="D22" s="78">
        <f>SUM(D23:D23)</f>
        <v>0</v>
      </c>
      <c r="E22" s="78">
        <f>SUM(E23:E23)</f>
        <v>0</v>
      </c>
      <c r="F22" s="78">
        <f>SUM(F23:F23)</f>
        <v>0</v>
      </c>
      <c r="G22" s="78"/>
      <c r="H22" s="120" t="str">
        <f t="shared" si="0"/>
        <v>n.a.</v>
      </c>
      <c r="I22" s="120" t="str">
        <f t="shared" si="1"/>
        <v>n.a.</v>
      </c>
      <c r="AI22" s="123" t="e">
        <f>SUM(AI23:AI23)</f>
        <v>#REF!</v>
      </c>
      <c r="AJ22" s="123" t="e">
        <f>SUM(AJ23:AJ23)</f>
        <v>#REF!</v>
      </c>
      <c r="AK22" s="123" t="e">
        <f>SUM(AK23:AK23)</f>
        <v>#REF!</v>
      </c>
    </row>
    <row r="23" spans="1:37" s="19" customFormat="1" ht="30">
      <c r="A23" s="124"/>
      <c r="B23" s="125" t="s">
        <v>563</v>
      </c>
      <c r="C23" s="79">
        <v>10000000</v>
      </c>
      <c r="D23" s="79">
        <v>0</v>
      </c>
      <c r="E23" s="79">
        <v>0</v>
      </c>
      <c r="F23" s="79">
        <v>0</v>
      </c>
      <c r="G23" s="79"/>
      <c r="H23" s="126" t="str">
        <f t="shared" si="0"/>
        <v>n.a.</v>
      </c>
      <c r="I23" s="126" t="str">
        <f t="shared" si="1"/>
        <v>n.a.</v>
      </c>
      <c r="AI23" s="128" t="e">
        <f>+#REF!</f>
        <v>#REF!</v>
      </c>
      <c r="AJ23" s="128" t="e">
        <f>+#REF!</f>
        <v>#REF!</v>
      </c>
      <c r="AK23" s="128" t="e">
        <f>+#REF!</f>
        <v>#REF!</v>
      </c>
    </row>
    <row r="24" spans="1:37" s="19" customFormat="1">
      <c r="A24" s="340" t="s">
        <v>31</v>
      </c>
      <c r="B24" s="340"/>
      <c r="C24" s="78">
        <f>SUM(C25:C27)</f>
        <v>63077212.273574941</v>
      </c>
      <c r="D24" s="78">
        <f>SUM(D25:D27)</f>
        <v>66697090.430010557</v>
      </c>
      <c r="E24" s="78">
        <f>SUM(E25:E27)</f>
        <v>66697090.430010557</v>
      </c>
      <c r="F24" s="78">
        <f>SUM(F25:F27)</f>
        <v>66482450.553910524</v>
      </c>
      <c r="G24" s="78"/>
      <c r="H24" s="120">
        <f t="shared" si="0"/>
        <v>99.678187047266675</v>
      </c>
      <c r="I24" s="120">
        <f t="shared" si="1"/>
        <v>99.678187047266675</v>
      </c>
      <c r="AI24" s="123">
        <f>SUM(AI25:AI25)</f>
        <v>0</v>
      </c>
      <c r="AJ24" s="123">
        <f>SUM(AJ25:AJ25)</f>
        <v>0</v>
      </c>
      <c r="AK24" s="123">
        <f>SUM(AK25:AK25)</f>
        <v>0</v>
      </c>
    </row>
    <row r="25" spans="1:37" s="19" customFormat="1">
      <c r="A25" s="124"/>
      <c r="B25" s="125" t="s">
        <v>182</v>
      </c>
      <c r="C25" s="79">
        <v>50364237.188752726</v>
      </c>
      <c r="D25" s="79">
        <v>53000279.593035348</v>
      </c>
      <c r="E25" s="79">
        <v>53000279.593035348</v>
      </c>
      <c r="F25" s="79">
        <v>52858794.853090622</v>
      </c>
      <c r="G25" s="79"/>
      <c r="H25" s="126">
        <f t="shared" si="0"/>
        <v>99.733049068738651</v>
      </c>
      <c r="I25" s="126">
        <f t="shared" si="1"/>
        <v>99.733049068738651</v>
      </c>
      <c r="AI25" s="128"/>
      <c r="AJ25" s="128"/>
      <c r="AK25" s="128"/>
    </row>
    <row r="26" spans="1:37" s="19" customFormat="1">
      <c r="A26" s="124"/>
      <c r="B26" s="125" t="s">
        <v>142</v>
      </c>
      <c r="C26" s="79">
        <v>999701.01526653999</v>
      </c>
      <c r="D26" s="79">
        <v>1191927.2715500141</v>
      </c>
      <c r="E26" s="79">
        <v>1191927.2715500141</v>
      </c>
      <c r="F26" s="79">
        <v>1165542.2284871759</v>
      </c>
      <c r="G26" s="79"/>
      <c r="H26" s="126">
        <f t="shared" si="0"/>
        <v>97.786354613018759</v>
      </c>
      <c r="I26" s="126">
        <f t="shared" si="1"/>
        <v>97.786354613018759</v>
      </c>
      <c r="AI26" s="128"/>
      <c r="AJ26" s="128"/>
      <c r="AK26" s="128"/>
    </row>
    <row r="27" spans="1:37" s="19" customFormat="1">
      <c r="A27" s="124"/>
      <c r="B27" s="125" t="s">
        <v>171</v>
      </c>
      <c r="C27" s="79">
        <v>11713274.069555679</v>
      </c>
      <c r="D27" s="79">
        <v>12504883.565425191</v>
      </c>
      <c r="E27" s="79">
        <v>12504883.565425191</v>
      </c>
      <c r="F27" s="79">
        <v>12458113.47233272</v>
      </c>
      <c r="G27" s="79"/>
      <c r="H27" s="126">
        <f t="shared" si="0"/>
        <v>99.625985377250643</v>
      </c>
      <c r="I27" s="126">
        <f t="shared" si="1"/>
        <v>99.625985377250643</v>
      </c>
      <c r="AI27" s="128"/>
      <c r="AJ27" s="128"/>
      <c r="AK27" s="128"/>
    </row>
    <row r="28" spans="1:37" s="19" customFormat="1">
      <c r="A28" s="333" t="s">
        <v>562</v>
      </c>
      <c r="B28" s="333"/>
      <c r="C28" s="78">
        <f>SUM(C29:C30)</f>
        <v>410515718</v>
      </c>
      <c r="D28" s="78">
        <f>SUM(D29:D30)</f>
        <v>172500625.70000005</v>
      </c>
      <c r="E28" s="78">
        <f>SUM(E29:E30)</f>
        <v>172500625.70000005</v>
      </c>
      <c r="F28" s="78">
        <f>SUM(F29:F30)</f>
        <v>172106225.24000004</v>
      </c>
      <c r="G28" s="78"/>
      <c r="H28" s="120">
        <f t="shared" si="0"/>
        <v>99.771362881497069</v>
      </c>
      <c r="I28" s="120">
        <f t="shared" si="1"/>
        <v>99.771362881497069</v>
      </c>
      <c r="AI28" s="123" t="e">
        <f>SUM(AI29:AI30)</f>
        <v>#REF!</v>
      </c>
      <c r="AJ28" s="123" t="e">
        <f>SUM(AJ29:AJ30)</f>
        <v>#REF!</v>
      </c>
      <c r="AK28" s="123" t="e">
        <f>SUM(AK29:AK30)</f>
        <v>#REF!</v>
      </c>
    </row>
    <row r="29" spans="1:37" s="19" customFormat="1">
      <c r="A29" s="124"/>
      <c r="B29" s="125" t="s">
        <v>561</v>
      </c>
      <c r="C29" s="79">
        <v>12770027</v>
      </c>
      <c r="D29" s="79">
        <v>200345.43</v>
      </c>
      <c r="E29" s="79">
        <v>200345.43</v>
      </c>
      <c r="F29" s="79">
        <v>162197.43</v>
      </c>
      <c r="G29" s="79"/>
      <c r="H29" s="126">
        <f t="shared" si="0"/>
        <v>80.958886858562224</v>
      </c>
      <c r="I29" s="126">
        <f t="shared" si="1"/>
        <v>80.958886858562224</v>
      </c>
      <c r="AI29" s="128" t="e">
        <f>+#REF!</f>
        <v>#REF!</v>
      </c>
      <c r="AJ29" s="128" t="e">
        <f>+#REF!</f>
        <v>#REF!</v>
      </c>
      <c r="AK29" s="128" t="e">
        <f>+#REF!</f>
        <v>#REF!</v>
      </c>
    </row>
    <row r="30" spans="1:37" s="19" customFormat="1">
      <c r="A30" s="124"/>
      <c r="B30" s="125" t="s">
        <v>560</v>
      </c>
      <c r="C30" s="79">
        <v>397745691</v>
      </c>
      <c r="D30" s="79">
        <v>172300280.27000004</v>
      </c>
      <c r="E30" s="79">
        <v>172300280.27000004</v>
      </c>
      <c r="F30" s="79">
        <v>171944027.81000003</v>
      </c>
      <c r="G30" s="79"/>
      <c r="H30" s="126">
        <f t="shared" si="0"/>
        <v>99.793237446020541</v>
      </c>
      <c r="I30" s="126">
        <f t="shared" si="1"/>
        <v>99.793237446020541</v>
      </c>
      <c r="AI30" s="128" t="e">
        <f>+#REF!</f>
        <v>#REF!</v>
      </c>
      <c r="AJ30" s="128" t="e">
        <f>+#REF!</f>
        <v>#REF!</v>
      </c>
      <c r="AK30" s="128" t="e">
        <f>+#REF!</f>
        <v>#REF!</v>
      </c>
    </row>
    <row r="31" spans="1:37" s="19" customFormat="1">
      <c r="A31" s="333" t="s">
        <v>559</v>
      </c>
      <c r="B31" s="333"/>
      <c r="C31" s="78">
        <f>+C32</f>
        <v>17600786</v>
      </c>
      <c r="D31" s="78">
        <f>+D32</f>
        <v>30136100.25</v>
      </c>
      <c r="E31" s="78">
        <f>+E32</f>
        <v>30136100.25</v>
      </c>
      <c r="F31" s="78">
        <f>+F32</f>
        <v>25152436.720000003</v>
      </c>
      <c r="G31" s="78"/>
      <c r="H31" s="120">
        <f t="shared" si="0"/>
        <v>83.462812080338765</v>
      </c>
      <c r="I31" s="120">
        <f t="shared" si="1"/>
        <v>83.462812080338765</v>
      </c>
      <c r="AI31" s="123" t="e">
        <f>+AI32</f>
        <v>#REF!</v>
      </c>
      <c r="AJ31" s="123" t="e">
        <f>+AJ32</f>
        <v>#REF!</v>
      </c>
      <c r="AK31" s="123" t="e">
        <f>+AK32</f>
        <v>#REF!</v>
      </c>
    </row>
    <row r="32" spans="1:37" s="19" customFormat="1" ht="30">
      <c r="A32" s="124"/>
      <c r="B32" s="125" t="s">
        <v>558</v>
      </c>
      <c r="C32" s="79">
        <v>17600786</v>
      </c>
      <c r="D32" s="79">
        <v>30136100.25</v>
      </c>
      <c r="E32" s="79">
        <v>30136100.25</v>
      </c>
      <c r="F32" s="79">
        <v>25152436.720000003</v>
      </c>
      <c r="G32" s="79"/>
      <c r="H32" s="126">
        <f t="shared" si="0"/>
        <v>83.462812080338765</v>
      </c>
      <c r="I32" s="126">
        <f t="shared" si="1"/>
        <v>83.462812080338765</v>
      </c>
      <c r="AI32" s="128" t="e">
        <f>+#REF!</f>
        <v>#REF!</v>
      </c>
      <c r="AJ32" s="128" t="e">
        <f>+#REF!</f>
        <v>#REF!</v>
      </c>
      <c r="AK32" s="128" t="e">
        <f>+#REF!</f>
        <v>#REF!</v>
      </c>
    </row>
    <row r="33" spans="1:37" s="19" customFormat="1">
      <c r="A33" s="333" t="s">
        <v>557</v>
      </c>
      <c r="B33" s="333"/>
      <c r="C33" s="78">
        <f>SUM(C34:C35)</f>
        <v>1094732808.8005271</v>
      </c>
      <c r="D33" s="78">
        <f>SUM(D34:D35)</f>
        <v>770616532.27614248</v>
      </c>
      <c r="E33" s="78">
        <f>SUM(E34:E35)</f>
        <v>770616532.27614248</v>
      </c>
      <c r="F33" s="78">
        <f>SUM(F34:F35)</f>
        <v>754037087.62018681</v>
      </c>
      <c r="G33" s="78"/>
      <c r="H33" s="120">
        <f t="shared" si="0"/>
        <v>97.848548018171172</v>
      </c>
      <c r="I33" s="120">
        <f t="shared" si="1"/>
        <v>97.848548018171172</v>
      </c>
      <c r="AI33" s="123" t="e">
        <f>SUM(AI34:AI34)</f>
        <v>#REF!</v>
      </c>
      <c r="AJ33" s="123" t="e">
        <f>SUM(AJ34:AJ34)</f>
        <v>#REF!</v>
      </c>
      <c r="AK33" s="123" t="e">
        <f>SUM(AK34:AK34)</f>
        <v>#REF!</v>
      </c>
    </row>
    <row r="34" spans="1:37" s="19" customFormat="1">
      <c r="A34" s="124"/>
      <c r="B34" s="125" t="s">
        <v>556</v>
      </c>
      <c r="C34" s="79">
        <v>8545359.9100000001</v>
      </c>
      <c r="D34" s="79">
        <v>8153063.1126000006</v>
      </c>
      <c r="E34" s="79">
        <v>8153063.1126000006</v>
      </c>
      <c r="F34" s="79">
        <v>6640773.1686000004</v>
      </c>
      <c r="G34" s="79"/>
      <c r="H34" s="126">
        <f t="shared" si="0"/>
        <v>81.451266559400722</v>
      </c>
      <c r="I34" s="126">
        <f t="shared" si="1"/>
        <v>81.451266559400722</v>
      </c>
      <c r="AI34" s="128" t="e">
        <f>+#REF!</f>
        <v>#REF!</v>
      </c>
      <c r="AJ34" s="128" t="e">
        <f>+#REF!</f>
        <v>#REF!</v>
      </c>
      <c r="AK34" s="128" t="e">
        <f>+#REF!</f>
        <v>#REF!</v>
      </c>
    </row>
    <row r="35" spans="1:37" s="19" customFormat="1">
      <c r="A35" s="124"/>
      <c r="B35" s="125" t="s">
        <v>273</v>
      </c>
      <c r="C35" s="79">
        <v>1086187448.890527</v>
      </c>
      <c r="D35" s="79">
        <v>762463469.16354251</v>
      </c>
      <c r="E35" s="79">
        <v>762463469.16354251</v>
      </c>
      <c r="F35" s="79">
        <v>747396314.45158684</v>
      </c>
      <c r="G35" s="79"/>
      <c r="H35" s="126">
        <f t="shared" si="0"/>
        <v>98.023885035635217</v>
      </c>
      <c r="I35" s="126">
        <f t="shared" si="1"/>
        <v>98.023885035635217</v>
      </c>
      <c r="AI35" s="128" t="e">
        <f>+#REF!</f>
        <v>#REF!</v>
      </c>
      <c r="AJ35" s="128" t="e">
        <f>+#REF!</f>
        <v>#REF!</v>
      </c>
      <c r="AK35" s="128" t="e">
        <f>+#REF!</f>
        <v>#REF!</v>
      </c>
    </row>
    <row r="36" spans="1:37" s="19" customFormat="1">
      <c r="A36" s="340" t="s">
        <v>555</v>
      </c>
      <c r="B36" s="340"/>
      <c r="C36" s="78">
        <f>SUM(C37:C55)</f>
        <v>9700860768.2851486</v>
      </c>
      <c r="D36" s="78">
        <f>SUM(D37:D55)</f>
        <v>6485877103.8156452</v>
      </c>
      <c r="E36" s="78">
        <f>SUM(E37:E55)</f>
        <v>6485877103.8156452</v>
      </c>
      <c r="F36" s="78">
        <f>SUM(F37:F55)</f>
        <v>6244867486.1723938</v>
      </c>
      <c r="G36" s="78"/>
      <c r="H36" s="120">
        <f t="shared" si="0"/>
        <v>96.284085964233498</v>
      </c>
      <c r="I36" s="120">
        <f t="shared" si="1"/>
        <v>96.284085964233498</v>
      </c>
      <c r="AI36" s="123" t="e">
        <f>SUM(AI41:AI55)</f>
        <v>#REF!</v>
      </c>
      <c r="AJ36" s="123" t="e">
        <f>SUM(AJ41:AJ55)</f>
        <v>#REF!</v>
      </c>
      <c r="AK36" s="123" t="e">
        <f>SUM(AK41:AK55)</f>
        <v>#REF!</v>
      </c>
    </row>
    <row r="37" spans="1:37" s="19" customFormat="1">
      <c r="A37" s="125"/>
      <c r="B37" s="125" t="s">
        <v>554</v>
      </c>
      <c r="C37" s="79">
        <v>4383129.0000000019</v>
      </c>
      <c r="D37" s="79">
        <v>3023315.5530000003</v>
      </c>
      <c r="E37" s="79">
        <v>3023315.5530000003</v>
      </c>
      <c r="F37" s="79">
        <v>2340361.1924999994</v>
      </c>
      <c r="G37" s="79"/>
      <c r="H37" s="126">
        <f t="shared" si="0"/>
        <v>77.410417519193018</v>
      </c>
      <c r="I37" s="126">
        <f t="shared" si="1"/>
        <v>77.410417519193018</v>
      </c>
      <c r="AI37" s="128" t="e">
        <f>+#REF!</f>
        <v>#REF!</v>
      </c>
      <c r="AJ37" s="128" t="e">
        <f>+#REF!</f>
        <v>#REF!</v>
      </c>
      <c r="AK37" s="128" t="e">
        <f>+#REF!</f>
        <v>#REF!</v>
      </c>
    </row>
    <row r="38" spans="1:37" s="19" customFormat="1">
      <c r="A38" s="125"/>
      <c r="B38" s="125" t="s">
        <v>553</v>
      </c>
      <c r="C38" s="79">
        <v>240212322</v>
      </c>
      <c r="D38" s="79">
        <v>247860372.44</v>
      </c>
      <c r="E38" s="79">
        <v>247860372.44</v>
      </c>
      <c r="F38" s="79">
        <v>244064644.41</v>
      </c>
      <c r="G38" s="79"/>
      <c r="H38" s="126">
        <f t="shared" si="0"/>
        <v>98.468602305147087</v>
      </c>
      <c r="I38" s="126">
        <f t="shared" si="1"/>
        <v>98.468602305147087</v>
      </c>
      <c r="AI38" s="128" t="e">
        <f>+#REF!</f>
        <v>#REF!</v>
      </c>
      <c r="AJ38" s="128" t="e">
        <f>+#REF!</f>
        <v>#REF!</v>
      </c>
      <c r="AK38" s="128" t="e">
        <f>+#REF!</f>
        <v>#REF!</v>
      </c>
    </row>
    <row r="39" spans="1:37" s="19" customFormat="1">
      <c r="A39" s="125"/>
      <c r="B39" s="125" t="s">
        <v>552</v>
      </c>
      <c r="C39" s="79">
        <v>1643849274</v>
      </c>
      <c r="D39" s="79">
        <v>1645112595.5200005</v>
      </c>
      <c r="E39" s="79">
        <v>1645112595.5200005</v>
      </c>
      <c r="F39" s="79">
        <v>1632608467.5600004</v>
      </c>
      <c r="G39" s="79"/>
      <c r="H39" s="126">
        <f t="shared" si="0"/>
        <v>99.239922665837497</v>
      </c>
      <c r="I39" s="126">
        <f t="shared" si="1"/>
        <v>99.239922665837497</v>
      </c>
      <c r="AI39" s="129" t="e">
        <f>+#REF!</f>
        <v>#REF!</v>
      </c>
      <c r="AJ39" s="129" t="e">
        <f>+#REF!</f>
        <v>#REF!</v>
      </c>
      <c r="AK39" s="129" t="e">
        <f>+#REF!</f>
        <v>#REF!</v>
      </c>
    </row>
    <row r="40" spans="1:37" s="19" customFormat="1" ht="30">
      <c r="A40" s="125"/>
      <c r="B40" s="125" t="s">
        <v>551</v>
      </c>
      <c r="C40" s="79">
        <v>206921209</v>
      </c>
      <c r="D40" s="79">
        <v>201860622.17000002</v>
      </c>
      <c r="E40" s="79">
        <v>201860622.17000002</v>
      </c>
      <c r="F40" s="79">
        <v>201860622.17000002</v>
      </c>
      <c r="G40" s="79"/>
      <c r="H40" s="126">
        <f t="shared" si="0"/>
        <v>100</v>
      </c>
      <c r="I40" s="126">
        <f t="shared" si="1"/>
        <v>100</v>
      </c>
      <c r="AI40" s="128" t="e">
        <f>+#REF!</f>
        <v>#REF!</v>
      </c>
      <c r="AJ40" s="128" t="e">
        <f>+#REF!</f>
        <v>#REF!</v>
      </c>
      <c r="AK40" s="128" t="e">
        <f>+#REF!</f>
        <v>#REF!</v>
      </c>
    </row>
    <row r="41" spans="1:37" s="19" customFormat="1">
      <c r="A41" s="125"/>
      <c r="B41" s="125" t="s">
        <v>550</v>
      </c>
      <c r="C41" s="79">
        <v>72210635.136467114</v>
      </c>
      <c r="D41" s="79">
        <v>64580650.257998608</v>
      </c>
      <c r="E41" s="79">
        <v>64580650.257998608</v>
      </c>
      <c r="F41" s="79">
        <v>60747012.712247409</v>
      </c>
      <c r="G41" s="79"/>
      <c r="H41" s="126">
        <f t="shared" si="0"/>
        <v>94.063798474564933</v>
      </c>
      <c r="I41" s="126">
        <f t="shared" si="1"/>
        <v>94.063798474564933</v>
      </c>
      <c r="AI41" s="128" t="e">
        <f>+#REF!</f>
        <v>#REF!</v>
      </c>
      <c r="AJ41" s="128" t="e">
        <f>+#REF!</f>
        <v>#REF!</v>
      </c>
      <c r="AK41" s="128" t="e">
        <f>+#REF!</f>
        <v>#REF!</v>
      </c>
    </row>
    <row r="42" spans="1:37" s="19" customFormat="1" ht="30">
      <c r="A42" s="125"/>
      <c r="B42" s="125" t="s">
        <v>549</v>
      </c>
      <c r="C42" s="79">
        <v>98966546.953008905</v>
      </c>
      <c r="D42" s="79">
        <v>161482017.90957779</v>
      </c>
      <c r="E42" s="79">
        <v>161482017.90957779</v>
      </c>
      <c r="F42" s="79">
        <v>110606458.82164812</v>
      </c>
      <c r="G42" s="79"/>
      <c r="H42" s="126">
        <f t="shared" si="0"/>
        <v>68.494597883699001</v>
      </c>
      <c r="I42" s="126">
        <f t="shared" si="1"/>
        <v>68.494597883699001</v>
      </c>
      <c r="AI42" s="128" t="e">
        <f>+#REF!</f>
        <v>#REF!</v>
      </c>
      <c r="AJ42" s="128" t="e">
        <f>+#REF!</f>
        <v>#REF!</v>
      </c>
      <c r="AK42" s="128" t="e">
        <f>+#REF!</f>
        <v>#REF!</v>
      </c>
    </row>
    <row r="43" spans="1:37" s="19" customFormat="1">
      <c r="A43" s="125"/>
      <c r="B43" s="125" t="s">
        <v>548</v>
      </c>
      <c r="C43" s="79">
        <v>138022523</v>
      </c>
      <c r="D43" s="79">
        <v>246432384.98000002</v>
      </c>
      <c r="E43" s="79">
        <v>246432384.98000002</v>
      </c>
      <c r="F43" s="79">
        <v>139666635.83999985</v>
      </c>
      <c r="G43" s="79"/>
      <c r="H43" s="126">
        <f t="shared" ref="H43:H74" si="2">IFERROR(F43/D43*100,"n.a.")</f>
        <v>56.675438924691221</v>
      </c>
      <c r="I43" s="126">
        <f t="shared" ref="I43:I74" si="3">IFERROR(F43/E43*100,"n.a.")</f>
        <v>56.675438924691221</v>
      </c>
      <c r="AI43" s="128" t="e">
        <f>+#REF!</f>
        <v>#REF!</v>
      </c>
      <c r="AJ43" s="128" t="e">
        <f>+#REF!</f>
        <v>#REF!</v>
      </c>
      <c r="AK43" s="128" t="e">
        <f>+#REF!</f>
        <v>#REF!</v>
      </c>
    </row>
    <row r="44" spans="1:37" s="19" customFormat="1">
      <c r="A44" s="125"/>
      <c r="B44" s="125" t="s">
        <v>547</v>
      </c>
      <c r="C44" s="79">
        <v>984392.9871111</v>
      </c>
      <c r="D44" s="79">
        <v>940019.38741778105</v>
      </c>
      <c r="E44" s="79">
        <v>940019.38741778105</v>
      </c>
      <c r="F44" s="79">
        <v>917017.2845076269</v>
      </c>
      <c r="G44" s="79"/>
      <c r="H44" s="126">
        <f t="shared" si="2"/>
        <v>97.553018244300191</v>
      </c>
      <c r="I44" s="126">
        <f t="shared" si="3"/>
        <v>97.553018244300191</v>
      </c>
      <c r="AI44" s="128" t="e">
        <f>+#REF!</f>
        <v>#REF!</v>
      </c>
      <c r="AJ44" s="128" t="e">
        <f>+#REF!</f>
        <v>#REF!</v>
      </c>
      <c r="AK44" s="128" t="e">
        <f>+#REF!</f>
        <v>#REF!</v>
      </c>
    </row>
    <row r="45" spans="1:37" s="19" customFormat="1" ht="30">
      <c r="A45" s="125"/>
      <c r="B45" s="125" t="s">
        <v>546</v>
      </c>
      <c r="C45" s="79">
        <v>27756975.903666385</v>
      </c>
      <c r="D45" s="79">
        <v>13777163.934756326</v>
      </c>
      <c r="E45" s="79">
        <v>13777163.934756326</v>
      </c>
      <c r="F45" s="79">
        <v>12998171.68654613</v>
      </c>
      <c r="G45" s="79"/>
      <c r="H45" s="126">
        <f t="shared" si="2"/>
        <v>94.345772091417203</v>
      </c>
      <c r="I45" s="126">
        <f t="shared" si="3"/>
        <v>94.345772091417203</v>
      </c>
      <c r="AI45" s="128" t="e">
        <f>+#REF!</f>
        <v>#REF!</v>
      </c>
      <c r="AJ45" s="128" t="e">
        <f>+#REF!</f>
        <v>#REF!</v>
      </c>
      <c r="AK45" s="128" t="e">
        <f>+#REF!</f>
        <v>#REF!</v>
      </c>
    </row>
    <row r="46" spans="1:37" s="19" customFormat="1">
      <c r="A46" s="125"/>
      <c r="B46" s="125" t="s">
        <v>545</v>
      </c>
      <c r="C46" s="79">
        <v>3348681966.2896771</v>
      </c>
      <c r="D46" s="79">
        <v>34263862.097963631</v>
      </c>
      <c r="E46" s="79">
        <v>34263862.097963631</v>
      </c>
      <c r="F46" s="79">
        <v>32809526.063056886</v>
      </c>
      <c r="G46" s="79"/>
      <c r="H46" s="126">
        <f t="shared" si="2"/>
        <v>95.755481297617123</v>
      </c>
      <c r="I46" s="126">
        <f t="shared" si="3"/>
        <v>95.755481297617123</v>
      </c>
      <c r="AI46" s="128" t="e">
        <f>+#REF!</f>
        <v>#REF!</v>
      </c>
      <c r="AJ46" s="128" t="e">
        <f>+#REF!</f>
        <v>#REF!</v>
      </c>
      <c r="AK46" s="128" t="e">
        <f>+#REF!</f>
        <v>#REF!</v>
      </c>
    </row>
    <row r="47" spans="1:37" s="19" customFormat="1">
      <c r="A47" s="125"/>
      <c r="B47" s="125" t="s">
        <v>203</v>
      </c>
      <c r="C47" s="79">
        <v>10829214</v>
      </c>
      <c r="D47" s="79">
        <v>10925565.039999999</v>
      </c>
      <c r="E47" s="79">
        <v>10925565.039999999</v>
      </c>
      <c r="F47" s="79">
        <v>10925565.039999999</v>
      </c>
      <c r="G47" s="79"/>
      <c r="H47" s="126">
        <f t="shared" si="2"/>
        <v>100</v>
      </c>
      <c r="I47" s="126">
        <f t="shared" si="3"/>
        <v>100</v>
      </c>
      <c r="AI47" s="128" t="e">
        <f>+#REF!</f>
        <v>#REF!</v>
      </c>
      <c r="AJ47" s="128" t="e">
        <f>+#REF!</f>
        <v>#REF!</v>
      </c>
      <c r="AK47" s="128" t="e">
        <f>+#REF!</f>
        <v>#REF!</v>
      </c>
    </row>
    <row r="48" spans="1:37" s="19" customFormat="1">
      <c r="A48" s="125"/>
      <c r="B48" s="125" t="s">
        <v>204</v>
      </c>
      <c r="C48" s="79">
        <v>4193619.3</v>
      </c>
      <c r="D48" s="79">
        <v>4161016.6439999999</v>
      </c>
      <c r="E48" s="79">
        <v>4161016.6439999999</v>
      </c>
      <c r="F48" s="79">
        <v>4084757.5920000002</v>
      </c>
      <c r="G48" s="79"/>
      <c r="H48" s="126">
        <f t="shared" si="2"/>
        <v>98.167297597572414</v>
      </c>
      <c r="I48" s="126">
        <f t="shared" si="3"/>
        <v>98.167297597572414</v>
      </c>
      <c r="AI48" s="128" t="e">
        <f>+#REF!</f>
        <v>#REF!</v>
      </c>
      <c r="AJ48" s="128" t="e">
        <f>+#REF!</f>
        <v>#REF!</v>
      </c>
      <c r="AK48" s="128" t="e">
        <f>+#REF!</f>
        <v>#REF!</v>
      </c>
    </row>
    <row r="49" spans="1:37" s="19" customFormat="1">
      <c r="A49" s="125"/>
      <c r="B49" s="125" t="s">
        <v>165</v>
      </c>
      <c r="C49" s="79">
        <v>132431633.8957967</v>
      </c>
      <c r="D49" s="79">
        <v>56546613.955829054</v>
      </c>
      <c r="E49" s="79">
        <v>56546613.955829054</v>
      </c>
      <c r="F49" s="79">
        <v>53227705.039121702</v>
      </c>
      <c r="G49" s="79"/>
      <c r="H49" s="126">
        <f t="shared" si="2"/>
        <v>94.130667276912646</v>
      </c>
      <c r="I49" s="126">
        <f t="shared" si="3"/>
        <v>94.130667276912646</v>
      </c>
      <c r="AI49" s="128" t="e">
        <f>+#REF!</f>
        <v>#REF!</v>
      </c>
      <c r="AJ49" s="128" t="e">
        <f>+#REF!</f>
        <v>#REF!</v>
      </c>
      <c r="AK49" s="128" t="e">
        <f>+#REF!</f>
        <v>#REF!</v>
      </c>
    </row>
    <row r="50" spans="1:37" s="19" customFormat="1">
      <c r="A50" s="125"/>
      <c r="B50" s="125" t="s">
        <v>544</v>
      </c>
      <c r="C50" s="79">
        <v>246143520</v>
      </c>
      <c r="D50" s="79">
        <v>246143520</v>
      </c>
      <c r="E50" s="79">
        <v>246143520</v>
      </c>
      <c r="F50" s="79">
        <v>243897343</v>
      </c>
      <c r="G50" s="79"/>
      <c r="H50" s="126">
        <f t="shared" si="2"/>
        <v>99.087452312374495</v>
      </c>
      <c r="I50" s="126">
        <f t="shared" si="3"/>
        <v>99.087452312374495</v>
      </c>
      <c r="AI50" s="128" t="e">
        <f>+#REF!</f>
        <v>#REF!</v>
      </c>
      <c r="AJ50" s="128" t="e">
        <f>+#REF!</f>
        <v>#REF!</v>
      </c>
      <c r="AK50" s="128" t="e">
        <f>+#REF!</f>
        <v>#REF!</v>
      </c>
    </row>
    <row r="51" spans="1:37" s="19" customFormat="1">
      <c r="A51" s="125"/>
      <c r="B51" s="125" t="s">
        <v>211</v>
      </c>
      <c r="C51" s="79">
        <v>331709552</v>
      </c>
      <c r="D51" s="79">
        <v>350557853.99000001</v>
      </c>
      <c r="E51" s="79">
        <v>350557853.99000001</v>
      </c>
      <c r="F51" s="79">
        <v>347513625.11000001</v>
      </c>
      <c r="G51" s="79"/>
      <c r="H51" s="126">
        <f t="shared" si="2"/>
        <v>99.13160442838435</v>
      </c>
      <c r="I51" s="126">
        <f t="shared" si="3"/>
        <v>99.13160442838435</v>
      </c>
      <c r="AI51" s="128" t="e">
        <f>+#REF!</f>
        <v>#REF!</v>
      </c>
      <c r="AJ51" s="128" t="e">
        <f>+#REF!</f>
        <v>#REF!</v>
      </c>
      <c r="AK51" s="128" t="e">
        <f>+#REF!</f>
        <v>#REF!</v>
      </c>
    </row>
    <row r="52" spans="1:37" s="19" customFormat="1">
      <c r="A52" s="125"/>
      <c r="B52" s="125" t="s">
        <v>268</v>
      </c>
      <c r="C52" s="79">
        <v>778663393.8194201</v>
      </c>
      <c r="D52" s="79">
        <v>893452151.69510067</v>
      </c>
      <c r="E52" s="79">
        <v>893452151.69510067</v>
      </c>
      <c r="F52" s="79">
        <v>878465496.41076553</v>
      </c>
      <c r="G52" s="79"/>
      <c r="H52" s="126">
        <f t="shared" si="2"/>
        <v>98.322612435830877</v>
      </c>
      <c r="I52" s="126">
        <f t="shared" si="3"/>
        <v>98.322612435830877</v>
      </c>
      <c r="AI52" s="128" t="e">
        <f>+#REF!</f>
        <v>#REF!</v>
      </c>
      <c r="AJ52" s="128" t="e">
        <f>+#REF!</f>
        <v>#REF!</v>
      </c>
      <c r="AK52" s="128" t="e">
        <f>+#REF!</f>
        <v>#REF!</v>
      </c>
    </row>
    <row r="53" spans="1:37" s="19" customFormat="1">
      <c r="A53" s="125"/>
      <c r="B53" s="125" t="s">
        <v>543</v>
      </c>
      <c r="C53" s="79">
        <v>2095775640</v>
      </c>
      <c r="D53" s="79">
        <v>2274829968.9000001</v>
      </c>
      <c r="E53" s="79">
        <v>2274829968.9000001</v>
      </c>
      <c r="F53" s="79">
        <v>2240160776.2400002</v>
      </c>
      <c r="G53" s="79"/>
      <c r="H53" s="126">
        <f t="shared" si="2"/>
        <v>98.475965538788628</v>
      </c>
      <c r="I53" s="126">
        <f t="shared" si="3"/>
        <v>98.475965538788628</v>
      </c>
      <c r="AI53" s="128" t="e">
        <f>+#REF!</f>
        <v>#REF!</v>
      </c>
      <c r="AJ53" s="128" t="e">
        <f>+#REF!</f>
        <v>#REF!</v>
      </c>
      <c r="AK53" s="128" t="e">
        <f>+#REF!</f>
        <v>#REF!</v>
      </c>
    </row>
    <row r="54" spans="1:37" s="19" customFormat="1" ht="30">
      <c r="A54" s="125"/>
      <c r="B54" s="125" t="s">
        <v>542</v>
      </c>
      <c r="C54" s="79">
        <v>197601189</v>
      </c>
      <c r="D54" s="79">
        <v>0</v>
      </c>
      <c r="E54" s="79">
        <v>0</v>
      </c>
      <c r="F54" s="79">
        <v>0</v>
      </c>
      <c r="G54" s="79"/>
      <c r="H54" s="126" t="str">
        <f t="shared" si="2"/>
        <v>n.a.</v>
      </c>
      <c r="I54" s="126" t="str">
        <f t="shared" si="3"/>
        <v>n.a.</v>
      </c>
      <c r="AI54" s="128" t="e">
        <f>+#REF!</f>
        <v>#REF!</v>
      </c>
      <c r="AJ54" s="128" t="e">
        <f>+#REF!</f>
        <v>#REF!</v>
      </c>
      <c r="AK54" s="128" t="e">
        <f>+#REF!</f>
        <v>#REF!</v>
      </c>
    </row>
    <row r="55" spans="1:37" s="19" customFormat="1">
      <c r="A55" s="125"/>
      <c r="B55" s="125" t="s">
        <v>541</v>
      </c>
      <c r="C55" s="79">
        <v>121524032</v>
      </c>
      <c r="D55" s="79">
        <v>29927409.34</v>
      </c>
      <c r="E55" s="79">
        <v>29927409.34</v>
      </c>
      <c r="F55" s="79">
        <v>27973300</v>
      </c>
      <c r="G55" s="79"/>
      <c r="H55" s="126">
        <f t="shared" si="2"/>
        <v>93.470502849746495</v>
      </c>
      <c r="I55" s="126">
        <f t="shared" si="3"/>
        <v>93.470502849746495</v>
      </c>
      <c r="AI55" s="128" t="e">
        <f>+#REF!</f>
        <v>#REF!</v>
      </c>
      <c r="AJ55" s="128" t="e">
        <f>+#REF!</f>
        <v>#REF!</v>
      </c>
      <c r="AK55" s="128" t="e">
        <f>+#REF!</f>
        <v>#REF!</v>
      </c>
    </row>
    <row r="56" spans="1:37" s="19" customFormat="1">
      <c r="A56" s="340" t="s">
        <v>540</v>
      </c>
      <c r="B56" s="340"/>
      <c r="C56" s="78">
        <f>SUM(C57:C62)</f>
        <v>897892429.59529996</v>
      </c>
      <c r="D56" s="78">
        <f>SUM(D57:D62)</f>
        <v>999646081.48670101</v>
      </c>
      <c r="E56" s="78">
        <f>SUM(E57:E62)</f>
        <v>999646081.48670101</v>
      </c>
      <c r="F56" s="78">
        <f>SUM(F57:F62)</f>
        <v>941717131.93447816</v>
      </c>
      <c r="G56" s="78"/>
      <c r="H56" s="120">
        <f t="shared" si="2"/>
        <v>94.205054106142313</v>
      </c>
      <c r="I56" s="120">
        <f t="shared" si="3"/>
        <v>94.205054106142313</v>
      </c>
      <c r="AI56" s="123" t="e">
        <f>SUM(AI57:AI61)</f>
        <v>#REF!</v>
      </c>
      <c r="AJ56" s="123" t="e">
        <f>SUM(AJ57:AJ61)</f>
        <v>#REF!</v>
      </c>
      <c r="AK56" s="123" t="e">
        <f>SUM(AK57:AK61)</f>
        <v>#REF!</v>
      </c>
    </row>
    <row r="57" spans="1:37" s="19" customFormat="1">
      <c r="A57" s="125"/>
      <c r="B57" s="125" t="s">
        <v>203</v>
      </c>
      <c r="C57" s="79">
        <v>3019760.4953000005</v>
      </c>
      <c r="D57" s="79">
        <v>3507169.2832009997</v>
      </c>
      <c r="E57" s="79">
        <v>3507169.2832009997</v>
      </c>
      <c r="F57" s="79">
        <v>3361576.2459780001</v>
      </c>
      <c r="G57" s="79"/>
      <c r="H57" s="126">
        <f t="shared" si="2"/>
        <v>95.848702316127827</v>
      </c>
      <c r="I57" s="126">
        <f t="shared" si="3"/>
        <v>95.848702316127827</v>
      </c>
      <c r="AI57" s="128" t="e">
        <f>+#REF!</f>
        <v>#REF!</v>
      </c>
      <c r="AJ57" s="128" t="e">
        <f>+#REF!</f>
        <v>#REF!</v>
      </c>
      <c r="AK57" s="128" t="e">
        <f>+#REF!</f>
        <v>#REF!</v>
      </c>
    </row>
    <row r="58" spans="1:37" s="19" customFormat="1">
      <c r="A58" s="125"/>
      <c r="B58" s="125" t="s">
        <v>539</v>
      </c>
      <c r="C58" s="79">
        <v>213579286.5</v>
      </c>
      <c r="D58" s="79">
        <v>233525027.83499989</v>
      </c>
      <c r="E58" s="79">
        <v>233525027.83499989</v>
      </c>
      <c r="F58" s="79">
        <v>209810086.80500001</v>
      </c>
      <c r="G58" s="79"/>
      <c r="H58" s="126">
        <f t="shared" si="2"/>
        <v>89.844796829761648</v>
      </c>
      <c r="I58" s="126">
        <f t="shared" si="3"/>
        <v>89.844796829761648</v>
      </c>
      <c r="AI58" s="128" t="e">
        <f>+#REF!</f>
        <v>#REF!</v>
      </c>
      <c r="AJ58" s="128" t="e">
        <f>+#REF!</f>
        <v>#REF!</v>
      </c>
      <c r="AK58" s="128" t="e">
        <f>+#REF!</f>
        <v>#REF!</v>
      </c>
    </row>
    <row r="59" spans="1:37" s="19" customFormat="1">
      <c r="A59" s="125"/>
      <c r="B59" s="125" t="s">
        <v>538</v>
      </c>
      <c r="C59" s="79">
        <v>55853116.5</v>
      </c>
      <c r="D59" s="79">
        <v>67134084.840000004</v>
      </c>
      <c r="E59" s="79">
        <v>67134084.840000004</v>
      </c>
      <c r="F59" s="79">
        <v>64428140.620000012</v>
      </c>
      <c r="G59" s="79"/>
      <c r="H59" s="126">
        <f t="shared" si="2"/>
        <v>95.969343700075697</v>
      </c>
      <c r="I59" s="126">
        <f t="shared" si="3"/>
        <v>95.969343700075697</v>
      </c>
      <c r="AI59" s="128" t="e">
        <f>+#REF!</f>
        <v>#REF!</v>
      </c>
      <c r="AJ59" s="128" t="e">
        <f>+#REF!</f>
        <v>#REF!</v>
      </c>
      <c r="AK59" s="128" t="e">
        <f>+#REF!</f>
        <v>#REF!</v>
      </c>
    </row>
    <row r="60" spans="1:37" s="19" customFormat="1">
      <c r="A60" s="125"/>
      <c r="B60" s="125" t="s">
        <v>537</v>
      </c>
      <c r="C60" s="79">
        <v>85341917.300000012</v>
      </c>
      <c r="D60" s="79">
        <v>96706648.805000052</v>
      </c>
      <c r="E60" s="79">
        <v>96706648.805000052</v>
      </c>
      <c r="F60" s="79">
        <v>92370023.860000134</v>
      </c>
      <c r="G60" s="79"/>
      <c r="H60" s="126">
        <f t="shared" si="2"/>
        <v>95.515691011334368</v>
      </c>
      <c r="I60" s="126">
        <f t="shared" si="3"/>
        <v>95.515691011334368</v>
      </c>
      <c r="AI60" s="128" t="e">
        <f>+#REF!</f>
        <v>#REF!</v>
      </c>
      <c r="AJ60" s="128" t="e">
        <f>+#REF!</f>
        <v>#REF!</v>
      </c>
      <c r="AK60" s="128" t="e">
        <f>+#REF!</f>
        <v>#REF!</v>
      </c>
    </row>
    <row r="61" spans="1:37" s="19" customFormat="1" ht="30">
      <c r="A61" s="125"/>
      <c r="B61" s="125" t="s">
        <v>536</v>
      </c>
      <c r="C61" s="79">
        <v>71682158.800000027</v>
      </c>
      <c r="D61" s="79">
        <v>78558794.723500013</v>
      </c>
      <c r="E61" s="79">
        <v>78558794.723500013</v>
      </c>
      <c r="F61" s="79">
        <v>73802861.403500021</v>
      </c>
      <c r="G61" s="79"/>
      <c r="H61" s="126">
        <f t="shared" si="2"/>
        <v>93.946020510193364</v>
      </c>
      <c r="I61" s="126">
        <f t="shared" si="3"/>
        <v>93.946020510193364</v>
      </c>
      <c r="AI61" s="128" t="e">
        <f>+#REF!</f>
        <v>#REF!</v>
      </c>
      <c r="AJ61" s="128" t="e">
        <f>+#REF!</f>
        <v>#REF!</v>
      </c>
      <c r="AK61" s="128" t="e">
        <f>+#REF!</f>
        <v>#REF!</v>
      </c>
    </row>
    <row r="62" spans="1:37" s="19" customFormat="1">
      <c r="A62" s="125"/>
      <c r="B62" s="125" t="s">
        <v>535</v>
      </c>
      <c r="C62" s="79">
        <v>468416190</v>
      </c>
      <c r="D62" s="79">
        <v>520214356</v>
      </c>
      <c r="E62" s="79">
        <v>520214356</v>
      </c>
      <c r="F62" s="79">
        <v>497944443</v>
      </c>
      <c r="G62" s="79"/>
      <c r="H62" s="126">
        <f t="shared" si="2"/>
        <v>95.719089113334661</v>
      </c>
      <c r="I62" s="126">
        <f t="shared" si="3"/>
        <v>95.719089113334661</v>
      </c>
      <c r="AI62" s="128"/>
      <c r="AJ62" s="128"/>
      <c r="AK62" s="128"/>
    </row>
    <row r="63" spans="1:37" s="19" customFormat="1">
      <c r="A63" s="340" t="s">
        <v>534</v>
      </c>
      <c r="B63" s="340"/>
      <c r="C63" s="78">
        <f>SUM(C64:C64)</f>
        <v>613080</v>
      </c>
      <c r="D63" s="78">
        <f>SUM(D64:D64)</f>
        <v>613080</v>
      </c>
      <c r="E63" s="78">
        <f>SUM(E64:E64)</f>
        <v>613080</v>
      </c>
      <c r="F63" s="78">
        <f>SUM(F64:F64)</f>
        <v>612828</v>
      </c>
      <c r="G63" s="78"/>
      <c r="H63" s="120">
        <f t="shared" si="2"/>
        <v>99.958896065766282</v>
      </c>
      <c r="I63" s="120">
        <f t="shared" si="3"/>
        <v>99.958896065766282</v>
      </c>
      <c r="AI63" s="123" t="e">
        <f>SUM(AI64:AI64)</f>
        <v>#REF!</v>
      </c>
      <c r="AJ63" s="123" t="e">
        <f>SUM(AJ64:AJ64)</f>
        <v>#REF!</v>
      </c>
      <c r="AK63" s="123" t="e">
        <f>SUM(AK64:AK64)</f>
        <v>#REF!</v>
      </c>
    </row>
    <row r="64" spans="1:37" s="19" customFormat="1">
      <c r="A64" s="124"/>
      <c r="B64" s="125" t="s">
        <v>476</v>
      </c>
      <c r="C64" s="79">
        <v>613080</v>
      </c>
      <c r="D64" s="79">
        <v>613080</v>
      </c>
      <c r="E64" s="79">
        <v>613080</v>
      </c>
      <c r="F64" s="79">
        <v>612828</v>
      </c>
      <c r="G64" s="79"/>
      <c r="H64" s="126">
        <f t="shared" si="2"/>
        <v>99.958896065766282</v>
      </c>
      <c r="I64" s="126">
        <f t="shared" si="3"/>
        <v>99.958896065766282</v>
      </c>
      <c r="AI64" s="128" t="e">
        <f>+#REF!</f>
        <v>#REF!</v>
      </c>
      <c r="AJ64" s="128" t="e">
        <f>+#REF!</f>
        <v>#REF!</v>
      </c>
      <c r="AK64" s="128" t="e">
        <f>+#REF!</f>
        <v>#REF!</v>
      </c>
    </row>
    <row r="65" spans="1:37" s="19" customFormat="1">
      <c r="A65" s="340" t="s">
        <v>533</v>
      </c>
      <c r="B65" s="340"/>
      <c r="C65" s="78">
        <f>SUM(C66:C67)</f>
        <v>24994938000</v>
      </c>
      <c r="D65" s="78">
        <f>SUM(D66:D67)</f>
        <v>33969876000</v>
      </c>
      <c r="E65" s="78">
        <f>SUM(E66:E67)</f>
        <v>33969876000</v>
      </c>
      <c r="F65" s="78">
        <f>SUM(F66:F67)</f>
        <v>33880581800</v>
      </c>
      <c r="G65" s="78"/>
      <c r="H65" s="126">
        <f t="shared" si="2"/>
        <v>99.737137103473685</v>
      </c>
      <c r="I65" s="126">
        <f t="shared" si="3"/>
        <v>99.737137103473685</v>
      </c>
      <c r="AI65" s="123" t="e">
        <f>SUM(AI66:AI67)</f>
        <v>#REF!</v>
      </c>
      <c r="AJ65" s="123" t="e">
        <f>SUM(AJ66:AJ67)</f>
        <v>#REF!</v>
      </c>
      <c r="AK65" s="123" t="e">
        <f>SUM(AK66:AK67)</f>
        <v>#REF!</v>
      </c>
    </row>
    <row r="66" spans="1:37" s="19" customFormat="1">
      <c r="A66" s="124"/>
      <c r="B66" s="125" t="s">
        <v>532</v>
      </c>
      <c r="C66" s="79">
        <v>24644000000</v>
      </c>
      <c r="D66" s="79">
        <v>33438000000</v>
      </c>
      <c r="E66" s="79">
        <v>33438000000</v>
      </c>
      <c r="F66" s="79">
        <v>33438000000</v>
      </c>
      <c r="G66" s="79"/>
      <c r="H66" s="126">
        <f t="shared" si="2"/>
        <v>100</v>
      </c>
      <c r="I66" s="126">
        <f t="shared" si="3"/>
        <v>100</v>
      </c>
      <c r="AI66" s="128" t="e">
        <f>+#REF!</f>
        <v>#REF!</v>
      </c>
      <c r="AJ66" s="128" t="e">
        <f>+#REF!</f>
        <v>#REF!</v>
      </c>
      <c r="AK66" s="128" t="e">
        <f>+#REF!</f>
        <v>#REF!</v>
      </c>
    </row>
    <row r="67" spans="1:37" s="19" customFormat="1">
      <c r="A67" s="124"/>
      <c r="B67" s="125" t="s">
        <v>531</v>
      </c>
      <c r="C67" s="79">
        <v>350938000</v>
      </c>
      <c r="D67" s="79">
        <v>531876000</v>
      </c>
      <c r="E67" s="79">
        <v>531876000</v>
      </c>
      <c r="F67" s="79">
        <v>442581800</v>
      </c>
      <c r="G67" s="79"/>
      <c r="H67" s="126">
        <f t="shared" si="2"/>
        <v>83.21146282216155</v>
      </c>
      <c r="I67" s="126">
        <f t="shared" si="3"/>
        <v>83.21146282216155</v>
      </c>
      <c r="AI67" s="128" t="e">
        <f>+#REF!</f>
        <v>#REF!</v>
      </c>
      <c r="AJ67" s="128" t="e">
        <f>+#REF!</f>
        <v>#REF!</v>
      </c>
      <c r="AK67" s="128" t="e">
        <f>+#REF!</f>
        <v>#REF!</v>
      </c>
    </row>
    <row r="68" spans="1:37" s="19" customFormat="1">
      <c r="A68" s="340" t="s">
        <v>530</v>
      </c>
      <c r="B68" s="340"/>
      <c r="C68" s="78">
        <f>SUM(C69:C71)</f>
        <v>369044486</v>
      </c>
      <c r="D68" s="78">
        <f>SUM(D69:D71)</f>
        <v>357803568.80000001</v>
      </c>
      <c r="E68" s="78">
        <f>SUM(E69:E71)</f>
        <v>357803568.80000001</v>
      </c>
      <c r="F68" s="78">
        <f>SUM(F69:F71)</f>
        <v>357803568.80000001</v>
      </c>
      <c r="G68" s="78"/>
      <c r="H68" s="120">
        <f t="shared" si="2"/>
        <v>100</v>
      </c>
      <c r="I68" s="120">
        <f t="shared" si="3"/>
        <v>100</v>
      </c>
      <c r="AI68" s="123" t="e">
        <f>SUM(AI69:AI71)</f>
        <v>#REF!</v>
      </c>
      <c r="AJ68" s="123" t="e">
        <f>SUM(AJ69:AJ71)</f>
        <v>#REF!</v>
      </c>
      <c r="AK68" s="123" t="e">
        <f>SUM(AK69:AK71)</f>
        <v>#REF!</v>
      </c>
    </row>
    <row r="69" spans="1:37" s="19" customFormat="1">
      <c r="A69" s="130"/>
      <c r="B69" s="125" t="s">
        <v>529</v>
      </c>
      <c r="C69" s="79">
        <v>118531776</v>
      </c>
      <c r="D69" s="79">
        <v>121189246</v>
      </c>
      <c r="E69" s="79">
        <v>121189246</v>
      </c>
      <c r="F69" s="79">
        <v>121189246</v>
      </c>
      <c r="G69" s="79"/>
      <c r="H69" s="126">
        <f t="shared" si="2"/>
        <v>100</v>
      </c>
      <c r="I69" s="126">
        <f t="shared" si="3"/>
        <v>100</v>
      </c>
      <c r="AI69" s="127" t="e">
        <f>+#REF!</f>
        <v>#REF!</v>
      </c>
      <c r="AJ69" s="127" t="e">
        <f>+#REF!</f>
        <v>#REF!</v>
      </c>
      <c r="AK69" s="127" t="e">
        <f>+#REF!</f>
        <v>#REF!</v>
      </c>
    </row>
    <row r="70" spans="1:37" s="19" customFormat="1">
      <c r="A70" s="130"/>
      <c r="B70" s="125" t="s">
        <v>528</v>
      </c>
      <c r="C70" s="79">
        <v>105462000</v>
      </c>
      <c r="D70" s="79">
        <v>105462000</v>
      </c>
      <c r="E70" s="79">
        <v>105462000</v>
      </c>
      <c r="F70" s="79">
        <v>105462000</v>
      </c>
      <c r="G70" s="79"/>
      <c r="H70" s="126">
        <f t="shared" si="2"/>
        <v>100</v>
      </c>
      <c r="I70" s="126">
        <f t="shared" si="3"/>
        <v>100</v>
      </c>
      <c r="AI70" s="127" t="e">
        <f>+#REF!</f>
        <v>#REF!</v>
      </c>
      <c r="AJ70" s="127" t="e">
        <f>+#REF!</f>
        <v>#REF!</v>
      </c>
      <c r="AK70" s="127" t="e">
        <f>+#REF!</f>
        <v>#REF!</v>
      </c>
    </row>
    <row r="71" spans="1:37" s="68" customFormat="1" ht="30">
      <c r="A71" s="124"/>
      <c r="B71" s="125" t="s">
        <v>527</v>
      </c>
      <c r="C71" s="79">
        <v>145050710</v>
      </c>
      <c r="D71" s="79">
        <v>131152322.8</v>
      </c>
      <c r="E71" s="79">
        <v>131152322.8</v>
      </c>
      <c r="F71" s="79">
        <v>131152322.8</v>
      </c>
      <c r="G71" s="79"/>
      <c r="H71" s="126">
        <f t="shared" si="2"/>
        <v>100</v>
      </c>
      <c r="I71" s="126">
        <f t="shared" si="3"/>
        <v>100</v>
      </c>
      <c r="AI71" s="127" t="e">
        <f>+#REF!</f>
        <v>#REF!</v>
      </c>
      <c r="AJ71" s="127" t="e">
        <f>+#REF!</f>
        <v>#REF!</v>
      </c>
      <c r="AK71" s="127" t="e">
        <f>+#REF!</f>
        <v>#REF!</v>
      </c>
    </row>
    <row r="72" spans="1:37" s="19" customFormat="1">
      <c r="A72" s="340" t="s">
        <v>526</v>
      </c>
      <c r="B72" s="340"/>
      <c r="C72" s="78">
        <f>+C73</f>
        <v>55000000</v>
      </c>
      <c r="D72" s="78">
        <f>+D73</f>
        <v>60650000</v>
      </c>
      <c r="E72" s="78">
        <f>+E73</f>
        <v>60650000</v>
      </c>
      <c r="F72" s="78">
        <f>+F73</f>
        <v>60650000</v>
      </c>
      <c r="G72" s="78"/>
      <c r="H72" s="120">
        <f t="shared" si="2"/>
        <v>100</v>
      </c>
      <c r="I72" s="120">
        <f t="shared" si="3"/>
        <v>100</v>
      </c>
      <c r="AI72" s="123" t="e">
        <f>+AI73</f>
        <v>#REF!</v>
      </c>
      <c r="AJ72" s="123" t="e">
        <f>+AJ73</f>
        <v>#REF!</v>
      </c>
      <c r="AK72" s="123" t="e">
        <f>+AK73</f>
        <v>#REF!</v>
      </c>
    </row>
    <row r="73" spans="1:37" s="68" customFormat="1" ht="30">
      <c r="A73" s="124"/>
      <c r="B73" s="125" t="s">
        <v>199</v>
      </c>
      <c r="C73" s="79">
        <v>55000000</v>
      </c>
      <c r="D73" s="79">
        <v>60650000</v>
      </c>
      <c r="E73" s="79">
        <v>60650000</v>
      </c>
      <c r="F73" s="79">
        <v>60650000</v>
      </c>
      <c r="G73" s="79"/>
      <c r="H73" s="126">
        <f t="shared" si="2"/>
        <v>100</v>
      </c>
      <c r="I73" s="126">
        <f t="shared" si="3"/>
        <v>100</v>
      </c>
      <c r="AI73" s="127" t="e">
        <f>+#REF!</f>
        <v>#REF!</v>
      </c>
      <c r="AJ73" s="127" t="e">
        <f>+#REF!</f>
        <v>#REF!</v>
      </c>
      <c r="AK73" s="127" t="e">
        <f>+#REF!</f>
        <v>#REF!</v>
      </c>
    </row>
    <row r="74" spans="1:37" s="19" customFormat="1">
      <c r="A74" s="340" t="s">
        <v>643</v>
      </c>
      <c r="B74" s="340"/>
      <c r="C74" s="78">
        <f>+SUM(C75:C77)</f>
        <v>169157779</v>
      </c>
      <c r="D74" s="78">
        <f>+SUM(D75:D77)</f>
        <v>15465423</v>
      </c>
      <c r="E74" s="78">
        <f>+SUM(E75:E77)</f>
        <v>15465423</v>
      </c>
      <c r="F74" s="78">
        <f>+SUM(F75:F77)</f>
        <v>15465423</v>
      </c>
      <c r="G74" s="78"/>
      <c r="H74" s="120">
        <f t="shared" si="2"/>
        <v>100</v>
      </c>
      <c r="I74" s="120">
        <f t="shared" si="3"/>
        <v>100</v>
      </c>
      <c r="AI74" s="123" t="e">
        <f>+AI75+#REF!</f>
        <v>#REF!</v>
      </c>
      <c r="AJ74" s="123" t="e">
        <f>+AJ75+#REF!</f>
        <v>#REF!</v>
      </c>
      <c r="AK74" s="123" t="e">
        <f>+AK75+#REF!</f>
        <v>#REF!</v>
      </c>
    </row>
    <row r="75" spans="1:37">
      <c r="A75" s="124"/>
      <c r="B75" s="125" t="s">
        <v>525</v>
      </c>
      <c r="C75" s="79">
        <v>81855443</v>
      </c>
      <c r="D75" s="79">
        <v>4653258</v>
      </c>
      <c r="E75" s="79">
        <v>4653258</v>
      </c>
      <c r="F75" s="79">
        <v>4653258</v>
      </c>
      <c r="G75" s="79"/>
      <c r="H75" s="126">
        <f t="shared" ref="H75:H82" si="4">IFERROR(F75/D75*100,"n.a.")</f>
        <v>100</v>
      </c>
      <c r="I75" s="126">
        <f t="shared" ref="I75:I82" si="5">IFERROR(F75/E75*100,"n.a.")</f>
        <v>100</v>
      </c>
      <c r="AI75" s="127" t="e">
        <f>+#REF!</f>
        <v>#REF!</v>
      </c>
      <c r="AJ75" s="127" t="e">
        <f>+#REF!</f>
        <v>#REF!</v>
      </c>
      <c r="AK75" s="127" t="e">
        <f>+#REF!</f>
        <v>#REF!</v>
      </c>
    </row>
    <row r="76" spans="1:37">
      <c r="A76" s="124"/>
      <c r="B76" s="125" t="s">
        <v>180</v>
      </c>
      <c r="C76" s="79">
        <v>85284867</v>
      </c>
      <c r="D76" s="79">
        <v>10812165</v>
      </c>
      <c r="E76" s="79">
        <v>10812165</v>
      </c>
      <c r="F76" s="79">
        <v>10812165</v>
      </c>
      <c r="G76" s="79"/>
      <c r="H76" s="126">
        <f t="shared" si="4"/>
        <v>100</v>
      </c>
      <c r="I76" s="126">
        <f t="shared" si="5"/>
        <v>100</v>
      </c>
      <c r="AI76" s="127"/>
      <c r="AJ76" s="127"/>
      <c r="AK76" s="127"/>
    </row>
    <row r="77" spans="1:37">
      <c r="A77" s="124"/>
      <c r="B77" s="125" t="s">
        <v>524</v>
      </c>
      <c r="C77" s="79">
        <v>2017469</v>
      </c>
      <c r="D77" s="79">
        <v>0</v>
      </c>
      <c r="E77" s="79">
        <v>0</v>
      </c>
      <c r="F77" s="79">
        <v>0</v>
      </c>
      <c r="G77" s="79"/>
      <c r="H77" s="126" t="str">
        <f t="shared" si="4"/>
        <v>n.a.</v>
      </c>
      <c r="I77" s="126" t="str">
        <f t="shared" si="5"/>
        <v>n.a.</v>
      </c>
      <c r="AI77" s="127"/>
      <c r="AJ77" s="127"/>
      <c r="AK77" s="127"/>
    </row>
    <row r="78" spans="1:37" s="19" customFormat="1">
      <c r="A78" s="340" t="s">
        <v>644</v>
      </c>
      <c r="B78" s="340"/>
      <c r="C78" s="78">
        <f>SUM(C79:C82)</f>
        <v>8583174844</v>
      </c>
      <c r="D78" s="78">
        <f>SUM(D79:D82)</f>
        <v>8583174844</v>
      </c>
      <c r="E78" s="78">
        <f>SUM(E79:E82)</f>
        <v>8583174844</v>
      </c>
      <c r="F78" s="78">
        <f>SUM(F79:F82)</f>
        <v>122627126.34</v>
      </c>
      <c r="G78" s="78"/>
      <c r="H78" s="120">
        <f t="shared" si="4"/>
        <v>1.4286919300696934</v>
      </c>
      <c r="I78" s="120">
        <f t="shared" si="5"/>
        <v>1.4286919300696934</v>
      </c>
      <c r="AI78" s="123" t="e">
        <f>SUM(AI80:AI82)</f>
        <v>#REF!</v>
      </c>
      <c r="AJ78" s="123" t="e">
        <f>SUM(AJ80:AJ82)</f>
        <v>#REF!</v>
      </c>
      <c r="AK78" s="123" t="e">
        <f>SUM(AK80:AK82)</f>
        <v>#REF!</v>
      </c>
    </row>
    <row r="79" spans="1:37" s="68" customFormat="1" ht="30">
      <c r="A79" s="124"/>
      <c r="B79" s="125" t="s">
        <v>450</v>
      </c>
      <c r="C79" s="79">
        <v>8123000000</v>
      </c>
      <c r="D79" s="79">
        <v>8123000000</v>
      </c>
      <c r="E79" s="79">
        <v>8123000000</v>
      </c>
      <c r="F79" s="79">
        <v>0</v>
      </c>
      <c r="G79" s="79"/>
      <c r="H79" s="126">
        <f t="shared" si="4"/>
        <v>0</v>
      </c>
      <c r="I79" s="126">
        <f t="shared" si="5"/>
        <v>0</v>
      </c>
      <c r="AI79" s="127"/>
      <c r="AJ79" s="127"/>
      <c r="AK79" s="127"/>
    </row>
    <row r="80" spans="1:37" s="68" customFormat="1" ht="30">
      <c r="A80" s="124"/>
      <c r="B80" s="125" t="s">
        <v>448</v>
      </c>
      <c r="C80" s="79">
        <v>6283952</v>
      </c>
      <c r="D80" s="79">
        <v>6283952</v>
      </c>
      <c r="E80" s="79">
        <v>6283952</v>
      </c>
      <c r="F80" s="79">
        <v>6283952</v>
      </c>
      <c r="G80" s="79"/>
      <c r="H80" s="126">
        <f t="shared" si="4"/>
        <v>100</v>
      </c>
      <c r="I80" s="126">
        <f t="shared" si="5"/>
        <v>100</v>
      </c>
      <c r="AI80" s="127" t="e">
        <f>+#REF!</f>
        <v>#REF!</v>
      </c>
      <c r="AJ80" s="127" t="e">
        <f>+#REF!</f>
        <v>#REF!</v>
      </c>
      <c r="AK80" s="127" t="e">
        <f>+#REF!</f>
        <v>#REF!</v>
      </c>
    </row>
    <row r="81" spans="1:37" s="68" customFormat="1">
      <c r="A81" s="124"/>
      <c r="B81" s="125" t="s">
        <v>523</v>
      </c>
      <c r="C81" s="79">
        <v>50000000</v>
      </c>
      <c r="D81" s="79">
        <v>50000000</v>
      </c>
      <c r="E81" s="79">
        <v>50000000</v>
      </c>
      <c r="F81" s="79">
        <v>0</v>
      </c>
      <c r="G81" s="79"/>
      <c r="H81" s="126">
        <f t="shared" si="4"/>
        <v>0</v>
      </c>
      <c r="I81" s="126">
        <f t="shared" si="5"/>
        <v>0</v>
      </c>
      <c r="AI81" s="127" t="e">
        <f>+#REF!</f>
        <v>#REF!</v>
      </c>
      <c r="AJ81" s="127" t="e">
        <f>+#REF!</f>
        <v>#REF!</v>
      </c>
      <c r="AK81" s="127" t="e">
        <f>+#REF!</f>
        <v>#REF!</v>
      </c>
    </row>
    <row r="82" spans="1:37" s="68" customFormat="1" ht="30.75" thickBot="1">
      <c r="A82" s="283"/>
      <c r="B82" s="284" t="s">
        <v>522</v>
      </c>
      <c r="C82" s="285">
        <v>403890892</v>
      </c>
      <c r="D82" s="285">
        <v>403890892</v>
      </c>
      <c r="E82" s="285">
        <v>403890892</v>
      </c>
      <c r="F82" s="285">
        <v>116343174.34</v>
      </c>
      <c r="G82" s="285"/>
      <c r="H82" s="286">
        <f t="shared" si="4"/>
        <v>28.805594937753636</v>
      </c>
      <c r="I82" s="286">
        <f t="shared" si="5"/>
        <v>28.805594937753636</v>
      </c>
      <c r="AI82" s="127" t="e">
        <f>+#REF!</f>
        <v>#REF!</v>
      </c>
      <c r="AJ82" s="127" t="e">
        <f>+#REF!</f>
        <v>#REF!</v>
      </c>
      <c r="AK82" s="127" t="e">
        <f>+#REF!</f>
        <v>#REF!</v>
      </c>
    </row>
    <row r="83" spans="1:37" s="19" customFormat="1">
      <c r="A83" s="68" t="s">
        <v>521</v>
      </c>
      <c r="B83" s="68"/>
      <c r="C83" s="68"/>
      <c r="D83" s="68"/>
      <c r="E83" s="68"/>
      <c r="F83" s="68"/>
      <c r="G83" s="68"/>
      <c r="H83" s="68"/>
      <c r="I83" s="68"/>
    </row>
    <row r="84" spans="1:37" s="19" customFormat="1" ht="30" customHeight="1">
      <c r="A84" s="343" t="s">
        <v>520</v>
      </c>
      <c r="B84" s="343"/>
      <c r="C84" s="343"/>
      <c r="D84" s="343"/>
      <c r="E84" s="343"/>
      <c r="F84" s="343"/>
      <c r="G84" s="343"/>
      <c r="H84" s="343"/>
      <c r="I84" s="343"/>
    </row>
    <row r="85" spans="1:37" s="19" customFormat="1">
      <c r="A85" s="338" t="s">
        <v>519</v>
      </c>
      <c r="B85" s="342"/>
      <c r="C85" s="342"/>
      <c r="D85" s="342"/>
      <c r="E85" s="342"/>
      <c r="F85" s="342"/>
      <c r="G85" s="342"/>
      <c r="H85" s="342"/>
      <c r="I85" s="342"/>
    </row>
    <row r="86" spans="1:37" s="19" customFormat="1">
      <c r="A86" s="338" t="s">
        <v>518</v>
      </c>
      <c r="B86" s="342"/>
      <c r="C86" s="342"/>
      <c r="D86" s="342"/>
      <c r="E86" s="342"/>
      <c r="F86" s="342"/>
      <c r="G86" s="342"/>
      <c r="H86" s="342"/>
      <c r="I86" s="342"/>
    </row>
    <row r="87" spans="1:37" s="19" customFormat="1" ht="11.25" customHeight="1">
      <c r="A87" s="80"/>
      <c r="B87" s="80"/>
      <c r="C87" s="80"/>
      <c r="D87" s="132"/>
      <c r="E87" s="132"/>
      <c r="F87" s="132"/>
      <c r="G87" s="132"/>
      <c r="H87" s="133"/>
      <c r="I87" s="133"/>
    </row>
    <row r="88" spans="1:37" s="19" customFormat="1" ht="11.25" customHeight="1">
      <c r="A88" s="80"/>
      <c r="B88" s="80"/>
      <c r="C88" s="80"/>
      <c r="D88" s="132"/>
      <c r="E88" s="132"/>
      <c r="F88" s="132"/>
      <c r="G88" s="132"/>
      <c r="H88" s="133"/>
      <c r="I88" s="133"/>
    </row>
    <row r="89" spans="1:37" s="19" customFormat="1" ht="11.25" customHeight="1">
      <c r="A89" s="80"/>
      <c r="B89" s="80"/>
      <c r="C89" s="80"/>
      <c r="D89" s="132"/>
      <c r="E89" s="132"/>
      <c r="F89" s="132"/>
      <c r="G89" s="132"/>
      <c r="H89" s="133"/>
      <c r="I89" s="133"/>
    </row>
    <row r="90" spans="1:37" s="19" customFormat="1" ht="11.25" customHeight="1">
      <c r="A90" s="80"/>
      <c r="B90" s="80"/>
      <c r="C90" s="80"/>
      <c r="D90" s="132"/>
      <c r="E90" s="132"/>
      <c r="F90" s="132"/>
      <c r="G90" s="132"/>
      <c r="H90" s="133"/>
      <c r="I90" s="133"/>
    </row>
    <row r="91" spans="1:37" s="19" customFormat="1" ht="11.25" customHeight="1">
      <c r="A91" s="80"/>
      <c r="B91" s="80"/>
      <c r="C91" s="80"/>
      <c r="D91" s="132"/>
      <c r="E91" s="132"/>
      <c r="F91" s="132"/>
      <c r="G91" s="132"/>
      <c r="H91" s="133"/>
      <c r="I91" s="133"/>
    </row>
    <row r="92" spans="1:37" s="19" customFormat="1" ht="11.25" customHeight="1">
      <c r="A92" s="80"/>
      <c r="B92" s="80"/>
      <c r="C92" s="80"/>
      <c r="D92" s="132"/>
      <c r="E92" s="132"/>
      <c r="F92" s="132"/>
      <c r="G92" s="132"/>
      <c r="H92" s="133"/>
      <c r="I92" s="133"/>
    </row>
    <row r="93" spans="1:37" s="19" customFormat="1" ht="11.25" customHeight="1">
      <c r="A93" s="80"/>
      <c r="B93" s="80"/>
      <c r="C93" s="80"/>
      <c r="D93" s="132"/>
      <c r="E93" s="132"/>
      <c r="F93" s="132"/>
      <c r="G93" s="132"/>
      <c r="H93" s="133"/>
      <c r="I93" s="133"/>
    </row>
    <row r="94" spans="1:37" s="19" customFormat="1" ht="11.25" customHeight="1">
      <c r="A94" s="80"/>
      <c r="B94" s="80"/>
      <c r="C94" s="80"/>
      <c r="D94" s="132"/>
      <c r="E94" s="132"/>
      <c r="F94" s="132"/>
      <c r="G94" s="132"/>
      <c r="H94" s="133"/>
      <c r="I94" s="133"/>
    </row>
    <row r="95" spans="1:37" s="19" customFormat="1" ht="11.25" customHeight="1">
      <c r="A95" s="80"/>
      <c r="B95" s="80"/>
      <c r="C95" s="80"/>
      <c r="D95" s="132"/>
      <c r="E95" s="132"/>
      <c r="F95" s="132"/>
      <c r="G95" s="132"/>
      <c r="H95" s="133"/>
      <c r="I95" s="133"/>
    </row>
    <row r="96" spans="1:37" s="19" customFormat="1" ht="11.25" customHeight="1">
      <c r="A96" s="80"/>
      <c r="B96" s="80"/>
      <c r="C96" s="80"/>
      <c r="D96" s="132"/>
      <c r="E96" s="132"/>
      <c r="F96" s="132"/>
      <c r="G96" s="132"/>
      <c r="H96" s="133"/>
      <c r="I96" s="133"/>
    </row>
    <row r="97" spans="1:9" s="19" customFormat="1" ht="11.25" customHeight="1">
      <c r="A97" s="80"/>
      <c r="B97" s="80"/>
      <c r="C97" s="80"/>
      <c r="D97" s="132"/>
      <c r="E97" s="132"/>
      <c r="F97" s="132"/>
      <c r="G97" s="132"/>
      <c r="H97" s="133"/>
      <c r="I97" s="133"/>
    </row>
    <row r="98" spans="1:9" s="19" customFormat="1" ht="11.25" customHeight="1">
      <c r="A98" s="80"/>
      <c r="B98" s="80"/>
      <c r="C98" s="80"/>
      <c r="D98" s="132"/>
      <c r="E98" s="132"/>
      <c r="F98" s="132"/>
      <c r="G98" s="132"/>
      <c r="H98" s="133"/>
      <c r="I98" s="133"/>
    </row>
    <row r="99" spans="1:9" s="19" customFormat="1" ht="11.25" customHeight="1">
      <c r="A99" s="80"/>
      <c r="B99" s="80"/>
      <c r="C99" s="80"/>
      <c r="D99" s="132"/>
      <c r="E99" s="132"/>
      <c r="F99" s="132"/>
      <c r="G99" s="132"/>
      <c r="H99" s="133"/>
      <c r="I99" s="133"/>
    </row>
    <row r="100" spans="1:9" s="19" customFormat="1" ht="11.25" customHeight="1">
      <c r="A100" s="80"/>
      <c r="B100" s="80"/>
      <c r="C100" s="80"/>
      <c r="D100" s="132"/>
      <c r="E100" s="132"/>
      <c r="F100" s="132"/>
      <c r="G100" s="132"/>
      <c r="H100" s="133"/>
      <c r="I100" s="133"/>
    </row>
    <row r="101" spans="1:9" s="19" customFormat="1" ht="11.25" customHeight="1">
      <c r="A101" s="80"/>
      <c r="B101" s="80"/>
      <c r="C101" s="80"/>
      <c r="D101" s="132"/>
      <c r="E101" s="132"/>
      <c r="F101" s="132"/>
      <c r="G101" s="132"/>
      <c r="H101" s="133"/>
      <c r="I101" s="133"/>
    </row>
    <row r="102" spans="1:9" s="19" customFormat="1" ht="11.25" customHeight="1">
      <c r="A102" s="80"/>
      <c r="B102" s="80"/>
      <c r="C102" s="80"/>
      <c r="D102" s="132"/>
      <c r="E102" s="132"/>
      <c r="F102" s="132"/>
      <c r="G102" s="132"/>
      <c r="H102" s="133"/>
      <c r="I102" s="133"/>
    </row>
    <row r="103" spans="1:9" s="19" customFormat="1" ht="11.25" customHeight="1">
      <c r="A103" s="80"/>
      <c r="B103" s="80"/>
      <c r="C103" s="80"/>
      <c r="D103" s="132"/>
      <c r="E103" s="132"/>
      <c r="F103" s="132"/>
      <c r="G103" s="132"/>
      <c r="H103" s="133"/>
      <c r="I103" s="133"/>
    </row>
    <row r="104" spans="1:9" s="19" customFormat="1" ht="11.25" customHeight="1">
      <c r="A104" s="80"/>
      <c r="B104" s="80"/>
      <c r="C104" s="80"/>
      <c r="D104" s="132"/>
      <c r="E104" s="132"/>
      <c r="F104" s="132"/>
      <c r="G104" s="132"/>
      <c r="H104" s="133"/>
      <c r="I104" s="133"/>
    </row>
    <row r="105" spans="1:9" s="19" customFormat="1" ht="11.25" customHeight="1">
      <c r="A105" s="80"/>
      <c r="B105" s="80"/>
      <c r="C105" s="80"/>
      <c r="D105" s="132"/>
      <c r="E105" s="132"/>
      <c r="F105" s="132"/>
      <c r="G105" s="132"/>
      <c r="H105" s="133"/>
      <c r="I105" s="133"/>
    </row>
    <row r="106" spans="1:9" s="19" customFormat="1" ht="11.25" customHeight="1">
      <c r="A106" s="80"/>
      <c r="B106" s="80"/>
      <c r="C106" s="80"/>
      <c r="D106" s="132"/>
      <c r="E106" s="132"/>
      <c r="F106" s="132"/>
      <c r="G106" s="132"/>
      <c r="H106" s="133"/>
      <c r="I106" s="133"/>
    </row>
    <row r="107" spans="1:9" s="19" customFormat="1" ht="11.25" customHeight="1">
      <c r="A107" s="80"/>
      <c r="B107" s="80"/>
      <c r="C107" s="80"/>
      <c r="D107" s="132"/>
      <c r="E107" s="132"/>
      <c r="F107" s="132"/>
      <c r="G107" s="132"/>
      <c r="H107" s="133"/>
      <c r="I107" s="133"/>
    </row>
    <row r="108" spans="1:9" s="19" customFormat="1" ht="11.25" customHeight="1">
      <c r="A108" s="80"/>
      <c r="B108" s="80"/>
      <c r="C108" s="80"/>
      <c r="D108" s="132"/>
      <c r="E108" s="132"/>
      <c r="F108" s="132"/>
      <c r="G108" s="132"/>
      <c r="H108" s="133"/>
      <c r="I108" s="133"/>
    </row>
    <row r="109" spans="1:9" s="19" customFormat="1" ht="11.25" customHeight="1">
      <c r="A109" s="80"/>
      <c r="B109" s="80"/>
      <c r="C109" s="80"/>
      <c r="D109" s="132"/>
      <c r="E109" s="132"/>
      <c r="F109" s="132"/>
      <c r="G109" s="132"/>
      <c r="H109" s="133"/>
      <c r="I109" s="133"/>
    </row>
    <row r="110" spans="1:9" s="19" customFormat="1" ht="11.25" customHeight="1">
      <c r="A110" s="80"/>
      <c r="B110" s="80"/>
      <c r="C110" s="80"/>
      <c r="D110" s="132"/>
      <c r="E110" s="132"/>
      <c r="F110" s="132"/>
      <c r="G110" s="132"/>
      <c r="H110" s="134"/>
      <c r="I110" s="134"/>
    </row>
    <row r="111" spans="1:9" s="19" customFormat="1" ht="11.25" customHeight="1">
      <c r="A111" s="80"/>
      <c r="B111" s="80"/>
      <c r="C111" s="80"/>
      <c r="D111" s="132"/>
      <c r="E111" s="132"/>
      <c r="F111" s="132"/>
      <c r="G111" s="132"/>
      <c r="H111" s="134"/>
      <c r="I111" s="134"/>
    </row>
    <row r="112" spans="1:9" s="19" customFormat="1" ht="11.25" customHeight="1">
      <c r="A112" s="80"/>
      <c r="B112" s="80"/>
      <c r="C112" s="80"/>
      <c r="D112" s="132"/>
      <c r="E112" s="132"/>
      <c r="F112" s="132"/>
      <c r="G112" s="132"/>
      <c r="H112" s="134"/>
      <c r="I112" s="134"/>
    </row>
    <row r="113" spans="1:9" s="19" customFormat="1" ht="11.25" customHeight="1">
      <c r="A113" s="80"/>
      <c r="B113" s="80"/>
      <c r="C113" s="80"/>
      <c r="D113" s="132"/>
      <c r="E113" s="132"/>
      <c r="F113" s="132"/>
      <c r="G113" s="132"/>
      <c r="H113" s="134"/>
      <c r="I113" s="134"/>
    </row>
    <row r="114" spans="1:9" s="19" customFormat="1" ht="11.25" customHeight="1">
      <c r="A114" s="80"/>
      <c r="B114" s="80"/>
      <c r="C114" s="80"/>
      <c r="D114" s="132"/>
      <c r="E114" s="132"/>
      <c r="F114" s="132"/>
      <c r="G114" s="132"/>
      <c r="H114" s="134"/>
      <c r="I114" s="134"/>
    </row>
    <row r="115" spans="1:9" s="19" customFormat="1" ht="11.25" customHeight="1">
      <c r="A115" s="80"/>
      <c r="B115" s="80"/>
      <c r="C115" s="80"/>
      <c r="D115" s="132"/>
      <c r="E115" s="132"/>
      <c r="F115" s="132"/>
      <c r="G115" s="132"/>
      <c r="H115" s="134"/>
      <c r="I115" s="134"/>
    </row>
    <row r="116" spans="1:9" s="19" customFormat="1" ht="11.25" customHeight="1">
      <c r="A116" s="80"/>
      <c r="B116" s="80"/>
      <c r="C116" s="80"/>
      <c r="D116" s="132"/>
      <c r="E116" s="132"/>
      <c r="F116" s="132"/>
      <c r="G116" s="132"/>
      <c r="H116" s="134"/>
      <c r="I116" s="134"/>
    </row>
    <row r="117" spans="1:9" s="19" customFormat="1" ht="11.25" customHeight="1">
      <c r="A117" s="80"/>
      <c r="B117" s="80"/>
      <c r="C117" s="80"/>
      <c r="D117" s="132"/>
      <c r="E117" s="132"/>
      <c r="F117" s="132"/>
      <c r="G117" s="132"/>
      <c r="H117" s="134"/>
      <c r="I117" s="134"/>
    </row>
    <row r="118" spans="1:9" s="19" customFormat="1" ht="11.25" customHeight="1">
      <c r="A118" s="80"/>
      <c r="B118" s="80"/>
      <c r="C118" s="80"/>
      <c r="D118" s="132"/>
      <c r="E118" s="132"/>
      <c r="F118" s="132"/>
      <c r="G118" s="132"/>
      <c r="H118" s="134"/>
      <c r="I118" s="134"/>
    </row>
    <row r="119" spans="1:9" s="19" customFormat="1" ht="11.25" customHeight="1">
      <c r="A119" s="80"/>
      <c r="B119" s="80"/>
      <c r="C119" s="80"/>
      <c r="D119" s="132"/>
      <c r="E119" s="132"/>
      <c r="F119" s="132"/>
      <c r="G119" s="132"/>
      <c r="H119" s="134"/>
      <c r="I119" s="134"/>
    </row>
    <row r="120" spans="1:9" s="19" customFormat="1" ht="11.25" customHeight="1">
      <c r="A120" s="80"/>
      <c r="B120" s="80"/>
      <c r="C120" s="80"/>
      <c r="D120" s="132"/>
      <c r="E120" s="132"/>
      <c r="F120" s="132"/>
      <c r="G120" s="132"/>
      <c r="H120" s="134"/>
      <c r="I120" s="134"/>
    </row>
    <row r="121" spans="1:9" s="19" customFormat="1" ht="11.25" customHeight="1">
      <c r="A121" s="80"/>
      <c r="B121" s="80"/>
      <c r="C121" s="80"/>
      <c r="D121" s="132"/>
      <c r="E121" s="132"/>
      <c r="F121" s="132"/>
      <c r="G121" s="132"/>
      <c r="H121" s="134"/>
      <c r="I121" s="134"/>
    </row>
    <row r="122" spans="1:9" s="19" customFormat="1" ht="11.25" customHeight="1">
      <c r="A122" s="80"/>
      <c r="B122" s="80"/>
      <c r="C122" s="80"/>
      <c r="D122" s="132"/>
      <c r="E122" s="132"/>
      <c r="F122" s="132"/>
      <c r="G122" s="132"/>
      <c r="H122" s="134"/>
      <c r="I122" s="134"/>
    </row>
    <row r="123" spans="1:9" s="19" customFormat="1" ht="11.25" customHeight="1">
      <c r="A123" s="80"/>
      <c r="B123" s="80"/>
      <c r="C123" s="80"/>
      <c r="D123" s="132"/>
      <c r="E123" s="132"/>
      <c r="F123" s="132"/>
      <c r="G123" s="132"/>
      <c r="H123" s="134"/>
      <c r="I123" s="134"/>
    </row>
    <row r="124" spans="1:9" s="19" customFormat="1" ht="11.25" customHeight="1">
      <c r="A124" s="80"/>
      <c r="B124" s="80"/>
      <c r="C124" s="80"/>
      <c r="D124" s="132"/>
      <c r="E124" s="132"/>
      <c r="F124" s="132"/>
      <c r="G124" s="132"/>
      <c r="H124" s="134"/>
      <c r="I124" s="134"/>
    </row>
    <row r="125" spans="1:9" s="19" customFormat="1" ht="11.25" customHeight="1">
      <c r="A125" s="80"/>
      <c r="B125" s="80"/>
      <c r="C125" s="80"/>
      <c r="D125" s="132"/>
      <c r="E125" s="132"/>
      <c r="F125" s="132"/>
      <c r="G125" s="132"/>
      <c r="H125" s="134"/>
      <c r="I125" s="134"/>
    </row>
    <row r="126" spans="1:9" s="19" customFormat="1" ht="11.25" customHeight="1">
      <c r="A126" s="80"/>
      <c r="B126" s="80"/>
      <c r="C126" s="80"/>
      <c r="D126" s="132"/>
      <c r="E126" s="132"/>
      <c r="F126" s="132"/>
      <c r="G126" s="132"/>
      <c r="H126" s="134"/>
      <c r="I126" s="134"/>
    </row>
    <row r="127" spans="1:9" s="19" customFormat="1" ht="11.25" customHeight="1">
      <c r="A127" s="80"/>
      <c r="B127" s="80"/>
      <c r="C127" s="80"/>
      <c r="D127" s="132"/>
      <c r="E127" s="132"/>
      <c r="F127" s="132"/>
      <c r="G127" s="132"/>
      <c r="H127" s="134"/>
      <c r="I127" s="134"/>
    </row>
    <row r="128" spans="1:9" s="19" customFormat="1" ht="11.25" customHeight="1">
      <c r="A128" s="80"/>
      <c r="B128" s="80"/>
      <c r="C128" s="80"/>
      <c r="D128" s="132"/>
      <c r="E128" s="132"/>
      <c r="F128" s="132"/>
      <c r="G128" s="132"/>
      <c r="H128" s="134"/>
      <c r="I128" s="134"/>
    </row>
    <row r="129" spans="1:9" s="19" customFormat="1" ht="11.25" customHeight="1">
      <c r="A129" s="80"/>
      <c r="B129" s="80"/>
      <c r="C129" s="80"/>
      <c r="D129" s="132"/>
      <c r="E129" s="132"/>
      <c r="F129" s="132"/>
      <c r="G129" s="132"/>
      <c r="H129" s="134"/>
      <c r="I129" s="134"/>
    </row>
    <row r="130" spans="1:9" s="19" customFormat="1" ht="11.25" customHeight="1">
      <c r="A130" s="80"/>
      <c r="B130" s="80"/>
      <c r="C130" s="80"/>
      <c r="D130" s="132"/>
      <c r="E130" s="132"/>
      <c r="F130" s="132"/>
      <c r="G130" s="132"/>
      <c r="H130" s="134"/>
      <c r="I130" s="134"/>
    </row>
    <row r="131" spans="1:9" s="19" customFormat="1" ht="11.25" customHeight="1">
      <c r="A131" s="80"/>
      <c r="B131" s="80"/>
      <c r="C131" s="80"/>
      <c r="D131" s="132"/>
      <c r="E131" s="132"/>
      <c r="F131" s="132"/>
      <c r="G131" s="132"/>
      <c r="H131" s="134"/>
      <c r="I131" s="134"/>
    </row>
    <row r="132" spans="1:9" s="19" customFormat="1" ht="11.25" customHeight="1">
      <c r="A132" s="80"/>
      <c r="B132" s="80"/>
      <c r="C132" s="80"/>
      <c r="D132" s="132"/>
      <c r="E132" s="132"/>
      <c r="F132" s="132"/>
      <c r="G132" s="132"/>
      <c r="H132" s="134"/>
      <c r="I132" s="134"/>
    </row>
    <row r="133" spans="1:9" s="19" customFormat="1" ht="11.25" customHeight="1">
      <c r="A133" s="80"/>
      <c r="B133" s="80"/>
      <c r="C133" s="80"/>
      <c r="D133" s="132"/>
      <c r="E133" s="132"/>
      <c r="F133" s="132"/>
      <c r="G133" s="132"/>
      <c r="H133" s="134"/>
      <c r="I133" s="134"/>
    </row>
    <row r="134" spans="1:9" s="19" customFormat="1" ht="11.25" customHeight="1">
      <c r="A134" s="80"/>
      <c r="B134" s="80"/>
      <c r="C134" s="80"/>
      <c r="D134" s="132"/>
      <c r="E134" s="132"/>
      <c r="F134" s="132"/>
      <c r="G134" s="132"/>
      <c r="H134" s="134"/>
      <c r="I134" s="134"/>
    </row>
    <row r="135" spans="1:9" s="19" customFormat="1" ht="11.25" customHeight="1">
      <c r="A135" s="80"/>
      <c r="B135" s="80"/>
      <c r="C135" s="80"/>
      <c r="D135" s="132"/>
      <c r="E135" s="132"/>
      <c r="F135" s="132"/>
      <c r="G135" s="132"/>
      <c r="H135" s="134"/>
      <c r="I135" s="134"/>
    </row>
    <row r="136" spans="1:9" s="19" customFormat="1" ht="11.25" customHeight="1">
      <c r="A136" s="80"/>
      <c r="B136" s="80"/>
      <c r="C136" s="80"/>
      <c r="D136" s="132"/>
      <c r="E136" s="132"/>
      <c r="F136" s="132"/>
      <c r="G136" s="132"/>
      <c r="H136" s="134"/>
      <c r="I136" s="134"/>
    </row>
    <row r="137" spans="1:9" s="19" customFormat="1" ht="11.25" customHeight="1">
      <c r="A137" s="80"/>
      <c r="B137" s="80"/>
      <c r="C137" s="80"/>
      <c r="D137" s="132"/>
      <c r="E137" s="132"/>
      <c r="F137" s="132"/>
      <c r="G137" s="132"/>
      <c r="H137" s="134"/>
      <c r="I137" s="134"/>
    </row>
    <row r="138" spans="1:9" s="19" customFormat="1" ht="11.25" customHeight="1">
      <c r="A138" s="80"/>
      <c r="B138" s="80"/>
      <c r="C138" s="80"/>
      <c r="D138" s="132"/>
      <c r="E138" s="132"/>
      <c r="F138" s="132"/>
      <c r="G138" s="132"/>
      <c r="H138" s="134"/>
      <c r="I138" s="134"/>
    </row>
    <row r="139" spans="1:9" s="19" customFormat="1" ht="11.25" customHeight="1">
      <c r="A139" s="80"/>
      <c r="B139" s="80"/>
      <c r="C139" s="80"/>
      <c r="D139" s="132"/>
      <c r="E139" s="132"/>
      <c r="F139" s="132"/>
      <c r="G139" s="132"/>
      <c r="H139" s="134"/>
      <c r="I139" s="134"/>
    </row>
    <row r="140" spans="1:9" s="19" customFormat="1" ht="11.25" customHeight="1">
      <c r="A140" s="80"/>
      <c r="B140" s="80"/>
      <c r="C140" s="80"/>
      <c r="D140" s="132"/>
      <c r="E140" s="132"/>
      <c r="F140" s="132"/>
      <c r="G140" s="132"/>
      <c r="H140" s="134"/>
      <c r="I140" s="134"/>
    </row>
    <row r="141" spans="1:9" s="19" customFormat="1" ht="11.25" customHeight="1">
      <c r="A141" s="80"/>
      <c r="B141" s="80"/>
      <c r="C141" s="80"/>
      <c r="D141" s="132"/>
      <c r="E141" s="132"/>
      <c r="F141" s="132"/>
      <c r="G141" s="132"/>
      <c r="H141" s="134"/>
      <c r="I141" s="134"/>
    </row>
    <row r="142" spans="1:9" s="19" customFormat="1" ht="11.25" customHeight="1">
      <c r="A142" s="80"/>
      <c r="B142" s="80"/>
      <c r="C142" s="80"/>
      <c r="D142" s="132"/>
      <c r="E142" s="132"/>
      <c r="F142" s="132"/>
      <c r="G142" s="132"/>
      <c r="H142" s="134"/>
      <c r="I142" s="134"/>
    </row>
    <row r="143" spans="1:9" s="19" customFormat="1" ht="11.25" customHeight="1">
      <c r="A143" s="80"/>
      <c r="B143" s="80"/>
      <c r="C143" s="80"/>
      <c r="D143" s="132"/>
      <c r="E143" s="132"/>
      <c r="F143" s="132"/>
      <c r="G143" s="132"/>
      <c r="H143" s="134"/>
      <c r="I143" s="134"/>
    </row>
    <row r="144" spans="1:9" s="19" customFormat="1" ht="11.25" customHeight="1">
      <c r="A144" s="80"/>
      <c r="B144" s="80"/>
      <c r="C144" s="80"/>
      <c r="D144" s="132"/>
      <c r="E144" s="132"/>
      <c r="F144" s="132"/>
      <c r="G144" s="132"/>
      <c r="H144" s="134"/>
      <c r="I144" s="134"/>
    </row>
    <row r="145" spans="1:9" s="19" customFormat="1" ht="11.25" customHeight="1">
      <c r="A145" s="80"/>
      <c r="B145" s="80"/>
      <c r="C145" s="80"/>
      <c r="D145" s="132"/>
      <c r="E145" s="132"/>
      <c r="F145" s="132"/>
      <c r="G145" s="132"/>
      <c r="H145" s="134"/>
      <c r="I145" s="134"/>
    </row>
    <row r="146" spans="1:9" s="19" customFormat="1" ht="11.25" customHeight="1">
      <c r="A146" s="80"/>
      <c r="B146" s="80"/>
      <c r="C146" s="80"/>
      <c r="D146" s="132"/>
      <c r="E146" s="132"/>
      <c r="F146" s="132"/>
      <c r="G146" s="132"/>
      <c r="H146" s="134"/>
      <c r="I146" s="134"/>
    </row>
    <row r="147" spans="1:9" s="19" customFormat="1" ht="11.25" customHeight="1">
      <c r="A147" s="80"/>
      <c r="B147" s="80"/>
      <c r="C147" s="80"/>
      <c r="D147" s="132"/>
      <c r="E147" s="132"/>
      <c r="F147" s="132"/>
      <c r="G147" s="132"/>
      <c r="H147" s="134"/>
      <c r="I147" s="134"/>
    </row>
    <row r="148" spans="1:9" s="19" customFormat="1" ht="11.25" customHeight="1">
      <c r="A148" s="80"/>
      <c r="B148" s="80"/>
      <c r="C148" s="80"/>
      <c r="D148" s="132"/>
      <c r="E148" s="132"/>
      <c r="F148" s="132"/>
      <c r="G148" s="132"/>
      <c r="H148" s="134"/>
      <c r="I148" s="134"/>
    </row>
    <row r="149" spans="1:9" s="19" customFormat="1" ht="11.25" customHeight="1">
      <c r="A149" s="80"/>
      <c r="B149" s="80"/>
      <c r="C149" s="80"/>
      <c r="D149" s="132"/>
      <c r="E149" s="132"/>
      <c r="F149" s="132"/>
      <c r="G149" s="132"/>
      <c r="H149" s="134"/>
      <c r="I149" s="134"/>
    </row>
    <row r="150" spans="1:9" s="19" customFormat="1" ht="11.25" customHeight="1">
      <c r="A150" s="80"/>
      <c r="B150" s="80"/>
      <c r="C150" s="80"/>
      <c r="D150" s="132"/>
      <c r="E150" s="132"/>
      <c r="F150" s="132"/>
      <c r="G150" s="132"/>
      <c r="H150" s="134"/>
      <c r="I150" s="134"/>
    </row>
    <row r="151" spans="1:9" s="19" customFormat="1" ht="11.25" customHeight="1">
      <c r="A151" s="80"/>
      <c r="B151" s="80"/>
      <c r="C151" s="80"/>
      <c r="D151" s="132"/>
      <c r="E151" s="132"/>
      <c r="F151" s="132"/>
      <c r="G151" s="132"/>
      <c r="H151" s="134"/>
      <c r="I151" s="134"/>
    </row>
    <row r="152" spans="1:9" s="19" customFormat="1" ht="11.25" customHeight="1">
      <c r="A152" s="80"/>
      <c r="B152" s="80"/>
      <c r="C152" s="80"/>
      <c r="D152" s="132"/>
      <c r="E152" s="132"/>
      <c r="F152" s="132"/>
      <c r="G152" s="132"/>
      <c r="H152" s="134"/>
      <c r="I152" s="134"/>
    </row>
    <row r="153" spans="1:9" s="19" customFormat="1" ht="11.25" customHeight="1">
      <c r="A153" s="80"/>
      <c r="B153" s="80"/>
      <c r="C153" s="80"/>
      <c r="D153" s="132"/>
      <c r="E153" s="132"/>
      <c r="F153" s="132"/>
      <c r="G153" s="132"/>
      <c r="H153" s="134"/>
      <c r="I153" s="134"/>
    </row>
    <row r="154" spans="1:9" s="19" customFormat="1" ht="11.25" customHeight="1">
      <c r="A154" s="80"/>
      <c r="B154" s="80"/>
      <c r="C154" s="80"/>
      <c r="D154" s="132"/>
      <c r="E154" s="132"/>
      <c r="F154" s="132"/>
      <c r="G154" s="132"/>
      <c r="H154" s="134"/>
      <c r="I154" s="134"/>
    </row>
    <row r="155" spans="1:9" s="19" customFormat="1" ht="11.25" customHeight="1">
      <c r="A155" s="80"/>
      <c r="B155" s="80"/>
      <c r="C155" s="80"/>
      <c r="D155" s="132"/>
      <c r="E155" s="132"/>
      <c r="F155" s="132"/>
      <c r="G155" s="132"/>
      <c r="H155" s="134"/>
      <c r="I155" s="134"/>
    </row>
    <row r="156" spans="1:9" s="19" customFormat="1" ht="11.25" customHeight="1">
      <c r="A156" s="80"/>
      <c r="B156" s="80"/>
      <c r="C156" s="80"/>
      <c r="D156" s="132"/>
      <c r="E156" s="132"/>
      <c r="F156" s="132"/>
      <c r="G156" s="132"/>
      <c r="H156" s="134"/>
      <c r="I156" s="134"/>
    </row>
    <row r="157" spans="1:9" s="19" customFormat="1" ht="11.25" customHeight="1">
      <c r="A157" s="80"/>
      <c r="B157" s="80"/>
      <c r="C157" s="80"/>
      <c r="D157" s="132"/>
      <c r="E157" s="132"/>
      <c r="F157" s="132"/>
      <c r="G157" s="132"/>
      <c r="H157" s="134"/>
      <c r="I157" s="134"/>
    </row>
    <row r="158" spans="1:9" s="19" customFormat="1" ht="11.25" customHeight="1">
      <c r="A158" s="80"/>
      <c r="B158" s="80"/>
      <c r="C158" s="80"/>
      <c r="D158" s="132"/>
      <c r="E158" s="132"/>
      <c r="F158" s="132"/>
      <c r="G158" s="132"/>
      <c r="H158" s="134"/>
      <c r="I158" s="134"/>
    </row>
    <row r="159" spans="1:9" s="19" customFormat="1" ht="11.25" customHeight="1">
      <c r="A159" s="80"/>
      <c r="B159" s="80"/>
      <c r="C159" s="80"/>
      <c r="D159" s="132"/>
      <c r="E159" s="132"/>
      <c r="F159" s="132"/>
      <c r="G159" s="132"/>
      <c r="H159" s="134"/>
      <c r="I159" s="134"/>
    </row>
    <row r="160" spans="1:9" s="19" customFormat="1" ht="11.25" customHeight="1">
      <c r="A160" s="80"/>
      <c r="B160" s="80"/>
      <c r="C160" s="80"/>
      <c r="D160" s="132"/>
      <c r="E160" s="132"/>
      <c r="F160" s="132"/>
      <c r="G160" s="132"/>
      <c r="H160" s="134"/>
      <c r="I160" s="134"/>
    </row>
    <row r="161" spans="1:9" s="19" customFormat="1" ht="11.25" customHeight="1">
      <c r="A161" s="80"/>
      <c r="B161" s="80"/>
      <c r="C161" s="80"/>
      <c r="D161" s="132"/>
      <c r="E161" s="132"/>
      <c r="F161" s="132"/>
      <c r="G161" s="132"/>
      <c r="H161" s="134"/>
      <c r="I161" s="134"/>
    </row>
    <row r="162" spans="1:9" s="19" customFormat="1" ht="11.25" customHeight="1">
      <c r="A162" s="80"/>
      <c r="B162" s="80"/>
      <c r="C162" s="80"/>
      <c r="D162" s="132"/>
      <c r="E162" s="132"/>
      <c r="F162" s="132"/>
      <c r="G162" s="132"/>
      <c r="H162" s="134"/>
      <c r="I162" s="134"/>
    </row>
    <row r="163" spans="1:9" s="19" customFormat="1" ht="11.25" customHeight="1">
      <c r="A163" s="80"/>
      <c r="B163" s="80"/>
      <c r="C163" s="80"/>
      <c r="D163" s="132"/>
      <c r="E163" s="132"/>
      <c r="F163" s="132"/>
      <c r="G163" s="132"/>
      <c r="H163" s="134"/>
      <c r="I163" s="134"/>
    </row>
    <row r="164" spans="1:9" s="19" customFormat="1" ht="11.25" customHeight="1">
      <c r="A164" s="80"/>
      <c r="B164" s="80"/>
      <c r="C164" s="80"/>
      <c r="D164" s="132"/>
      <c r="E164" s="132"/>
      <c r="F164" s="132"/>
      <c r="G164" s="132"/>
      <c r="H164" s="134"/>
      <c r="I164" s="134"/>
    </row>
    <row r="165" spans="1:9" s="19" customFormat="1" ht="11.25" customHeight="1">
      <c r="A165" s="80"/>
      <c r="B165" s="80"/>
      <c r="C165" s="80"/>
      <c r="D165" s="132"/>
      <c r="E165" s="132"/>
      <c r="F165" s="132"/>
      <c r="G165" s="132"/>
      <c r="H165" s="134"/>
      <c r="I165" s="134"/>
    </row>
    <row r="166" spans="1:9" s="19" customFormat="1" ht="11.25" customHeight="1">
      <c r="A166" s="80"/>
      <c r="B166" s="80"/>
      <c r="C166" s="80"/>
      <c r="D166" s="132"/>
      <c r="E166" s="132"/>
      <c r="F166" s="132"/>
      <c r="G166" s="132"/>
      <c r="H166" s="134"/>
      <c r="I166" s="134"/>
    </row>
    <row r="167" spans="1:9" s="19" customFormat="1" ht="11.25" customHeight="1">
      <c r="A167" s="80"/>
      <c r="B167" s="80"/>
      <c r="C167" s="80"/>
      <c r="D167" s="132"/>
      <c r="E167" s="132"/>
      <c r="F167" s="132"/>
      <c r="G167" s="132"/>
      <c r="H167" s="134"/>
      <c r="I167" s="134"/>
    </row>
    <row r="168" spans="1:9" s="19" customFormat="1" ht="11.25" customHeight="1">
      <c r="A168" s="80"/>
      <c r="B168" s="80"/>
      <c r="C168" s="80"/>
      <c r="D168" s="132"/>
      <c r="E168" s="132"/>
      <c r="F168" s="132"/>
      <c r="G168" s="132"/>
      <c r="H168" s="134"/>
      <c r="I168" s="134"/>
    </row>
    <row r="169" spans="1:9" s="19" customFormat="1" ht="11.25" customHeight="1">
      <c r="A169" s="80"/>
      <c r="B169" s="80"/>
      <c r="C169" s="80"/>
      <c r="D169" s="132"/>
      <c r="E169" s="132"/>
      <c r="F169" s="132"/>
      <c r="G169" s="132"/>
      <c r="H169" s="134"/>
      <c r="I169" s="134"/>
    </row>
    <row r="170" spans="1:9" s="19" customFormat="1" ht="11.25" customHeight="1">
      <c r="A170" s="80"/>
      <c r="B170" s="80"/>
      <c r="C170" s="80"/>
      <c r="D170" s="132"/>
      <c r="E170" s="132"/>
      <c r="F170" s="132"/>
      <c r="G170" s="132"/>
      <c r="H170" s="134"/>
      <c r="I170" s="134"/>
    </row>
    <row r="171" spans="1:9" s="19" customFormat="1" ht="11.25" customHeight="1">
      <c r="A171" s="80"/>
      <c r="B171" s="80"/>
      <c r="C171" s="80"/>
      <c r="D171" s="132"/>
      <c r="E171" s="132"/>
      <c r="F171" s="132"/>
      <c r="G171" s="132"/>
      <c r="H171" s="134"/>
      <c r="I171" s="134"/>
    </row>
    <row r="172" spans="1:9" s="19" customFormat="1" ht="11.25" customHeight="1">
      <c r="A172" s="80"/>
      <c r="B172" s="80"/>
      <c r="C172" s="80"/>
      <c r="D172" s="132"/>
      <c r="E172" s="132"/>
      <c r="F172" s="132"/>
      <c r="G172" s="132"/>
      <c r="H172" s="134"/>
      <c r="I172" s="134"/>
    </row>
    <row r="173" spans="1:9" s="19" customFormat="1" ht="11.25" customHeight="1">
      <c r="A173" s="80"/>
      <c r="B173" s="80"/>
      <c r="C173" s="80"/>
      <c r="D173" s="132"/>
      <c r="E173" s="132"/>
      <c r="F173" s="132"/>
      <c r="G173" s="132"/>
      <c r="H173" s="134"/>
      <c r="I173" s="134"/>
    </row>
    <row r="174" spans="1:9" s="19" customFormat="1" ht="11.25" customHeight="1">
      <c r="A174" s="80"/>
      <c r="B174" s="80"/>
      <c r="C174" s="80"/>
      <c r="D174" s="132"/>
      <c r="E174" s="132"/>
      <c r="F174" s="132"/>
      <c r="G174" s="132"/>
      <c r="H174" s="134"/>
      <c r="I174" s="134"/>
    </row>
    <row r="175" spans="1:9" s="19" customFormat="1" ht="11.25" customHeight="1">
      <c r="A175" s="80"/>
      <c r="B175" s="80"/>
      <c r="C175" s="80"/>
      <c r="D175" s="132"/>
      <c r="E175" s="132"/>
      <c r="F175" s="132"/>
      <c r="G175" s="132"/>
      <c r="H175" s="134"/>
      <c r="I175" s="134"/>
    </row>
    <row r="176" spans="1:9" s="19" customFormat="1" ht="11.25" customHeight="1">
      <c r="A176" s="80"/>
      <c r="B176" s="80"/>
      <c r="C176" s="80"/>
      <c r="D176" s="132"/>
      <c r="E176" s="132"/>
      <c r="F176" s="132"/>
      <c r="G176" s="132"/>
      <c r="H176" s="134"/>
      <c r="I176" s="134"/>
    </row>
    <row r="177" spans="1:9" s="19" customFormat="1" ht="11.25" customHeight="1">
      <c r="A177" s="80"/>
      <c r="B177" s="80"/>
      <c r="C177" s="80"/>
      <c r="D177" s="132"/>
      <c r="E177" s="132"/>
      <c r="F177" s="132"/>
      <c r="G177" s="132"/>
      <c r="H177" s="134"/>
      <c r="I177" s="134"/>
    </row>
    <row r="178" spans="1:9" s="19" customFormat="1" ht="11.25" customHeight="1">
      <c r="A178" s="80"/>
      <c r="B178" s="80"/>
      <c r="C178" s="80"/>
      <c r="D178" s="132"/>
      <c r="E178" s="132"/>
      <c r="F178" s="132"/>
      <c r="G178" s="132"/>
      <c r="H178" s="134"/>
      <c r="I178" s="134"/>
    </row>
    <row r="179" spans="1:9" s="19" customFormat="1" ht="11.25" customHeight="1">
      <c r="A179" s="80"/>
      <c r="B179" s="80"/>
      <c r="C179" s="80"/>
      <c r="D179" s="132"/>
      <c r="E179" s="132"/>
      <c r="F179" s="132"/>
      <c r="G179" s="132"/>
      <c r="H179" s="134"/>
      <c r="I179" s="134"/>
    </row>
    <row r="180" spans="1:9" s="19" customFormat="1" ht="11.25" customHeight="1">
      <c r="A180" s="80"/>
      <c r="B180" s="80"/>
      <c r="C180" s="80"/>
      <c r="D180" s="132"/>
      <c r="E180" s="132"/>
      <c r="F180" s="132"/>
      <c r="G180" s="132"/>
      <c r="H180" s="134"/>
      <c r="I180" s="134"/>
    </row>
    <row r="181" spans="1:9" s="19" customFormat="1" ht="11.25" customHeight="1">
      <c r="A181" s="80"/>
      <c r="B181" s="80"/>
      <c r="C181" s="80"/>
      <c r="D181" s="132"/>
      <c r="E181" s="132"/>
      <c r="F181" s="132"/>
      <c r="G181" s="132"/>
      <c r="H181" s="134"/>
      <c r="I181" s="134"/>
    </row>
    <row r="182" spans="1:9" s="19" customFormat="1" ht="11.25" customHeight="1">
      <c r="A182" s="80"/>
      <c r="B182" s="80"/>
      <c r="C182" s="80"/>
      <c r="D182" s="132"/>
      <c r="E182" s="132"/>
      <c r="F182" s="132"/>
      <c r="G182" s="132"/>
      <c r="H182" s="134"/>
      <c r="I182" s="134"/>
    </row>
    <row r="183" spans="1:9" s="19" customFormat="1" ht="11.25" customHeight="1">
      <c r="A183" s="80"/>
      <c r="B183" s="80"/>
      <c r="C183" s="80"/>
      <c r="D183" s="132"/>
      <c r="E183" s="132"/>
      <c r="F183" s="132"/>
      <c r="G183" s="132"/>
      <c r="H183" s="134"/>
      <c r="I183" s="134"/>
    </row>
    <row r="184" spans="1:9" s="19" customFormat="1" ht="11.25" customHeight="1">
      <c r="A184" s="80"/>
      <c r="B184" s="80"/>
      <c r="C184" s="80"/>
      <c r="D184" s="132"/>
      <c r="E184" s="132"/>
      <c r="F184" s="132"/>
      <c r="G184" s="132"/>
      <c r="H184" s="134"/>
      <c r="I184" s="134"/>
    </row>
    <row r="185" spans="1:9" s="19" customFormat="1" ht="11.25" customHeight="1">
      <c r="A185" s="80"/>
      <c r="B185" s="80"/>
      <c r="C185" s="80"/>
      <c r="D185" s="132"/>
      <c r="E185" s="132"/>
      <c r="F185" s="132"/>
      <c r="G185" s="132"/>
      <c r="H185" s="134"/>
      <c r="I185" s="134"/>
    </row>
    <row r="186" spans="1:9" s="19" customFormat="1" ht="11.25" customHeight="1">
      <c r="A186" s="80"/>
      <c r="B186" s="80"/>
      <c r="C186" s="80"/>
      <c r="D186" s="132"/>
      <c r="E186" s="132"/>
      <c r="F186" s="132"/>
      <c r="G186" s="132"/>
      <c r="H186" s="134"/>
      <c r="I186" s="134"/>
    </row>
    <row r="187" spans="1:9" s="19" customFormat="1" ht="11.25" customHeight="1">
      <c r="A187" s="80"/>
      <c r="B187" s="80"/>
      <c r="C187" s="80"/>
      <c r="D187" s="132"/>
      <c r="E187" s="132"/>
      <c r="F187" s="132"/>
      <c r="G187" s="132"/>
      <c r="H187" s="134"/>
      <c r="I187" s="134"/>
    </row>
    <row r="188" spans="1:9" s="19" customFormat="1" ht="11.25" customHeight="1">
      <c r="A188" s="80"/>
      <c r="B188" s="80"/>
      <c r="C188" s="80"/>
      <c r="D188" s="132"/>
      <c r="E188" s="132"/>
      <c r="F188" s="132"/>
      <c r="G188" s="132"/>
      <c r="H188" s="134"/>
      <c r="I188" s="134"/>
    </row>
    <row r="189" spans="1:9" s="19" customFormat="1" ht="11.25" customHeight="1">
      <c r="A189" s="80"/>
      <c r="B189" s="80"/>
      <c r="C189" s="80"/>
      <c r="D189" s="132"/>
      <c r="E189" s="132"/>
      <c r="F189" s="132"/>
      <c r="G189" s="132"/>
      <c r="H189" s="134"/>
      <c r="I189" s="134"/>
    </row>
    <row r="190" spans="1:9" s="19" customFormat="1" ht="11.25" customHeight="1">
      <c r="A190" s="80"/>
      <c r="B190" s="80"/>
      <c r="C190" s="80"/>
      <c r="D190" s="132"/>
      <c r="E190" s="132"/>
      <c r="F190" s="132"/>
      <c r="G190" s="132"/>
      <c r="H190" s="134"/>
      <c r="I190" s="134"/>
    </row>
    <row r="191" spans="1:9" s="19" customFormat="1" ht="11.25" customHeight="1">
      <c r="A191" s="80"/>
      <c r="B191" s="80"/>
      <c r="C191" s="80"/>
      <c r="D191" s="132"/>
      <c r="E191" s="132"/>
      <c r="F191" s="132"/>
      <c r="G191" s="132"/>
      <c r="H191" s="134"/>
      <c r="I191" s="134"/>
    </row>
    <row r="192" spans="1:9" s="19" customFormat="1" ht="11.25" customHeight="1">
      <c r="A192" s="80"/>
      <c r="B192" s="80"/>
      <c r="C192" s="80"/>
      <c r="D192" s="132"/>
      <c r="E192" s="132"/>
      <c r="F192" s="132"/>
      <c r="G192" s="132"/>
      <c r="H192" s="134"/>
      <c r="I192" s="134"/>
    </row>
    <row r="193" spans="1:9" s="19" customFormat="1" ht="11.25" customHeight="1">
      <c r="A193" s="80"/>
      <c r="B193" s="80"/>
      <c r="C193" s="80"/>
      <c r="D193" s="132"/>
      <c r="E193" s="132"/>
      <c r="F193" s="132"/>
      <c r="G193" s="132"/>
      <c r="H193" s="134"/>
      <c r="I193" s="134"/>
    </row>
    <row r="194" spans="1:9" s="19" customFormat="1" ht="11.25" customHeight="1">
      <c r="A194" s="80"/>
      <c r="B194" s="80"/>
      <c r="C194" s="80"/>
      <c r="D194" s="132"/>
      <c r="E194" s="132"/>
      <c r="F194" s="132"/>
      <c r="G194" s="132"/>
      <c r="H194" s="134"/>
      <c r="I194" s="134"/>
    </row>
    <row r="195" spans="1:9" s="19" customFormat="1" ht="11.25" customHeight="1">
      <c r="A195" s="80"/>
      <c r="B195" s="80"/>
      <c r="C195" s="80"/>
      <c r="D195" s="132"/>
      <c r="E195" s="132"/>
      <c r="F195" s="132"/>
      <c r="G195" s="132"/>
      <c r="H195" s="134"/>
      <c r="I195" s="134"/>
    </row>
    <row r="196" spans="1:9" s="19" customFormat="1" ht="11.25" customHeight="1">
      <c r="A196" s="80"/>
      <c r="B196" s="80"/>
      <c r="C196" s="80"/>
      <c r="D196" s="132"/>
      <c r="E196" s="132"/>
      <c r="F196" s="132"/>
      <c r="G196" s="132"/>
      <c r="H196" s="134"/>
      <c r="I196" s="134"/>
    </row>
    <row r="197" spans="1:9" s="19" customFormat="1" ht="11.25" customHeight="1">
      <c r="A197" s="80"/>
      <c r="B197" s="80"/>
      <c r="C197" s="80"/>
      <c r="D197" s="132"/>
      <c r="E197" s="132"/>
      <c r="F197" s="132"/>
      <c r="G197" s="132"/>
      <c r="H197" s="134"/>
      <c r="I197" s="134"/>
    </row>
    <row r="198" spans="1:9" s="19" customFormat="1" ht="11.25" customHeight="1">
      <c r="A198" s="80"/>
      <c r="B198" s="80"/>
      <c r="C198" s="80"/>
      <c r="D198" s="132"/>
      <c r="E198" s="132"/>
      <c r="F198" s="132"/>
      <c r="G198" s="132"/>
      <c r="H198" s="134"/>
      <c r="I198" s="134"/>
    </row>
    <row r="199" spans="1:9" s="19" customFormat="1" ht="11.25" customHeight="1">
      <c r="A199" s="80"/>
      <c r="B199" s="80"/>
      <c r="C199" s="80"/>
      <c r="D199" s="132"/>
      <c r="E199" s="132"/>
      <c r="F199" s="132"/>
      <c r="G199" s="132"/>
      <c r="H199" s="134"/>
      <c r="I199" s="134"/>
    </row>
    <row r="200" spans="1:9" s="19" customFormat="1" ht="11.25" customHeight="1">
      <c r="A200" s="80"/>
      <c r="B200" s="80"/>
      <c r="C200" s="80"/>
      <c r="D200" s="132"/>
      <c r="E200" s="132"/>
      <c r="F200" s="132"/>
      <c r="G200" s="132"/>
      <c r="H200" s="134"/>
      <c r="I200" s="134"/>
    </row>
    <row r="201" spans="1:9" s="19" customFormat="1" ht="11.25" customHeight="1">
      <c r="A201" s="80"/>
      <c r="B201" s="80"/>
      <c r="C201" s="80"/>
      <c r="D201" s="132"/>
      <c r="E201" s="132"/>
      <c r="F201" s="132"/>
      <c r="G201" s="132"/>
      <c r="H201" s="134"/>
      <c r="I201" s="134"/>
    </row>
    <row r="202" spans="1:9" s="19" customFormat="1" ht="11.25" customHeight="1">
      <c r="A202" s="80"/>
      <c r="B202" s="80"/>
      <c r="C202" s="80"/>
      <c r="D202" s="132"/>
      <c r="E202" s="132"/>
      <c r="F202" s="132"/>
      <c r="G202" s="132"/>
      <c r="H202" s="134"/>
      <c r="I202" s="134"/>
    </row>
    <row r="203" spans="1:9" s="19" customFormat="1" ht="11.25" customHeight="1">
      <c r="A203" s="80"/>
      <c r="B203" s="80"/>
      <c r="C203" s="80"/>
      <c r="D203" s="132"/>
      <c r="E203" s="132"/>
      <c r="F203" s="132"/>
      <c r="G203" s="132"/>
      <c r="H203" s="134"/>
      <c r="I203" s="134"/>
    </row>
    <row r="204" spans="1:9" s="19" customFormat="1" ht="11.25" customHeight="1">
      <c r="A204" s="80"/>
      <c r="B204" s="80"/>
      <c r="C204" s="80"/>
      <c r="D204" s="132"/>
      <c r="E204" s="132"/>
      <c r="F204" s="132"/>
      <c r="G204" s="132"/>
      <c r="H204" s="134"/>
      <c r="I204" s="134"/>
    </row>
    <row r="205" spans="1:9" s="19" customFormat="1" ht="11.25" customHeight="1">
      <c r="A205" s="80"/>
      <c r="B205" s="80"/>
      <c r="C205" s="80"/>
      <c r="D205" s="132"/>
      <c r="E205" s="132"/>
      <c r="F205" s="132"/>
      <c r="G205" s="132"/>
      <c r="H205" s="134"/>
      <c r="I205" s="134"/>
    </row>
    <row r="206" spans="1:9" s="19" customFormat="1" ht="11.25" customHeight="1">
      <c r="A206" s="80"/>
      <c r="B206" s="80"/>
      <c r="C206" s="80"/>
      <c r="D206" s="132"/>
      <c r="E206" s="132"/>
      <c r="F206" s="132"/>
      <c r="G206" s="132"/>
      <c r="H206" s="134"/>
      <c r="I206" s="134"/>
    </row>
    <row r="207" spans="1:9" s="19" customFormat="1" ht="11.25" customHeight="1">
      <c r="A207" s="80"/>
      <c r="B207" s="80"/>
      <c r="C207" s="80"/>
      <c r="D207" s="132"/>
      <c r="E207" s="132"/>
      <c r="F207" s="132"/>
      <c r="G207" s="132"/>
      <c r="H207" s="134"/>
      <c r="I207" s="134"/>
    </row>
    <row r="208" spans="1:9" s="19" customFormat="1" ht="11.25" customHeight="1">
      <c r="A208" s="80"/>
      <c r="B208" s="80"/>
      <c r="C208" s="80"/>
      <c r="D208" s="132"/>
      <c r="E208" s="132"/>
      <c r="F208" s="132"/>
      <c r="G208" s="132"/>
      <c r="H208" s="134"/>
      <c r="I208" s="134"/>
    </row>
    <row r="209" spans="1:9" s="19" customFormat="1">
      <c r="A209" s="80"/>
      <c r="B209" s="80"/>
      <c r="C209" s="80"/>
      <c r="D209" s="132"/>
      <c r="E209" s="132"/>
      <c r="F209" s="132"/>
      <c r="G209" s="132"/>
      <c r="H209" s="134"/>
      <c r="I209" s="134"/>
    </row>
    <row r="210" spans="1:9" s="19" customFormat="1">
      <c r="A210" s="81"/>
      <c r="B210" s="81"/>
      <c r="C210" s="81"/>
      <c r="D210" s="135"/>
      <c r="E210" s="135"/>
      <c r="F210" s="135"/>
      <c r="G210" s="135"/>
      <c r="H210" s="136"/>
      <c r="I210" s="136"/>
    </row>
    <row r="211" spans="1:9" s="19" customFormat="1">
      <c r="A211" s="80"/>
      <c r="B211" s="80"/>
      <c r="C211" s="80"/>
      <c r="D211" s="137"/>
      <c r="E211" s="137"/>
      <c r="F211" s="137"/>
      <c r="G211" s="137"/>
      <c r="H211" s="134"/>
      <c r="I211" s="134"/>
    </row>
    <row r="212" spans="1:9" s="19" customFormat="1">
      <c r="A212" s="81"/>
      <c r="B212" s="81"/>
      <c r="C212" s="81"/>
      <c r="D212" s="135"/>
      <c r="E212" s="135"/>
      <c r="F212" s="135"/>
      <c r="G212" s="135"/>
      <c r="H212" s="136"/>
      <c r="I212" s="136"/>
    </row>
    <row r="213" spans="1:9" s="19" customFormat="1">
      <c r="A213" s="81"/>
      <c r="B213" s="82"/>
      <c r="C213" s="82"/>
      <c r="D213" s="135"/>
      <c r="E213" s="135"/>
      <c r="F213" s="135"/>
      <c r="G213" s="135"/>
      <c r="H213" s="136"/>
      <c r="I213" s="136"/>
    </row>
    <row r="214" spans="1:9" s="19" customFormat="1">
      <c r="A214" s="80"/>
      <c r="B214" s="68"/>
      <c r="C214" s="68"/>
      <c r="D214" s="137"/>
      <c r="E214" s="137"/>
      <c r="F214" s="137"/>
      <c r="G214" s="137"/>
      <c r="H214" s="134"/>
      <c r="I214" s="134"/>
    </row>
  </sheetData>
  <mergeCells count="29">
    <mergeCell ref="A31:B31"/>
    <mergeCell ref="A1:C1"/>
    <mergeCell ref="A11:B11"/>
    <mergeCell ref="A86:I86"/>
    <mergeCell ref="A24:B24"/>
    <mergeCell ref="A84:I84"/>
    <mergeCell ref="A85:I85"/>
    <mergeCell ref="A68:B68"/>
    <mergeCell ref="A72:B72"/>
    <mergeCell ref="A74:B74"/>
    <mergeCell ref="A78:B78"/>
    <mergeCell ref="A33:B33"/>
    <mergeCell ref="A36:B36"/>
    <mergeCell ref="A56:B56"/>
    <mergeCell ref="A63:B63"/>
    <mergeCell ref="A65:B65"/>
    <mergeCell ref="A3:I3"/>
    <mergeCell ref="A5:A8"/>
    <mergeCell ref="B5:B8"/>
    <mergeCell ref="E5:F5"/>
    <mergeCell ref="H5:I6"/>
    <mergeCell ref="D6:D7"/>
    <mergeCell ref="E6:E7"/>
    <mergeCell ref="C6:C7"/>
    <mergeCell ref="A12:B12"/>
    <mergeCell ref="A14:B14"/>
    <mergeCell ref="A20:B20"/>
    <mergeCell ref="A22:B22"/>
    <mergeCell ref="A28:B28"/>
  </mergeCells>
  <pageMargins left="0" right="0" top="0" bottom="0" header="0.31496062992125984" footer="0.39370078740157483"/>
  <pageSetup fitToHeight="10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6"/>
  <sheetViews>
    <sheetView showGridLines="0" zoomScale="110" zoomScaleNormal="110" zoomScaleSheetLayoutView="55" workbookViewId="0">
      <selection sqref="A1:C1"/>
    </sheetView>
  </sheetViews>
  <sheetFormatPr baseColWidth="10" defaultRowHeight="15"/>
  <cols>
    <col min="1" max="1" width="6.7109375" style="249" customWidth="1"/>
    <col min="2" max="2" width="61.7109375" style="25" customWidth="1"/>
    <col min="3" max="3" width="17.7109375" style="258" customWidth="1"/>
    <col min="4" max="6" width="17.7109375" style="25" customWidth="1"/>
    <col min="7" max="7" width="1.7109375" style="9" customWidth="1"/>
    <col min="8" max="9" width="16.7109375" style="9" customWidth="1"/>
    <col min="10" max="16384" width="11.42578125" style="9"/>
  </cols>
  <sheetData>
    <row r="1" spans="1:9" s="7" customFormat="1" ht="43.5" customHeight="1">
      <c r="A1" s="307" t="s">
        <v>195</v>
      </c>
      <c r="B1" s="307"/>
      <c r="C1" s="307"/>
      <c r="D1" s="194" t="s">
        <v>132</v>
      </c>
      <c r="E1" s="3"/>
      <c r="F1" s="3"/>
    </row>
    <row r="2" spans="1:9" ht="12" customHeight="1">
      <c r="A2" s="10"/>
      <c r="B2" s="8"/>
      <c r="C2" s="11"/>
      <c r="D2" s="12"/>
      <c r="E2" s="13"/>
      <c r="F2" s="12"/>
    </row>
    <row r="3" spans="1:9" ht="59.25" customHeight="1" thickBot="1">
      <c r="A3" s="311" t="s">
        <v>624</v>
      </c>
      <c r="B3" s="311"/>
      <c r="C3" s="311"/>
      <c r="D3" s="311"/>
      <c r="E3" s="311"/>
      <c r="F3" s="311"/>
      <c r="G3" s="311"/>
      <c r="H3" s="311"/>
      <c r="I3" s="311"/>
    </row>
    <row r="4" spans="1:9" ht="5.25" customHeight="1">
      <c r="A4" s="32"/>
      <c r="B4" s="32"/>
      <c r="C4" s="32"/>
      <c r="D4" s="32"/>
      <c r="E4" s="32"/>
      <c r="F4" s="32"/>
      <c r="G4" s="32"/>
      <c r="H4" s="32"/>
      <c r="I4" s="32"/>
    </row>
    <row r="5" spans="1:9" ht="34.5" customHeight="1">
      <c r="A5" s="346" t="s">
        <v>0</v>
      </c>
      <c r="B5" s="312" t="s">
        <v>194</v>
      </c>
      <c r="C5" s="34"/>
      <c r="D5" s="34"/>
      <c r="E5" s="313" t="s">
        <v>2</v>
      </c>
      <c r="F5" s="313"/>
      <c r="G5" s="35"/>
      <c r="H5" s="312" t="s">
        <v>3</v>
      </c>
      <c r="I5" s="312"/>
    </row>
    <row r="6" spans="1:9" ht="15.75" customHeight="1">
      <c r="A6" s="346"/>
      <c r="B6" s="312"/>
      <c r="C6" s="310" t="s">
        <v>4</v>
      </c>
      <c r="D6" s="310" t="s">
        <v>5</v>
      </c>
      <c r="E6" s="310" t="s">
        <v>6</v>
      </c>
      <c r="F6" s="36" t="s">
        <v>610</v>
      </c>
      <c r="G6" s="37"/>
      <c r="H6" s="314"/>
      <c r="I6" s="314"/>
    </row>
    <row r="7" spans="1:9" ht="36.75" customHeight="1">
      <c r="A7" s="346"/>
      <c r="B7" s="312"/>
      <c r="C7" s="310"/>
      <c r="D7" s="310"/>
      <c r="E7" s="310"/>
      <c r="F7" s="38" t="s">
        <v>193</v>
      </c>
      <c r="G7" s="38"/>
      <c r="H7" s="37" t="s">
        <v>5</v>
      </c>
      <c r="I7" s="37" t="s">
        <v>7</v>
      </c>
    </row>
    <row r="8" spans="1:9">
      <c r="A8" s="346"/>
      <c r="B8" s="312"/>
      <c r="C8" s="39" t="s">
        <v>8</v>
      </c>
      <c r="D8" s="39" t="s">
        <v>9</v>
      </c>
      <c r="E8" s="39" t="s">
        <v>10</v>
      </c>
      <c r="F8" s="40" t="s">
        <v>11</v>
      </c>
      <c r="G8" s="40"/>
      <c r="H8" s="40" t="s">
        <v>12</v>
      </c>
      <c r="I8" s="40" t="s">
        <v>13</v>
      </c>
    </row>
    <row r="9" spans="1:9" ht="5.25" customHeight="1" thickBot="1">
      <c r="A9" s="110"/>
      <c r="B9" s="41"/>
      <c r="C9" s="42"/>
      <c r="D9" s="42"/>
      <c r="E9" s="42"/>
      <c r="F9" s="43"/>
      <c r="G9" s="43"/>
      <c r="H9" s="43"/>
      <c r="I9" s="43"/>
    </row>
    <row r="10" spans="1:9" ht="5.25" customHeight="1" thickBot="1">
      <c r="A10" s="111"/>
      <c r="B10" s="44"/>
      <c r="C10" s="45"/>
      <c r="D10" s="45"/>
      <c r="E10" s="45"/>
      <c r="F10" s="46"/>
      <c r="G10" s="46"/>
      <c r="H10" s="46"/>
      <c r="I10" s="46"/>
    </row>
    <row r="11" spans="1:9" s="5" customFormat="1">
      <c r="A11" s="112" t="s">
        <v>128</v>
      </c>
      <c r="B11" s="72"/>
      <c r="C11" s="224">
        <f>C12+C14+C16+C18+C54+C57+C59+C61+C63+C65+C69+C71+C84+C86+C88+C91</f>
        <v>244587605329.25455</v>
      </c>
      <c r="D11" s="224">
        <f>D12+D14+D16+D18+D54+D57+D59+D61+D63+D65+D69+D71+D84+D86+D88+D91</f>
        <v>256661171715.2998</v>
      </c>
      <c r="E11" s="224">
        <f>E12+E14+E16+E18+E54+E57+E59+E61+E63+E65+E69+E71+E84+E86+E88+E91</f>
        <v>256642358529.28979</v>
      </c>
      <c r="F11" s="224">
        <f>F12+F14+F16+F18+F54+F57+F59+F61+F63+F65+F69+F71+F84+F86+F88+F91</f>
        <v>253578101896.28433</v>
      </c>
      <c r="G11" s="113"/>
      <c r="H11" s="114">
        <f t="shared" ref="H11:H42" si="0">IF(F11=0,"n.a.",IF(D11=0,"n.a.",(F11/D11)*100))</f>
        <v>98.798778249779303</v>
      </c>
      <c r="I11" s="114">
        <f t="shared" ref="I11:I42" si="1">IF(F11=0,"n.a.",IF(E11=0,"n.a.",(F11/E11)*100))</f>
        <v>98.806020701116751</v>
      </c>
    </row>
    <row r="12" spans="1:9" s="5" customFormat="1">
      <c r="A12" s="112" t="s">
        <v>192</v>
      </c>
      <c r="B12" s="115"/>
      <c r="C12" s="73">
        <f>C13</f>
        <v>1726207480</v>
      </c>
      <c r="D12" s="73">
        <f>D13</f>
        <v>1724562013.7999997</v>
      </c>
      <c r="E12" s="73">
        <f>E13</f>
        <v>1724562013.7999997</v>
      </c>
      <c r="F12" s="73">
        <f>F13</f>
        <v>1696893624.5399997</v>
      </c>
      <c r="G12" s="113"/>
      <c r="H12" s="114">
        <f t="shared" si="0"/>
        <v>98.39562804708693</v>
      </c>
      <c r="I12" s="114">
        <f t="shared" si="1"/>
        <v>98.39562804708693</v>
      </c>
    </row>
    <row r="13" spans="1:9" s="5" customFormat="1">
      <c r="A13" s="116"/>
      <c r="B13" s="117" t="s">
        <v>191</v>
      </c>
      <c r="C13" s="74">
        <v>1726207480</v>
      </c>
      <c r="D13" s="74">
        <v>1724562013.7999997</v>
      </c>
      <c r="E13" s="74">
        <v>1724562013.7999997</v>
      </c>
      <c r="F13" s="74">
        <v>1696893624.5399997</v>
      </c>
      <c r="G13" s="113"/>
      <c r="H13" s="225">
        <f t="shared" si="0"/>
        <v>98.39562804708693</v>
      </c>
      <c r="I13" s="225">
        <f t="shared" si="1"/>
        <v>98.39562804708693</v>
      </c>
    </row>
    <row r="14" spans="1:9" s="14" customFormat="1">
      <c r="A14" s="112" t="s">
        <v>190</v>
      </c>
      <c r="B14" s="115"/>
      <c r="C14" s="73">
        <f>C15</f>
        <v>576119019</v>
      </c>
      <c r="D14" s="73">
        <f>D15</f>
        <v>545745612.51999998</v>
      </c>
      <c r="E14" s="73">
        <f>E15</f>
        <v>545745612.51999998</v>
      </c>
      <c r="F14" s="73">
        <f>F15</f>
        <v>543781130.13</v>
      </c>
      <c r="G14" s="113"/>
      <c r="H14" s="114">
        <f t="shared" si="0"/>
        <v>99.64003697969666</v>
      </c>
      <c r="I14" s="114">
        <f t="shared" si="1"/>
        <v>99.64003697969666</v>
      </c>
    </row>
    <row r="15" spans="1:9">
      <c r="A15" s="116"/>
      <c r="B15" s="117" t="s">
        <v>189</v>
      </c>
      <c r="C15" s="74">
        <v>576119019</v>
      </c>
      <c r="D15" s="74">
        <v>545745612.51999998</v>
      </c>
      <c r="E15" s="74">
        <v>545745612.51999998</v>
      </c>
      <c r="F15" s="74">
        <v>543781130.13</v>
      </c>
      <c r="G15" s="118"/>
      <c r="H15" s="225">
        <f t="shared" si="0"/>
        <v>99.64003697969666</v>
      </c>
      <c r="I15" s="225">
        <f t="shared" si="1"/>
        <v>99.64003697969666</v>
      </c>
    </row>
    <row r="16" spans="1:9" s="14" customFormat="1">
      <c r="A16" s="112" t="s">
        <v>24</v>
      </c>
      <c r="B16" s="115"/>
      <c r="C16" s="73">
        <f>C17</f>
        <v>70000000</v>
      </c>
      <c r="D16" s="73">
        <f>D17</f>
        <v>110309328.76000001</v>
      </c>
      <c r="E16" s="73">
        <f>E17</f>
        <v>110309328.76000001</v>
      </c>
      <c r="F16" s="73">
        <f>F17</f>
        <v>110309328.76000001</v>
      </c>
      <c r="G16" s="73"/>
      <c r="H16" s="114">
        <f t="shared" si="0"/>
        <v>100</v>
      </c>
      <c r="I16" s="114">
        <f t="shared" si="1"/>
        <v>100</v>
      </c>
    </row>
    <row r="17" spans="1:9" s="14" customFormat="1">
      <c r="A17" s="116"/>
      <c r="B17" s="117" t="s">
        <v>188</v>
      </c>
      <c r="C17" s="74">
        <v>70000000</v>
      </c>
      <c r="D17" s="74">
        <v>110309328.76000001</v>
      </c>
      <c r="E17" s="74">
        <v>110309328.76000001</v>
      </c>
      <c r="F17" s="74">
        <v>110309328.76000001</v>
      </c>
      <c r="G17" s="113"/>
      <c r="H17" s="225">
        <f t="shared" si="0"/>
        <v>100</v>
      </c>
      <c r="I17" s="225">
        <f t="shared" si="1"/>
        <v>100</v>
      </c>
    </row>
    <row r="18" spans="1:9" s="14" customFormat="1">
      <c r="A18" s="112" t="s">
        <v>31</v>
      </c>
      <c r="B18" s="115"/>
      <c r="C18" s="73">
        <f>C19+C24+C37+C50</f>
        <v>213973086638.69699</v>
      </c>
      <c r="D18" s="73">
        <f>D19+D24+D37+D50</f>
        <v>225003859402.70206</v>
      </c>
      <c r="E18" s="73">
        <f>E19+E24+E37+E50</f>
        <v>225003859402.70206</v>
      </c>
      <c r="F18" s="73">
        <f>F19+F24+F37+F50</f>
        <v>222102565308.00208</v>
      </c>
      <c r="G18" s="113"/>
      <c r="H18" s="114">
        <f t="shared" si="0"/>
        <v>98.710558075580664</v>
      </c>
      <c r="I18" s="114">
        <f t="shared" si="1"/>
        <v>98.710558075580664</v>
      </c>
    </row>
    <row r="19" spans="1:9" s="14" customFormat="1">
      <c r="A19" s="112"/>
      <c r="B19" s="115" t="s">
        <v>155</v>
      </c>
      <c r="C19" s="73">
        <f>C20+C21+C22+C23</f>
        <v>15651509054.797001</v>
      </c>
      <c r="D19" s="73">
        <f>D20+D21+D22+D23</f>
        <v>19916837438.286999</v>
      </c>
      <c r="E19" s="73">
        <f>E20+E21+E22+E23</f>
        <v>19916837438.286999</v>
      </c>
      <c r="F19" s="73">
        <f>F20+F21+F22+F23</f>
        <v>19892498509.527</v>
      </c>
      <c r="G19" s="73"/>
      <c r="H19" s="114">
        <f t="shared" si="0"/>
        <v>99.877797221394133</v>
      </c>
      <c r="I19" s="114">
        <f t="shared" si="1"/>
        <v>99.877797221394133</v>
      </c>
    </row>
    <row r="20" spans="1:9">
      <c r="A20" s="116"/>
      <c r="B20" s="117" t="s">
        <v>159</v>
      </c>
      <c r="C20" s="74">
        <v>15129826429.797001</v>
      </c>
      <c r="D20" s="74">
        <v>15145846429.796999</v>
      </c>
      <c r="E20" s="74">
        <v>15145846429.796999</v>
      </c>
      <c r="F20" s="74">
        <v>15129826429.796999</v>
      </c>
      <c r="G20" s="118"/>
      <c r="H20" s="225">
        <f t="shared" si="0"/>
        <v>99.894228427085579</v>
      </c>
      <c r="I20" s="225">
        <f t="shared" si="1"/>
        <v>99.894228427085579</v>
      </c>
    </row>
    <row r="21" spans="1:9">
      <c r="A21" s="116"/>
      <c r="B21" s="117" t="s">
        <v>142</v>
      </c>
      <c r="C21" s="74">
        <v>218308674</v>
      </c>
      <c r="D21" s="74">
        <v>221345666.80000001</v>
      </c>
      <c r="E21" s="74">
        <v>221345666.80000001</v>
      </c>
      <c r="F21" s="74">
        <v>219945507.18000004</v>
      </c>
      <c r="G21" s="118"/>
      <c r="H21" s="225">
        <f t="shared" si="0"/>
        <v>99.36743301089102</v>
      </c>
      <c r="I21" s="225">
        <f t="shared" si="1"/>
        <v>99.36743301089102</v>
      </c>
    </row>
    <row r="22" spans="1:9">
      <c r="A22" s="116"/>
      <c r="B22" s="117" t="s">
        <v>179</v>
      </c>
      <c r="C22" s="74">
        <v>303373951</v>
      </c>
      <c r="D22" s="74">
        <v>295814747.3900001</v>
      </c>
      <c r="E22" s="74">
        <v>295814747.3900001</v>
      </c>
      <c r="F22" s="74">
        <v>288895978.25000006</v>
      </c>
      <c r="G22" s="118"/>
      <c r="H22" s="225">
        <f t="shared" si="0"/>
        <v>97.661114193580616</v>
      </c>
      <c r="I22" s="225">
        <f t="shared" si="1"/>
        <v>97.661114193580616</v>
      </c>
    </row>
    <row r="23" spans="1:9">
      <c r="A23" s="116"/>
      <c r="B23" s="117" t="s">
        <v>175</v>
      </c>
      <c r="C23" s="74">
        <v>0</v>
      </c>
      <c r="D23" s="74">
        <v>4253830594.3000002</v>
      </c>
      <c r="E23" s="74">
        <v>4253830594.3000002</v>
      </c>
      <c r="F23" s="74">
        <v>4253830594.3000002</v>
      </c>
      <c r="G23" s="118"/>
      <c r="H23" s="225">
        <f t="shared" si="0"/>
        <v>100</v>
      </c>
      <c r="I23" s="225">
        <f t="shared" si="1"/>
        <v>100</v>
      </c>
    </row>
    <row r="24" spans="1:9" s="14" customFormat="1">
      <c r="A24" s="112"/>
      <c r="B24" s="115" t="s">
        <v>148</v>
      </c>
      <c r="C24" s="75">
        <f>SUM(C25:C36)</f>
        <v>82339249659.399994</v>
      </c>
      <c r="D24" s="75">
        <f>SUM(D25:D36)</f>
        <v>84882093952.144104</v>
      </c>
      <c r="E24" s="75">
        <f>SUM(E25:E36)</f>
        <v>84882093952.144104</v>
      </c>
      <c r="F24" s="75">
        <f>SUM(F25:F36)</f>
        <v>83260880485.557907</v>
      </c>
      <c r="G24" s="113"/>
      <c r="H24" s="114">
        <f t="shared" si="0"/>
        <v>98.090040677483486</v>
      </c>
      <c r="I24" s="114">
        <f t="shared" si="1"/>
        <v>98.090040677483486</v>
      </c>
    </row>
    <row r="25" spans="1:9">
      <c r="A25" s="116"/>
      <c r="B25" s="117" t="s">
        <v>187</v>
      </c>
      <c r="C25" s="74">
        <v>3266843052</v>
      </c>
      <c r="D25" s="74">
        <v>2777973221.9500008</v>
      </c>
      <c r="E25" s="74">
        <v>2777973221.9500008</v>
      </c>
      <c r="F25" s="74">
        <v>2755251826.5400004</v>
      </c>
      <c r="G25" s="118"/>
      <c r="H25" s="225">
        <f t="shared" si="0"/>
        <v>99.182087313496453</v>
      </c>
      <c r="I25" s="225">
        <f t="shared" si="1"/>
        <v>99.182087313496453</v>
      </c>
    </row>
    <row r="26" spans="1:9">
      <c r="A26" s="116"/>
      <c r="B26" s="117" t="s">
        <v>186</v>
      </c>
      <c r="C26" s="74">
        <v>41354283497</v>
      </c>
      <c r="D26" s="74">
        <v>40393648867.930084</v>
      </c>
      <c r="E26" s="74">
        <v>40393648867.930084</v>
      </c>
      <c r="F26" s="74">
        <v>39967947807.439903</v>
      </c>
      <c r="G26" s="118"/>
      <c r="H26" s="225">
        <f t="shared" si="0"/>
        <v>98.946118827041246</v>
      </c>
      <c r="I26" s="225">
        <f t="shared" si="1"/>
        <v>98.946118827041246</v>
      </c>
    </row>
    <row r="27" spans="1:9" ht="30">
      <c r="A27" s="116"/>
      <c r="B27" s="117" t="s">
        <v>185</v>
      </c>
      <c r="C27" s="74">
        <v>7764850</v>
      </c>
      <c r="D27" s="74">
        <v>233256864.41</v>
      </c>
      <c r="E27" s="74">
        <v>233256864.41</v>
      </c>
      <c r="F27" s="74">
        <v>153334331.81999999</v>
      </c>
      <c r="G27" s="118"/>
      <c r="H27" s="225">
        <f t="shared" si="0"/>
        <v>65.73625698340922</v>
      </c>
      <c r="I27" s="225">
        <f t="shared" si="1"/>
        <v>65.73625698340922</v>
      </c>
    </row>
    <row r="28" spans="1:9">
      <c r="A28" s="116"/>
      <c r="B28" s="117" t="s">
        <v>172</v>
      </c>
      <c r="C28" s="74">
        <v>671202</v>
      </c>
      <c r="D28" s="74">
        <v>2189228.65</v>
      </c>
      <c r="E28" s="74">
        <v>2189228.65</v>
      </c>
      <c r="F28" s="74">
        <v>714110.87999999989</v>
      </c>
      <c r="G28" s="118"/>
      <c r="H28" s="225">
        <f t="shared" si="0"/>
        <v>32.619291730902567</v>
      </c>
      <c r="I28" s="225">
        <f t="shared" si="1"/>
        <v>32.619291730902567</v>
      </c>
    </row>
    <row r="29" spans="1:9">
      <c r="A29" s="116"/>
      <c r="B29" s="117" t="s">
        <v>184</v>
      </c>
      <c r="C29" s="74">
        <v>38754227</v>
      </c>
      <c r="D29" s="74">
        <v>152015522.76000002</v>
      </c>
      <c r="E29" s="74">
        <v>152015522.76000002</v>
      </c>
      <c r="F29" s="74">
        <v>114654226.55000003</v>
      </c>
      <c r="G29" s="118"/>
      <c r="H29" s="225">
        <f t="shared" si="0"/>
        <v>75.4227097787997</v>
      </c>
      <c r="I29" s="225">
        <f t="shared" si="1"/>
        <v>75.4227097787997</v>
      </c>
    </row>
    <row r="30" spans="1:9">
      <c r="A30" s="116"/>
      <c r="B30" s="117" t="s">
        <v>159</v>
      </c>
      <c r="C30" s="74">
        <v>6335879237.3999996</v>
      </c>
      <c r="D30" s="74">
        <v>9114443616.9640007</v>
      </c>
      <c r="E30" s="74">
        <v>9114443616.9640007</v>
      </c>
      <c r="F30" s="74">
        <v>8515863968.0579996</v>
      </c>
      <c r="G30" s="118"/>
      <c r="H30" s="225">
        <f t="shared" si="0"/>
        <v>93.432625467209959</v>
      </c>
      <c r="I30" s="225">
        <f t="shared" si="1"/>
        <v>93.432625467209959</v>
      </c>
    </row>
    <row r="31" spans="1:9">
      <c r="A31" s="116"/>
      <c r="B31" s="117" t="s">
        <v>142</v>
      </c>
      <c r="C31" s="74">
        <v>4228798233</v>
      </c>
      <c r="D31" s="74">
        <v>3175654128.29</v>
      </c>
      <c r="E31" s="74">
        <v>3175654128.29</v>
      </c>
      <c r="F31" s="74">
        <v>3071623025.3599997</v>
      </c>
      <c r="G31" s="118"/>
      <c r="H31" s="225">
        <f t="shared" si="0"/>
        <v>96.724104744176969</v>
      </c>
      <c r="I31" s="225">
        <f t="shared" si="1"/>
        <v>96.724104744176969</v>
      </c>
    </row>
    <row r="32" spans="1:9">
      <c r="A32" s="116"/>
      <c r="B32" s="117" t="s">
        <v>179</v>
      </c>
      <c r="C32" s="74">
        <v>45844444</v>
      </c>
      <c r="D32" s="74">
        <v>36390379.299999997</v>
      </c>
      <c r="E32" s="74">
        <v>36390379.299999997</v>
      </c>
      <c r="F32" s="74">
        <v>5964544</v>
      </c>
      <c r="G32" s="118"/>
      <c r="H32" s="225">
        <f t="shared" si="0"/>
        <v>16.390441964972872</v>
      </c>
      <c r="I32" s="225">
        <f t="shared" si="1"/>
        <v>16.390441964972872</v>
      </c>
    </row>
    <row r="33" spans="1:9">
      <c r="A33" s="116"/>
      <c r="B33" s="117" t="s">
        <v>178</v>
      </c>
      <c r="C33" s="74">
        <v>105025122</v>
      </c>
      <c r="D33" s="74">
        <v>103735998.87</v>
      </c>
      <c r="E33" s="74">
        <v>103735998.87</v>
      </c>
      <c r="F33" s="74">
        <v>78584933.700000018</v>
      </c>
      <c r="G33" s="118"/>
      <c r="H33" s="225">
        <f t="shared" si="0"/>
        <v>75.754737560758613</v>
      </c>
      <c r="I33" s="225">
        <f t="shared" si="1"/>
        <v>75.754737560758613</v>
      </c>
    </row>
    <row r="34" spans="1:9">
      <c r="A34" s="116"/>
      <c r="B34" s="117" t="s">
        <v>171</v>
      </c>
      <c r="C34" s="74">
        <v>26202791726</v>
      </c>
      <c r="D34" s="74">
        <v>28664880200.309998</v>
      </c>
      <c r="E34" s="74">
        <v>28664880200.309998</v>
      </c>
      <c r="F34" s="74">
        <v>28396734603.249992</v>
      </c>
      <c r="G34" s="118"/>
      <c r="H34" s="225">
        <f t="shared" si="0"/>
        <v>99.064550086425598</v>
      </c>
      <c r="I34" s="225">
        <f t="shared" si="1"/>
        <v>99.064550086425598</v>
      </c>
    </row>
    <row r="35" spans="1:9">
      <c r="A35" s="116"/>
      <c r="B35" s="117" t="s">
        <v>183</v>
      </c>
      <c r="C35" s="74">
        <v>692589999</v>
      </c>
      <c r="D35" s="74">
        <v>124701227.86</v>
      </c>
      <c r="E35" s="74">
        <v>124701227.86</v>
      </c>
      <c r="F35" s="74">
        <v>110841554.86</v>
      </c>
      <c r="G35" s="118"/>
      <c r="H35" s="225">
        <f t="shared" si="0"/>
        <v>88.885696445940354</v>
      </c>
      <c r="I35" s="225">
        <f t="shared" si="1"/>
        <v>88.885696445940354</v>
      </c>
    </row>
    <row r="36" spans="1:9" s="14" customFormat="1">
      <c r="A36" s="116"/>
      <c r="B36" s="117" t="s">
        <v>175</v>
      </c>
      <c r="C36" s="74">
        <v>60004070</v>
      </c>
      <c r="D36" s="74">
        <v>103204694.84999999</v>
      </c>
      <c r="E36" s="74">
        <v>103204694.84999999</v>
      </c>
      <c r="F36" s="74">
        <v>89365553.099999994</v>
      </c>
      <c r="G36" s="118"/>
      <c r="H36" s="225">
        <f t="shared" si="0"/>
        <v>86.590588955169025</v>
      </c>
      <c r="I36" s="225">
        <f t="shared" si="1"/>
        <v>86.590588955169025</v>
      </c>
    </row>
    <row r="37" spans="1:9">
      <c r="A37" s="112"/>
      <c r="B37" s="115" t="s">
        <v>146</v>
      </c>
      <c r="C37" s="73">
        <f>SUM(C38:C49)</f>
        <v>113979389731.79999</v>
      </c>
      <c r="D37" s="73">
        <f>SUM(D38:D49)</f>
        <v>118137589374.58675</v>
      </c>
      <c r="E37" s="73">
        <f>SUM(E38:E49)</f>
        <v>118137589374.58675</v>
      </c>
      <c r="F37" s="73">
        <f>SUM(F38:F49)</f>
        <v>116893672082.07574</v>
      </c>
      <c r="G37" s="113"/>
      <c r="H37" s="114">
        <f t="shared" si="0"/>
        <v>98.947060542629799</v>
      </c>
      <c r="I37" s="114">
        <f t="shared" si="1"/>
        <v>98.947060542629799</v>
      </c>
    </row>
    <row r="38" spans="1:9">
      <c r="A38" s="116"/>
      <c r="B38" s="117" t="s">
        <v>182</v>
      </c>
      <c r="C38" s="74">
        <v>43932566485</v>
      </c>
      <c r="D38" s="74">
        <v>46558400094.119957</v>
      </c>
      <c r="E38" s="74">
        <v>46558400094.119957</v>
      </c>
      <c r="F38" s="74">
        <v>46263677795.759979</v>
      </c>
      <c r="G38" s="118"/>
      <c r="H38" s="225">
        <f t="shared" si="0"/>
        <v>99.366983621077651</v>
      </c>
      <c r="I38" s="225">
        <f t="shared" si="1"/>
        <v>99.366983621077651</v>
      </c>
    </row>
    <row r="39" spans="1:9">
      <c r="A39" s="116"/>
      <c r="B39" s="117" t="s">
        <v>172</v>
      </c>
      <c r="C39" s="74">
        <v>2585450326.7999969</v>
      </c>
      <c r="D39" s="74">
        <v>2690316774.7367992</v>
      </c>
      <c r="E39" s="74">
        <v>2690316774.7367992</v>
      </c>
      <c r="F39" s="74">
        <v>2665222508.5657587</v>
      </c>
      <c r="G39" s="118"/>
      <c r="H39" s="225">
        <f t="shared" si="0"/>
        <v>99.067237493863686</v>
      </c>
      <c r="I39" s="225">
        <f t="shared" si="1"/>
        <v>99.067237493863686</v>
      </c>
    </row>
    <row r="40" spans="1:9">
      <c r="A40" s="116"/>
      <c r="B40" s="117" t="s">
        <v>181</v>
      </c>
      <c r="C40" s="74">
        <v>250417603</v>
      </c>
      <c r="D40" s="74">
        <v>250417603</v>
      </c>
      <c r="E40" s="74">
        <v>250417603</v>
      </c>
      <c r="F40" s="74">
        <v>244511632</v>
      </c>
      <c r="G40" s="118"/>
      <c r="H40" s="225">
        <f t="shared" si="0"/>
        <v>97.6415511812083</v>
      </c>
      <c r="I40" s="225">
        <f t="shared" si="1"/>
        <v>97.6415511812083</v>
      </c>
    </row>
    <row r="41" spans="1:9">
      <c r="A41" s="116"/>
      <c r="B41" s="117" t="s">
        <v>180</v>
      </c>
      <c r="C41" s="74">
        <v>196083337</v>
      </c>
      <c r="D41" s="74">
        <v>216313337</v>
      </c>
      <c r="E41" s="74">
        <v>216313337</v>
      </c>
      <c r="F41" s="74">
        <v>210370051</v>
      </c>
      <c r="G41" s="118"/>
      <c r="H41" s="225">
        <f t="shared" si="0"/>
        <v>97.252464373012742</v>
      </c>
      <c r="I41" s="225">
        <f t="shared" si="1"/>
        <v>97.252464373012742</v>
      </c>
    </row>
    <row r="42" spans="1:9">
      <c r="A42" s="116"/>
      <c r="B42" s="117" t="s">
        <v>142</v>
      </c>
      <c r="C42" s="74">
        <v>6579253099</v>
      </c>
      <c r="D42" s="74">
        <v>4087768508.2199998</v>
      </c>
      <c r="E42" s="74">
        <v>4087768508.2199998</v>
      </c>
      <c r="F42" s="74">
        <v>3680049581.8799996</v>
      </c>
      <c r="G42" s="118"/>
      <c r="H42" s="225">
        <f t="shared" si="0"/>
        <v>90.025880244438312</v>
      </c>
      <c r="I42" s="225">
        <f t="shared" si="1"/>
        <v>90.025880244438312</v>
      </c>
    </row>
    <row r="43" spans="1:9">
      <c r="A43" s="116"/>
      <c r="B43" s="117" t="s">
        <v>179</v>
      </c>
      <c r="C43" s="74">
        <v>52497746</v>
      </c>
      <c r="D43" s="74">
        <v>52497746</v>
      </c>
      <c r="E43" s="74">
        <v>52497746</v>
      </c>
      <c r="F43" s="74">
        <v>682470.7</v>
      </c>
      <c r="G43" s="118"/>
      <c r="H43" s="225">
        <f t="shared" ref="H43:H74" si="2">IF(F43=0,"n.a.",IF(D43=0,"n.a.",(F43/D43)*100))</f>
        <v>1.3000000038096873</v>
      </c>
      <c r="I43" s="225">
        <f t="shared" ref="I43:I74" si="3">IF(F43=0,"n.a.",IF(E43=0,"n.a.",(F43/E43)*100))</f>
        <v>1.3000000038096873</v>
      </c>
    </row>
    <row r="44" spans="1:9">
      <c r="A44" s="116"/>
      <c r="B44" s="117" t="s">
        <v>178</v>
      </c>
      <c r="C44" s="74">
        <v>656407011</v>
      </c>
      <c r="D44" s="74">
        <v>568463129.82000005</v>
      </c>
      <c r="E44" s="74">
        <v>568463129.82000005</v>
      </c>
      <c r="F44" s="74">
        <v>522323545.44000006</v>
      </c>
      <c r="G44" s="118"/>
      <c r="H44" s="225">
        <f t="shared" si="2"/>
        <v>91.883451721027214</v>
      </c>
      <c r="I44" s="225">
        <f t="shared" si="3"/>
        <v>91.883451721027214</v>
      </c>
    </row>
    <row r="45" spans="1:9">
      <c r="A45" s="116"/>
      <c r="B45" s="117" t="s">
        <v>177</v>
      </c>
      <c r="C45" s="74">
        <v>1862591120</v>
      </c>
      <c r="D45" s="74">
        <v>1602947040.5799999</v>
      </c>
      <c r="E45" s="74">
        <v>1602947040.5799999</v>
      </c>
      <c r="F45" s="74">
        <v>1567676503.1299999</v>
      </c>
      <c r="G45" s="118"/>
      <c r="H45" s="225">
        <f t="shared" si="2"/>
        <v>97.799644245436951</v>
      </c>
      <c r="I45" s="225">
        <f t="shared" si="3"/>
        <v>97.799644245436951</v>
      </c>
    </row>
    <row r="46" spans="1:9">
      <c r="A46" s="116"/>
      <c r="B46" s="117" t="s">
        <v>171</v>
      </c>
      <c r="C46" s="74">
        <v>56377156518</v>
      </c>
      <c r="D46" s="74">
        <v>60277107837.599991</v>
      </c>
      <c r="E46" s="74">
        <v>60277107837.599991</v>
      </c>
      <c r="F46" s="74">
        <v>60032967854.850006</v>
      </c>
      <c r="G46" s="118"/>
      <c r="H46" s="225">
        <f t="shared" si="2"/>
        <v>99.594970642241577</v>
      </c>
      <c r="I46" s="225">
        <f t="shared" si="3"/>
        <v>99.594970642241577</v>
      </c>
    </row>
    <row r="47" spans="1:9">
      <c r="A47" s="116"/>
      <c r="B47" s="117" t="s">
        <v>176</v>
      </c>
      <c r="C47" s="74">
        <v>350000000</v>
      </c>
      <c r="D47" s="74">
        <v>350000000</v>
      </c>
      <c r="E47" s="74">
        <v>350000000</v>
      </c>
      <c r="F47" s="74">
        <v>349898918.09000003</v>
      </c>
      <c r="G47" s="118"/>
      <c r="H47" s="225">
        <f t="shared" si="2"/>
        <v>99.971119454285727</v>
      </c>
      <c r="I47" s="225">
        <f t="shared" si="3"/>
        <v>99.971119454285727</v>
      </c>
    </row>
    <row r="48" spans="1:9">
      <c r="A48" s="116"/>
      <c r="B48" s="117" t="s">
        <v>175</v>
      </c>
      <c r="C48" s="74">
        <v>436966486</v>
      </c>
      <c r="D48" s="74">
        <v>784821170.23000014</v>
      </c>
      <c r="E48" s="74">
        <v>784821170.23000014</v>
      </c>
      <c r="F48" s="74">
        <v>723117524.09000015</v>
      </c>
      <c r="G48" s="118"/>
      <c r="H48" s="225">
        <f t="shared" si="2"/>
        <v>92.137871851505096</v>
      </c>
      <c r="I48" s="225">
        <f t="shared" si="3"/>
        <v>92.137871851505096</v>
      </c>
    </row>
    <row r="49" spans="1:9">
      <c r="A49" s="116"/>
      <c r="B49" s="117" t="s">
        <v>174</v>
      </c>
      <c r="C49" s="74">
        <v>700000000</v>
      </c>
      <c r="D49" s="74">
        <v>698536133.27999997</v>
      </c>
      <c r="E49" s="74">
        <v>698536133.27999997</v>
      </c>
      <c r="F49" s="74">
        <v>633173696.56999993</v>
      </c>
      <c r="G49" s="118"/>
      <c r="H49" s="225">
        <f t="shared" si="2"/>
        <v>90.642941202899763</v>
      </c>
      <c r="I49" s="225">
        <f t="shared" si="3"/>
        <v>90.642941202899763</v>
      </c>
    </row>
    <row r="50" spans="1:9" s="14" customFormat="1">
      <c r="A50" s="112"/>
      <c r="B50" s="115" t="s">
        <v>173</v>
      </c>
      <c r="C50" s="73">
        <f>C51+C53+C52</f>
        <v>2002938192.6999993</v>
      </c>
      <c r="D50" s="73">
        <f>D51+D53+D52</f>
        <v>2067338637.6841998</v>
      </c>
      <c r="E50" s="73">
        <f>E51+E53+E52</f>
        <v>2067338637.6841998</v>
      </c>
      <c r="F50" s="73">
        <f>F51+F53+F52</f>
        <v>2055514230.8414397</v>
      </c>
      <c r="G50" s="73"/>
      <c r="H50" s="114">
        <f t="shared" si="2"/>
        <v>99.428037253925382</v>
      </c>
      <c r="I50" s="114">
        <f t="shared" si="3"/>
        <v>99.428037253925382</v>
      </c>
    </row>
    <row r="51" spans="1:9">
      <c r="A51" s="116"/>
      <c r="B51" s="117" t="s">
        <v>172</v>
      </c>
      <c r="C51" s="74">
        <v>646362581.69999921</v>
      </c>
      <c r="D51" s="74">
        <v>672579193.68419981</v>
      </c>
      <c r="E51" s="74">
        <v>672579193.68419981</v>
      </c>
      <c r="F51" s="74">
        <v>666305627.14143968</v>
      </c>
      <c r="G51" s="118"/>
      <c r="H51" s="225">
        <f t="shared" si="2"/>
        <v>99.067237493863686</v>
      </c>
      <c r="I51" s="225">
        <f t="shared" si="3"/>
        <v>99.067237493863686</v>
      </c>
    </row>
    <row r="52" spans="1:9">
      <c r="A52" s="116"/>
      <c r="B52" s="117" t="s">
        <v>142</v>
      </c>
      <c r="C52" s="74">
        <v>188184586</v>
      </c>
      <c r="D52" s="74">
        <v>226368419</v>
      </c>
      <c r="E52" s="74">
        <v>226368419</v>
      </c>
      <c r="F52" s="74">
        <v>220817578.69999999</v>
      </c>
      <c r="G52" s="118"/>
      <c r="H52" s="225">
        <f t="shared" si="2"/>
        <v>97.547873363024181</v>
      </c>
      <c r="I52" s="225">
        <f t="shared" si="3"/>
        <v>97.547873363024181</v>
      </c>
    </row>
    <row r="53" spans="1:9">
      <c r="A53" s="116"/>
      <c r="B53" s="117" t="s">
        <v>171</v>
      </c>
      <c r="C53" s="74">
        <v>1168391025</v>
      </c>
      <c r="D53" s="74">
        <v>1168391025</v>
      </c>
      <c r="E53" s="74">
        <v>1168391025</v>
      </c>
      <c r="F53" s="74">
        <v>1168391025</v>
      </c>
      <c r="G53" s="118"/>
      <c r="H53" s="225">
        <f t="shared" si="2"/>
        <v>100</v>
      </c>
      <c r="I53" s="225">
        <f t="shared" si="3"/>
        <v>100</v>
      </c>
    </row>
    <row r="54" spans="1:9" s="14" customFormat="1">
      <c r="A54" s="112" t="s">
        <v>44</v>
      </c>
      <c r="B54" s="115"/>
      <c r="C54" s="73">
        <f>C55+C56</f>
        <v>1114534708</v>
      </c>
      <c r="D54" s="73">
        <f>D55+D56</f>
        <v>1081383532.9900005</v>
      </c>
      <c r="E54" s="73">
        <f>E55+E56</f>
        <v>1081383532.9900005</v>
      </c>
      <c r="F54" s="73">
        <f>F55+F56</f>
        <v>1057136730.8200006</v>
      </c>
      <c r="G54" s="113"/>
      <c r="H54" s="114">
        <f t="shared" si="2"/>
        <v>97.757798095652703</v>
      </c>
      <c r="I54" s="114">
        <f t="shared" si="3"/>
        <v>97.757798095652703</v>
      </c>
    </row>
    <row r="55" spans="1:9">
      <c r="A55" s="116"/>
      <c r="B55" s="117" t="s">
        <v>170</v>
      </c>
      <c r="C55" s="74">
        <v>755117424</v>
      </c>
      <c r="D55" s="74">
        <v>780524503.56000054</v>
      </c>
      <c r="E55" s="74">
        <v>780524503.56000054</v>
      </c>
      <c r="F55" s="74">
        <v>776364068.49000061</v>
      </c>
      <c r="G55" s="118"/>
      <c r="H55" s="225">
        <f t="shared" si="2"/>
        <v>99.466969319858109</v>
      </c>
      <c r="I55" s="225">
        <f t="shared" si="3"/>
        <v>99.466969319858109</v>
      </c>
    </row>
    <row r="56" spans="1:9">
      <c r="A56" s="116"/>
      <c r="B56" s="117" t="s">
        <v>169</v>
      </c>
      <c r="C56" s="74">
        <v>359417284</v>
      </c>
      <c r="D56" s="74">
        <v>300859029.43000001</v>
      </c>
      <c r="E56" s="74">
        <v>300859029.43000001</v>
      </c>
      <c r="F56" s="74">
        <v>280772662.32999998</v>
      </c>
      <c r="G56" s="118"/>
      <c r="H56" s="225">
        <f t="shared" si="2"/>
        <v>93.323661537413344</v>
      </c>
      <c r="I56" s="225">
        <f t="shared" si="3"/>
        <v>93.323661537413344</v>
      </c>
    </row>
    <row r="57" spans="1:9">
      <c r="A57" s="112" t="s">
        <v>70</v>
      </c>
      <c r="B57" s="115"/>
      <c r="C57" s="73">
        <f>C58</f>
        <v>594755349</v>
      </c>
      <c r="D57" s="73">
        <f>D58</f>
        <v>1601038956.6899996</v>
      </c>
      <c r="E57" s="73">
        <f>E58</f>
        <v>1601038956.6899996</v>
      </c>
      <c r="F57" s="73">
        <f>F58</f>
        <v>1593129564.3399997</v>
      </c>
      <c r="G57" s="73"/>
      <c r="H57" s="114">
        <f t="shared" si="2"/>
        <v>99.505983766544205</v>
      </c>
      <c r="I57" s="114">
        <f t="shared" si="3"/>
        <v>99.505983766544205</v>
      </c>
    </row>
    <row r="58" spans="1:9">
      <c r="A58" s="116"/>
      <c r="B58" s="117" t="s">
        <v>168</v>
      </c>
      <c r="C58" s="74">
        <v>594755349</v>
      </c>
      <c r="D58" s="74">
        <v>1601038956.6899996</v>
      </c>
      <c r="E58" s="74">
        <v>1601038956.6899996</v>
      </c>
      <c r="F58" s="74">
        <v>1593129564.3399997</v>
      </c>
      <c r="G58" s="118"/>
      <c r="H58" s="225">
        <f t="shared" si="2"/>
        <v>99.505983766544205</v>
      </c>
      <c r="I58" s="225">
        <f t="shared" si="3"/>
        <v>99.505983766544205</v>
      </c>
    </row>
    <row r="59" spans="1:9">
      <c r="A59" s="112" t="s">
        <v>167</v>
      </c>
      <c r="B59" s="115"/>
      <c r="C59" s="73">
        <f>C60</f>
        <v>565267241.28235471</v>
      </c>
      <c r="D59" s="73">
        <f>D60</f>
        <v>25510057.218145203</v>
      </c>
      <c r="E59" s="73">
        <f>E60</f>
        <v>25510057.218145203</v>
      </c>
      <c r="F59" s="73">
        <f>F60</f>
        <v>25510057.218145203</v>
      </c>
      <c r="G59" s="73"/>
      <c r="H59" s="114">
        <f t="shared" si="2"/>
        <v>100</v>
      </c>
      <c r="I59" s="114">
        <f t="shared" si="3"/>
        <v>100</v>
      </c>
    </row>
    <row r="60" spans="1:9" s="14" customFormat="1">
      <c r="A60" s="116"/>
      <c r="B60" s="117" t="s">
        <v>166</v>
      </c>
      <c r="C60" s="74">
        <v>565267241.28235471</v>
      </c>
      <c r="D60" s="74">
        <v>25510057.218145203</v>
      </c>
      <c r="E60" s="74">
        <v>25510057.218145203</v>
      </c>
      <c r="F60" s="74">
        <v>25510057.218145203</v>
      </c>
      <c r="G60" s="118"/>
      <c r="H60" s="225">
        <f t="shared" si="2"/>
        <v>100</v>
      </c>
      <c r="I60" s="225">
        <f t="shared" si="3"/>
        <v>100</v>
      </c>
    </row>
    <row r="61" spans="1:9">
      <c r="A61" s="112" t="s">
        <v>72</v>
      </c>
      <c r="B61" s="115"/>
      <c r="C61" s="73">
        <f>C62</f>
        <v>448700.57999999996</v>
      </c>
      <c r="D61" s="73">
        <f>D62</f>
        <v>1098267.9968000001</v>
      </c>
      <c r="E61" s="73">
        <f>E62</f>
        <v>1098267.9968000001</v>
      </c>
      <c r="F61" s="73">
        <f>F62</f>
        <v>1096767.6923999998</v>
      </c>
      <c r="G61" s="113"/>
      <c r="H61" s="114">
        <f t="shared" si="2"/>
        <v>99.863393597521593</v>
      </c>
      <c r="I61" s="114">
        <f t="shared" si="3"/>
        <v>99.863393597521593</v>
      </c>
    </row>
    <row r="62" spans="1:9" s="14" customFormat="1">
      <c r="A62" s="116"/>
      <c r="B62" s="117" t="s">
        <v>165</v>
      </c>
      <c r="C62" s="74">
        <v>448700.57999999996</v>
      </c>
      <c r="D62" s="74">
        <v>1098267.9968000001</v>
      </c>
      <c r="E62" s="74">
        <v>1098267.9968000001</v>
      </c>
      <c r="F62" s="74">
        <v>1096767.6923999998</v>
      </c>
      <c r="G62" s="118"/>
      <c r="H62" s="225">
        <f t="shared" si="2"/>
        <v>99.863393597521593</v>
      </c>
      <c r="I62" s="225">
        <f t="shared" si="3"/>
        <v>99.863393597521593</v>
      </c>
    </row>
    <row r="63" spans="1:9">
      <c r="A63" s="112" t="s">
        <v>164</v>
      </c>
      <c r="B63" s="115"/>
      <c r="C63" s="73">
        <f>C64</f>
        <v>4808895775.0899992</v>
      </c>
      <c r="D63" s="73">
        <f>D64</f>
        <v>4843876798.8049994</v>
      </c>
      <c r="E63" s="73">
        <f>E64</f>
        <v>4843876798.8049994</v>
      </c>
      <c r="F63" s="73">
        <f>F64</f>
        <v>4843876798.8049994</v>
      </c>
      <c r="G63" s="113"/>
      <c r="H63" s="114">
        <f t="shared" si="2"/>
        <v>100</v>
      </c>
      <c r="I63" s="114">
        <f t="shared" si="3"/>
        <v>100</v>
      </c>
    </row>
    <row r="64" spans="1:9">
      <c r="A64" s="116"/>
      <c r="B64" s="117" t="s">
        <v>163</v>
      </c>
      <c r="C64" s="74">
        <v>4808895775.0899992</v>
      </c>
      <c r="D64" s="74">
        <v>4843876798.8049994</v>
      </c>
      <c r="E64" s="74">
        <v>4843876798.8049994</v>
      </c>
      <c r="F64" s="74">
        <v>4843876798.8049994</v>
      </c>
      <c r="G64" s="118"/>
      <c r="H64" s="225">
        <f t="shared" si="2"/>
        <v>100</v>
      </c>
      <c r="I64" s="225">
        <f t="shared" si="3"/>
        <v>100</v>
      </c>
    </row>
    <row r="65" spans="1:9" s="14" customFormat="1">
      <c r="A65" s="112" t="s">
        <v>162</v>
      </c>
      <c r="B65" s="115"/>
      <c r="C65" s="73">
        <f>C66+C67+C68</f>
        <v>760501555.71231365</v>
      </c>
      <c r="D65" s="73">
        <f>D66+D67+D68</f>
        <v>673176151.4184258</v>
      </c>
      <c r="E65" s="73">
        <f>E66+E67+E68</f>
        <v>673176151.4184258</v>
      </c>
      <c r="F65" s="73">
        <f>F66+F67+F68</f>
        <v>664358439.40349746</v>
      </c>
      <c r="G65" s="73"/>
      <c r="H65" s="114">
        <f t="shared" si="2"/>
        <v>98.69013303630129</v>
      </c>
      <c r="I65" s="114">
        <f t="shared" si="3"/>
        <v>98.69013303630129</v>
      </c>
    </row>
    <row r="66" spans="1:9">
      <c r="A66" s="116"/>
      <c r="B66" s="117" t="s">
        <v>161</v>
      </c>
      <c r="C66" s="74">
        <v>311966360</v>
      </c>
      <c r="D66" s="74">
        <v>381071088.86000013</v>
      </c>
      <c r="E66" s="74">
        <v>381071088.86000013</v>
      </c>
      <c r="F66" s="74">
        <v>372666902.51000011</v>
      </c>
      <c r="G66" s="118"/>
      <c r="H66" s="225">
        <f t="shared" si="2"/>
        <v>97.79458830761952</v>
      </c>
      <c r="I66" s="225">
        <f t="shared" si="3"/>
        <v>97.79458830761952</v>
      </c>
    </row>
    <row r="67" spans="1:9">
      <c r="A67" s="116"/>
      <c r="B67" s="117" t="s">
        <v>160</v>
      </c>
      <c r="C67" s="74">
        <v>95821467.959999993</v>
      </c>
      <c r="D67" s="74">
        <v>97936837.172999993</v>
      </c>
      <c r="E67" s="74">
        <v>97936837.172999993</v>
      </c>
      <c r="F67" s="74">
        <v>97936837.172999993</v>
      </c>
      <c r="G67" s="118"/>
      <c r="H67" s="225">
        <f t="shared" si="2"/>
        <v>100</v>
      </c>
      <c r="I67" s="225">
        <f t="shared" si="3"/>
        <v>100</v>
      </c>
    </row>
    <row r="68" spans="1:9" s="14" customFormat="1">
      <c r="A68" s="116"/>
      <c r="B68" s="117" t="s">
        <v>159</v>
      </c>
      <c r="C68" s="74">
        <v>352713727.75231361</v>
      </c>
      <c r="D68" s="74">
        <v>194168225.38542563</v>
      </c>
      <c r="E68" s="74">
        <v>194168225.38542563</v>
      </c>
      <c r="F68" s="74">
        <v>193754699.72049731</v>
      </c>
      <c r="G68" s="118"/>
      <c r="H68" s="225">
        <f t="shared" si="2"/>
        <v>99.787027118310704</v>
      </c>
      <c r="I68" s="225">
        <f t="shared" si="3"/>
        <v>99.787027118310704</v>
      </c>
    </row>
    <row r="69" spans="1:9" ht="30" customHeight="1">
      <c r="A69" s="344" t="s">
        <v>158</v>
      </c>
      <c r="B69" s="344"/>
      <c r="C69" s="73">
        <f>C70</f>
        <v>1084893684</v>
      </c>
      <c r="D69" s="73">
        <f>D70</f>
        <v>1211052642.1899996</v>
      </c>
      <c r="E69" s="73">
        <f>E70</f>
        <v>1211052642.1899996</v>
      </c>
      <c r="F69" s="73">
        <f>F70</f>
        <v>1188517262.6899996</v>
      </c>
      <c r="G69" s="113"/>
      <c r="H69" s="114">
        <f t="shared" si="2"/>
        <v>98.1391907572863</v>
      </c>
      <c r="I69" s="114">
        <f t="shared" si="3"/>
        <v>98.1391907572863</v>
      </c>
    </row>
    <row r="70" spans="1:9" s="14" customFormat="1">
      <c r="A70" s="116"/>
      <c r="B70" s="117" t="s">
        <v>157</v>
      </c>
      <c r="C70" s="74">
        <v>1084893684</v>
      </c>
      <c r="D70" s="74">
        <v>1211052642.1899996</v>
      </c>
      <c r="E70" s="74">
        <v>1211052642.1899996</v>
      </c>
      <c r="F70" s="74">
        <v>1188517262.6899996</v>
      </c>
      <c r="G70" s="118"/>
      <c r="H70" s="225">
        <f t="shared" si="2"/>
        <v>98.1391907572863</v>
      </c>
      <c r="I70" s="225">
        <f t="shared" si="3"/>
        <v>98.1391907572863</v>
      </c>
    </row>
    <row r="71" spans="1:9">
      <c r="A71" s="112" t="s">
        <v>156</v>
      </c>
      <c r="B71" s="115"/>
      <c r="C71" s="73">
        <f>C72+C79+C82</f>
        <v>14740955809.594913</v>
      </c>
      <c r="D71" s="73">
        <f>D72+D79+D82</f>
        <v>14817635921.130114</v>
      </c>
      <c r="E71" s="73">
        <f>E72+E79+E82</f>
        <v>14817635921.130114</v>
      </c>
      <c r="F71" s="73">
        <f>F72+F79+F82</f>
        <v>14817635921.130114</v>
      </c>
      <c r="G71" s="113"/>
      <c r="H71" s="114">
        <f t="shared" si="2"/>
        <v>100</v>
      </c>
      <c r="I71" s="114">
        <f t="shared" si="3"/>
        <v>100</v>
      </c>
    </row>
    <row r="72" spans="1:9">
      <c r="A72" s="112"/>
      <c r="B72" s="115" t="s">
        <v>155</v>
      </c>
      <c r="C72" s="73">
        <f>SUM(C73:C78)</f>
        <v>5718201190.5949144</v>
      </c>
      <c r="D72" s="73">
        <f>SUM(D73:D78)</f>
        <v>5704636023.7201157</v>
      </c>
      <c r="E72" s="73">
        <f>SUM(E73:E78)</f>
        <v>5704636023.7201157</v>
      </c>
      <c r="F72" s="73">
        <f>SUM(F73:F78)</f>
        <v>5704636023.7201157</v>
      </c>
      <c r="G72" s="73"/>
      <c r="H72" s="114">
        <f t="shared" si="2"/>
        <v>100</v>
      </c>
      <c r="I72" s="114">
        <f t="shared" si="3"/>
        <v>100</v>
      </c>
    </row>
    <row r="73" spans="1:9">
      <c r="A73" s="116"/>
      <c r="B73" s="117" t="s">
        <v>154</v>
      </c>
      <c r="C73" s="74">
        <v>4456723747.0475321</v>
      </c>
      <c r="D73" s="74">
        <v>4547588270.8755159</v>
      </c>
      <c r="E73" s="74">
        <v>4547588270.8755159</v>
      </c>
      <c r="F73" s="74">
        <v>4547588270.8755159</v>
      </c>
      <c r="G73" s="118"/>
      <c r="H73" s="225">
        <f t="shared" si="2"/>
        <v>100</v>
      </c>
      <c r="I73" s="225">
        <f t="shared" si="3"/>
        <v>100</v>
      </c>
    </row>
    <row r="74" spans="1:9">
      <c r="A74" s="116"/>
      <c r="B74" s="117" t="s">
        <v>153</v>
      </c>
      <c r="C74" s="74">
        <v>142964242.39878795</v>
      </c>
      <c r="D74" s="74">
        <v>142821278.16173556</v>
      </c>
      <c r="E74" s="74">
        <v>142821278.16173556</v>
      </c>
      <c r="F74" s="74">
        <v>142821278.16173556</v>
      </c>
      <c r="G74" s="118"/>
      <c r="H74" s="225">
        <f t="shared" si="2"/>
        <v>100</v>
      </c>
      <c r="I74" s="225">
        <f t="shared" si="3"/>
        <v>100</v>
      </c>
    </row>
    <row r="75" spans="1:9">
      <c r="A75" s="116"/>
      <c r="B75" s="117" t="s">
        <v>152</v>
      </c>
      <c r="C75" s="74">
        <v>178994543.96866903</v>
      </c>
      <c r="D75" s="74">
        <v>178815549.43182889</v>
      </c>
      <c r="E75" s="74">
        <v>178815549.43182889</v>
      </c>
      <c r="F75" s="74">
        <v>178815549.43182889</v>
      </c>
      <c r="G75" s="118"/>
      <c r="H75" s="225">
        <f t="shared" ref="H75:H93" si="4">IF(F75=0,"n.a.",IF(D75=0,"n.a.",(F75/D75)*100))</f>
        <v>100</v>
      </c>
      <c r="I75" s="225">
        <f t="shared" ref="I75:I93" si="5">IF(F75=0,"n.a.",IF(E75=0,"n.a.",(F75/E75)*100))</f>
        <v>100</v>
      </c>
    </row>
    <row r="76" spans="1:9">
      <c r="A76" s="116"/>
      <c r="B76" s="117" t="s">
        <v>151</v>
      </c>
      <c r="C76" s="74">
        <v>128787788.38702556</v>
      </c>
      <c r="D76" s="74">
        <v>128659000.60301408</v>
      </c>
      <c r="E76" s="74">
        <v>128659000.60301408</v>
      </c>
      <c r="F76" s="74">
        <v>128659000.60301408</v>
      </c>
      <c r="G76" s="118"/>
      <c r="H76" s="225">
        <f t="shared" si="4"/>
        <v>100</v>
      </c>
      <c r="I76" s="225">
        <f t="shared" si="5"/>
        <v>100</v>
      </c>
    </row>
    <row r="77" spans="1:9">
      <c r="A77" s="116"/>
      <c r="B77" s="117" t="s">
        <v>150</v>
      </c>
      <c r="C77" s="74">
        <v>69410071.850999996</v>
      </c>
      <c r="D77" s="74">
        <v>69305956.745000005</v>
      </c>
      <c r="E77" s="74">
        <v>69305956.745000005</v>
      </c>
      <c r="F77" s="74">
        <v>69305956.745000005</v>
      </c>
      <c r="G77" s="118"/>
      <c r="H77" s="225">
        <f t="shared" si="4"/>
        <v>100</v>
      </c>
      <c r="I77" s="225">
        <f t="shared" si="5"/>
        <v>100</v>
      </c>
    </row>
    <row r="78" spans="1:9" s="14" customFormat="1">
      <c r="A78" s="116"/>
      <c r="B78" s="117" t="s">
        <v>149</v>
      </c>
      <c r="C78" s="74">
        <v>741320796.9418999</v>
      </c>
      <c r="D78" s="74">
        <v>637445967.90302193</v>
      </c>
      <c r="E78" s="74">
        <v>637445967.90302193</v>
      </c>
      <c r="F78" s="74">
        <v>637445967.90302193</v>
      </c>
      <c r="G78" s="118"/>
      <c r="H78" s="225">
        <f t="shared" si="4"/>
        <v>100</v>
      </c>
      <c r="I78" s="225">
        <f t="shared" si="5"/>
        <v>100</v>
      </c>
    </row>
    <row r="79" spans="1:9">
      <c r="A79" s="112"/>
      <c r="B79" s="115" t="s">
        <v>148</v>
      </c>
      <c r="C79" s="75">
        <f>SUM(C80:C81)</f>
        <v>5031675488</v>
      </c>
      <c r="D79" s="75">
        <f>SUM(D80:D81)</f>
        <v>5127907385.4099979</v>
      </c>
      <c r="E79" s="75">
        <f>SUM(E80:E81)</f>
        <v>5127907385.4099979</v>
      </c>
      <c r="F79" s="75">
        <f>SUM(F80:F81)</f>
        <v>5127907385.4099979</v>
      </c>
      <c r="G79" s="113"/>
      <c r="H79" s="114">
        <f t="shared" si="4"/>
        <v>100</v>
      </c>
      <c r="I79" s="114">
        <f t="shared" si="5"/>
        <v>100</v>
      </c>
    </row>
    <row r="80" spans="1:9">
      <c r="A80" s="116"/>
      <c r="B80" s="117" t="s">
        <v>145</v>
      </c>
      <c r="C80" s="74">
        <v>602234447</v>
      </c>
      <c r="D80" s="74">
        <v>601331095</v>
      </c>
      <c r="E80" s="74">
        <v>601331095</v>
      </c>
      <c r="F80" s="74">
        <v>601331095</v>
      </c>
      <c r="G80" s="118"/>
      <c r="H80" s="225">
        <f t="shared" si="4"/>
        <v>100</v>
      </c>
      <c r="I80" s="225">
        <f t="shared" si="5"/>
        <v>100</v>
      </c>
    </row>
    <row r="81" spans="1:9">
      <c r="A81" s="116"/>
      <c r="B81" s="117" t="s">
        <v>147</v>
      </c>
      <c r="C81" s="74">
        <v>4429441041</v>
      </c>
      <c r="D81" s="74">
        <v>4526576290.4099979</v>
      </c>
      <c r="E81" s="74">
        <v>4526576290.4099979</v>
      </c>
      <c r="F81" s="74">
        <v>4526576290.4099979</v>
      </c>
      <c r="G81" s="118"/>
      <c r="H81" s="225">
        <f t="shared" si="4"/>
        <v>100</v>
      </c>
      <c r="I81" s="225">
        <f t="shared" si="5"/>
        <v>100</v>
      </c>
    </row>
    <row r="82" spans="1:9" s="14" customFormat="1">
      <c r="A82" s="112"/>
      <c r="B82" s="115" t="s">
        <v>146</v>
      </c>
      <c r="C82" s="73">
        <f>C83</f>
        <v>3991079131</v>
      </c>
      <c r="D82" s="73">
        <f>D83</f>
        <v>3985092512</v>
      </c>
      <c r="E82" s="73">
        <f>E83</f>
        <v>3985092512</v>
      </c>
      <c r="F82" s="73">
        <f>F83</f>
        <v>3985092512</v>
      </c>
      <c r="G82" s="118"/>
      <c r="H82" s="114">
        <f t="shared" si="4"/>
        <v>100</v>
      </c>
      <c r="I82" s="114">
        <f t="shared" si="5"/>
        <v>100</v>
      </c>
    </row>
    <row r="83" spans="1:9" s="14" customFormat="1">
      <c r="A83" s="116"/>
      <c r="B83" s="117" t="s">
        <v>145</v>
      </c>
      <c r="C83" s="74">
        <v>3991079131</v>
      </c>
      <c r="D83" s="74">
        <v>3985092512</v>
      </c>
      <c r="E83" s="74">
        <v>3985092512</v>
      </c>
      <c r="F83" s="74">
        <v>3985092512</v>
      </c>
      <c r="G83" s="113"/>
      <c r="H83" s="225">
        <f t="shared" si="4"/>
        <v>100</v>
      </c>
      <c r="I83" s="225">
        <f t="shared" si="5"/>
        <v>100</v>
      </c>
    </row>
    <row r="84" spans="1:9" s="14" customFormat="1">
      <c r="A84" s="112" t="s">
        <v>144</v>
      </c>
      <c r="B84" s="115"/>
      <c r="C84" s="73">
        <f>C85</f>
        <v>163459917.68998903</v>
      </c>
      <c r="D84" s="73">
        <f>D85</f>
        <v>157400762.39000005</v>
      </c>
      <c r="E84" s="73">
        <f>E85</f>
        <v>157400762.39000005</v>
      </c>
      <c r="F84" s="73">
        <f>F85</f>
        <v>155684071.60999995</v>
      </c>
      <c r="G84" s="113"/>
      <c r="H84" s="114">
        <f t="shared" si="4"/>
        <v>98.909350403432896</v>
      </c>
      <c r="I84" s="114">
        <f t="shared" si="5"/>
        <v>98.909350403432896</v>
      </c>
    </row>
    <row r="85" spans="1:9" s="14" customFormat="1">
      <c r="A85" s="116"/>
      <c r="B85" s="117" t="s">
        <v>143</v>
      </c>
      <c r="C85" s="74">
        <v>163459917.68998903</v>
      </c>
      <c r="D85" s="74">
        <v>157400762.39000005</v>
      </c>
      <c r="E85" s="74">
        <v>157400762.39000005</v>
      </c>
      <c r="F85" s="74">
        <v>155684071.60999995</v>
      </c>
      <c r="G85" s="118"/>
      <c r="H85" s="225">
        <f t="shared" si="4"/>
        <v>98.909350403432896</v>
      </c>
      <c r="I85" s="225">
        <f t="shared" si="5"/>
        <v>98.909350403432896</v>
      </c>
    </row>
    <row r="86" spans="1:9" s="14" customFormat="1">
      <c r="A86" s="112" t="s">
        <v>121</v>
      </c>
      <c r="B86" s="115"/>
      <c r="C86" s="73">
        <f>C87</f>
        <v>13784257</v>
      </c>
      <c r="D86" s="73">
        <f>D87</f>
        <v>13784257</v>
      </c>
      <c r="E86" s="73">
        <f>E87</f>
        <v>13784257</v>
      </c>
      <c r="F86" s="73">
        <f>F87</f>
        <v>13784254</v>
      </c>
      <c r="G86" s="113"/>
      <c r="H86" s="114">
        <f t="shared" si="4"/>
        <v>99.999978236041315</v>
      </c>
      <c r="I86" s="114">
        <f t="shared" si="5"/>
        <v>99.999978236041315</v>
      </c>
    </row>
    <row r="87" spans="1:9">
      <c r="A87" s="116"/>
      <c r="B87" s="117" t="s">
        <v>142</v>
      </c>
      <c r="C87" s="74">
        <v>13784257</v>
      </c>
      <c r="D87" s="74">
        <v>13784257</v>
      </c>
      <c r="E87" s="74">
        <v>13784257</v>
      </c>
      <c r="F87" s="74">
        <v>13784254</v>
      </c>
      <c r="G87" s="118"/>
      <c r="H87" s="225">
        <f t="shared" si="4"/>
        <v>99.999978236041315</v>
      </c>
      <c r="I87" s="225">
        <f t="shared" si="5"/>
        <v>99.999978236041315</v>
      </c>
    </row>
    <row r="88" spans="1:9">
      <c r="A88" s="112" t="s">
        <v>110</v>
      </c>
      <c r="B88" s="115"/>
      <c r="C88" s="73">
        <f>C89+C90</f>
        <v>2267645797.8080006</v>
      </c>
      <c r="D88" s="73">
        <f>D89+D90</f>
        <v>2371999807.9792652</v>
      </c>
      <c r="E88" s="73">
        <f>E89+E90</f>
        <v>2371999807.9792652</v>
      </c>
      <c r="F88" s="73">
        <f>F89+F90</f>
        <v>2361692320.5631232</v>
      </c>
      <c r="G88" s="113"/>
      <c r="H88" s="114">
        <f t="shared" si="4"/>
        <v>99.56545159146016</v>
      </c>
      <c r="I88" s="114">
        <f t="shared" si="5"/>
        <v>99.56545159146016</v>
      </c>
    </row>
    <row r="89" spans="1:9">
      <c r="A89" s="116"/>
      <c r="B89" s="117" t="s">
        <v>141</v>
      </c>
      <c r="C89" s="74">
        <v>70111636</v>
      </c>
      <c r="D89" s="74">
        <v>67641052.662225395</v>
      </c>
      <c r="E89" s="74">
        <v>67641052.662225395</v>
      </c>
      <c r="F89" s="74">
        <v>58300482.279642902</v>
      </c>
      <c r="G89" s="113"/>
      <c r="H89" s="225">
        <f t="shared" si="4"/>
        <v>86.190974245735248</v>
      </c>
      <c r="I89" s="225">
        <f t="shared" si="5"/>
        <v>86.190974245735248</v>
      </c>
    </row>
    <row r="90" spans="1:9">
      <c r="A90" s="116"/>
      <c r="B90" s="117" t="s">
        <v>140</v>
      </c>
      <c r="C90" s="74">
        <v>2197534161.8080006</v>
      </c>
      <c r="D90" s="74">
        <v>2304358755.31704</v>
      </c>
      <c r="E90" s="74">
        <v>2304358755.31704</v>
      </c>
      <c r="F90" s="74">
        <v>2303391838.2834802</v>
      </c>
      <c r="G90" s="118"/>
      <c r="H90" s="225">
        <f t="shared" si="4"/>
        <v>99.958039648499664</v>
      </c>
      <c r="I90" s="225">
        <f t="shared" si="5"/>
        <v>99.958039648499664</v>
      </c>
    </row>
    <row r="91" spans="1:9" ht="30.75" customHeight="1">
      <c r="A91" s="344" t="s">
        <v>112</v>
      </c>
      <c r="B91" s="344"/>
      <c r="C91" s="73">
        <f>C92+C93</f>
        <v>2127049395.7999978</v>
      </c>
      <c r="D91" s="73">
        <f>D92+D93</f>
        <v>2478738201.7099953</v>
      </c>
      <c r="E91" s="73">
        <f>E92+E93</f>
        <v>2459925015.699996</v>
      </c>
      <c r="F91" s="73">
        <f>F92+F93</f>
        <v>2402130316.5800004</v>
      </c>
      <c r="G91" s="113"/>
      <c r="H91" s="114">
        <f t="shared" si="4"/>
        <v>96.909399908504028</v>
      </c>
      <c r="I91" s="114">
        <f t="shared" si="5"/>
        <v>97.650550372424689</v>
      </c>
    </row>
    <row r="92" spans="1:9">
      <c r="A92" s="116"/>
      <c r="B92" s="117" t="s">
        <v>139</v>
      </c>
      <c r="C92" s="74">
        <v>290824157.01000005</v>
      </c>
      <c r="D92" s="74">
        <v>277932195.35000098</v>
      </c>
      <c r="E92" s="74">
        <v>277932195.35000098</v>
      </c>
      <c r="F92" s="74">
        <v>277932195.35000098</v>
      </c>
      <c r="G92" s="113"/>
      <c r="H92" s="225">
        <f t="shared" si="4"/>
        <v>100</v>
      </c>
      <c r="I92" s="225">
        <f t="shared" si="5"/>
        <v>100</v>
      </c>
    </row>
    <row r="93" spans="1:9" ht="15.75" thickBot="1">
      <c r="A93" s="287"/>
      <c r="B93" s="288" t="s">
        <v>138</v>
      </c>
      <c r="C93" s="289">
        <v>1836225238.7899978</v>
      </c>
      <c r="D93" s="289">
        <v>2200806006.3599944</v>
      </c>
      <c r="E93" s="289">
        <v>2181992820.3499951</v>
      </c>
      <c r="F93" s="289">
        <v>2124198121.2299993</v>
      </c>
      <c r="G93" s="290"/>
      <c r="H93" s="291">
        <f t="shared" si="4"/>
        <v>96.51909868890715</v>
      </c>
      <c r="I93" s="291">
        <f t="shared" si="5"/>
        <v>97.351288300264642</v>
      </c>
    </row>
    <row r="94" spans="1:9">
      <c r="A94" s="329" t="s">
        <v>137</v>
      </c>
      <c r="B94" s="329"/>
      <c r="C94" s="329"/>
      <c r="D94" s="329"/>
      <c r="E94" s="329"/>
      <c r="F94" s="329"/>
      <c r="G94" s="329"/>
      <c r="H94" s="329"/>
      <c r="I94" s="329"/>
    </row>
    <row r="95" spans="1:9" ht="33" customHeight="1">
      <c r="A95" s="345" t="s">
        <v>612</v>
      </c>
      <c r="B95" s="345"/>
      <c r="C95" s="345"/>
      <c r="D95" s="345"/>
      <c r="E95" s="345"/>
      <c r="F95" s="345"/>
      <c r="G95" s="345"/>
      <c r="H95" s="345"/>
      <c r="I95" s="345"/>
    </row>
    <row r="96" spans="1:9">
      <c r="A96" s="330" t="s">
        <v>135</v>
      </c>
      <c r="B96" s="330"/>
      <c r="C96" s="330"/>
      <c r="D96" s="330"/>
      <c r="E96" s="330"/>
      <c r="F96" s="330"/>
      <c r="G96" s="330"/>
      <c r="H96" s="330"/>
      <c r="I96" s="330"/>
    </row>
  </sheetData>
  <mergeCells count="14">
    <mergeCell ref="A96:I96"/>
    <mergeCell ref="A3:I3"/>
    <mergeCell ref="A69:B69"/>
    <mergeCell ref="A91:B91"/>
    <mergeCell ref="A1:C1"/>
    <mergeCell ref="A94:I94"/>
    <mergeCell ref="A95:I95"/>
    <mergeCell ref="A5:A8"/>
    <mergeCell ref="B5:B8"/>
    <mergeCell ref="E5:F5"/>
    <mergeCell ref="H5:I6"/>
    <mergeCell ref="C6:C7"/>
    <mergeCell ref="D6:D7"/>
    <mergeCell ref="E6:E7"/>
  </mergeCells>
  <pageMargins left="0.19685039370078741" right="0.19685039370078741" top="0.19685039370078741" bottom="0.19685039370078741" header="0.31496062992125984" footer="0.31496062992125984"/>
  <pageSetup scale="7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showGridLines="0" zoomScale="110" zoomScaleNormal="110" zoomScaleSheetLayoutView="100" workbookViewId="0">
      <selection sqref="A1:C1"/>
    </sheetView>
  </sheetViews>
  <sheetFormatPr baseColWidth="10" defaultRowHeight="15"/>
  <cols>
    <col min="1" max="1" width="6.7109375" style="176" customWidth="1"/>
    <col min="2" max="2" width="61.7109375" style="233" customWidth="1"/>
    <col min="3" max="3" width="18.28515625" style="4" customWidth="1"/>
    <col min="4" max="6" width="18.28515625" style="1" customWidth="1"/>
    <col min="7" max="7" width="1.140625" style="2" customWidth="1"/>
    <col min="8" max="9" width="16.7109375" style="2" customWidth="1"/>
    <col min="10" max="16384" width="11.42578125" style="2"/>
  </cols>
  <sheetData>
    <row r="1" spans="1:10" s="7" customFormat="1" ht="41.25" customHeight="1">
      <c r="A1" s="307" t="s">
        <v>195</v>
      </c>
      <c r="B1" s="307"/>
      <c r="C1" s="307"/>
      <c r="D1" s="194" t="s">
        <v>132</v>
      </c>
      <c r="E1" s="3"/>
      <c r="F1" s="3"/>
    </row>
    <row r="2" spans="1:10" ht="12" customHeight="1"/>
    <row r="3" spans="1:10" ht="60.75" customHeight="1" thickBot="1">
      <c r="A3" s="311" t="s">
        <v>625</v>
      </c>
      <c r="B3" s="311"/>
      <c r="C3" s="311"/>
      <c r="D3" s="311"/>
      <c r="E3" s="311"/>
      <c r="F3" s="311"/>
      <c r="G3" s="311"/>
      <c r="H3" s="311"/>
      <c r="I3" s="311"/>
    </row>
    <row r="4" spans="1:10" ht="4.5" customHeight="1">
      <c r="A4" s="251"/>
      <c r="B4" s="32"/>
      <c r="C4" s="32"/>
      <c r="D4" s="32"/>
      <c r="E4" s="32"/>
      <c r="F4" s="32"/>
      <c r="G4" s="32"/>
      <c r="H4" s="32"/>
      <c r="I4" s="32"/>
    </row>
    <row r="5" spans="1:10" ht="28.5" customHeight="1">
      <c r="A5" s="346" t="s">
        <v>0</v>
      </c>
      <c r="B5" s="310" t="s">
        <v>194</v>
      </c>
      <c r="C5" s="109"/>
      <c r="D5" s="109"/>
      <c r="E5" s="350" t="s">
        <v>2</v>
      </c>
      <c r="F5" s="350"/>
      <c r="G5" s="38"/>
      <c r="H5" s="312" t="s">
        <v>3</v>
      </c>
      <c r="I5" s="312"/>
    </row>
    <row r="6" spans="1:10" ht="18.75" customHeight="1">
      <c r="A6" s="346"/>
      <c r="B6" s="310"/>
      <c r="C6" s="310" t="s">
        <v>4</v>
      </c>
      <c r="D6" s="310" t="s">
        <v>239</v>
      </c>
      <c r="E6" s="310" t="s">
        <v>6</v>
      </c>
      <c r="F6" s="36" t="s">
        <v>610</v>
      </c>
      <c r="G6" s="37"/>
      <c r="H6" s="314"/>
      <c r="I6" s="314"/>
    </row>
    <row r="7" spans="1:10" ht="33" customHeight="1">
      <c r="A7" s="346"/>
      <c r="B7" s="310"/>
      <c r="C7" s="310"/>
      <c r="D7" s="310"/>
      <c r="E7" s="310"/>
      <c r="F7" s="38" t="s">
        <v>133</v>
      </c>
      <c r="G7" s="38"/>
      <c r="H7" s="37" t="s">
        <v>239</v>
      </c>
      <c r="I7" s="37" t="s">
        <v>7</v>
      </c>
    </row>
    <row r="8" spans="1:10">
      <c r="A8" s="346"/>
      <c r="B8" s="310"/>
      <c r="C8" s="37" t="s">
        <v>8</v>
      </c>
      <c r="D8" s="37" t="s">
        <v>9</v>
      </c>
      <c r="E8" s="37" t="s">
        <v>10</v>
      </c>
      <c r="F8" s="38" t="s">
        <v>11</v>
      </c>
      <c r="G8" s="38"/>
      <c r="H8" s="38" t="s">
        <v>12</v>
      </c>
      <c r="I8" s="38" t="s">
        <v>13</v>
      </c>
    </row>
    <row r="9" spans="1:10" ht="4.5" customHeight="1" thickBot="1">
      <c r="A9" s="302"/>
      <c r="B9" s="222"/>
      <c r="C9" s="222"/>
      <c r="D9" s="222"/>
      <c r="E9" s="222"/>
      <c r="F9" s="41"/>
      <c r="G9" s="41"/>
      <c r="H9" s="41"/>
      <c r="I9" s="41"/>
    </row>
    <row r="10" spans="1:10" ht="4.5" customHeight="1" thickBot="1">
      <c r="A10" s="303"/>
      <c r="B10" s="223"/>
      <c r="C10" s="223"/>
      <c r="D10" s="223"/>
      <c r="E10" s="223"/>
      <c r="F10" s="44"/>
      <c r="G10" s="44"/>
      <c r="H10" s="44"/>
      <c r="I10" s="44"/>
    </row>
    <row r="11" spans="1:10" s="5" customFormat="1">
      <c r="A11" s="348" t="s">
        <v>128</v>
      </c>
      <c r="B11" s="348"/>
      <c r="C11" s="236">
        <f>C12+C17+C19+C21+C47+C64+C66+C73+C82+C84+C94+C105+C107+C109+C111+C116+C121+C71</f>
        <v>797722512859.34131</v>
      </c>
      <c r="D11" s="236">
        <f>D12+D17+D19+D21+D47+D64+D66+D73+D82+D84+D94+D105+D107+D109+D111+D116+D121+D71</f>
        <v>804788557551.46912</v>
      </c>
      <c r="E11" s="236">
        <f>E12+E17+E19+E21+E47+E64+E66+E73+E82+E84+E94+E105+E107+E109+E111+E116+E121+E71</f>
        <v>804684842880.42908</v>
      </c>
      <c r="F11" s="236">
        <f>F12+F17+F19+F21+F47+F64+F66+F73+F82+F84+F94+F105+F107+F109+F111+F116+F121+F71</f>
        <v>799777094435.35107</v>
      </c>
      <c r="G11" s="226"/>
      <c r="H11" s="106">
        <f>IF(F11=0,"n.a.",IF(D11=0,"n.a.",(F11/D11)*100))</f>
        <v>99.377294437266201</v>
      </c>
      <c r="I11" s="106">
        <f>IF(F11=0,"n.a.",IF(E11=0,"n.a.",(F11/E11)*100))</f>
        <v>99.390103033690764</v>
      </c>
    </row>
    <row r="12" spans="1:10">
      <c r="A12" s="295" t="s">
        <v>126</v>
      </c>
      <c r="B12" s="234"/>
      <c r="C12" s="75">
        <f>SUM(C13:C16)</f>
        <v>54950483</v>
      </c>
      <c r="D12" s="75">
        <f>SUM(D13:D16)</f>
        <v>43229514.789999969</v>
      </c>
      <c r="E12" s="75">
        <f>SUM(E13:E16)</f>
        <v>42485682.85999997</v>
      </c>
      <c r="F12" s="75">
        <f>SUM(F13:F16)</f>
        <v>40795060.479999982</v>
      </c>
      <c r="G12" s="105"/>
      <c r="H12" s="106">
        <f t="shared" ref="H12:H43" si="0">IF(F12=0,"n.a.",IF(D12=0,"n.a.",(F12/D12)*100))</f>
        <v>94.368536584724438</v>
      </c>
      <c r="I12" s="106">
        <f t="shared" ref="I12:I43" si="1">IF(F12=0,"n.a.",IF(E12=0,"n.a.",(F12/E12)*100))</f>
        <v>96.020724474239998</v>
      </c>
      <c r="J12" s="301"/>
    </row>
    <row r="13" spans="1:10" s="6" customFormat="1">
      <c r="A13" s="116"/>
      <c r="B13" s="235" t="s">
        <v>591</v>
      </c>
      <c r="C13" s="149">
        <v>475000</v>
      </c>
      <c r="D13" s="149">
        <v>474440</v>
      </c>
      <c r="E13" s="149">
        <v>0</v>
      </c>
      <c r="F13" s="149">
        <v>0</v>
      </c>
      <c r="G13" s="226"/>
      <c r="H13" s="229" t="str">
        <f t="shared" si="0"/>
        <v>n.a.</v>
      </c>
      <c r="I13" s="229" t="str">
        <f t="shared" si="1"/>
        <v>n.a.</v>
      </c>
      <c r="J13" s="301"/>
    </row>
    <row r="14" spans="1:10" s="6" customFormat="1">
      <c r="A14" s="116"/>
      <c r="B14" s="235" t="s">
        <v>590</v>
      </c>
      <c r="C14" s="149">
        <v>211356</v>
      </c>
      <c r="D14" s="149">
        <v>211356</v>
      </c>
      <c r="E14" s="149">
        <v>0</v>
      </c>
      <c r="F14" s="149">
        <v>0</v>
      </c>
      <c r="G14" s="226"/>
      <c r="H14" s="229" t="str">
        <f t="shared" si="0"/>
        <v>n.a.</v>
      </c>
      <c r="I14" s="229" t="str">
        <f t="shared" si="1"/>
        <v>n.a.</v>
      </c>
      <c r="J14" s="301"/>
    </row>
    <row r="15" spans="1:10" s="6" customFormat="1" ht="30">
      <c r="A15" s="116"/>
      <c r="B15" s="235" t="s">
        <v>506</v>
      </c>
      <c r="C15" s="149">
        <v>566400</v>
      </c>
      <c r="D15" s="149">
        <v>566400</v>
      </c>
      <c r="E15" s="149">
        <v>508364.07</v>
      </c>
      <c r="F15" s="149">
        <v>508364.07</v>
      </c>
      <c r="G15" s="226"/>
      <c r="H15" s="229">
        <f t="shared" si="0"/>
        <v>89.753543432203386</v>
      </c>
      <c r="I15" s="229">
        <f t="shared" si="1"/>
        <v>100</v>
      </c>
      <c r="J15" s="301"/>
    </row>
    <row r="16" spans="1:10" s="6" customFormat="1" ht="30">
      <c r="A16" s="116"/>
      <c r="B16" s="235" t="s">
        <v>589</v>
      </c>
      <c r="C16" s="149">
        <v>53697727</v>
      </c>
      <c r="D16" s="149">
        <v>41977318.789999969</v>
      </c>
      <c r="E16" s="149">
        <v>41977318.789999969</v>
      </c>
      <c r="F16" s="149">
        <v>40286696.409999982</v>
      </c>
      <c r="G16" s="226"/>
      <c r="H16" s="229">
        <f t="shared" si="0"/>
        <v>95.972533671200708</v>
      </c>
      <c r="I16" s="229">
        <f t="shared" si="1"/>
        <v>95.972533671200708</v>
      </c>
      <c r="J16" s="301"/>
    </row>
    <row r="17" spans="1:10">
      <c r="A17" s="295" t="s">
        <v>15</v>
      </c>
      <c r="B17" s="234"/>
      <c r="C17" s="75">
        <f>SUM(C18)</f>
        <v>3000000</v>
      </c>
      <c r="D17" s="75">
        <f>SUM(D18)</f>
        <v>3028138.29</v>
      </c>
      <c r="E17" s="75">
        <f>SUM(E18)</f>
        <v>3028138.29</v>
      </c>
      <c r="F17" s="75">
        <f>SUM(F18)</f>
        <v>2769930.48</v>
      </c>
      <c r="G17" s="105"/>
      <c r="H17" s="106">
        <f t="shared" si="0"/>
        <v>91.473050921990747</v>
      </c>
      <c r="I17" s="106">
        <f t="shared" si="1"/>
        <v>91.473050921990747</v>
      </c>
      <c r="J17" s="301"/>
    </row>
    <row r="18" spans="1:10" s="6" customFormat="1">
      <c r="A18" s="116"/>
      <c r="B18" s="235" t="s">
        <v>235</v>
      </c>
      <c r="C18" s="149">
        <v>3000000</v>
      </c>
      <c r="D18" s="149">
        <v>3028138.29</v>
      </c>
      <c r="E18" s="149">
        <v>3028138.29</v>
      </c>
      <c r="F18" s="149">
        <v>2769930.48</v>
      </c>
      <c r="G18" s="226"/>
      <c r="H18" s="229">
        <f t="shared" si="0"/>
        <v>91.473050921990747</v>
      </c>
      <c r="I18" s="229">
        <f t="shared" si="1"/>
        <v>91.473050921990747</v>
      </c>
      <c r="J18" s="301"/>
    </row>
    <row r="19" spans="1:10" ht="31.5" customHeight="1">
      <c r="A19" s="295" t="s">
        <v>632</v>
      </c>
      <c r="B19" s="294"/>
      <c r="C19" s="75">
        <f>SUM(C20:C20)</f>
        <v>797008122</v>
      </c>
      <c r="D19" s="75">
        <f>SUM(D20:D20)</f>
        <v>806099166.99000013</v>
      </c>
      <c r="E19" s="75">
        <f>SUM(E20:E20)</f>
        <v>806099166.99000013</v>
      </c>
      <c r="F19" s="75">
        <f>SUM(F20:F20)</f>
        <v>805047689.18000019</v>
      </c>
      <c r="G19" s="105"/>
      <c r="H19" s="106">
        <f t="shared" si="0"/>
        <v>99.869559744872802</v>
      </c>
      <c r="I19" s="106">
        <f t="shared" si="1"/>
        <v>99.869559744872802</v>
      </c>
      <c r="J19" s="301"/>
    </row>
    <row r="20" spans="1:10" ht="30">
      <c r="A20" s="116"/>
      <c r="B20" s="235" t="s">
        <v>588</v>
      </c>
      <c r="C20" s="149">
        <v>797008122</v>
      </c>
      <c r="D20" s="149">
        <v>806099166.99000013</v>
      </c>
      <c r="E20" s="74">
        <v>806099166.99000013</v>
      </c>
      <c r="F20" s="74">
        <v>805047689.18000019</v>
      </c>
      <c r="G20" s="105"/>
      <c r="H20" s="229">
        <f t="shared" si="0"/>
        <v>99.869559744872802</v>
      </c>
      <c r="I20" s="229">
        <f t="shared" si="1"/>
        <v>99.869559744872802</v>
      </c>
      <c r="J20" s="301"/>
    </row>
    <row r="21" spans="1:10">
      <c r="A21" s="295" t="s">
        <v>31</v>
      </c>
      <c r="B21" s="234"/>
      <c r="C21" s="75">
        <f>SUM(C22:C46)</f>
        <v>131226431876.75647</v>
      </c>
      <c r="D21" s="75">
        <f>SUM(D22:D46)</f>
        <v>135972185127.14801</v>
      </c>
      <c r="E21" s="75">
        <f>SUM(E22:E46)</f>
        <v>135972185127.14801</v>
      </c>
      <c r="F21" s="75">
        <f>SUM(F22:F46)</f>
        <v>133409762881.48698</v>
      </c>
      <c r="G21" s="105"/>
      <c r="H21" s="106">
        <f t="shared" si="0"/>
        <v>98.115480571805989</v>
      </c>
      <c r="I21" s="106">
        <f t="shared" si="1"/>
        <v>98.115480571805989</v>
      </c>
      <c r="J21" s="301"/>
    </row>
    <row r="22" spans="1:10">
      <c r="A22" s="116"/>
      <c r="B22" s="235" t="s">
        <v>587</v>
      </c>
      <c r="C22" s="149">
        <v>280476285</v>
      </c>
      <c r="D22" s="149">
        <v>919106497.64000022</v>
      </c>
      <c r="E22" s="149">
        <v>919106497.64000022</v>
      </c>
      <c r="F22" s="149">
        <v>804338349.00999999</v>
      </c>
      <c r="G22" s="105"/>
      <c r="H22" s="229">
        <f t="shared" si="0"/>
        <v>87.513073955554475</v>
      </c>
      <c r="I22" s="229">
        <f t="shared" si="1"/>
        <v>87.513073955554475</v>
      </c>
      <c r="J22" s="301"/>
    </row>
    <row r="23" spans="1:10">
      <c r="A23" s="116"/>
      <c r="B23" s="235" t="s">
        <v>278</v>
      </c>
      <c r="C23" s="149">
        <v>4858434070.0000029</v>
      </c>
      <c r="D23" s="149">
        <v>4626443085.9199944</v>
      </c>
      <c r="E23" s="149">
        <v>4626443085.9199944</v>
      </c>
      <c r="F23" s="149">
        <v>4564154818.6299973</v>
      </c>
      <c r="G23" s="105"/>
      <c r="H23" s="229">
        <f t="shared" si="0"/>
        <v>98.653646740417841</v>
      </c>
      <c r="I23" s="229">
        <f t="shared" si="1"/>
        <v>98.653646740417841</v>
      </c>
      <c r="J23" s="301"/>
    </row>
    <row r="24" spans="1:10">
      <c r="A24" s="116"/>
      <c r="B24" s="235" t="s">
        <v>279</v>
      </c>
      <c r="C24" s="149">
        <v>481929563.39999986</v>
      </c>
      <c r="D24" s="149">
        <v>601591802.53799999</v>
      </c>
      <c r="E24" s="149">
        <v>601591802.53799999</v>
      </c>
      <c r="F24" s="149">
        <v>589021542.16600001</v>
      </c>
      <c r="G24" s="105"/>
      <c r="H24" s="229">
        <f t="shared" si="0"/>
        <v>97.910500056854417</v>
      </c>
      <c r="I24" s="229">
        <f t="shared" si="1"/>
        <v>97.910500056854417</v>
      </c>
      <c r="J24" s="301"/>
    </row>
    <row r="25" spans="1:10">
      <c r="A25" s="116"/>
      <c r="B25" s="235" t="s">
        <v>586</v>
      </c>
      <c r="C25" s="149">
        <v>11243182262</v>
      </c>
      <c r="D25" s="149">
        <v>10517065445.049999</v>
      </c>
      <c r="E25" s="149">
        <v>10517065445.049999</v>
      </c>
      <c r="F25" s="149">
        <v>10312028549.570002</v>
      </c>
      <c r="G25" s="105"/>
      <c r="H25" s="229">
        <f t="shared" si="0"/>
        <v>98.050436250004509</v>
      </c>
      <c r="I25" s="229">
        <f t="shared" si="1"/>
        <v>98.050436250004509</v>
      </c>
      <c r="J25" s="301"/>
    </row>
    <row r="26" spans="1:10">
      <c r="A26" s="116"/>
      <c r="B26" s="235" t="s">
        <v>585</v>
      </c>
      <c r="C26" s="149">
        <v>191277529</v>
      </c>
      <c r="D26" s="149">
        <v>267210565.81999996</v>
      </c>
      <c r="E26" s="149">
        <v>267210565.81999996</v>
      </c>
      <c r="F26" s="149">
        <v>255040218.37999994</v>
      </c>
      <c r="G26" s="105"/>
      <c r="H26" s="229">
        <f t="shared" si="0"/>
        <v>95.445409352488596</v>
      </c>
      <c r="I26" s="229">
        <f t="shared" si="1"/>
        <v>95.445409352488596</v>
      </c>
      <c r="J26" s="301"/>
    </row>
    <row r="27" spans="1:10">
      <c r="A27" s="116"/>
      <c r="B27" s="235" t="s">
        <v>183</v>
      </c>
      <c r="C27" s="149">
        <v>692589999</v>
      </c>
      <c r="D27" s="149">
        <v>124701227.85999998</v>
      </c>
      <c r="E27" s="149">
        <v>124701227.85999998</v>
      </c>
      <c r="F27" s="149">
        <v>110841554.86</v>
      </c>
      <c r="G27" s="105"/>
      <c r="H27" s="229">
        <f t="shared" si="0"/>
        <v>88.885696445940368</v>
      </c>
      <c r="I27" s="229">
        <f t="shared" si="1"/>
        <v>88.885696445940368</v>
      </c>
      <c r="J27" s="301"/>
    </row>
    <row r="28" spans="1:10">
      <c r="A28" s="116"/>
      <c r="B28" s="235" t="s">
        <v>187</v>
      </c>
      <c r="C28" s="149">
        <v>1633421526</v>
      </c>
      <c r="D28" s="149">
        <v>1388986610.9750001</v>
      </c>
      <c r="E28" s="149">
        <v>1388986610.9750001</v>
      </c>
      <c r="F28" s="149">
        <v>1377625913.27</v>
      </c>
      <c r="G28" s="105"/>
      <c r="H28" s="229">
        <f t="shared" si="0"/>
        <v>99.182087313496453</v>
      </c>
      <c r="I28" s="229">
        <f t="shared" si="1"/>
        <v>99.182087313496453</v>
      </c>
      <c r="J28" s="301"/>
    </row>
    <row r="29" spans="1:10">
      <c r="A29" s="116"/>
      <c r="B29" s="235" t="s">
        <v>177</v>
      </c>
      <c r="C29" s="149">
        <v>2293168597</v>
      </c>
      <c r="D29" s="149">
        <v>2012175510.71</v>
      </c>
      <c r="E29" s="149">
        <v>2012175510.71</v>
      </c>
      <c r="F29" s="149">
        <v>1974587574.8799999</v>
      </c>
      <c r="G29" s="105"/>
      <c r="H29" s="229">
        <f t="shared" si="0"/>
        <v>98.131975285956187</v>
      </c>
      <c r="I29" s="229">
        <f t="shared" si="1"/>
        <v>98.131975285956187</v>
      </c>
      <c r="J29" s="301"/>
    </row>
    <row r="30" spans="1:10">
      <c r="A30" s="116"/>
      <c r="B30" s="235" t="s">
        <v>172</v>
      </c>
      <c r="C30" s="149">
        <v>671202</v>
      </c>
      <c r="D30" s="149">
        <v>2189228.6500000004</v>
      </c>
      <c r="E30" s="149">
        <v>2189228.6500000004</v>
      </c>
      <c r="F30" s="149">
        <v>714110.88</v>
      </c>
      <c r="G30" s="105"/>
      <c r="H30" s="229">
        <f t="shared" si="0"/>
        <v>32.619291730902567</v>
      </c>
      <c r="I30" s="229">
        <f t="shared" si="1"/>
        <v>32.619291730902567</v>
      </c>
      <c r="J30" s="301"/>
    </row>
    <row r="31" spans="1:10">
      <c r="A31" s="116"/>
      <c r="B31" s="235" t="s">
        <v>277</v>
      </c>
      <c r="C31" s="149">
        <v>20780352</v>
      </c>
      <c r="D31" s="149">
        <v>20992150.879999999</v>
      </c>
      <c r="E31" s="149">
        <v>20992150.879999999</v>
      </c>
      <c r="F31" s="149">
        <v>17566825.370000001</v>
      </c>
      <c r="G31" s="105"/>
      <c r="H31" s="229">
        <f t="shared" si="0"/>
        <v>83.682827312071993</v>
      </c>
      <c r="I31" s="229">
        <f t="shared" si="1"/>
        <v>83.682827312071993</v>
      </c>
      <c r="J31" s="301"/>
    </row>
    <row r="32" spans="1:10">
      <c r="A32" s="116"/>
      <c r="B32" s="235" t="s">
        <v>497</v>
      </c>
      <c r="C32" s="149">
        <v>2091400.8000000003</v>
      </c>
      <c r="D32" s="149">
        <v>2249883.2620000001</v>
      </c>
      <c r="E32" s="149">
        <v>2249883.2620000001</v>
      </c>
      <c r="F32" s="149">
        <v>574852.97400000005</v>
      </c>
      <c r="G32" s="105"/>
      <c r="H32" s="229">
        <f t="shared" si="0"/>
        <v>25.550346709499632</v>
      </c>
      <c r="I32" s="229">
        <f t="shared" si="1"/>
        <v>25.550346709499632</v>
      </c>
      <c r="J32" s="301"/>
    </row>
    <row r="33" spans="1:10">
      <c r="A33" s="116"/>
      <c r="B33" s="235" t="s">
        <v>584</v>
      </c>
      <c r="C33" s="149">
        <v>2571883671.0000014</v>
      </c>
      <c r="D33" s="149">
        <v>2487626001.650002</v>
      </c>
      <c r="E33" s="149">
        <v>2487626001.650002</v>
      </c>
      <c r="F33" s="149">
        <v>2438612549.7300014</v>
      </c>
      <c r="G33" s="105"/>
      <c r="H33" s="229">
        <f t="shared" si="0"/>
        <v>98.029709776007707</v>
      </c>
      <c r="I33" s="229">
        <f t="shared" si="1"/>
        <v>98.029709776007707</v>
      </c>
      <c r="J33" s="301"/>
    </row>
    <row r="34" spans="1:10">
      <c r="A34" s="116"/>
      <c r="B34" s="235" t="s">
        <v>583</v>
      </c>
      <c r="C34" s="149">
        <v>199231909</v>
      </c>
      <c r="D34" s="149">
        <v>273129384.97000003</v>
      </c>
      <c r="E34" s="149">
        <v>273129384.97000003</v>
      </c>
      <c r="F34" s="149">
        <v>259813390.66000003</v>
      </c>
      <c r="G34" s="105"/>
      <c r="H34" s="229">
        <f t="shared" si="0"/>
        <v>95.12465701503973</v>
      </c>
      <c r="I34" s="229">
        <f t="shared" si="1"/>
        <v>95.12465701503973</v>
      </c>
      <c r="J34" s="301"/>
    </row>
    <row r="35" spans="1:10">
      <c r="A35" s="116"/>
      <c r="B35" s="235" t="s">
        <v>582</v>
      </c>
      <c r="C35" s="149">
        <v>601482630.80000007</v>
      </c>
      <c r="D35" s="149">
        <v>514829561.53999996</v>
      </c>
      <c r="E35" s="149">
        <v>514829561.53999996</v>
      </c>
      <c r="F35" s="149">
        <v>479838229.16400003</v>
      </c>
      <c r="G35" s="105"/>
      <c r="H35" s="229">
        <f t="shared" si="0"/>
        <v>93.203317177177809</v>
      </c>
      <c r="I35" s="229">
        <f t="shared" si="1"/>
        <v>93.203317177177809</v>
      </c>
      <c r="J35" s="301"/>
    </row>
    <row r="36" spans="1:10">
      <c r="A36" s="116"/>
      <c r="B36" s="235" t="s">
        <v>184</v>
      </c>
      <c r="C36" s="149">
        <v>38754227</v>
      </c>
      <c r="D36" s="149">
        <v>152015522.75999999</v>
      </c>
      <c r="E36" s="149">
        <v>152015522.75999999</v>
      </c>
      <c r="F36" s="149">
        <v>114654226.54999998</v>
      </c>
      <c r="G36" s="105"/>
      <c r="H36" s="229">
        <f t="shared" si="0"/>
        <v>75.422709778799685</v>
      </c>
      <c r="I36" s="229">
        <f t="shared" si="1"/>
        <v>75.422709778799685</v>
      </c>
      <c r="J36" s="301"/>
    </row>
    <row r="37" spans="1:10">
      <c r="A37" s="116"/>
      <c r="B37" s="235" t="s">
        <v>581</v>
      </c>
      <c r="C37" s="149">
        <v>2243527824.7564721</v>
      </c>
      <c r="D37" s="149">
        <v>1766996472.0530033</v>
      </c>
      <c r="E37" s="149">
        <v>1766996472.0530033</v>
      </c>
      <c r="F37" s="149">
        <v>1757035127.2629645</v>
      </c>
      <c r="G37" s="105"/>
      <c r="H37" s="229">
        <f t="shared" si="0"/>
        <v>99.43625553601332</v>
      </c>
      <c r="I37" s="229">
        <f t="shared" si="1"/>
        <v>99.43625553601332</v>
      </c>
      <c r="J37" s="301"/>
    </row>
    <row r="38" spans="1:10">
      <c r="A38" s="116"/>
      <c r="B38" s="235" t="s">
        <v>142</v>
      </c>
      <c r="C38" s="149">
        <v>4447106907</v>
      </c>
      <c r="D38" s="149">
        <v>3396999795.0899992</v>
      </c>
      <c r="E38" s="149">
        <v>3396999795.0899992</v>
      </c>
      <c r="F38" s="149">
        <v>3291568532.539999</v>
      </c>
      <c r="G38" s="105"/>
      <c r="H38" s="229">
        <f t="shared" si="0"/>
        <v>96.896341804247683</v>
      </c>
      <c r="I38" s="229">
        <f t="shared" si="1"/>
        <v>96.896341804247683</v>
      </c>
      <c r="J38" s="301"/>
    </row>
    <row r="39" spans="1:10">
      <c r="A39" s="116"/>
      <c r="B39" s="235" t="s">
        <v>232</v>
      </c>
      <c r="C39" s="149">
        <v>273005323</v>
      </c>
      <c r="D39" s="149">
        <v>259963742.60999998</v>
      </c>
      <c r="E39" s="149">
        <v>259963742.60999998</v>
      </c>
      <c r="F39" s="149">
        <v>214477651.43000004</v>
      </c>
      <c r="G39" s="105"/>
      <c r="H39" s="229">
        <f t="shared" si="0"/>
        <v>82.502909550645072</v>
      </c>
      <c r="I39" s="229">
        <f t="shared" si="1"/>
        <v>82.502909550645072</v>
      </c>
      <c r="J39" s="301"/>
    </row>
    <row r="40" spans="1:10">
      <c r="A40" s="116"/>
      <c r="B40" s="235" t="s">
        <v>496</v>
      </c>
      <c r="C40" s="149">
        <v>826808745</v>
      </c>
      <c r="D40" s="149">
        <v>788793256.25999987</v>
      </c>
      <c r="E40" s="149">
        <v>788793256.25999987</v>
      </c>
      <c r="F40" s="149">
        <v>770845451.61999989</v>
      </c>
      <c r="G40" s="105"/>
      <c r="H40" s="229">
        <f t="shared" si="0"/>
        <v>97.724650344362971</v>
      </c>
      <c r="I40" s="229">
        <f t="shared" si="1"/>
        <v>97.724650344362971</v>
      </c>
      <c r="J40" s="301"/>
    </row>
    <row r="41" spans="1:10">
      <c r="A41" s="116"/>
      <c r="B41" s="235" t="s">
        <v>178</v>
      </c>
      <c r="C41" s="149">
        <v>971843308.99999988</v>
      </c>
      <c r="D41" s="149">
        <v>589933486.71000004</v>
      </c>
      <c r="E41" s="149">
        <v>589933486.71000004</v>
      </c>
      <c r="F41" s="149">
        <v>569521738.3900001</v>
      </c>
      <c r="G41" s="105"/>
      <c r="H41" s="229">
        <f t="shared" si="0"/>
        <v>96.539991578739802</v>
      </c>
      <c r="I41" s="229">
        <f t="shared" si="1"/>
        <v>96.539991578739802</v>
      </c>
      <c r="J41" s="301"/>
    </row>
    <row r="42" spans="1:10">
      <c r="A42" s="116"/>
      <c r="B42" s="235" t="s">
        <v>179</v>
      </c>
      <c r="C42" s="149">
        <v>349218395</v>
      </c>
      <c r="D42" s="149">
        <v>332205126.68999958</v>
      </c>
      <c r="E42" s="149">
        <v>332205126.68999958</v>
      </c>
      <c r="F42" s="149">
        <v>294860522.25000036</v>
      </c>
      <c r="G42" s="105"/>
      <c r="H42" s="229">
        <f t="shared" si="0"/>
        <v>88.75857070235773</v>
      </c>
      <c r="I42" s="229">
        <f t="shared" si="1"/>
        <v>88.75857070235773</v>
      </c>
      <c r="J42" s="301"/>
    </row>
    <row r="43" spans="1:10">
      <c r="A43" s="116"/>
      <c r="B43" s="235" t="s">
        <v>159</v>
      </c>
      <c r="C43" s="149">
        <v>29448470926</v>
      </c>
      <c r="D43" s="149">
        <v>32339445103.790012</v>
      </c>
      <c r="E43" s="149">
        <v>32339445103.790012</v>
      </c>
      <c r="F43" s="149">
        <v>31331353653.730015</v>
      </c>
      <c r="G43" s="105"/>
      <c r="H43" s="229">
        <f t="shared" si="0"/>
        <v>96.882780620308623</v>
      </c>
      <c r="I43" s="229">
        <f t="shared" si="1"/>
        <v>96.882780620308623</v>
      </c>
      <c r="J43" s="301"/>
    </row>
    <row r="44" spans="1:10">
      <c r="A44" s="116"/>
      <c r="B44" s="235" t="s">
        <v>186</v>
      </c>
      <c r="C44" s="149">
        <v>41354283497</v>
      </c>
      <c r="D44" s="149">
        <v>40393672299.930008</v>
      </c>
      <c r="E44" s="149">
        <v>40393672299.930008</v>
      </c>
      <c r="F44" s="149">
        <v>39967969731.440018</v>
      </c>
      <c r="G44" s="105"/>
      <c r="H44" s="229">
        <f t="shared" ref="H44:H75" si="2">IF(F44=0,"n.a.",IF(D44=0,"n.a.",(F44/D44)*100))</f>
        <v>98.946115705130552</v>
      </c>
      <c r="I44" s="229">
        <f t="shared" ref="I44:I75" si="3">IF(F44=0,"n.a.",IF(E44=0,"n.a.",(F44/E44)*100))</f>
        <v>98.946115705130552</v>
      </c>
      <c r="J44" s="301"/>
    </row>
    <row r="45" spans="1:10">
      <c r="A45" s="116"/>
      <c r="B45" s="235" t="s">
        <v>175</v>
      </c>
      <c r="C45" s="149">
        <v>0</v>
      </c>
      <c r="D45" s="149">
        <v>3528983163.48</v>
      </c>
      <c r="E45" s="149">
        <v>3528983163.48</v>
      </c>
      <c r="F45" s="149">
        <v>3515983163.48</v>
      </c>
      <c r="G45" s="105"/>
      <c r="H45" s="229">
        <f t="shared" si="2"/>
        <v>99.631621931934049</v>
      </c>
      <c r="I45" s="229">
        <f t="shared" si="3"/>
        <v>99.631621931934049</v>
      </c>
      <c r="J45" s="301"/>
    </row>
    <row r="46" spans="1:10">
      <c r="A46" s="116"/>
      <c r="B46" s="235" t="s">
        <v>171</v>
      </c>
      <c r="C46" s="149">
        <v>26202791726</v>
      </c>
      <c r="D46" s="149">
        <v>28664880200.310001</v>
      </c>
      <c r="E46" s="149">
        <v>28664880200.310001</v>
      </c>
      <c r="F46" s="149">
        <v>28396734603.250004</v>
      </c>
      <c r="G46" s="105"/>
      <c r="H46" s="229">
        <f t="shared" si="2"/>
        <v>99.064550086425626</v>
      </c>
      <c r="I46" s="229">
        <f t="shared" si="3"/>
        <v>99.064550086425626</v>
      </c>
      <c r="J46" s="301"/>
    </row>
    <row r="47" spans="1:10">
      <c r="A47" s="295" t="s">
        <v>44</v>
      </c>
      <c r="B47" s="234"/>
      <c r="C47" s="75">
        <f>SUM(C48:C63)</f>
        <v>47579097436.637863</v>
      </c>
      <c r="D47" s="75">
        <f>SUM(D48:D63)</f>
        <v>49188707008.108932</v>
      </c>
      <c r="E47" s="75">
        <f>SUM(E48:E63)</f>
        <v>49188707008.108932</v>
      </c>
      <c r="F47" s="75">
        <f>SUM(F48:F63)</f>
        <v>48342528251.776703</v>
      </c>
      <c r="G47" s="105"/>
      <c r="H47" s="106">
        <f t="shared" si="2"/>
        <v>98.279729621287387</v>
      </c>
      <c r="I47" s="106">
        <f t="shared" si="3"/>
        <v>98.279729621287387</v>
      </c>
      <c r="J47" s="301"/>
    </row>
    <row r="48" spans="1:10" ht="30">
      <c r="A48" s="116"/>
      <c r="B48" s="235" t="s">
        <v>230</v>
      </c>
      <c r="C48" s="74">
        <v>163589123</v>
      </c>
      <c r="D48" s="149">
        <v>145840877.28999999</v>
      </c>
      <c r="E48" s="149">
        <v>145840877.28999999</v>
      </c>
      <c r="F48" s="149">
        <v>145109842.67999998</v>
      </c>
      <c r="G48" s="228"/>
      <c r="H48" s="229">
        <f t="shared" si="2"/>
        <v>99.498745054484019</v>
      </c>
      <c r="I48" s="229">
        <f t="shared" si="3"/>
        <v>99.498745054484019</v>
      </c>
      <c r="J48" s="301"/>
    </row>
    <row r="49" spans="1:10">
      <c r="A49" s="116"/>
      <c r="B49" s="235" t="s">
        <v>140</v>
      </c>
      <c r="C49" s="74">
        <v>2816112129.8240008</v>
      </c>
      <c r="D49" s="149">
        <v>3030754389.8052578</v>
      </c>
      <c r="E49" s="149">
        <v>3030754389.8052578</v>
      </c>
      <c r="F49" s="149">
        <v>3020466780.5463076</v>
      </c>
      <c r="G49" s="228"/>
      <c r="H49" s="229">
        <f t="shared" si="2"/>
        <v>99.660559453660937</v>
      </c>
      <c r="I49" s="229">
        <f t="shared" si="3"/>
        <v>99.660559453660937</v>
      </c>
      <c r="J49" s="301"/>
    </row>
    <row r="50" spans="1:10">
      <c r="A50" s="116"/>
      <c r="B50" s="235" t="s">
        <v>228</v>
      </c>
      <c r="C50" s="74">
        <v>85769207.99999997</v>
      </c>
      <c r="D50" s="149">
        <v>86172006.889999926</v>
      </c>
      <c r="E50" s="149">
        <v>86172006.889999926</v>
      </c>
      <c r="F50" s="149">
        <v>86151666.889999926</v>
      </c>
      <c r="G50" s="228"/>
      <c r="H50" s="229">
        <f t="shared" si="2"/>
        <v>99.976396047006361</v>
      </c>
      <c r="I50" s="229">
        <f t="shared" si="3"/>
        <v>99.976396047006361</v>
      </c>
      <c r="J50" s="301"/>
    </row>
    <row r="51" spans="1:10">
      <c r="A51" s="116"/>
      <c r="B51" s="235" t="s">
        <v>227</v>
      </c>
      <c r="C51" s="74">
        <v>83459795</v>
      </c>
      <c r="D51" s="149">
        <v>82723348.530000001</v>
      </c>
      <c r="E51" s="149">
        <v>82723348.530000001</v>
      </c>
      <c r="F51" s="149">
        <v>82723348.530000001</v>
      </c>
      <c r="G51" s="228"/>
      <c r="H51" s="229">
        <f t="shared" si="2"/>
        <v>100</v>
      </c>
      <c r="I51" s="229">
        <f t="shared" si="3"/>
        <v>100</v>
      </c>
      <c r="J51" s="301"/>
    </row>
    <row r="52" spans="1:10">
      <c r="A52" s="116"/>
      <c r="B52" s="235" t="s">
        <v>170</v>
      </c>
      <c r="C52" s="74">
        <v>203299987.60000011</v>
      </c>
      <c r="D52" s="149">
        <v>183833811.0889</v>
      </c>
      <c r="E52" s="149">
        <v>183833811.0889</v>
      </c>
      <c r="F52" s="149">
        <v>174555678.94989994</v>
      </c>
      <c r="G52" s="228"/>
      <c r="H52" s="229">
        <f t="shared" si="2"/>
        <v>94.95297840802894</v>
      </c>
      <c r="I52" s="229">
        <f t="shared" si="3"/>
        <v>94.95297840802894</v>
      </c>
      <c r="J52" s="301"/>
    </row>
    <row r="53" spans="1:10">
      <c r="A53" s="116"/>
      <c r="B53" s="235" t="s">
        <v>169</v>
      </c>
      <c r="C53" s="74">
        <v>1032843.0000000003</v>
      </c>
      <c r="D53" s="149">
        <v>1032842.9999999999</v>
      </c>
      <c r="E53" s="149">
        <v>1032842.9999999999</v>
      </c>
      <c r="F53" s="149">
        <v>1032842.9999999999</v>
      </c>
      <c r="G53" s="228"/>
      <c r="H53" s="229">
        <f t="shared" si="2"/>
        <v>100</v>
      </c>
      <c r="I53" s="229">
        <f t="shared" si="3"/>
        <v>100</v>
      </c>
      <c r="J53" s="301"/>
    </row>
    <row r="54" spans="1:10">
      <c r="A54" s="116"/>
      <c r="B54" s="235" t="s">
        <v>494</v>
      </c>
      <c r="C54" s="74">
        <v>19051482.099999987</v>
      </c>
      <c r="D54" s="149">
        <v>19100452.684999995</v>
      </c>
      <c r="E54" s="149">
        <v>19100452.684999995</v>
      </c>
      <c r="F54" s="149">
        <v>19100452.684999995</v>
      </c>
      <c r="G54" s="228"/>
      <c r="H54" s="229">
        <f t="shared" si="2"/>
        <v>100</v>
      </c>
      <c r="I54" s="229">
        <f t="shared" si="3"/>
        <v>100</v>
      </c>
      <c r="J54" s="301"/>
    </row>
    <row r="55" spans="1:10">
      <c r="A55" s="116"/>
      <c r="B55" s="235" t="s">
        <v>226</v>
      </c>
      <c r="C55" s="74">
        <v>31506556.32</v>
      </c>
      <c r="D55" s="149">
        <v>123026960.3832</v>
      </c>
      <c r="E55" s="149">
        <v>123026960.3832</v>
      </c>
      <c r="F55" s="149">
        <v>122933044.64880003</v>
      </c>
      <c r="G55" s="228"/>
      <c r="H55" s="229">
        <f t="shared" si="2"/>
        <v>99.923662476820169</v>
      </c>
      <c r="I55" s="229">
        <f t="shared" si="3"/>
        <v>99.923662476820169</v>
      </c>
      <c r="J55" s="301"/>
    </row>
    <row r="56" spans="1:10" ht="30">
      <c r="A56" s="116"/>
      <c r="B56" s="235" t="s">
        <v>210</v>
      </c>
      <c r="C56" s="74">
        <v>241363390</v>
      </c>
      <c r="D56" s="149">
        <v>238201821.43000001</v>
      </c>
      <c r="E56" s="149">
        <v>238201821.43000001</v>
      </c>
      <c r="F56" s="149">
        <v>236077921.39999998</v>
      </c>
      <c r="G56" s="228"/>
      <c r="H56" s="229">
        <f t="shared" si="2"/>
        <v>99.108361129545699</v>
      </c>
      <c r="I56" s="229">
        <f t="shared" si="3"/>
        <v>99.108361129545699</v>
      </c>
      <c r="J56" s="301"/>
    </row>
    <row r="57" spans="1:10">
      <c r="A57" s="116"/>
      <c r="B57" s="235" t="s">
        <v>495</v>
      </c>
      <c r="C57" s="74">
        <v>1829522833</v>
      </c>
      <c r="D57" s="149">
        <v>2411869714.6999998</v>
      </c>
      <c r="E57" s="149">
        <v>2411869714.6999998</v>
      </c>
      <c r="F57" s="149">
        <v>2363788727.1999998</v>
      </c>
      <c r="G57" s="228"/>
      <c r="H57" s="229">
        <f t="shared" si="2"/>
        <v>98.006484877398094</v>
      </c>
      <c r="I57" s="229">
        <f t="shared" si="3"/>
        <v>98.006484877398094</v>
      </c>
      <c r="J57" s="301"/>
    </row>
    <row r="58" spans="1:10">
      <c r="A58" s="116"/>
      <c r="B58" s="235" t="s">
        <v>159</v>
      </c>
      <c r="C58" s="74">
        <v>4855275740.0499992</v>
      </c>
      <c r="D58" s="149">
        <v>5571821018.5699997</v>
      </c>
      <c r="E58" s="149">
        <v>5571821018.5699997</v>
      </c>
      <c r="F58" s="149">
        <v>5275864697.3300018</v>
      </c>
      <c r="G58" s="228"/>
      <c r="H58" s="229">
        <f t="shared" si="2"/>
        <v>94.688337614334301</v>
      </c>
      <c r="I58" s="229">
        <f t="shared" si="3"/>
        <v>94.688337614334301</v>
      </c>
      <c r="J58" s="301"/>
    </row>
    <row r="59" spans="1:10" ht="30">
      <c r="A59" s="116"/>
      <c r="B59" s="235" t="s">
        <v>580</v>
      </c>
      <c r="C59" s="74">
        <v>67051754.640000015</v>
      </c>
      <c r="D59" s="149">
        <v>62838780.343199998</v>
      </c>
      <c r="E59" s="149">
        <v>62838780.343199998</v>
      </c>
      <c r="F59" s="149">
        <v>62007207.897600025</v>
      </c>
      <c r="G59" s="228"/>
      <c r="H59" s="229">
        <f t="shared" si="2"/>
        <v>98.676657247231319</v>
      </c>
      <c r="I59" s="229">
        <f t="shared" si="3"/>
        <v>98.676657247231319</v>
      </c>
      <c r="J59" s="301"/>
    </row>
    <row r="60" spans="1:10">
      <c r="A60" s="116"/>
      <c r="B60" s="235" t="s">
        <v>224</v>
      </c>
      <c r="C60" s="149">
        <v>607344760.23386109</v>
      </c>
      <c r="D60" s="149">
        <v>568756408.32540274</v>
      </c>
      <c r="E60" s="149">
        <v>568756408.32540274</v>
      </c>
      <c r="F60" s="149">
        <v>553676378.20745397</v>
      </c>
      <c r="G60" s="105"/>
      <c r="H60" s="229">
        <f t="shared" si="2"/>
        <v>97.348596007498344</v>
      </c>
      <c r="I60" s="229">
        <f t="shared" si="3"/>
        <v>97.348596007498344</v>
      </c>
      <c r="J60" s="301"/>
    </row>
    <row r="61" spans="1:10">
      <c r="A61" s="116"/>
      <c r="B61" s="235" t="s">
        <v>223</v>
      </c>
      <c r="C61" s="149">
        <v>2049563791</v>
      </c>
      <c r="D61" s="149">
        <v>2049563791</v>
      </c>
      <c r="E61" s="149">
        <v>2049563791</v>
      </c>
      <c r="F61" s="149">
        <v>1966692209.7600005</v>
      </c>
      <c r="G61" s="105"/>
      <c r="H61" s="229">
        <f t="shared" si="2"/>
        <v>95.956623472569945</v>
      </c>
      <c r="I61" s="229">
        <f t="shared" si="3"/>
        <v>95.956623472569945</v>
      </c>
      <c r="J61" s="301"/>
    </row>
    <row r="62" spans="1:10">
      <c r="A62" s="116"/>
      <c r="B62" s="235" t="s">
        <v>274</v>
      </c>
      <c r="C62" s="149">
        <v>33903126368.150002</v>
      </c>
      <c r="D62" s="149">
        <v>34003775562.275169</v>
      </c>
      <c r="E62" s="149">
        <v>34003775562.275169</v>
      </c>
      <c r="F62" s="149">
        <v>33626182663.172436</v>
      </c>
      <c r="G62" s="105"/>
      <c r="H62" s="229">
        <f t="shared" si="2"/>
        <v>98.889555960010384</v>
      </c>
      <c r="I62" s="229">
        <f t="shared" si="3"/>
        <v>98.889555960010384</v>
      </c>
      <c r="J62" s="301"/>
    </row>
    <row r="63" spans="1:10">
      <c r="A63" s="116"/>
      <c r="B63" s="235" t="s">
        <v>222</v>
      </c>
      <c r="C63" s="149">
        <v>622027674.72000086</v>
      </c>
      <c r="D63" s="149">
        <v>609395221.79280066</v>
      </c>
      <c r="E63" s="149">
        <v>609395221.79280066</v>
      </c>
      <c r="F63" s="149">
        <v>606164788.87920046</v>
      </c>
      <c r="G63" s="105"/>
      <c r="H63" s="229">
        <f t="shared" si="2"/>
        <v>99.469895266967058</v>
      </c>
      <c r="I63" s="229">
        <f t="shared" si="3"/>
        <v>99.469895266967058</v>
      </c>
      <c r="J63" s="301"/>
    </row>
    <row r="64" spans="1:10">
      <c r="A64" s="295" t="s">
        <v>493</v>
      </c>
      <c r="B64" s="234"/>
      <c r="C64" s="75">
        <f>SUM(C65:C65)</f>
        <v>999999.99</v>
      </c>
      <c r="D64" s="75">
        <f>SUM(D65:D65)</f>
        <v>2914109.03</v>
      </c>
      <c r="E64" s="75">
        <f>SUM(E65:E65)</f>
        <v>2914109.03</v>
      </c>
      <c r="F64" s="75">
        <f>SUM(F65:F65)</f>
        <v>2229153.84</v>
      </c>
      <c r="G64" s="105"/>
      <c r="H64" s="106">
        <f t="shared" si="2"/>
        <v>76.495210613310519</v>
      </c>
      <c r="I64" s="106">
        <f t="shared" si="3"/>
        <v>76.495210613310519</v>
      </c>
      <c r="J64" s="301"/>
    </row>
    <row r="65" spans="1:10">
      <c r="A65" s="116"/>
      <c r="B65" s="235" t="s">
        <v>220</v>
      </c>
      <c r="C65" s="149">
        <v>999999.99</v>
      </c>
      <c r="D65" s="149">
        <v>2914109.03</v>
      </c>
      <c r="E65" s="74">
        <v>2914109.03</v>
      </c>
      <c r="F65" s="74">
        <v>2229153.84</v>
      </c>
      <c r="G65" s="105"/>
      <c r="H65" s="229">
        <f t="shared" si="2"/>
        <v>76.495210613310519</v>
      </c>
      <c r="I65" s="229">
        <f t="shared" si="3"/>
        <v>76.495210613310519</v>
      </c>
      <c r="J65" s="301"/>
    </row>
    <row r="66" spans="1:10">
      <c r="A66" s="295" t="s">
        <v>75</v>
      </c>
      <c r="B66" s="234"/>
      <c r="C66" s="75">
        <f>SUM(C67:C70)</f>
        <v>95016519.612163678</v>
      </c>
      <c r="D66" s="75">
        <f>SUM(D67:D70)</f>
        <v>95432155.444195002</v>
      </c>
      <c r="E66" s="75">
        <f>SUM(E67:E70)</f>
        <v>95432155.444195002</v>
      </c>
      <c r="F66" s="75">
        <f>SUM(F67:F70)</f>
        <v>94621112.480521917</v>
      </c>
      <c r="G66" s="105"/>
      <c r="H66" s="106">
        <f t="shared" si="2"/>
        <v>99.150136597147963</v>
      </c>
      <c r="I66" s="106">
        <f t="shared" si="3"/>
        <v>99.150136597147963</v>
      </c>
      <c r="J66" s="301"/>
    </row>
    <row r="67" spans="1:10">
      <c r="A67" s="116"/>
      <c r="B67" s="235" t="s">
        <v>203</v>
      </c>
      <c r="C67" s="149">
        <v>1770145</v>
      </c>
      <c r="D67" s="149">
        <v>3752916.3000000003</v>
      </c>
      <c r="E67" s="149">
        <v>3752916.3000000003</v>
      </c>
      <c r="F67" s="149">
        <v>3265125.37</v>
      </c>
      <c r="G67" s="105"/>
      <c r="H67" s="229">
        <f t="shared" si="2"/>
        <v>87.002349879212588</v>
      </c>
      <c r="I67" s="229">
        <f t="shared" si="3"/>
        <v>87.002349879212588</v>
      </c>
      <c r="J67" s="301"/>
    </row>
    <row r="68" spans="1:10">
      <c r="A68" s="116"/>
      <c r="B68" s="235" t="s">
        <v>489</v>
      </c>
      <c r="C68" s="149">
        <v>66104269.000054494</v>
      </c>
      <c r="D68" s="149">
        <v>64147206.900000013</v>
      </c>
      <c r="E68" s="149">
        <v>64147206.900000013</v>
      </c>
      <c r="F68" s="149">
        <v>64146182.900000021</v>
      </c>
      <c r="G68" s="105"/>
      <c r="H68" s="229">
        <f t="shared" si="2"/>
        <v>99.998403671727147</v>
      </c>
      <c r="I68" s="229">
        <f t="shared" si="3"/>
        <v>99.998403671727147</v>
      </c>
      <c r="J68" s="301"/>
    </row>
    <row r="69" spans="1:10">
      <c r="A69" s="116"/>
      <c r="B69" s="235" t="s">
        <v>485</v>
      </c>
      <c r="C69" s="149">
        <v>390488.00184384</v>
      </c>
      <c r="D69" s="149">
        <v>127374.1878431228</v>
      </c>
      <c r="E69" s="149">
        <v>127374.1878431228</v>
      </c>
      <c r="F69" s="149">
        <v>127374.1878431228</v>
      </c>
      <c r="G69" s="105"/>
      <c r="H69" s="229">
        <f t="shared" si="2"/>
        <v>100</v>
      </c>
      <c r="I69" s="229">
        <f t="shared" si="3"/>
        <v>100</v>
      </c>
      <c r="J69" s="301"/>
    </row>
    <row r="70" spans="1:10" ht="30">
      <c r="A70" s="116"/>
      <c r="B70" s="235" t="s">
        <v>487</v>
      </c>
      <c r="C70" s="149">
        <v>26751617.610265348</v>
      </c>
      <c r="D70" s="149">
        <v>27404658.056351863</v>
      </c>
      <c r="E70" s="74">
        <v>27404658.056351863</v>
      </c>
      <c r="F70" s="74">
        <v>27082430.022678759</v>
      </c>
      <c r="G70" s="105"/>
      <c r="H70" s="229">
        <f t="shared" si="2"/>
        <v>98.824185169504716</v>
      </c>
      <c r="I70" s="229">
        <f t="shared" si="3"/>
        <v>98.824185169504716</v>
      </c>
      <c r="J70" s="301"/>
    </row>
    <row r="71" spans="1:10">
      <c r="A71" s="295" t="s">
        <v>164</v>
      </c>
      <c r="B71" s="234"/>
      <c r="C71" s="75">
        <f>SUM(C72)</f>
        <v>5487673254.4463997</v>
      </c>
      <c r="D71" s="75">
        <f>SUM(D72)</f>
        <v>5487673254.4463997</v>
      </c>
      <c r="E71" s="75">
        <f>SUM(E72)</f>
        <v>5487673254.4463997</v>
      </c>
      <c r="F71" s="75">
        <f>SUM(F72)</f>
        <v>5487673254.4463997</v>
      </c>
      <c r="G71" s="105"/>
      <c r="H71" s="106">
        <f t="shared" si="2"/>
        <v>100</v>
      </c>
      <c r="I71" s="106">
        <f t="shared" si="3"/>
        <v>100</v>
      </c>
      <c r="J71" s="301"/>
    </row>
    <row r="72" spans="1:10">
      <c r="A72" s="116"/>
      <c r="B72" s="235" t="s">
        <v>218</v>
      </c>
      <c r="C72" s="149">
        <v>5487673254.4463997</v>
      </c>
      <c r="D72" s="149">
        <v>5487673254.4463997</v>
      </c>
      <c r="E72" s="149">
        <v>5487673254.4463997</v>
      </c>
      <c r="F72" s="149">
        <v>5487673254.4463997</v>
      </c>
      <c r="G72" s="105"/>
      <c r="H72" s="229">
        <f t="shared" si="2"/>
        <v>100</v>
      </c>
      <c r="I72" s="229">
        <f t="shared" si="3"/>
        <v>100</v>
      </c>
      <c r="J72" s="301"/>
    </row>
    <row r="73" spans="1:10">
      <c r="A73" s="295" t="s">
        <v>162</v>
      </c>
      <c r="B73" s="234"/>
      <c r="C73" s="75">
        <f>SUM(C74:C81)</f>
        <v>51375904441.663689</v>
      </c>
      <c r="D73" s="75">
        <f>SUM(D74:D81)</f>
        <v>43012440261.714325</v>
      </c>
      <c r="E73" s="75">
        <f>SUM(E74:E81)</f>
        <v>43012440261.714325</v>
      </c>
      <c r="F73" s="75">
        <f>SUM(F74:F81)</f>
        <v>42855052346.282074</v>
      </c>
      <c r="G73" s="105"/>
      <c r="H73" s="106">
        <f t="shared" si="2"/>
        <v>99.63408745359574</v>
      </c>
      <c r="I73" s="106">
        <f t="shared" si="3"/>
        <v>99.63408745359574</v>
      </c>
      <c r="J73" s="301"/>
    </row>
    <row r="74" spans="1:10">
      <c r="A74" s="116"/>
      <c r="B74" s="235" t="s">
        <v>217</v>
      </c>
      <c r="C74" s="149">
        <v>1050397051.6493218</v>
      </c>
      <c r="D74" s="149">
        <v>1182510885.5325212</v>
      </c>
      <c r="E74" s="149">
        <v>1182510885.5325212</v>
      </c>
      <c r="F74" s="149">
        <v>1182510885.5325212</v>
      </c>
      <c r="G74" s="105"/>
      <c r="H74" s="229">
        <f t="shared" si="2"/>
        <v>100</v>
      </c>
      <c r="I74" s="229">
        <f t="shared" si="3"/>
        <v>100</v>
      </c>
      <c r="J74" s="301"/>
    </row>
    <row r="75" spans="1:10">
      <c r="A75" s="116"/>
      <c r="B75" s="235" t="s">
        <v>216</v>
      </c>
      <c r="C75" s="149">
        <v>8200000</v>
      </c>
      <c r="D75" s="149">
        <v>1179099.8</v>
      </c>
      <c r="E75" s="149">
        <v>1179099.8</v>
      </c>
      <c r="F75" s="149">
        <v>1173183.7439999999</v>
      </c>
      <c r="G75" s="105"/>
      <c r="H75" s="229">
        <f t="shared" si="2"/>
        <v>99.498256551311428</v>
      </c>
      <c r="I75" s="229">
        <f t="shared" si="3"/>
        <v>99.498256551311428</v>
      </c>
      <c r="J75" s="301"/>
    </row>
    <row r="76" spans="1:10" ht="30">
      <c r="A76" s="116"/>
      <c r="B76" s="235" t="s">
        <v>264</v>
      </c>
      <c r="C76" s="149">
        <v>1249288129.2283998</v>
      </c>
      <c r="D76" s="149">
        <v>1249288129.2283998</v>
      </c>
      <c r="E76" s="149">
        <v>1249288129.2283998</v>
      </c>
      <c r="F76" s="149">
        <v>1249288129.2283998</v>
      </c>
      <c r="G76" s="105"/>
      <c r="H76" s="229">
        <f t="shared" ref="H76:H91" si="4">IF(F76=0,"n.a.",IF(D76=0,"n.a.",(F76/D76)*100))</f>
        <v>100</v>
      </c>
      <c r="I76" s="229">
        <f t="shared" ref="I76:I91" si="5">IF(F76=0,"n.a.",IF(E76=0,"n.a.",(F76/E76)*100))</f>
        <v>100</v>
      </c>
      <c r="J76" s="301"/>
    </row>
    <row r="77" spans="1:10" ht="30">
      <c r="A77" s="116"/>
      <c r="B77" s="235" t="s">
        <v>214</v>
      </c>
      <c r="C77" s="149">
        <v>29201801.814920701</v>
      </c>
      <c r="D77" s="149">
        <v>653109.47531613079</v>
      </c>
      <c r="E77" s="149">
        <v>653109.47531613079</v>
      </c>
      <c r="F77" s="149">
        <v>518331.15865034988</v>
      </c>
      <c r="G77" s="105"/>
      <c r="H77" s="229">
        <f t="shared" si="4"/>
        <v>79.363594962308142</v>
      </c>
      <c r="I77" s="229">
        <f t="shared" si="5"/>
        <v>79.363594962308142</v>
      </c>
      <c r="J77" s="301"/>
    </row>
    <row r="78" spans="1:10">
      <c r="A78" s="116"/>
      <c r="B78" s="235" t="s">
        <v>213</v>
      </c>
      <c r="C78" s="149">
        <v>87060320.640000015</v>
      </c>
      <c r="D78" s="149">
        <v>115134008.33590001</v>
      </c>
      <c r="E78" s="149">
        <v>115134008.33590001</v>
      </c>
      <c r="F78" s="149">
        <v>104943067.66010001</v>
      </c>
      <c r="G78" s="105"/>
      <c r="H78" s="229">
        <f t="shared" si="4"/>
        <v>91.148626871333931</v>
      </c>
      <c r="I78" s="229">
        <f t="shared" si="5"/>
        <v>91.148626871333931</v>
      </c>
      <c r="J78" s="301"/>
    </row>
    <row r="79" spans="1:10">
      <c r="A79" s="116"/>
      <c r="B79" s="235" t="s">
        <v>212</v>
      </c>
      <c r="C79" s="149">
        <v>187332821.80000001</v>
      </c>
      <c r="D79" s="149">
        <v>263827296.79999992</v>
      </c>
      <c r="E79" s="149">
        <v>263827296.79999992</v>
      </c>
      <c r="F79" s="149">
        <v>248888693.21399999</v>
      </c>
      <c r="G79" s="105"/>
      <c r="H79" s="229">
        <f t="shared" si="4"/>
        <v>94.337733901232951</v>
      </c>
      <c r="I79" s="229">
        <f t="shared" si="5"/>
        <v>94.337733901232951</v>
      </c>
      <c r="J79" s="301"/>
    </row>
    <row r="80" spans="1:10" ht="30">
      <c r="A80" s="116"/>
      <c r="B80" s="235" t="s">
        <v>210</v>
      </c>
      <c r="C80" s="149">
        <v>3712739057.1599989</v>
      </c>
      <c r="D80" s="149">
        <v>3354798896.7822003</v>
      </c>
      <c r="E80" s="149">
        <v>3354798896.7822003</v>
      </c>
      <c r="F80" s="149">
        <v>3274514761.9043994</v>
      </c>
      <c r="G80" s="105"/>
      <c r="H80" s="229">
        <f t="shared" si="4"/>
        <v>97.606886810568398</v>
      </c>
      <c r="I80" s="229">
        <f t="shared" si="5"/>
        <v>97.606886810568398</v>
      </c>
      <c r="J80" s="301"/>
    </row>
    <row r="81" spans="1:10">
      <c r="A81" s="116"/>
      <c r="B81" s="235" t="s">
        <v>159</v>
      </c>
      <c r="C81" s="149">
        <v>45051685259.371048</v>
      </c>
      <c r="D81" s="149">
        <v>36845048835.759987</v>
      </c>
      <c r="E81" s="149">
        <v>36845048835.759987</v>
      </c>
      <c r="F81" s="149">
        <v>36793215293.840004</v>
      </c>
      <c r="G81" s="105"/>
      <c r="H81" s="229">
        <f t="shared" si="4"/>
        <v>99.859320197535808</v>
      </c>
      <c r="I81" s="229">
        <f t="shared" si="5"/>
        <v>99.859320197535808</v>
      </c>
      <c r="J81" s="301"/>
    </row>
    <row r="82" spans="1:10">
      <c r="A82" s="295" t="s">
        <v>633</v>
      </c>
      <c r="B82" s="234"/>
      <c r="C82" s="75">
        <f>SUM(C83:C83)</f>
        <v>6904520</v>
      </c>
      <c r="D82" s="75">
        <f>SUM(D83:D83)</f>
        <v>6904520.0000000009</v>
      </c>
      <c r="E82" s="75">
        <f>SUM(E83:E83)</f>
        <v>6904520.0000000009</v>
      </c>
      <c r="F82" s="75">
        <f>SUM(F83:F83)</f>
        <v>6904520.0000000009</v>
      </c>
      <c r="G82" s="105"/>
      <c r="H82" s="106">
        <f t="shared" si="4"/>
        <v>100</v>
      </c>
      <c r="I82" s="106">
        <f t="shared" si="5"/>
        <v>100</v>
      </c>
      <c r="J82" s="301"/>
    </row>
    <row r="83" spans="1:10" ht="30">
      <c r="A83" s="116"/>
      <c r="B83" s="235" t="s">
        <v>474</v>
      </c>
      <c r="C83" s="149">
        <v>6904520</v>
      </c>
      <c r="D83" s="149">
        <v>6904520.0000000009</v>
      </c>
      <c r="E83" s="149">
        <v>6904520.0000000009</v>
      </c>
      <c r="F83" s="149">
        <v>6904520.0000000009</v>
      </c>
      <c r="G83" s="105"/>
      <c r="H83" s="229">
        <f t="shared" si="4"/>
        <v>100</v>
      </c>
      <c r="I83" s="229">
        <f t="shared" si="5"/>
        <v>100</v>
      </c>
      <c r="J83" s="301"/>
    </row>
    <row r="84" spans="1:10" ht="30" customHeight="1">
      <c r="A84" s="295" t="s">
        <v>158</v>
      </c>
      <c r="B84" s="300"/>
      <c r="C84" s="75">
        <f>SUM(C85:C93)</f>
        <v>39614383548</v>
      </c>
      <c r="D84" s="75">
        <f>SUM(D85:D93)</f>
        <v>36903081234.449982</v>
      </c>
      <c r="E84" s="75">
        <f>SUM(E85:E93)</f>
        <v>36903081234.449982</v>
      </c>
      <c r="F84" s="75">
        <f>SUM(F85:F93)</f>
        <v>36455936368.419991</v>
      </c>
      <c r="G84" s="104">
        <f>SUM(G85:G93)</f>
        <v>0</v>
      </c>
      <c r="H84" s="106">
        <f t="shared" si="4"/>
        <v>98.788326472824252</v>
      </c>
      <c r="I84" s="106">
        <f t="shared" si="5"/>
        <v>98.788326472824252</v>
      </c>
      <c r="J84" s="301"/>
    </row>
    <row r="85" spans="1:10">
      <c r="A85" s="116"/>
      <c r="B85" s="235" t="s">
        <v>579</v>
      </c>
      <c r="C85" s="149">
        <v>38374973704</v>
      </c>
      <c r="D85" s="149">
        <v>35136036055.699982</v>
      </c>
      <c r="E85" s="149">
        <v>35136036055.699982</v>
      </c>
      <c r="F85" s="149">
        <v>34756511113.639984</v>
      </c>
      <c r="G85" s="105"/>
      <c r="H85" s="229">
        <f t="shared" si="4"/>
        <v>98.919841323425473</v>
      </c>
      <c r="I85" s="229">
        <f t="shared" si="5"/>
        <v>98.919841323425473</v>
      </c>
      <c r="J85" s="301"/>
    </row>
    <row r="86" spans="1:10">
      <c r="A86" s="116"/>
      <c r="B86" s="235" t="s">
        <v>157</v>
      </c>
      <c r="C86" s="149">
        <v>1084893684</v>
      </c>
      <c r="D86" s="149">
        <v>1211052642.1899996</v>
      </c>
      <c r="E86" s="149">
        <v>1211052642.1899996</v>
      </c>
      <c r="F86" s="149">
        <v>1188517262.6899996</v>
      </c>
      <c r="G86" s="105"/>
      <c r="H86" s="229">
        <f t="shared" si="4"/>
        <v>98.1391907572863</v>
      </c>
      <c r="I86" s="229">
        <f t="shared" si="5"/>
        <v>98.1391907572863</v>
      </c>
      <c r="J86" s="301"/>
    </row>
    <row r="87" spans="1:10" ht="16.5" customHeight="1">
      <c r="A87" s="116"/>
      <c r="B87" s="235" t="s">
        <v>586</v>
      </c>
      <c r="C87" s="149">
        <v>0</v>
      </c>
      <c r="D87" s="149">
        <v>313850597.38</v>
      </c>
      <c r="E87" s="149">
        <v>313850597.38</v>
      </c>
      <c r="F87" s="149">
        <v>268797051.91000003</v>
      </c>
      <c r="G87" s="105"/>
      <c r="H87" s="229">
        <f t="shared" si="4"/>
        <v>85.644906893246855</v>
      </c>
      <c r="I87" s="229">
        <f t="shared" si="5"/>
        <v>85.644906893246855</v>
      </c>
      <c r="J87" s="301"/>
    </row>
    <row r="88" spans="1:10">
      <c r="A88" s="116"/>
      <c r="B88" s="235" t="s">
        <v>179</v>
      </c>
      <c r="C88" s="149">
        <v>0</v>
      </c>
      <c r="D88" s="149">
        <v>3943920.29</v>
      </c>
      <c r="E88" s="149">
        <v>3943920.29</v>
      </c>
      <c r="F88" s="149">
        <v>3912921.29</v>
      </c>
      <c r="G88" s="105"/>
      <c r="H88" s="229">
        <f t="shared" si="4"/>
        <v>99.214005412873092</v>
      </c>
      <c r="I88" s="229">
        <f t="shared" si="5"/>
        <v>99.214005412873092</v>
      </c>
      <c r="J88" s="301"/>
    </row>
    <row r="89" spans="1:10">
      <c r="A89" s="116"/>
      <c r="B89" s="235" t="s">
        <v>178</v>
      </c>
      <c r="C89" s="149">
        <v>0</v>
      </c>
      <c r="D89" s="149">
        <v>18361307.869999994</v>
      </c>
      <c r="E89" s="149">
        <v>18361307.869999994</v>
      </c>
      <c r="F89" s="149">
        <v>18361307.869999994</v>
      </c>
      <c r="G89" s="105"/>
      <c r="H89" s="229">
        <f t="shared" si="4"/>
        <v>100</v>
      </c>
      <c r="I89" s="229">
        <f t="shared" si="5"/>
        <v>100</v>
      </c>
      <c r="J89" s="301"/>
    </row>
    <row r="90" spans="1:10">
      <c r="A90" s="116"/>
      <c r="B90" s="235" t="s">
        <v>177</v>
      </c>
      <c r="C90" s="149">
        <v>0</v>
      </c>
      <c r="D90" s="149">
        <v>41089342.630000003</v>
      </c>
      <c r="E90" s="149">
        <v>41089342.630000003</v>
      </c>
      <c r="F90" s="149">
        <v>41089342.630000003</v>
      </c>
      <c r="G90" s="105"/>
      <c r="H90" s="229">
        <f t="shared" si="4"/>
        <v>100</v>
      </c>
      <c r="I90" s="229">
        <f t="shared" si="5"/>
        <v>100</v>
      </c>
      <c r="J90" s="301"/>
    </row>
    <row r="91" spans="1:10">
      <c r="A91" s="116"/>
      <c r="B91" s="235" t="s">
        <v>232</v>
      </c>
      <c r="C91" s="149">
        <v>0</v>
      </c>
      <c r="D91" s="149">
        <v>12343265.150000004</v>
      </c>
      <c r="E91" s="149">
        <v>12343265.150000004</v>
      </c>
      <c r="F91" s="149">
        <v>12343265.150000004</v>
      </c>
      <c r="G91" s="105"/>
      <c r="H91" s="229">
        <f t="shared" si="4"/>
        <v>100</v>
      </c>
      <c r="I91" s="229">
        <f t="shared" si="5"/>
        <v>100</v>
      </c>
      <c r="J91" s="301"/>
    </row>
    <row r="92" spans="1:10">
      <c r="A92" s="116"/>
      <c r="B92" s="235" t="s">
        <v>142</v>
      </c>
      <c r="C92" s="149">
        <v>0</v>
      </c>
      <c r="D92" s="149">
        <v>11887943.240000002</v>
      </c>
      <c r="E92" s="149">
        <v>11887943.240000002</v>
      </c>
      <c r="F92" s="149">
        <v>11887943.240000002</v>
      </c>
      <c r="G92" s="105"/>
      <c r="H92" s="106"/>
      <c r="I92" s="106"/>
      <c r="J92" s="301"/>
    </row>
    <row r="93" spans="1:10">
      <c r="A93" s="116"/>
      <c r="B93" s="235" t="s">
        <v>578</v>
      </c>
      <c r="C93" s="149">
        <v>154516160</v>
      </c>
      <c r="D93" s="149">
        <v>154516160</v>
      </c>
      <c r="E93" s="149">
        <v>154516160</v>
      </c>
      <c r="F93" s="149">
        <v>154516160</v>
      </c>
      <c r="G93" s="105"/>
      <c r="H93" s="229">
        <f t="shared" ref="H93:H114" si="6">IF(F93=0,"n.a.",IF(D93=0,"n.a.",(F93/D93)*100))</f>
        <v>100</v>
      </c>
      <c r="I93" s="229">
        <f t="shared" ref="I93:I114" si="7">IF(F93=0,"n.a.",IF(E93=0,"n.a.",(F93/E93)*100))</f>
        <v>100</v>
      </c>
      <c r="J93" s="301"/>
    </row>
    <row r="94" spans="1:10" ht="30.75" customHeight="1">
      <c r="A94" s="295" t="s">
        <v>156</v>
      </c>
      <c r="B94" s="300"/>
      <c r="C94" s="75">
        <f>SUM(C95:C104)</f>
        <v>416039972428.72662</v>
      </c>
      <c r="D94" s="75">
        <f>SUM(D95:D104)</f>
        <v>423429599456.06909</v>
      </c>
      <c r="E94" s="75">
        <f>SUM(E95:E104)</f>
        <v>423429599456.06909</v>
      </c>
      <c r="F94" s="75">
        <f>SUM(F95:F104)</f>
        <v>423429599456.06909</v>
      </c>
      <c r="G94" s="104">
        <f>SUM(G95:G104)</f>
        <v>0</v>
      </c>
      <c r="H94" s="106">
        <f t="shared" si="6"/>
        <v>100</v>
      </c>
      <c r="I94" s="106">
        <f t="shared" si="7"/>
        <v>100</v>
      </c>
      <c r="J94" s="301"/>
    </row>
    <row r="95" spans="1:10">
      <c r="A95" s="116"/>
      <c r="B95" s="235" t="s">
        <v>149</v>
      </c>
      <c r="C95" s="149">
        <v>345144368.37999964</v>
      </c>
      <c r="D95" s="149">
        <v>296782293.00439966</v>
      </c>
      <c r="E95" s="149">
        <v>296782293.00439966</v>
      </c>
      <c r="F95" s="149">
        <v>296782293.00439966</v>
      </c>
      <c r="G95" s="105"/>
      <c r="H95" s="229">
        <f t="shared" si="6"/>
        <v>100</v>
      </c>
      <c r="I95" s="229">
        <f t="shared" si="7"/>
        <v>100</v>
      </c>
      <c r="J95" s="301"/>
    </row>
    <row r="96" spans="1:10">
      <c r="A96" s="116"/>
      <c r="B96" s="235" t="s">
        <v>147</v>
      </c>
      <c r="C96" s="149">
        <v>4429441041</v>
      </c>
      <c r="D96" s="149">
        <v>4526576290.4100008</v>
      </c>
      <c r="E96" s="149">
        <v>4526576290.4100008</v>
      </c>
      <c r="F96" s="149">
        <v>4526576290.4100008</v>
      </c>
      <c r="G96" s="105"/>
      <c r="H96" s="229">
        <f t="shared" si="6"/>
        <v>100</v>
      </c>
      <c r="I96" s="229">
        <f t="shared" si="7"/>
        <v>100</v>
      </c>
      <c r="J96" s="301"/>
    </row>
    <row r="97" spans="1:10">
      <c r="A97" s="116"/>
      <c r="B97" s="235" t="s">
        <v>254</v>
      </c>
      <c r="C97" s="149">
        <v>8597340938.6619987</v>
      </c>
      <c r="D97" s="149">
        <v>8588743597.6299982</v>
      </c>
      <c r="E97" s="149">
        <v>8588743597.6299982</v>
      </c>
      <c r="F97" s="149">
        <v>8588743597.6299982</v>
      </c>
      <c r="G97" s="105"/>
      <c r="H97" s="229">
        <f t="shared" si="6"/>
        <v>100</v>
      </c>
      <c r="I97" s="229">
        <f t="shared" si="7"/>
        <v>100</v>
      </c>
      <c r="J97" s="301"/>
    </row>
    <row r="98" spans="1:10">
      <c r="A98" s="116"/>
      <c r="B98" s="235" t="s">
        <v>150</v>
      </c>
      <c r="C98" s="149">
        <v>8165890806</v>
      </c>
      <c r="D98" s="149">
        <v>8157724915</v>
      </c>
      <c r="E98" s="149">
        <v>8157724915</v>
      </c>
      <c r="F98" s="149">
        <v>8157724915</v>
      </c>
      <c r="G98" s="105"/>
      <c r="H98" s="229">
        <f t="shared" si="6"/>
        <v>100</v>
      </c>
      <c r="I98" s="229">
        <f t="shared" si="7"/>
        <v>100</v>
      </c>
      <c r="J98" s="301"/>
    </row>
    <row r="99" spans="1:10">
      <c r="A99" s="116"/>
      <c r="B99" s="235" t="s">
        <v>145</v>
      </c>
      <c r="C99" s="149">
        <v>602234447</v>
      </c>
      <c r="D99" s="149">
        <v>601632212</v>
      </c>
      <c r="E99" s="149">
        <v>601632212</v>
      </c>
      <c r="F99" s="149">
        <v>601632212</v>
      </c>
      <c r="G99" s="105"/>
      <c r="H99" s="229">
        <f t="shared" si="6"/>
        <v>100</v>
      </c>
      <c r="I99" s="229">
        <f t="shared" si="7"/>
        <v>100</v>
      </c>
      <c r="J99" s="301"/>
    </row>
    <row r="100" spans="1:10">
      <c r="A100" s="116"/>
      <c r="B100" s="235" t="s">
        <v>577</v>
      </c>
      <c r="C100" s="149">
        <v>24902901634.684605</v>
      </c>
      <c r="D100" s="149">
        <v>25462829346.734718</v>
      </c>
      <c r="E100" s="149">
        <v>25462829346.734718</v>
      </c>
      <c r="F100" s="149">
        <v>25462829346.734718</v>
      </c>
      <c r="G100" s="105"/>
      <c r="H100" s="229">
        <f t="shared" si="6"/>
        <v>100</v>
      </c>
      <c r="I100" s="229">
        <f t="shared" si="7"/>
        <v>100</v>
      </c>
      <c r="J100" s="301"/>
    </row>
    <row r="101" spans="1:10">
      <c r="A101" s="116"/>
      <c r="B101" s="235" t="s">
        <v>151</v>
      </c>
      <c r="C101" s="149">
        <v>9683667329</v>
      </c>
      <c r="D101" s="149">
        <v>9673983662</v>
      </c>
      <c r="E101" s="149">
        <v>9673983662</v>
      </c>
      <c r="F101" s="149">
        <v>9673983662</v>
      </c>
      <c r="G101" s="105"/>
      <c r="H101" s="229">
        <f t="shared" si="6"/>
        <v>100</v>
      </c>
      <c r="I101" s="229">
        <f t="shared" si="7"/>
        <v>100</v>
      </c>
      <c r="J101" s="301"/>
    </row>
    <row r="102" spans="1:10">
      <c r="A102" s="116"/>
      <c r="B102" s="235" t="s">
        <v>152</v>
      </c>
      <c r="C102" s="149">
        <v>13458757536</v>
      </c>
      <c r="D102" s="149">
        <v>13445298779</v>
      </c>
      <c r="E102" s="149">
        <v>13445298779</v>
      </c>
      <c r="F102" s="149">
        <v>13445298779</v>
      </c>
      <c r="G102" s="105"/>
      <c r="H102" s="229">
        <f t="shared" si="6"/>
        <v>100</v>
      </c>
      <c r="I102" s="229">
        <f t="shared" si="7"/>
        <v>100</v>
      </c>
      <c r="J102" s="301"/>
    </row>
    <row r="103" spans="1:10">
      <c r="A103" s="116"/>
      <c r="B103" s="235" t="s">
        <v>153</v>
      </c>
      <c r="C103" s="149">
        <v>10749607402</v>
      </c>
      <c r="D103" s="149">
        <v>10738857795</v>
      </c>
      <c r="E103" s="149">
        <v>10738857795</v>
      </c>
      <c r="F103" s="149">
        <v>10738857795</v>
      </c>
      <c r="G103" s="105"/>
      <c r="H103" s="229">
        <f t="shared" si="6"/>
        <v>100</v>
      </c>
      <c r="I103" s="229">
        <f t="shared" si="7"/>
        <v>100</v>
      </c>
      <c r="J103" s="301"/>
    </row>
    <row r="104" spans="1:10">
      <c r="A104" s="116"/>
      <c r="B104" s="235" t="s">
        <v>154</v>
      </c>
      <c r="C104" s="149">
        <v>335104986926</v>
      </c>
      <c r="D104" s="149">
        <v>341937170565.28998</v>
      </c>
      <c r="E104" s="149">
        <v>341937170565.28998</v>
      </c>
      <c r="F104" s="149">
        <v>341937170565.28998</v>
      </c>
      <c r="G104" s="105"/>
      <c r="H104" s="229">
        <f t="shared" si="6"/>
        <v>100</v>
      </c>
      <c r="I104" s="229">
        <f t="shared" si="7"/>
        <v>100</v>
      </c>
      <c r="J104" s="301"/>
    </row>
    <row r="105" spans="1:10">
      <c r="A105" s="295" t="s">
        <v>253</v>
      </c>
      <c r="B105" s="234"/>
      <c r="C105" s="75">
        <f>SUM(C106)</f>
        <v>12609461</v>
      </c>
      <c r="D105" s="75">
        <f>SUM(D106)</f>
        <v>14727418.310000001</v>
      </c>
      <c r="E105" s="75">
        <f>SUM(E106)</f>
        <v>14727418.310000001</v>
      </c>
      <c r="F105" s="75">
        <f>SUM(F106)</f>
        <v>10400825.030000001</v>
      </c>
      <c r="G105" s="105"/>
      <c r="H105" s="106">
        <f t="shared" si="6"/>
        <v>70.622187888407993</v>
      </c>
      <c r="I105" s="106">
        <f t="shared" si="7"/>
        <v>70.622187888407993</v>
      </c>
      <c r="J105" s="301"/>
    </row>
    <row r="106" spans="1:10">
      <c r="A106" s="116"/>
      <c r="B106" s="235" t="s">
        <v>576</v>
      </c>
      <c r="C106" s="149">
        <v>12609461</v>
      </c>
      <c r="D106" s="149">
        <v>14727418.310000001</v>
      </c>
      <c r="E106" s="149">
        <v>14727418.310000001</v>
      </c>
      <c r="F106" s="149">
        <v>10400825.030000001</v>
      </c>
      <c r="G106" s="105"/>
      <c r="H106" s="229">
        <f t="shared" si="6"/>
        <v>70.622187888407993</v>
      </c>
      <c r="I106" s="229">
        <f t="shared" si="7"/>
        <v>70.622187888407993</v>
      </c>
      <c r="J106" s="301"/>
    </row>
    <row r="107" spans="1:10">
      <c r="A107" s="295" t="s">
        <v>466</v>
      </c>
      <c r="B107" s="234"/>
      <c r="C107" s="75">
        <f>SUM(C108)</f>
        <v>6500000</v>
      </c>
      <c r="D107" s="75">
        <f>SUM(D108)</f>
        <v>3391840</v>
      </c>
      <c r="E107" s="75">
        <f>SUM(E108)</f>
        <v>3391840</v>
      </c>
      <c r="F107" s="75">
        <f>SUM(F108)</f>
        <v>3391840</v>
      </c>
      <c r="G107" s="105"/>
      <c r="H107" s="106">
        <f t="shared" si="6"/>
        <v>100</v>
      </c>
      <c r="I107" s="106">
        <f t="shared" si="7"/>
        <v>100</v>
      </c>
      <c r="J107" s="301"/>
    </row>
    <row r="108" spans="1:10" ht="30">
      <c r="A108" s="116"/>
      <c r="B108" s="235" t="s">
        <v>575</v>
      </c>
      <c r="C108" s="149">
        <v>6500000</v>
      </c>
      <c r="D108" s="149">
        <v>3391840</v>
      </c>
      <c r="E108" s="149">
        <v>3391840</v>
      </c>
      <c r="F108" s="149">
        <v>3391840</v>
      </c>
      <c r="G108" s="105"/>
      <c r="H108" s="229">
        <f t="shared" si="6"/>
        <v>100</v>
      </c>
      <c r="I108" s="229">
        <f t="shared" si="7"/>
        <v>100</v>
      </c>
      <c r="J108" s="301"/>
    </row>
    <row r="109" spans="1:10">
      <c r="A109" s="295" t="s">
        <v>144</v>
      </c>
      <c r="B109" s="234"/>
      <c r="C109" s="75">
        <f>SUM(C110)</f>
        <v>1122498830.309998</v>
      </c>
      <c r="D109" s="75">
        <f>SUM(D110)</f>
        <v>1080889885.2499998</v>
      </c>
      <c r="E109" s="75">
        <f>SUM(E110)</f>
        <v>1080889885.2499998</v>
      </c>
      <c r="F109" s="75">
        <f>SUM(F110)</f>
        <v>1069101164.0300002</v>
      </c>
      <c r="G109" s="104">
        <f>SUM(G110)</f>
        <v>0</v>
      </c>
      <c r="H109" s="106">
        <f t="shared" si="6"/>
        <v>98.909350399067435</v>
      </c>
      <c r="I109" s="106">
        <f t="shared" si="7"/>
        <v>98.909350399067435</v>
      </c>
      <c r="J109" s="301"/>
    </row>
    <row r="110" spans="1:10">
      <c r="A110" s="116"/>
      <c r="B110" s="235" t="s">
        <v>143</v>
      </c>
      <c r="C110" s="149">
        <v>1122498830.309998</v>
      </c>
      <c r="D110" s="149">
        <v>1080889885.2499998</v>
      </c>
      <c r="E110" s="149">
        <v>1080889885.2499998</v>
      </c>
      <c r="F110" s="149">
        <v>1069101164.0300002</v>
      </c>
      <c r="G110" s="105"/>
      <c r="H110" s="229">
        <f t="shared" si="6"/>
        <v>98.909350399067435</v>
      </c>
      <c r="I110" s="229">
        <f t="shared" si="7"/>
        <v>98.909350399067435</v>
      </c>
      <c r="J110" s="301"/>
    </row>
    <row r="111" spans="1:10">
      <c r="A111" s="295" t="s">
        <v>121</v>
      </c>
      <c r="B111" s="234"/>
      <c r="C111" s="75">
        <f>SUM(C112:C115)</f>
        <v>94238266.047987893</v>
      </c>
      <c r="D111" s="75">
        <f>SUM(D112:D115)</f>
        <v>99193324.588514939</v>
      </c>
      <c r="E111" s="75">
        <f>SUM(E112:E115)</f>
        <v>99193324.588514939</v>
      </c>
      <c r="F111" s="75">
        <f>SUM(F112:F115)</f>
        <v>92224404.177870259</v>
      </c>
      <c r="G111" s="105"/>
      <c r="H111" s="106">
        <f t="shared" si="6"/>
        <v>92.974405848827075</v>
      </c>
      <c r="I111" s="106">
        <f t="shared" si="7"/>
        <v>92.974405848827075</v>
      </c>
      <c r="J111" s="301"/>
    </row>
    <row r="112" spans="1:10">
      <c r="A112" s="116"/>
      <c r="B112" s="235" t="s">
        <v>459</v>
      </c>
      <c r="C112" s="149">
        <v>60733432.064515665</v>
      </c>
      <c r="D112" s="149">
        <v>73218765.708631814</v>
      </c>
      <c r="E112" s="149">
        <v>73218765.708631814</v>
      </c>
      <c r="F112" s="149">
        <v>66400876.402477972</v>
      </c>
      <c r="G112" s="105"/>
      <c r="H112" s="229">
        <f t="shared" si="6"/>
        <v>90.688330730286978</v>
      </c>
      <c r="I112" s="229">
        <f t="shared" si="7"/>
        <v>90.688330730286978</v>
      </c>
      <c r="J112" s="301"/>
    </row>
    <row r="113" spans="1:10" ht="30">
      <c r="A113" s="116"/>
      <c r="B113" s="235" t="s">
        <v>574</v>
      </c>
      <c r="C113" s="149">
        <v>1646836.7999999998</v>
      </c>
      <c r="D113" s="149">
        <v>2448336.7999999998</v>
      </c>
      <c r="E113" s="149">
        <v>2448336.7999999998</v>
      </c>
      <c r="F113" s="149">
        <v>2448336.7999999998</v>
      </c>
      <c r="G113" s="105"/>
      <c r="H113" s="229">
        <f t="shared" si="6"/>
        <v>100</v>
      </c>
      <c r="I113" s="229">
        <f t="shared" si="7"/>
        <v>100</v>
      </c>
      <c r="J113" s="301"/>
    </row>
    <row r="114" spans="1:10">
      <c r="A114" s="116"/>
      <c r="B114" s="235" t="s">
        <v>573</v>
      </c>
      <c r="C114" s="149">
        <v>940000.06347223197</v>
      </c>
      <c r="D114" s="149">
        <v>1416923.7054831164</v>
      </c>
      <c r="E114" s="149">
        <v>1416923.7054831164</v>
      </c>
      <c r="F114" s="149">
        <v>1408564.4649922876</v>
      </c>
      <c r="G114" s="105"/>
      <c r="H114" s="229">
        <f t="shared" si="6"/>
        <v>99.410043006657247</v>
      </c>
      <c r="I114" s="229">
        <f t="shared" si="7"/>
        <v>99.410043006657247</v>
      </c>
      <c r="J114" s="301"/>
    </row>
    <row r="115" spans="1:10">
      <c r="A115" s="116"/>
      <c r="B115" s="235" t="s">
        <v>572</v>
      </c>
      <c r="C115" s="149">
        <v>30917997.120000001</v>
      </c>
      <c r="D115" s="149">
        <v>22109298.374400001</v>
      </c>
      <c r="E115" s="149">
        <v>22109298.374400001</v>
      </c>
      <c r="F115" s="149">
        <v>21966626.510399997</v>
      </c>
      <c r="G115" s="105"/>
      <c r="H115" s="229"/>
      <c r="I115" s="229"/>
      <c r="J115" s="301"/>
    </row>
    <row r="116" spans="1:10">
      <c r="A116" s="295" t="s">
        <v>110</v>
      </c>
      <c r="B116" s="234"/>
      <c r="C116" s="75">
        <f>SUM(C117:C120)</f>
        <v>91078690942.37999</v>
      </c>
      <c r="D116" s="75">
        <f>SUM(D117:D120)</f>
        <v>93484928396.399506</v>
      </c>
      <c r="E116" s="75">
        <f>SUM(E117:E120)</f>
        <v>93484928396.399506</v>
      </c>
      <c r="F116" s="75">
        <f>SUM(F117:F120)</f>
        <v>92935007289.261368</v>
      </c>
      <c r="G116" s="105"/>
      <c r="H116" s="106">
        <f t="shared" ref="H116:H124" si="8">IF(F116=0,"n.a.",IF(D116=0,"n.a.",(F116/D116)*100))</f>
        <v>99.411754261813911</v>
      </c>
      <c r="I116" s="106">
        <f t="shared" ref="I116:I124" si="9">IF(F116=0,"n.a.",IF(E116=0,"n.a.",(F116/E116)*100))</f>
        <v>99.411754261813911</v>
      </c>
      <c r="J116" s="301"/>
    </row>
    <row r="117" spans="1:10">
      <c r="A117" s="116"/>
      <c r="B117" s="235" t="s">
        <v>140</v>
      </c>
      <c r="C117" s="149">
        <v>75538101468.269989</v>
      </c>
      <c r="D117" s="149">
        <v>79209540285.167999</v>
      </c>
      <c r="E117" s="149">
        <v>79209540285.167999</v>
      </c>
      <c r="F117" s="149">
        <v>79176303683.642593</v>
      </c>
      <c r="G117" s="105"/>
      <c r="H117" s="229">
        <f t="shared" si="8"/>
        <v>99.958039648499735</v>
      </c>
      <c r="I117" s="229">
        <f t="shared" si="9"/>
        <v>99.958039648499735</v>
      </c>
      <c r="J117" s="301"/>
    </row>
    <row r="118" spans="1:10">
      <c r="A118" s="116"/>
      <c r="B118" s="235" t="s">
        <v>571</v>
      </c>
      <c r="C118" s="149">
        <v>707004934.97000039</v>
      </c>
      <c r="D118" s="149">
        <v>636484937.1400001</v>
      </c>
      <c r="E118" s="149">
        <v>636484937.1400001</v>
      </c>
      <c r="F118" s="149">
        <v>624756722.74859834</v>
      </c>
      <c r="G118" s="105"/>
      <c r="H118" s="229">
        <f t="shared" si="8"/>
        <v>98.15734611975239</v>
      </c>
      <c r="I118" s="229">
        <f t="shared" si="9"/>
        <v>98.15734611975239</v>
      </c>
      <c r="J118" s="301"/>
    </row>
    <row r="119" spans="1:10">
      <c r="A119" s="116"/>
      <c r="B119" s="235" t="s">
        <v>141</v>
      </c>
      <c r="C119" s="149">
        <v>2925364567.1400003</v>
      </c>
      <c r="D119" s="149">
        <v>2812694754.0915003</v>
      </c>
      <c r="E119" s="149">
        <v>2812694754.0915003</v>
      </c>
      <c r="F119" s="149">
        <v>2424289011.1101522</v>
      </c>
      <c r="G119" s="105"/>
      <c r="H119" s="229">
        <f t="shared" si="8"/>
        <v>86.190974245735276</v>
      </c>
      <c r="I119" s="229">
        <f t="shared" si="9"/>
        <v>86.190974245735276</v>
      </c>
      <c r="J119" s="301"/>
    </row>
    <row r="120" spans="1:10">
      <c r="A120" s="116"/>
      <c r="B120" s="235" t="s">
        <v>457</v>
      </c>
      <c r="C120" s="149">
        <v>11908219972</v>
      </c>
      <c r="D120" s="149">
        <v>10826208420</v>
      </c>
      <c r="E120" s="149">
        <v>10826208420</v>
      </c>
      <c r="F120" s="149">
        <v>10709657871.760025</v>
      </c>
      <c r="G120" s="105"/>
      <c r="H120" s="229">
        <f t="shared" si="8"/>
        <v>98.923440749351698</v>
      </c>
      <c r="I120" s="229">
        <f t="shared" si="9"/>
        <v>98.923440749351698</v>
      </c>
      <c r="J120" s="301"/>
    </row>
    <row r="121" spans="1:10" ht="30" customHeight="1">
      <c r="A121" s="295" t="s">
        <v>112</v>
      </c>
      <c r="B121" s="300"/>
      <c r="C121" s="75">
        <f>SUM(C122:C124)</f>
        <v>13126632728.770004</v>
      </c>
      <c r="D121" s="75">
        <f>SUM(D122:D124)</f>
        <v>15154132740.44006</v>
      </c>
      <c r="E121" s="75">
        <f>SUM(E122:E124)</f>
        <v>15051161901.330055</v>
      </c>
      <c r="F121" s="75">
        <f>SUM(F122:F124)</f>
        <v>14734048887.909992</v>
      </c>
      <c r="G121" s="105"/>
      <c r="H121" s="106">
        <f t="shared" si="8"/>
        <v>97.227925479304801</v>
      </c>
      <c r="I121" s="106">
        <f t="shared" si="9"/>
        <v>97.893099446415235</v>
      </c>
      <c r="J121" s="301"/>
    </row>
    <row r="122" spans="1:10">
      <c r="A122" s="116"/>
      <c r="B122" s="235" t="s">
        <v>138</v>
      </c>
      <c r="C122" s="149">
        <v>10073968750.540005</v>
      </c>
      <c r="D122" s="149">
        <v>12074262419.050058</v>
      </c>
      <c r="E122" s="149">
        <v>11971291579.940054</v>
      </c>
      <c r="F122" s="149">
        <v>11654178566.519993</v>
      </c>
      <c r="G122" s="105"/>
      <c r="H122" s="229">
        <f t="shared" si="8"/>
        <v>96.520832180462776</v>
      </c>
      <c r="I122" s="229">
        <f t="shared" si="9"/>
        <v>97.351054301012624</v>
      </c>
      <c r="J122" s="301"/>
    </row>
    <row r="123" spans="1:10">
      <c r="A123" s="116"/>
      <c r="B123" s="235" t="s">
        <v>571</v>
      </c>
      <c r="C123" s="149">
        <v>1652411353.9999998</v>
      </c>
      <c r="D123" s="149">
        <v>1741689575</v>
      </c>
      <c r="E123" s="149">
        <v>1741689575</v>
      </c>
      <c r="F123" s="149">
        <v>1741689575</v>
      </c>
      <c r="G123" s="105"/>
      <c r="H123" s="229">
        <f t="shared" si="8"/>
        <v>100</v>
      </c>
      <c r="I123" s="229">
        <f t="shared" si="9"/>
        <v>100</v>
      </c>
      <c r="J123" s="301"/>
    </row>
    <row r="124" spans="1:10" ht="15.75" thickBot="1">
      <c r="A124" s="287"/>
      <c r="B124" s="260" t="s">
        <v>141</v>
      </c>
      <c r="C124" s="247">
        <v>1400252624.23</v>
      </c>
      <c r="D124" s="247">
        <v>1338180746.3900003</v>
      </c>
      <c r="E124" s="247">
        <v>1338180746.3900003</v>
      </c>
      <c r="F124" s="247">
        <v>1338180746.3900003</v>
      </c>
      <c r="G124" s="261"/>
      <c r="H124" s="262">
        <f t="shared" si="8"/>
        <v>100</v>
      </c>
      <c r="I124" s="262">
        <f t="shared" si="9"/>
        <v>100</v>
      </c>
      <c r="J124" s="301"/>
    </row>
    <row r="125" spans="1:10" s="28" customFormat="1" ht="15.75" customHeight="1">
      <c r="A125" s="349" t="s">
        <v>137</v>
      </c>
      <c r="B125" s="349"/>
      <c r="C125" s="349"/>
      <c r="D125" s="349"/>
      <c r="E125" s="349"/>
      <c r="F125" s="349"/>
      <c r="G125" s="349"/>
      <c r="H125" s="349"/>
      <c r="I125" s="349"/>
    </row>
    <row r="126" spans="1:10" s="28" customFormat="1" ht="15.75" customHeight="1">
      <c r="A126" s="347" t="s">
        <v>136</v>
      </c>
      <c r="B126" s="347"/>
      <c r="C126" s="347"/>
      <c r="D126" s="347"/>
      <c r="E126" s="347"/>
      <c r="F126" s="347"/>
      <c r="G126" s="347"/>
      <c r="H126" s="347"/>
      <c r="I126" s="347"/>
    </row>
    <row r="127" spans="1:10" s="28" customFormat="1" ht="30.75" customHeight="1">
      <c r="A127" s="332" t="s">
        <v>612</v>
      </c>
      <c r="B127" s="332"/>
      <c r="C127" s="332"/>
      <c r="D127" s="332"/>
      <c r="E127" s="332"/>
      <c r="F127" s="332"/>
      <c r="G127" s="332"/>
      <c r="H127" s="332"/>
      <c r="I127" s="332"/>
    </row>
    <row r="128" spans="1:10" s="28" customFormat="1" ht="15.75" customHeight="1">
      <c r="A128" s="347" t="s">
        <v>135</v>
      </c>
      <c r="B128" s="347"/>
      <c r="C128" s="347"/>
      <c r="D128" s="347"/>
      <c r="E128" s="347"/>
      <c r="F128" s="347"/>
      <c r="G128" s="347"/>
      <c r="H128" s="347"/>
      <c r="I128" s="347"/>
    </row>
    <row r="129" spans="1:9">
      <c r="A129" s="347"/>
      <c r="B129" s="347"/>
      <c r="C129" s="347"/>
      <c r="D129" s="347"/>
      <c r="E129" s="347"/>
      <c r="F129" s="347"/>
      <c r="G129" s="347"/>
      <c r="H129" s="347"/>
      <c r="I129" s="347"/>
    </row>
  </sheetData>
  <mergeCells count="15">
    <mergeCell ref="A1:C1"/>
    <mergeCell ref="A3:I3"/>
    <mergeCell ref="A5:A8"/>
    <mergeCell ref="B5:B8"/>
    <mergeCell ref="E5:F5"/>
    <mergeCell ref="H5:I6"/>
    <mergeCell ref="C6:C7"/>
    <mergeCell ref="D6:D7"/>
    <mergeCell ref="E6:E7"/>
    <mergeCell ref="A127:I127"/>
    <mergeCell ref="A126:I126"/>
    <mergeCell ref="A128:I128"/>
    <mergeCell ref="A129:I129"/>
    <mergeCell ref="A11:B11"/>
    <mergeCell ref="A125:I125"/>
  </mergeCells>
  <printOptions horizontalCentered="1" verticalCentered="1"/>
  <pageMargins left="0.31496062992125984" right="0.31496062992125984" top="0.55118110236220474" bottom="0.55118110236220474" header="0.31496062992125984" footer="0.31496062992125984"/>
  <pageSetup scale="70" fitToHeight="10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Texto" ma:contentTypeID="0x010100C946AD33B74396428F6A9EEA881A5904" ma:contentTypeVersion="3" ma:contentTypeDescription="Plantilla con formato para texto" ma:contentTypeScope="" ma:versionID="fa2ff23a83fe132675f897780095cf8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b32cfd30b83adf7a282b15aced64ac76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2E5789-E3EC-498C-B975-76290DCEE8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DED709-D574-4675-A423-D405C06D36CC}">
  <ds:schemaRefs>
    <ds:schemaRef ds:uri="http://schemas.microsoft.com/sharepoint/v3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C1ED8F0-EC44-413F-A257-96EDAAEBCFB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15</vt:i4>
      </vt:variant>
    </vt:vector>
  </HeadingPairs>
  <TitlesOfParts>
    <vt:vector size="25" baseType="lpstr">
      <vt:lpstr>Anexo 10</vt:lpstr>
      <vt:lpstr>Anexo 11</vt:lpstr>
      <vt:lpstr>Anexo 12</vt:lpstr>
      <vt:lpstr>Anexo 13</vt:lpstr>
      <vt:lpstr>Anexo 14</vt:lpstr>
      <vt:lpstr>Anexo 15</vt:lpstr>
      <vt:lpstr>Anexo 16 </vt:lpstr>
      <vt:lpstr>Anexo 17</vt:lpstr>
      <vt:lpstr>Anexo 18</vt:lpstr>
      <vt:lpstr>Anexo 19</vt:lpstr>
      <vt:lpstr>'Anexo 10'!Área_de_impresión</vt:lpstr>
      <vt:lpstr>'Anexo 11'!Área_de_impresión</vt:lpstr>
      <vt:lpstr>'Anexo 13'!Área_de_impresión</vt:lpstr>
      <vt:lpstr>'Anexo 14'!Área_de_impresión</vt:lpstr>
      <vt:lpstr>'Anexo 16 '!Área_de_impresión</vt:lpstr>
      <vt:lpstr>'Anexo 17'!Área_de_impresión</vt:lpstr>
      <vt:lpstr>'Anexo 18'!Área_de_impresión</vt:lpstr>
      <vt:lpstr>'Anexo 19'!Área_de_impresión</vt:lpstr>
      <vt:lpstr>'Anexo 10'!Títulos_a_imprimir</vt:lpstr>
      <vt:lpstr>'Anexo 11'!Títulos_a_imprimir</vt:lpstr>
      <vt:lpstr>'Anexo 13'!Títulos_a_imprimir</vt:lpstr>
      <vt:lpstr>'Anexo 14'!Títulos_a_imprimir</vt:lpstr>
      <vt:lpstr>'Anexo 16 '!Títulos_a_imprimir</vt:lpstr>
      <vt:lpstr>'Anexo 18'!Títulos_a_imprimir</vt:lpstr>
      <vt:lpstr>'Anexo 19'!Títulos_a_imprimir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francisco_reyes</dc:creator>
  <cp:lastModifiedBy>Usuario de Windows</cp:lastModifiedBy>
  <cp:lastPrinted>2018-01-24T02:06:39Z</cp:lastPrinted>
  <dcterms:created xsi:type="dcterms:W3CDTF">2016-01-19T03:27:21Z</dcterms:created>
  <dcterms:modified xsi:type="dcterms:W3CDTF">2019-01-25T18:00:09Z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0x010100C946AD33B74396428F6A9EEA881A5904</vt:lpwstr>
  </property>
</Properties>
</file>