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Informes\Informe de Finanzas Anexos\2018\iv\Excel\"/>
    </mc:Choice>
  </mc:AlternateContent>
  <bookViews>
    <workbookView xWindow="0" yWindow="0" windowWidth="28800" windowHeight="11835" tabRatio="869" firstSheet="2" activeTab="8"/>
  </bookViews>
  <sheets>
    <sheet name="Adecuaciones Presupuestarias" sheetId="14" r:id="rId1"/>
    <sheet name="Ing. Exc. Autorizados" sheetId="6" r:id="rId2"/>
    <sheet name="Ing. Exc Infor." sheetId="5" r:id="rId3"/>
    <sheet name="Aprovechamientos Otros" sheetId="7" r:id="rId4"/>
    <sheet name="Total" sheetId="9" r:id="rId5"/>
    <sheet name="Fiscales" sheetId="10" r:id="rId6"/>
    <sheet name="Propios" sheetId="11" r:id="rId7"/>
    <sheet name="Ahorro Poderes-Entes Autónomos" sheetId="8" r:id="rId8"/>
    <sheet name="Balances" sheetId="1" r:id="rId9"/>
    <sheet name="Seguridad Pública y Nacional" sheetId="13" r:id="rId10"/>
    <sheet name="Incrementos Salariales" sheetId="4" r:id="rId11"/>
    <sheet name="Inversión Física" sheetId="15" r:id="rId12"/>
    <sheet name="Gastos Obligatorios"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0">#REF!</definedName>
    <definedName name="\a" localSheetId="7">#REF!</definedName>
    <definedName name="\a" localSheetId="12">#N/A</definedName>
    <definedName name="\a" localSheetId="2">#REF!</definedName>
    <definedName name="\a" localSheetId="11">#N/A</definedName>
    <definedName name="\a" localSheetId="9">#REF!</definedName>
    <definedName name="\a">#REF!</definedName>
    <definedName name="\b" localSheetId="0">#REF!</definedName>
    <definedName name="\b" localSheetId="7">#REF!</definedName>
    <definedName name="\b" localSheetId="12">#N/A</definedName>
    <definedName name="\b" localSheetId="2">#REF!</definedName>
    <definedName name="\b" localSheetId="11">#N/A</definedName>
    <definedName name="\b" localSheetId="9">#REF!</definedName>
    <definedName name="\b">#REF!</definedName>
    <definedName name="\c" localSheetId="0">'[1]Mod Eco Controlados 99'!#REF!</definedName>
    <definedName name="\c" localSheetId="7">'[1]Mod Eco Controlados 99'!#REF!</definedName>
    <definedName name="\c" localSheetId="12">'[1]Mod Eco Controlados 99'!#REF!</definedName>
    <definedName name="\c" localSheetId="11">'[1]Mod Eco Controlados 99'!#REF!</definedName>
    <definedName name="\c" localSheetId="9">'[1]Mod Eco Controlados 99'!#REF!</definedName>
    <definedName name="\c">'[1]Mod Eco Controlados 99'!#REF!</definedName>
    <definedName name="\p" localSheetId="7">#REF!</definedName>
    <definedName name="\p" localSheetId="12">#REF!</definedName>
    <definedName name="\p" localSheetId="11">#REF!</definedName>
    <definedName name="\p" localSheetId="9">#REF!</definedName>
    <definedName name="\p">#REF!</definedName>
    <definedName name="\s">#N/A</definedName>
    <definedName name="\z" localSheetId="7">#REF!</definedName>
    <definedName name="\z" localSheetId="12">#REF!</definedName>
    <definedName name="\z" localSheetId="11">#REF!</definedName>
    <definedName name="\z" localSheetId="9">#REF!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7">#REF!</definedName>
    <definedName name="____ASA96" localSheetId="12">#REF!</definedName>
    <definedName name="____ASA96" localSheetId="11">#REF!</definedName>
    <definedName name="____ASA96" localSheetId="9">#REF!</definedName>
    <definedName name="____ASA96">#REF!</definedName>
    <definedName name="____cad179" localSheetId="0">'[1]Mod Eco Controlados 99'!#REF!</definedName>
    <definedName name="____cad179" localSheetId="7">'[1]Mod Eco Controlados 99'!#REF!</definedName>
    <definedName name="____cad179" localSheetId="12">'[1]Mod Eco Controlados 99'!#REF!</definedName>
    <definedName name="____cad179" localSheetId="11">'[1]Mod Eco Controlados 99'!#REF!</definedName>
    <definedName name="____cad179" localSheetId="9">'[1]Mod Eco Controlados 99'!#REF!</definedName>
    <definedName name="____cad179">'[1]Mod Eco Controlados 99'!#REF!</definedName>
    <definedName name="____CFD02" localSheetId="7">#REF!</definedName>
    <definedName name="____CFD02" localSheetId="12">#REF!</definedName>
    <definedName name="____CFD02" localSheetId="11">#REF!</definedName>
    <definedName name="____CFD02" localSheetId="9">#REF!</definedName>
    <definedName name="____CFD02">#REF!</definedName>
    <definedName name="____CFE96" localSheetId="7">#REF!</definedName>
    <definedName name="____CFE96" localSheetId="12">#REF!</definedName>
    <definedName name="____CFE96" localSheetId="11">#REF!</definedName>
    <definedName name="____CFE96" localSheetId="9">#REF!</definedName>
    <definedName name="____CFE96">#REF!</definedName>
    <definedName name="____CON96" localSheetId="7">#REF!</definedName>
    <definedName name="____CON96" localSheetId="12">#REF!</definedName>
    <definedName name="____CON96" localSheetId="11">#REF!</definedName>
    <definedName name="____CON96" localSheetId="9">#REF!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7">#REF!</definedName>
    <definedName name="____PEM96" localSheetId="12">#REF!</definedName>
    <definedName name="____PEM96" localSheetId="11">#REF!</definedName>
    <definedName name="____PEM96" localSheetId="9">#REF!</definedName>
    <definedName name="____PEM96">#REF!</definedName>
    <definedName name="____PIB08" localSheetId="7">#REF!</definedName>
    <definedName name="____PIB08" localSheetId="12">#REF!</definedName>
    <definedName name="____PIB08" localSheetId="11">#REF!</definedName>
    <definedName name="____PIB08" localSheetId="9">#REF!</definedName>
    <definedName name="____PIB08">#REF!</definedName>
    <definedName name="____PIP96" localSheetId="7">#REF!</definedName>
    <definedName name="____PIP96" localSheetId="12">#REF!</definedName>
    <definedName name="____PIP96" localSheetId="11">#REF!</definedName>
    <definedName name="____PIP96" localSheetId="9">#REF!</definedName>
    <definedName name="____PIP96">#REF!</definedName>
    <definedName name="____SEP1">[2]!SEP&amp;[2]!OCT&amp;[2]!NOV&amp;[2]!DIC</definedName>
    <definedName name="____SEP2">[3]edofza9!$C$22</definedName>
    <definedName name="____smg97">'[4]Premisa macro'!$E$4</definedName>
    <definedName name="____syt03" localSheetId="7">#REF!</definedName>
    <definedName name="____syt03" localSheetId="12">#REF!</definedName>
    <definedName name="____syt03" localSheetId="11">#REF!</definedName>
    <definedName name="____syt03" localSheetId="9">#REF!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7">#REF!</definedName>
    <definedName name="___ASA96" localSheetId="12">#REF!</definedName>
    <definedName name="___ASA96" localSheetId="11">#REF!</definedName>
    <definedName name="___ASA96" localSheetId="9">#REF!</definedName>
    <definedName name="___ASA96">#REF!</definedName>
    <definedName name="___cad179" localSheetId="0">'[1]Mod Eco Controlados 99'!#REF!</definedName>
    <definedName name="___cad179" localSheetId="7">'[1]Mod Eco Controlados 99'!#REF!</definedName>
    <definedName name="___cad179" localSheetId="12">'[1]Mod Eco Controlados 99'!#REF!</definedName>
    <definedName name="___cad179" localSheetId="11">'[1]Mod Eco Controlados 99'!#REF!</definedName>
    <definedName name="___cad179" localSheetId="9">'[1]Mod Eco Controlados 99'!#REF!</definedName>
    <definedName name="___cad179">'[1]Mod Eco Controlados 99'!#REF!</definedName>
    <definedName name="___CFD02" localSheetId="7">#REF!</definedName>
    <definedName name="___CFD02" localSheetId="12">#REF!</definedName>
    <definedName name="___CFD02" localSheetId="11">#REF!</definedName>
    <definedName name="___CFD02" localSheetId="9">#REF!</definedName>
    <definedName name="___CFD02">#REF!</definedName>
    <definedName name="___CFE96" localSheetId="7">#REF!</definedName>
    <definedName name="___CFE96" localSheetId="12">#REF!</definedName>
    <definedName name="___CFE96" localSheetId="11">#REF!</definedName>
    <definedName name="___CFE96" localSheetId="9">#REF!</definedName>
    <definedName name="___CFE96">#REF!</definedName>
    <definedName name="___CON96" localSheetId="7">#REF!</definedName>
    <definedName name="___CON96" localSheetId="12">#REF!</definedName>
    <definedName name="___CON96" localSheetId="11">#REF!</definedName>
    <definedName name="___CON96" localSheetId="9">#REF!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7">#REF!</definedName>
    <definedName name="___PEM96" localSheetId="12">#REF!</definedName>
    <definedName name="___PEM96" localSheetId="11">#REF!</definedName>
    <definedName name="___PEM96" localSheetId="9">#REF!</definedName>
    <definedName name="___PEM96">#REF!</definedName>
    <definedName name="___PIB08" localSheetId="7">#REF!</definedName>
    <definedName name="___PIB08" localSheetId="12">#REF!</definedName>
    <definedName name="___PIB08" localSheetId="11">#REF!</definedName>
    <definedName name="___PIB08" localSheetId="9">#REF!</definedName>
    <definedName name="___PIB08">#REF!</definedName>
    <definedName name="___PIP96" localSheetId="7">#REF!</definedName>
    <definedName name="___PIP96" localSheetId="12">#REF!</definedName>
    <definedName name="___PIP96" localSheetId="11">#REF!</definedName>
    <definedName name="___PIP96" localSheetId="9">#REF!</definedName>
    <definedName name="___PIP96">#REF!</definedName>
    <definedName name="___SEP1">[2]!SEP&amp;[2]!OCT&amp;[2]!NOV&amp;[2]!DIC</definedName>
    <definedName name="___SEP2">[3]edofza9!$C$22</definedName>
    <definedName name="___smg97">'[4]Premisa macro'!$E$4</definedName>
    <definedName name="___syt03" localSheetId="7">#REF!</definedName>
    <definedName name="___syt03" localSheetId="12">#REF!</definedName>
    <definedName name="___syt03" localSheetId="11">#REF!</definedName>
    <definedName name="___syt03" localSheetId="9">#REF!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7">#REF!</definedName>
    <definedName name="__ASA96" localSheetId="12">#REF!</definedName>
    <definedName name="__ASA96" localSheetId="11">#REF!</definedName>
    <definedName name="__ASA96" localSheetId="9">#REF!</definedName>
    <definedName name="__ASA96">#REF!</definedName>
    <definedName name="__cad179" localSheetId="0">'[1]Mod Eco Controlados 99'!#REF!</definedName>
    <definedName name="__cad179" localSheetId="7">'[1]Mod Eco Controlados 99'!#REF!</definedName>
    <definedName name="__cad179" localSheetId="12">'[1]Mod Eco Controlados 99'!#REF!</definedName>
    <definedName name="__cad179" localSheetId="11">'[1]Mod Eco Controlados 99'!#REF!</definedName>
    <definedName name="__cad179" localSheetId="9">'[1]Mod Eco Controlados 99'!#REF!</definedName>
    <definedName name="__cad179">'[1]Mod Eco Controlados 99'!#REF!</definedName>
    <definedName name="__CFD02" localSheetId="7">#REF!</definedName>
    <definedName name="__CFD02" localSheetId="12">#REF!</definedName>
    <definedName name="__CFD02" localSheetId="11">#REF!</definedName>
    <definedName name="__CFD02" localSheetId="9">#REF!</definedName>
    <definedName name="__CFD02">#REF!</definedName>
    <definedName name="__CFE96" localSheetId="7">#REF!</definedName>
    <definedName name="__CFE96" localSheetId="12">#REF!</definedName>
    <definedName name="__CFE96" localSheetId="11">#REF!</definedName>
    <definedName name="__CFE96" localSheetId="9">#REF!</definedName>
    <definedName name="__CFE96">#REF!</definedName>
    <definedName name="__CON96" localSheetId="7">#REF!</definedName>
    <definedName name="__CON96" localSheetId="12">#REF!</definedName>
    <definedName name="__CON96" localSheetId="11">#REF!</definedName>
    <definedName name="__CON96" localSheetId="9">#REF!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7">#REF!</definedName>
    <definedName name="__PEM96" localSheetId="12">#REF!</definedName>
    <definedName name="__PEM96" localSheetId="11">#REF!</definedName>
    <definedName name="__PEM96" localSheetId="9">#REF!</definedName>
    <definedName name="__PEM96">#REF!</definedName>
    <definedName name="__PIB08" localSheetId="7">#REF!</definedName>
    <definedName name="__PIB08" localSheetId="12">#REF!</definedName>
    <definedName name="__PIB08" localSheetId="11">#REF!</definedName>
    <definedName name="__PIB08" localSheetId="9">#REF!</definedName>
    <definedName name="__PIB08">#REF!</definedName>
    <definedName name="__PIP96" localSheetId="7">#REF!</definedName>
    <definedName name="__PIP96" localSheetId="12">#REF!</definedName>
    <definedName name="__PIP96" localSheetId="11">#REF!</definedName>
    <definedName name="__PIP96" localSheetId="9">#REF!</definedName>
    <definedName name="__PIP96">#REF!</definedName>
    <definedName name="__SEP1">[2]!SEP&amp;[2]!OCT&amp;[2]!NOV&amp;[2]!DIC</definedName>
    <definedName name="__SEP2">[3]edofza9!$C$22</definedName>
    <definedName name="__smg97">'[4]Premisa macro'!$E$4</definedName>
    <definedName name="__syt03" localSheetId="7">#REF!</definedName>
    <definedName name="__syt03" localSheetId="12">#REF!</definedName>
    <definedName name="__syt03" localSheetId="11">#REF!</definedName>
    <definedName name="__syt03" localSheetId="9">#REF!</definedName>
    <definedName name="__syt03">#REF!</definedName>
    <definedName name="__TDC2001">'[5]Tipos de Cambio'!$C$4</definedName>
    <definedName name="_1000DEF">#N/A</definedName>
    <definedName name="_2000DEF">#N/A</definedName>
    <definedName name="_3000DEF">#N/A</definedName>
    <definedName name="_3O0504" localSheetId="0">[6]BANPRO99!#REF!</definedName>
    <definedName name="_3O0504" localSheetId="7">[6]BANPRO99!#REF!</definedName>
    <definedName name="_3O0504" localSheetId="12">[6]BANPRO99!#REF!</definedName>
    <definedName name="_3O0504" localSheetId="11">[6]BANPRO99!#REF!</definedName>
    <definedName name="_3O0504" localSheetId="9">[6]BANPRO99!#REF!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7">#REF!</definedName>
    <definedName name="_ASA96" localSheetId="12">#REF!</definedName>
    <definedName name="_ASA96" localSheetId="11">#REF!</definedName>
    <definedName name="_ASA96" localSheetId="9">#REF!</definedName>
    <definedName name="_ASA96">#REF!</definedName>
    <definedName name="_base" localSheetId="0">[6]BANPRO99!#REF!</definedName>
    <definedName name="_base" localSheetId="7">[6]BANPRO99!#REF!</definedName>
    <definedName name="_base" localSheetId="12">[6]BANPRO99!#REF!</definedName>
    <definedName name="_base" localSheetId="11">[6]BANPRO99!#REF!</definedName>
    <definedName name="_base" localSheetId="9">[6]BANPRO99!#REF!</definedName>
    <definedName name="_base">[6]BANPRO99!#REF!</definedName>
    <definedName name="_cad179" localSheetId="0">'[1]Mod Eco Controlados 99'!#REF!</definedName>
    <definedName name="_cad179" localSheetId="7">'[1]Mod Eco Controlados 99'!#REF!</definedName>
    <definedName name="_cad179" localSheetId="12">'[1]Mod Eco Controlados 99'!#REF!</definedName>
    <definedName name="_cad179" localSheetId="11">'[1]Mod Eco Controlados 99'!#REF!</definedName>
    <definedName name="_cad179" localSheetId="9">'[1]Mod Eco Controlados 99'!#REF!</definedName>
    <definedName name="_cad179">'[1]Mod Eco Controlados 99'!#REF!</definedName>
    <definedName name="_CFD02" localSheetId="7">#REF!</definedName>
    <definedName name="_CFD02" localSheetId="12">#REF!</definedName>
    <definedName name="_CFD02" localSheetId="11">#REF!</definedName>
    <definedName name="_CFD02" localSheetId="9">#REF!</definedName>
    <definedName name="_CFD02">#REF!</definedName>
    <definedName name="_CFE96" localSheetId="7">#REF!</definedName>
    <definedName name="_CFE96" localSheetId="12">#REF!</definedName>
    <definedName name="_CFE96" localSheetId="11">#REF!</definedName>
    <definedName name="_CFE96" localSheetId="9">#REF!</definedName>
    <definedName name="_CFE96">#REF!</definedName>
    <definedName name="_CON96" localSheetId="7">#REF!</definedName>
    <definedName name="_CON96" localSheetId="12">#REF!</definedName>
    <definedName name="_CON96" localSheetId="11">#REF!</definedName>
    <definedName name="_CON96" localSheetId="9">#REF!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0" hidden="1">#REF!</definedName>
    <definedName name="_Fill" localSheetId="7" hidden="1">#REF!</definedName>
    <definedName name="_Fill" localSheetId="12" hidden="1">#REF!</definedName>
    <definedName name="_Fill" localSheetId="2" hidden="1">#REF!</definedName>
    <definedName name="_Fill" localSheetId="11" hidden="1">#REF!</definedName>
    <definedName name="_Fill" localSheetId="9" hidden="1">#REF!</definedName>
    <definedName name="_Fill" hidden="1">#REF!</definedName>
    <definedName name="_xlnm._FilterDatabase" localSheetId="0" hidden="1">'Adecuaciones Presupuestarias'!$A$12:$J$281</definedName>
    <definedName name="_xlnm._FilterDatabase" localSheetId="12" hidden="1">'Gastos Obligatorios'!$A$12:$F$22</definedName>
    <definedName name="_xlnm._FilterDatabase" localSheetId="10" hidden="1">'Incrementos Salariales'!$A$13:$X$279</definedName>
    <definedName name="_JUL1">[2]!JUL&amp;[2]!AGO&amp;[2]!SEP&amp;[2]!OCT&amp;[2]!NOV</definedName>
    <definedName name="_JUL2">[3]edofza7!$C$22</definedName>
    <definedName name="_JUN1">[2]!JUN&amp;[2]!JUL&amp;[2]!AGO&amp;[2]!SEP&amp;[2]!OCT</definedName>
    <definedName name="_JUN2">[3]edofza6!$C$22</definedName>
    <definedName name="_Key1" localSheetId="0" hidden="1">#REF!</definedName>
    <definedName name="_Key1" localSheetId="7" hidden="1">#REF!</definedName>
    <definedName name="_Key1" localSheetId="12" hidden="1">#REF!</definedName>
    <definedName name="_Key1" localSheetId="2" hidden="1">#REF!</definedName>
    <definedName name="_Key1" localSheetId="11" hidden="1">#REF!</definedName>
    <definedName name="_Key1" localSheetId="9"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2" hidden="1">0</definedName>
    <definedName name="_Order1" hidden="1">255</definedName>
    <definedName name="_PEM96" localSheetId="7">#REF!</definedName>
    <definedName name="_PEM96" localSheetId="12">#REF!</definedName>
    <definedName name="_PEM96" localSheetId="11">#REF!</definedName>
    <definedName name="_PEM96" localSheetId="9">#REF!</definedName>
    <definedName name="_PEM96">#REF!</definedName>
    <definedName name="_PIB08" localSheetId="7">#REF!</definedName>
    <definedName name="_PIB08" localSheetId="12">#REF!</definedName>
    <definedName name="_PIB08" localSheetId="11">#REF!</definedName>
    <definedName name="_PIB08" localSheetId="9">#REF!</definedName>
    <definedName name="_PIB08">#REF!</definedName>
    <definedName name="_PIP96" localSheetId="7">#REF!</definedName>
    <definedName name="_PIP96" localSheetId="12">#REF!</definedName>
    <definedName name="_PIP96" localSheetId="11">#REF!</definedName>
    <definedName name="_PIP96" localSheetId="9">#REF!</definedName>
    <definedName name="_PIP96">#REF!</definedName>
    <definedName name="_Regression_Int">1</definedName>
    <definedName name="_Regression_X" localSheetId="7" hidden="1">#REF!</definedName>
    <definedName name="_Regression_X" localSheetId="12" hidden="1">#REF!</definedName>
    <definedName name="_Regression_X" localSheetId="11" hidden="1">#REF!</definedName>
    <definedName name="_Regression_X" localSheetId="9" hidden="1">#REF!</definedName>
    <definedName name="_Regression_X" hidden="1">#REF!</definedName>
    <definedName name="_sec1" localSheetId="7">#REF!</definedName>
    <definedName name="_sec1" localSheetId="12">#REF!</definedName>
    <definedName name="_sec1" localSheetId="11">#REF!</definedName>
    <definedName name="_sec1" localSheetId="9">#REF!</definedName>
    <definedName name="_sec1">#REF!</definedName>
    <definedName name="_SEP1">[2]!SEP&amp;[2]!OCT&amp;[2]!NOV&amp;[2]!DIC</definedName>
    <definedName name="_SEP2">[3]edofza9!$C$22</definedName>
    <definedName name="_smg97">'[4]Premisa macro'!$E$4</definedName>
    <definedName name="_Sort" localSheetId="0" hidden="1">#REF!</definedName>
    <definedName name="_Sort" localSheetId="7" hidden="1">#REF!</definedName>
    <definedName name="_Sort" localSheetId="12" hidden="1">#REF!</definedName>
    <definedName name="_Sort" localSheetId="2" hidden="1">#REF!</definedName>
    <definedName name="_Sort" localSheetId="11" hidden="1">#REF!</definedName>
    <definedName name="_Sort" localSheetId="9" hidden="1">#REF!</definedName>
    <definedName name="_Sort" hidden="1">#REF!</definedName>
    <definedName name="_syt03" localSheetId="7">#REF!</definedName>
    <definedName name="_syt03" localSheetId="12">#REF!</definedName>
    <definedName name="_syt03" localSheetId="11">#REF!</definedName>
    <definedName name="_syt03" localSheetId="9">#REF!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7">#REF!</definedName>
    <definedName name="A_Datos_2008_2009_sin_CESENyADUANAS" localSheetId="12">#REF!</definedName>
    <definedName name="A_Datos_2008_2009_sin_CESENyADUANAS" localSheetId="11">#REF!</definedName>
    <definedName name="A_Datos_2008_2009_sin_CESENyADUANAS" localSheetId="9">#REF!</definedName>
    <definedName name="A_Datos_2008_2009_sin_CESENyADUANAS">#REF!</definedName>
    <definedName name="A_impresión_IM" localSheetId="7">#REF!</definedName>
    <definedName name="A_impresión_IM" localSheetId="12">#REF!</definedName>
    <definedName name="A_impresión_IM" localSheetId="11">#REF!</definedName>
    <definedName name="A_impresión_IM" localSheetId="9">#REF!</definedName>
    <definedName name="A_impresión_IM">#REF!</definedName>
    <definedName name="AA">[2]!SEP&amp;[2]!OCT&amp;[2]!NOV&amp;[2]!DIC</definedName>
    <definedName name="AA1500_">#N/A</definedName>
    <definedName name="AAA" localSheetId="7">#REF!</definedName>
    <definedName name="AAA" localSheetId="12">#REF!</definedName>
    <definedName name="AAA" localSheetId="11">#REF!</definedName>
    <definedName name="AAA" localSheetId="9">#REF!</definedName>
    <definedName name="AAA">#REF!</definedName>
    <definedName name="ABR">"; ABRIL.- "&amp;TEXT([9]edofza04!$C$24,"#,##0")</definedName>
    <definedName name="ABRIL" localSheetId="0">#REF!</definedName>
    <definedName name="ABRIL" localSheetId="7">#REF!</definedName>
    <definedName name="ABRIL" localSheetId="12">#REF!</definedName>
    <definedName name="ABRIL" localSheetId="2">#REF!</definedName>
    <definedName name="ABRIL" localSheetId="11">#REF!</definedName>
    <definedName name="ABRIL" localSheetId="9">#REF!</definedName>
    <definedName name="ABRIL">#REF!</definedName>
    <definedName name="ABRIL_1" localSheetId="0">#REF!</definedName>
    <definedName name="ABRIL_1" localSheetId="7">#REF!</definedName>
    <definedName name="ABRIL_1" localSheetId="12">#REF!</definedName>
    <definedName name="ABRIL_1" localSheetId="2">#REF!</definedName>
    <definedName name="ABRIL_1" localSheetId="11">#REF!</definedName>
    <definedName name="ABRIL_1" localSheetId="9">#REF!</definedName>
    <definedName name="ABRIL_1">#REF!</definedName>
    <definedName name="ABRIL_COMP" localSheetId="0">#REF!</definedName>
    <definedName name="ABRIL_COMP" localSheetId="7">#REF!</definedName>
    <definedName name="ABRIL_COMP" localSheetId="12">#REF!</definedName>
    <definedName name="ABRIL_COMP" localSheetId="2">#REF!</definedName>
    <definedName name="ABRIL_COMP" localSheetId="11">#REF!</definedName>
    <definedName name="ABRIL_COMP" localSheetId="9">#REF!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0">#REF!</definedName>
    <definedName name="ACUM" localSheetId="7">#REF!</definedName>
    <definedName name="ACUM" localSheetId="12">#REF!</definedName>
    <definedName name="ACUM" localSheetId="2">#REF!</definedName>
    <definedName name="ACUM" localSheetId="11">#REF!</definedName>
    <definedName name="ACUM" localSheetId="9">#REF!</definedName>
    <definedName name="ACUM">#REF!</definedName>
    <definedName name="AD" localSheetId="0">[6]BANPRO99!#REF!</definedName>
    <definedName name="AD" localSheetId="7">[6]BANPRO99!#REF!</definedName>
    <definedName name="AD" localSheetId="12">[6]BANPRO99!#REF!</definedName>
    <definedName name="AD" localSheetId="11">[6]BANPRO99!#REF!</definedName>
    <definedName name="AD" localSheetId="9">[6]BANPRO99!#REF!</definedName>
    <definedName name="AD">[6]BANPRO99!#REF!</definedName>
    <definedName name="Admva">[12]Administrativa!$B$2:$I$59</definedName>
    <definedName name="AGO" localSheetId="0">#REF!</definedName>
    <definedName name="AGO" localSheetId="7">#REF!</definedName>
    <definedName name="AGO" localSheetId="12">"; AGOSTO.- "&amp;TEXT([9]edofza08!$C$24,"#,##0")</definedName>
    <definedName name="AGO" localSheetId="2">#REF!</definedName>
    <definedName name="AGO" localSheetId="11">#REF!</definedName>
    <definedName name="AGO" localSheetId="9">#REF!</definedName>
    <definedName name="AGO">#REF!</definedName>
    <definedName name="AGUA" localSheetId="0">#REF!</definedName>
    <definedName name="AGUA" localSheetId="7">#REF!</definedName>
    <definedName name="AGUA" localSheetId="12">#REF!</definedName>
    <definedName name="AGUA" localSheetId="2">#REF!</definedName>
    <definedName name="AGUA" localSheetId="11">#REF!</definedName>
    <definedName name="AGUA" localSheetId="9">#REF!</definedName>
    <definedName name="AGUA">#REF!</definedName>
    <definedName name="ain" localSheetId="7">#REF!</definedName>
    <definedName name="ain" localSheetId="12">#REF!</definedName>
    <definedName name="ain" localSheetId="11">#REF!</definedName>
    <definedName name="ain" localSheetId="9">#REF!</definedName>
    <definedName name="ain">#REF!</definedName>
    <definedName name="Ajuste_SP">[13]Supuestos!$D$7</definedName>
    <definedName name="ampliaciones" localSheetId="7">#REF!</definedName>
    <definedName name="ampliaciones" localSheetId="12">#REF!</definedName>
    <definedName name="ampliaciones" localSheetId="11">#REF!</definedName>
    <definedName name="ampliaciones" localSheetId="9">#REF!</definedName>
    <definedName name="ampliaciones">#REF!</definedName>
    <definedName name="ANUAL" localSheetId="0">#REF!</definedName>
    <definedName name="ANUAL" localSheetId="7">#REF!</definedName>
    <definedName name="ANUAL" localSheetId="12">#REF!</definedName>
    <definedName name="ANUAL" localSheetId="2">#REF!</definedName>
    <definedName name="ANUAL" localSheetId="11">#REF!</definedName>
    <definedName name="ANUAL" localSheetId="9">#REF!</definedName>
    <definedName name="ANUAL">#REF!</definedName>
    <definedName name="AÑO">+TEXT(IF(AND(OR(DAY([2]!FECHA)&gt;=1,DAY([2]!FECHA)&lt;=10),MONTH([2]!FECHA)=1),YEAR([2]!FECHA)-1,YEAR([2]!FECHA)),"0")</definedName>
    <definedName name="_xlnm.Extract" localSheetId="0">[14]EGRESOS!#REF!</definedName>
    <definedName name="_xlnm.Extract" localSheetId="7">[14]EGRESOS!#REF!</definedName>
    <definedName name="_xlnm.Extract" localSheetId="12">[14]EGRESOS!#REF!</definedName>
    <definedName name="_xlnm.Extract" localSheetId="11">[14]EGRESOS!#REF!</definedName>
    <definedName name="_xlnm.Extract" localSheetId="9">[14]EGRESOS!#REF!</definedName>
    <definedName name="_xlnm.Extract">[14]EGRESOS!#REF!</definedName>
    <definedName name="_xlnm.Print_Area" localSheetId="0">'Adecuaciones Presupuestarias'!$A$4:$J$287</definedName>
    <definedName name="_xlnm.Print_Area" localSheetId="7">'Ahorro Poderes-Entes Autónomos'!$A$8:$F$24</definedName>
    <definedName name="_xlnm.Print_Area" localSheetId="3">'Aprovechamientos Otros'!$A$1:$C$26</definedName>
    <definedName name="_xlnm.Print_Area" localSheetId="8">Balances!$A$1:$G$29</definedName>
    <definedName name="_xlnm.Print_Area" localSheetId="5">Fiscales!$A$1:$F$13</definedName>
    <definedName name="_xlnm.Print_Area" localSheetId="12">'Gastos Obligatorios'!$A$1:$F$24</definedName>
    <definedName name="_xlnm.Print_Area" localSheetId="10">'Incrementos Salariales'!$A$1:$G$280</definedName>
    <definedName name="_xlnm.Print_Area" localSheetId="2">'Ing. Exc Infor.'!$A$1:$C$25</definedName>
    <definedName name="_xlnm.Print_Area" localSheetId="1">'Ing. Exc. Autorizados'!$A$2:$C$91</definedName>
    <definedName name="_xlnm.Print_Area" localSheetId="11">'Inversión Física'!$A$1:$F$13</definedName>
    <definedName name="_xlnm.Print_Area" localSheetId="6">Propios!$A$1:$F$21</definedName>
    <definedName name="_xlnm.Print_Area" localSheetId="9">'Seguridad Pública y Nacional'!$A$3:$E$20</definedName>
    <definedName name="_xlnm.Print_Area" localSheetId="4">Total!$A$1:$E$14</definedName>
    <definedName name="_xlnm.Print_Area">#REF!</definedName>
    <definedName name="Area_de_paso" localSheetId="7">#REF!</definedName>
    <definedName name="Area_de_paso" localSheetId="12">#REF!</definedName>
    <definedName name="Area_de_paso" localSheetId="11">#REF!</definedName>
    <definedName name="Area_de_paso" localSheetId="9">#REF!</definedName>
    <definedName name="Area_de_paso">#REF!</definedName>
    <definedName name="ARMANDO" localSheetId="7">[15]ARMANDO!$A$5:$I$6</definedName>
    <definedName name="ARMANDO" localSheetId="12">[15]ARMANDO!$A$5:$I$6</definedName>
    <definedName name="ARMANDO" localSheetId="2">[15]ARMANDO!$A$5:$I$6</definedName>
    <definedName name="ARMANDO" localSheetId="11">[15]ARMANDO!$A$5:$I$6</definedName>
    <definedName name="ARMANDO">[16]ARMANDO!$B$8:$F$270</definedName>
    <definedName name="as" localSheetId="0">#REF!</definedName>
    <definedName name="as" localSheetId="7">#REF!</definedName>
    <definedName name="as" localSheetId="12">#REF!</definedName>
    <definedName name="as" localSheetId="2">#REF!</definedName>
    <definedName name="as" localSheetId="11">#REF!</definedName>
    <definedName name="as" localSheetId="9">#REF!</definedName>
    <definedName name="as">#REF!</definedName>
    <definedName name="asd" localSheetId="0" hidden="1">#REF!</definedName>
    <definedName name="asd" localSheetId="7" hidden="1">#REF!</definedName>
    <definedName name="asd" localSheetId="12" hidden="1">#REF!</definedName>
    <definedName name="asd" localSheetId="2" hidden="1">#REF!</definedName>
    <definedName name="asd" localSheetId="11" hidden="1">#REF!</definedName>
    <definedName name="asd" localSheetId="9" hidden="1">#REF!</definedName>
    <definedName name="asd" hidden="1">#REF!</definedName>
    <definedName name="ASIG_TEC">#N/A</definedName>
    <definedName name="ASISTENC" localSheetId="0">#REF!</definedName>
    <definedName name="ASISTENC" localSheetId="7">#REF!</definedName>
    <definedName name="ASISTENC" localSheetId="12">#REF!</definedName>
    <definedName name="ASISTENC" localSheetId="2">#REF!</definedName>
    <definedName name="ASISTENC" localSheetId="11">#REF!</definedName>
    <definedName name="ASISTENC" localSheetId="9">#REF!</definedName>
    <definedName name="ASISTENC">#REF!</definedName>
    <definedName name="ayer">'[4]Premisas IMSS'!$M$12</definedName>
    <definedName name="base" localSheetId="7">#REF!</definedName>
    <definedName name="base" localSheetId="12">#REF!</definedName>
    <definedName name="base" localSheetId="11">#REF!</definedName>
    <definedName name="base" localSheetId="9">#REF!</definedName>
    <definedName name="base">#REF!</definedName>
    <definedName name="base03" localSheetId="7">#REF!</definedName>
    <definedName name="base03" localSheetId="12">#REF!</definedName>
    <definedName name="base03" localSheetId="11">#REF!</definedName>
    <definedName name="base03" localSheetId="9">#REF!</definedName>
    <definedName name="base03">#REF!</definedName>
    <definedName name="base03au" localSheetId="7">#REF!</definedName>
    <definedName name="base03au" localSheetId="12">#REF!</definedName>
    <definedName name="base03au" localSheetId="11">#REF!</definedName>
    <definedName name="base03au" localSheetId="9">#REF!</definedName>
    <definedName name="base03au">#REF!</definedName>
    <definedName name="base04au" localSheetId="7">#REF!</definedName>
    <definedName name="base04au" localSheetId="12">#REF!</definedName>
    <definedName name="base04au" localSheetId="11">#REF!</definedName>
    <definedName name="base04au" localSheetId="9">#REF!</definedName>
    <definedName name="base04au">#REF!</definedName>
    <definedName name="base05" localSheetId="7">#REF!</definedName>
    <definedName name="base05" localSheetId="12">#REF!</definedName>
    <definedName name="base05" localSheetId="11">#REF!</definedName>
    <definedName name="base05" localSheetId="9">#REF!</definedName>
    <definedName name="base05">#REF!</definedName>
    <definedName name="base05au" localSheetId="7">#REF!</definedName>
    <definedName name="base05au" localSheetId="12">#REF!</definedName>
    <definedName name="base05au" localSheetId="11">#REF!</definedName>
    <definedName name="base05au" localSheetId="9">#REF!</definedName>
    <definedName name="base05au">#REF!</definedName>
    <definedName name="base2002" localSheetId="7">#REF!</definedName>
    <definedName name="base2002" localSheetId="12">#REF!</definedName>
    <definedName name="base2002" localSheetId="11">#REF!</definedName>
    <definedName name="base2002" localSheetId="9">#REF!</definedName>
    <definedName name="base2002">#REF!</definedName>
    <definedName name="base2003orig" localSheetId="7">#REF!</definedName>
    <definedName name="base2003orig" localSheetId="12">#REF!</definedName>
    <definedName name="base2003orig" localSheetId="11">#REF!</definedName>
    <definedName name="base2003orig" localSheetId="9">#REF!</definedName>
    <definedName name="base2003orig">#REF!</definedName>
    <definedName name="base2003origentidades" localSheetId="7">#REF!</definedName>
    <definedName name="base2003origentidades" localSheetId="12">#REF!</definedName>
    <definedName name="base2003origentidades" localSheetId="11">#REF!</definedName>
    <definedName name="base2003origentidades" localSheetId="9">#REF!</definedName>
    <definedName name="base2003origentidades">#REF!</definedName>
    <definedName name="base2004" localSheetId="7">#REF!</definedName>
    <definedName name="base2004" localSheetId="12">#REF!</definedName>
    <definedName name="base2004" localSheetId="11">#REF!</definedName>
    <definedName name="base2004" localSheetId="9">#REF!</definedName>
    <definedName name="base2004">#REF!</definedName>
    <definedName name="base2004entidades" localSheetId="7">#REF!</definedName>
    <definedName name="base2004entidades" localSheetId="12">#REF!</definedName>
    <definedName name="base2004entidades" localSheetId="11">#REF!</definedName>
    <definedName name="base2004entidades" localSheetId="9">#REF!</definedName>
    <definedName name="base2004entidades">#REF!</definedName>
    <definedName name="baseau" localSheetId="7">#REF!</definedName>
    <definedName name="baseau" localSheetId="12">#REF!</definedName>
    <definedName name="baseau" localSheetId="11">#REF!</definedName>
    <definedName name="baseau" localSheetId="9">#REF!</definedName>
    <definedName name="baseau">#REF!</definedName>
    <definedName name="baseb" localSheetId="7">#REF!</definedName>
    <definedName name="baseb" localSheetId="12">#REF!</definedName>
    <definedName name="baseb" localSheetId="11">#REF!</definedName>
    <definedName name="baseb" localSheetId="9">#REF!</definedName>
    <definedName name="baseb">#REF!</definedName>
    <definedName name="basecierre" localSheetId="0">[17]CP_2003!#REF!</definedName>
    <definedName name="basecierre" localSheetId="7">[17]CP_2003!#REF!</definedName>
    <definedName name="basecierre" localSheetId="12">[17]CP_2003!#REF!</definedName>
    <definedName name="basecierre" localSheetId="11">[17]CP_2003!#REF!</definedName>
    <definedName name="basecierre" localSheetId="9">[17]CP_2003!#REF!</definedName>
    <definedName name="basecierre">[17]CP_2003!#REF!</definedName>
    <definedName name="_xlnm.Database" localSheetId="0">[18]REPORTO!#REF!</definedName>
    <definedName name="_xlnm.Database" localSheetId="7">[18]REPORTO!#REF!</definedName>
    <definedName name="_xlnm.Database" localSheetId="12">[18]REPORTO!#REF!</definedName>
    <definedName name="_xlnm.Database" localSheetId="11">[18]REPORTO!#REF!</definedName>
    <definedName name="_xlnm.Database" localSheetId="9">[18]REPORTO!#REF!</definedName>
    <definedName name="_xlnm.Database">[18]REPORTO!#REF!</definedName>
    <definedName name="BBB" localSheetId="7">#REF!</definedName>
    <definedName name="BBB" localSheetId="12">#REF!</definedName>
    <definedName name="BBB" localSheetId="11">#REF!</definedName>
    <definedName name="BBB" localSheetId="9">#REF!</definedName>
    <definedName name="BBB">#REF!</definedName>
    <definedName name="buena" localSheetId="0">#REF!</definedName>
    <definedName name="buena" localSheetId="7">#REF!</definedName>
    <definedName name="buena" localSheetId="12">#REF!</definedName>
    <definedName name="buena" localSheetId="2">#REF!</definedName>
    <definedName name="buena" localSheetId="11">#REF!</definedName>
    <definedName name="buena" localSheetId="9">#REF!</definedName>
    <definedName name="buena">#REF!</definedName>
    <definedName name="bun" localSheetId="0">#REF!</definedName>
    <definedName name="bun" localSheetId="7">#REF!</definedName>
    <definedName name="bun" localSheetId="12">#REF!</definedName>
    <definedName name="bun" localSheetId="2">#REF!</definedName>
    <definedName name="bun" localSheetId="11">#REF!</definedName>
    <definedName name="bun" localSheetId="9">#REF!</definedName>
    <definedName name="bun">#REF!</definedName>
    <definedName name="bUSCAR" localSheetId="7">#REF!</definedName>
    <definedName name="bUSCAR" localSheetId="12">#REF!</definedName>
    <definedName name="bUSCAR" localSheetId="11">#REF!</definedName>
    <definedName name="bUSCAR" localSheetId="9">#REF!</definedName>
    <definedName name="bUSCAR">#REF!</definedName>
    <definedName name="C_" localSheetId="0">[19]FP1996!#REF!</definedName>
    <definedName name="C_" localSheetId="7">[19]FP1996!#REF!</definedName>
    <definedName name="C_" localSheetId="12">[19]FP1996!#REF!</definedName>
    <definedName name="C_" localSheetId="11">[19]FP1996!#REF!</definedName>
    <definedName name="C_" localSheetId="9">[19]FP1996!#REF!</definedName>
    <definedName name="C_">[19]FP1996!#REF!</definedName>
    <definedName name="cálculos" localSheetId="7">#REF!</definedName>
    <definedName name="cálculos" localSheetId="12">#REF!</definedName>
    <definedName name="cálculos" localSheetId="11">#REF!</definedName>
    <definedName name="cálculos" localSheetId="9">#REF!</definedName>
    <definedName name="cálculos">#REF!</definedName>
    <definedName name="CALENDA">#N/A</definedName>
    <definedName name="CAPU96" localSheetId="7">#REF!</definedName>
    <definedName name="CAPU96" localSheetId="12">#REF!</definedName>
    <definedName name="CAPU96" localSheetId="11">#REF!</definedName>
    <definedName name="CAPU96" localSheetId="9">#REF!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7">#REF!</definedName>
    <definedName name="CIC" localSheetId="12">#REF!</definedName>
    <definedName name="CIC" localSheetId="11">#REF!</definedName>
    <definedName name="CIC" localSheetId="9">#REF!</definedName>
    <definedName name="CIC">#REF!</definedName>
    <definedName name="CicenyAduanas" localSheetId="7">#REF!</definedName>
    <definedName name="CicenyAduanas" localSheetId="12">#REF!</definedName>
    <definedName name="CicenyAduanas" localSheetId="11">#REF!</definedName>
    <definedName name="CicenyAduanas" localSheetId="9">#REF!</definedName>
    <definedName name="CicenyAduanas">#REF!</definedName>
    <definedName name="Cifras_Control" localSheetId="7">#REF!</definedName>
    <definedName name="Cifras_Control" localSheetId="12">#REF!</definedName>
    <definedName name="Cifras_Control" localSheetId="11">#REF!</definedName>
    <definedName name="Cifras_Control" localSheetId="9">#REF!</definedName>
    <definedName name="Cifras_Control">#REF!</definedName>
    <definedName name="claseco" localSheetId="7">#REF!</definedName>
    <definedName name="claseco" localSheetId="12">#REF!</definedName>
    <definedName name="claseco" localSheetId="11">#REF!</definedName>
    <definedName name="claseco" localSheetId="9">#REF!</definedName>
    <definedName name="claseco">#REF!</definedName>
    <definedName name="cmllvc198" localSheetId="7">#REF!</definedName>
    <definedName name="cmllvc198" localSheetId="12">#REF!</definedName>
    <definedName name="cmllvc198" localSheetId="11">#REF!</definedName>
    <definedName name="cmllvc198" localSheetId="9">#REF!</definedName>
    <definedName name="cmllvc198">#REF!</definedName>
    <definedName name="cmllvc298ieps" localSheetId="7">#REF!</definedName>
    <definedName name="cmllvc298ieps" localSheetId="12">#REF!</definedName>
    <definedName name="cmllvc298ieps" localSheetId="11">#REF!</definedName>
    <definedName name="cmllvc298ieps" localSheetId="9">#REF!</definedName>
    <definedName name="cmllvc298ieps">#REF!</definedName>
    <definedName name="cmllvp198" localSheetId="7">#REF!</definedName>
    <definedName name="cmllvp198" localSheetId="12">#REF!</definedName>
    <definedName name="cmllvp198" localSheetId="11">#REF!</definedName>
    <definedName name="cmllvp198" localSheetId="9">#REF!</definedName>
    <definedName name="cmllvp198">#REF!</definedName>
    <definedName name="cmllvp199" localSheetId="7">#REF!</definedName>
    <definedName name="cmllvp199" localSheetId="12">#REF!</definedName>
    <definedName name="cmllvp199" localSheetId="11">#REF!</definedName>
    <definedName name="cmllvp199" localSheetId="9">#REF!</definedName>
    <definedName name="cmllvp199">#REF!</definedName>
    <definedName name="cmllvp298ieps" localSheetId="7">#REF!</definedName>
    <definedName name="cmllvp298ieps" localSheetId="12">#REF!</definedName>
    <definedName name="cmllvp298ieps" localSheetId="11">#REF!</definedName>
    <definedName name="cmllvp298ieps" localSheetId="9">#REF!</definedName>
    <definedName name="cmllvp298ieps">#REF!</definedName>
    <definedName name="cmllvp299ieps" localSheetId="7">#REF!</definedName>
    <definedName name="cmllvp299ieps" localSheetId="12">#REF!</definedName>
    <definedName name="cmllvp299ieps" localSheetId="11">#REF!</definedName>
    <definedName name="cmllvp299ieps" localSheetId="9">#REF!</definedName>
    <definedName name="cmllvp299ieps">#REF!</definedName>
    <definedName name="cmlvc198" localSheetId="7">#REF!</definedName>
    <definedName name="cmlvc198" localSheetId="12">#REF!</definedName>
    <definedName name="cmlvc198" localSheetId="11">#REF!</definedName>
    <definedName name="cmlvc198" localSheetId="9">#REF!</definedName>
    <definedName name="cmlvc198">#REF!</definedName>
    <definedName name="cmlvc298ieps" localSheetId="7">#REF!</definedName>
    <definedName name="cmlvc298ieps" localSheetId="12">#REF!</definedName>
    <definedName name="cmlvc298ieps" localSheetId="11">#REF!</definedName>
    <definedName name="cmlvc298ieps" localSheetId="9">#REF!</definedName>
    <definedName name="cmlvc298ieps">#REF!</definedName>
    <definedName name="cmlvp198" localSheetId="7">#REF!</definedName>
    <definedName name="cmlvp198" localSheetId="12">#REF!</definedName>
    <definedName name="cmlvp198" localSheetId="11">#REF!</definedName>
    <definedName name="cmlvp198" localSheetId="9">#REF!</definedName>
    <definedName name="cmlvp198">#REF!</definedName>
    <definedName name="cmlvp199" localSheetId="7">#REF!</definedName>
    <definedName name="cmlvp199" localSheetId="12">#REF!</definedName>
    <definedName name="cmlvp199" localSheetId="11">#REF!</definedName>
    <definedName name="cmlvp199" localSheetId="9">#REF!</definedName>
    <definedName name="cmlvp199">#REF!</definedName>
    <definedName name="cmlvp298ieps" localSheetId="7">#REF!</definedName>
    <definedName name="cmlvp298ieps" localSheetId="12">#REF!</definedName>
    <definedName name="cmlvp298ieps" localSheetId="11">#REF!</definedName>
    <definedName name="cmlvp298ieps" localSheetId="9">#REF!</definedName>
    <definedName name="cmlvp298ieps">#REF!</definedName>
    <definedName name="cmlvp299ieps" localSheetId="7">#REF!</definedName>
    <definedName name="cmlvp299ieps" localSheetId="12">#REF!</definedName>
    <definedName name="cmlvp299ieps" localSheetId="11">#REF!</definedName>
    <definedName name="cmlvp299ieps" localSheetId="9">#REF!</definedName>
    <definedName name="cmlvp299ieps">#REF!</definedName>
    <definedName name="COMP" localSheetId="0">#REF!</definedName>
    <definedName name="COMP" localSheetId="7">#REF!</definedName>
    <definedName name="COMP" localSheetId="12">#REF!</definedName>
    <definedName name="COMP" localSheetId="2">#REF!</definedName>
    <definedName name="COMP" localSheetId="11">#REF!</definedName>
    <definedName name="COMP" localSheetId="9">#REF!</definedName>
    <definedName name="COMP">#REF!</definedName>
    <definedName name="COMP_PANUAL" localSheetId="0">#REF!</definedName>
    <definedName name="COMP_PANUAL" localSheetId="7">#REF!</definedName>
    <definedName name="COMP_PANUAL" localSheetId="12">#REF!</definedName>
    <definedName name="COMP_PANUAL" localSheetId="2">#REF!</definedName>
    <definedName name="COMP_PANUAL" localSheetId="11">#REF!</definedName>
    <definedName name="COMP_PANUAL" localSheetId="9">#REF!</definedName>
    <definedName name="COMP_PANUAL">#REF!</definedName>
    <definedName name="COMP_RAUL" localSheetId="0">#REF!</definedName>
    <definedName name="COMP_RAUL" localSheetId="7">#REF!</definedName>
    <definedName name="COMP_RAUL" localSheetId="12">#REF!</definedName>
    <definedName name="COMP_RAUL" localSheetId="2">#REF!</definedName>
    <definedName name="COMP_RAUL" localSheetId="11">#REF!</definedName>
    <definedName name="COMP_RAUL" localSheetId="9">#REF!</definedName>
    <definedName name="COMP_RAUL">#REF!</definedName>
    <definedName name="COMPARATIVO" localSheetId="0">#REF!</definedName>
    <definedName name="COMPARATIVO" localSheetId="7">#REF!</definedName>
    <definedName name="COMPARATIVO" localSheetId="12">[23]ADEF01!#REF!</definedName>
    <definedName name="COMPARATIVO" localSheetId="2">#REF!</definedName>
    <definedName name="COMPARATIVO" localSheetId="11">#REF!</definedName>
    <definedName name="COMPARATIVO" localSheetId="9">#REF!</definedName>
    <definedName name="COMPARATIVO">#REF!</definedName>
    <definedName name="CON_2006" localSheetId="0">#REF!</definedName>
    <definedName name="CON_2006" localSheetId="7">#REF!</definedName>
    <definedName name="CON_2006" localSheetId="12">#REF!</definedName>
    <definedName name="CON_2006" localSheetId="2">#REF!</definedName>
    <definedName name="CON_2006" localSheetId="11">#REF!</definedName>
    <definedName name="CON_2006" localSheetId="9">#REF!</definedName>
    <definedName name="CON_2006">#REF!</definedName>
    <definedName name="CONA96" localSheetId="7">#REF!</definedName>
    <definedName name="CONA96" localSheetId="12">#REF!</definedName>
    <definedName name="CONA96" localSheetId="11">#REF!</definedName>
    <definedName name="CONA96" localSheetId="9">#REF!</definedName>
    <definedName name="CONA96">#REF!</definedName>
    <definedName name="concepto" localSheetId="0">'[24]BASE DEFINITIVA 2002'!#REF!</definedName>
    <definedName name="concepto" localSheetId="7">'[24]BASE DEFINITIVA 2002'!#REF!</definedName>
    <definedName name="concepto" localSheetId="12">'[24]BASE DEFINITIVA 2002'!#REF!</definedName>
    <definedName name="concepto" localSheetId="11">'[24]BASE DEFINITIVA 2002'!#REF!</definedName>
    <definedName name="concepto" localSheetId="9">'[24]BASE DEFINITIVA 2002'!#REF!</definedName>
    <definedName name="concepto">'[24]BASE DEFINITIVA 2002'!#REF!</definedName>
    <definedName name="CONS" localSheetId="0">[6]BANPRO99!#REF!</definedName>
    <definedName name="CONS" localSheetId="7">[6]BANPRO99!#REF!</definedName>
    <definedName name="CONS" localSheetId="12">[6]BANPRO99!#REF!</definedName>
    <definedName name="CONS" localSheetId="11">[6]BANPRO99!#REF!</definedName>
    <definedName name="CONS" localSheetId="9">[6]BANPRO99!#REF!</definedName>
    <definedName name="CONS">[6]BANPRO99!#REF!</definedName>
    <definedName name="CONSOLIDADO" localSheetId="0">[23]ADEF01!#REF!</definedName>
    <definedName name="CONSOLIDADO" localSheetId="7">[23]ADEF01!#REF!</definedName>
    <definedName name="CONSOLIDADO" localSheetId="12">[23]ADEF01!#REF!</definedName>
    <definedName name="CONSOLIDADO" localSheetId="11">[23]ADEF01!#REF!</definedName>
    <definedName name="CONSOLIDADO" localSheetId="9">[23]ADEF01!#REF!</definedName>
    <definedName name="CONSOLIDADO">[23]ADEF01!#REF!</definedName>
    <definedName name="copia_Clas_Admva" localSheetId="7">#REF!</definedName>
    <definedName name="copia_Clas_Admva" localSheetId="12">#REF!</definedName>
    <definedName name="copia_Clas_Admva" localSheetId="11">#REF!</definedName>
    <definedName name="copia_Clas_Admva" localSheetId="9">#REF!</definedName>
    <definedName name="copia_Clas_Admva">#REF!</definedName>
    <definedName name="copia_Clas_Econ">[25]Clas_Econ!$B$2:$M$25</definedName>
    <definedName name="copia_Clas_Fun" localSheetId="7">#REF!</definedName>
    <definedName name="copia_Clas_Fun" localSheetId="12">#REF!</definedName>
    <definedName name="copia_Clas_Fun" localSheetId="11">#REF!</definedName>
    <definedName name="copia_Clas_Fun" localSheetId="9">#REF!</definedName>
    <definedName name="copia_Clas_Fun">#REF!</definedName>
    <definedName name="copia_Clas_Func" localSheetId="0">[26]Clas_Fun!#REF!</definedName>
    <definedName name="copia_Clas_Func" localSheetId="7">[26]Clas_Fun!#REF!</definedName>
    <definedName name="copia_Clas_Func" localSheetId="12">[26]Clas_Fun!#REF!</definedName>
    <definedName name="copia_Clas_Func" localSheetId="11">[26]Clas_Fun!#REF!</definedName>
    <definedName name="copia_Clas_Func" localSheetId="9">[26]Clas_Fun!#REF!</definedName>
    <definedName name="copia_Clas_Func">[26]Clas_Fun!#REF!</definedName>
    <definedName name="copia_Doble_Consolid" localSheetId="7">#REF!</definedName>
    <definedName name="copia_Doble_Consolid" localSheetId="12">#REF!</definedName>
    <definedName name="copia_Doble_Consolid" localSheetId="11">#REF!</definedName>
    <definedName name="copia_Doble_Consolid" localSheetId="9">#REF!</definedName>
    <definedName name="copia_Doble_Consolid">#REF!</definedName>
    <definedName name="copia_Doble_OECPD" localSheetId="7">#REF!</definedName>
    <definedName name="copia_Doble_OECPD" localSheetId="12">#REF!</definedName>
    <definedName name="copia_Doble_OECPD" localSheetId="11">#REF!</definedName>
    <definedName name="copia_Doble_OECPD" localSheetId="9">#REF!</definedName>
    <definedName name="copia_Doble_OECPD">#REF!</definedName>
    <definedName name="copia_Doble_RAutonyAPC" localSheetId="7">#REF!</definedName>
    <definedName name="copia_Doble_RAutonyAPC" localSheetId="12">#REF!</definedName>
    <definedName name="copia_Doble_RAutonyAPC" localSheetId="11">#REF!</definedName>
    <definedName name="copia_Doble_RAutonyAPC" localSheetId="9">#REF!</definedName>
    <definedName name="copia_Doble_RAutonyAPC">#REF!</definedName>
    <definedName name="copia_Gto_Ents_Fed">[25]Gto_Ent_Fed!$B$39:$L$73</definedName>
    <definedName name="copia_Gto_Federal" localSheetId="7">#REF!</definedName>
    <definedName name="copia_Gto_Federal" localSheetId="12">#REF!</definedName>
    <definedName name="copia_Gto_Federal" localSheetId="11">#REF!</definedName>
    <definedName name="copia_Gto_Federal" localSheetId="9">#REF!</definedName>
    <definedName name="copia_Gto_Federal">#REF!</definedName>
    <definedName name="copia_Gto_Neto" localSheetId="7">#REF!</definedName>
    <definedName name="copia_Gto_Neto" localSheetId="12">#REF!</definedName>
    <definedName name="copia_Gto_Neto" localSheetId="11">#REF!</definedName>
    <definedName name="copia_Gto_Neto" localSheetId="9">#REF!</definedName>
    <definedName name="copia_Gto_Neto">#REF!</definedName>
    <definedName name="copia_Ing_Pres" localSheetId="7">#REF!</definedName>
    <definedName name="copia_Ing_Pres" localSheetId="12">#REF!</definedName>
    <definedName name="copia_Ing_Pres" localSheetId="11">#REF!</definedName>
    <definedName name="copia_Ing_Pres" localSheetId="9">#REF!</definedName>
    <definedName name="copia_Ing_Pres">#REF!</definedName>
    <definedName name="COSTO">#N/A</definedName>
    <definedName name="CRI" localSheetId="0">[6]BANPRO99!#REF!</definedName>
    <definedName name="CRI" localSheetId="7">[6]BANPRO99!#REF!</definedName>
    <definedName name="CRI" localSheetId="12">[6]BANPRO99!#REF!</definedName>
    <definedName name="CRI" localSheetId="11">[6]BANPRO99!#REF!</definedName>
    <definedName name="CRI" localSheetId="9">[6]BANPRO99!#REF!</definedName>
    <definedName name="CRI">[6]BANPRO99!#REF!</definedName>
    <definedName name="criterios23" localSheetId="7">#REF!</definedName>
    <definedName name="criterios23" localSheetId="12">#REF!</definedName>
    <definedName name="criterios23" localSheetId="11">#REF!</definedName>
    <definedName name="criterios23" localSheetId="9">#REF!</definedName>
    <definedName name="criterios23">#REF!</definedName>
    <definedName name="Criterios25" localSheetId="7">#REF!</definedName>
    <definedName name="Criterios25" localSheetId="12">#REF!</definedName>
    <definedName name="Criterios25" localSheetId="11">#REF!</definedName>
    <definedName name="Criterios25" localSheetId="9">#REF!</definedName>
    <definedName name="Criterios25">#REF!</definedName>
    <definedName name="Criterios33" localSheetId="7">#REF!</definedName>
    <definedName name="Criterios33" localSheetId="12">#REF!</definedName>
    <definedName name="Criterios33" localSheetId="11">#REF!</definedName>
    <definedName name="Criterios33" localSheetId="9">#REF!</definedName>
    <definedName name="Criterios33">#REF!</definedName>
    <definedName name="CTOS" localSheetId="0">#REF!</definedName>
    <definedName name="CTOS" localSheetId="7">#REF!</definedName>
    <definedName name="CTOS" localSheetId="12">#REF!</definedName>
    <definedName name="CTOS" localSheetId="2">#REF!</definedName>
    <definedName name="CTOS" localSheetId="11">#REF!</definedName>
    <definedName name="CTOS" localSheetId="9">#REF!</definedName>
    <definedName name="CTOS">#REF!</definedName>
    <definedName name="CTOS1" localSheetId="0">#REF!</definedName>
    <definedName name="CTOS1" localSheetId="7">#REF!</definedName>
    <definedName name="CTOS1" localSheetId="12">#REF!</definedName>
    <definedName name="CTOS1" localSheetId="2">#REF!</definedName>
    <definedName name="CTOS1" localSheetId="11">#REF!</definedName>
    <definedName name="CTOS1" localSheetId="9">#REF!</definedName>
    <definedName name="CTOS1">#REF!</definedName>
    <definedName name="cuad" localSheetId="7">#REF!</definedName>
    <definedName name="cuad" localSheetId="12">#REF!</definedName>
    <definedName name="cuad" localSheetId="11">#REF!</definedName>
    <definedName name="cuad" localSheetId="9">#REF!</definedName>
    <definedName name="cuad">#REF!</definedName>
    <definedName name="CUAD179" localSheetId="0">'[1]Mod Eco Controlados 99'!#REF!</definedName>
    <definedName name="CUAD179" localSheetId="7">'[1]Mod Eco Controlados 99'!#REF!</definedName>
    <definedName name="CUAD179" localSheetId="12">'[1]Mod Eco Controlados 99'!#REF!</definedName>
    <definedName name="CUAD179" localSheetId="11">'[1]Mod Eco Controlados 99'!#REF!</definedName>
    <definedName name="CUAD179" localSheetId="9">'[1]Mod Eco Controlados 99'!#REF!</definedName>
    <definedName name="CUAD179">'[1]Mod Eco Controlados 99'!#REF!</definedName>
    <definedName name="CUAD179A" localSheetId="0">'[1]Mod Eco Controlados 99'!#REF!</definedName>
    <definedName name="CUAD179A" localSheetId="7">'[1]Mod Eco Controlados 99'!#REF!</definedName>
    <definedName name="CUAD179A" localSheetId="12">'[1]Mod Eco Controlados 99'!#REF!</definedName>
    <definedName name="CUAD179A" localSheetId="11">'[1]Mod Eco Controlados 99'!#REF!</definedName>
    <definedName name="CUAD179A" localSheetId="9">'[1]Mod Eco Controlados 99'!#REF!</definedName>
    <definedName name="CUAD179A">'[1]Mod Eco Controlados 99'!#REF!</definedName>
    <definedName name="CUAD180" localSheetId="0">'[1]Mod Eco Controlados 99'!#REF!</definedName>
    <definedName name="CUAD180" localSheetId="7">'[1]Mod Eco Controlados 99'!#REF!</definedName>
    <definedName name="CUAD180" localSheetId="12">'[1]Mod Eco Controlados 99'!#REF!</definedName>
    <definedName name="CUAD180" localSheetId="11">'[1]Mod Eco Controlados 99'!#REF!</definedName>
    <definedName name="CUAD180" localSheetId="9">'[1]Mod Eco Controlados 99'!#REF!</definedName>
    <definedName name="CUAD180">'[1]Mod Eco Controlados 99'!#REF!</definedName>
    <definedName name="Cuadro16511" localSheetId="0">'[27]Ingresos serie'!#REF!</definedName>
    <definedName name="Cuadro16511" localSheetId="7">'[27]Ingresos serie'!#REF!</definedName>
    <definedName name="Cuadro16511" localSheetId="12">'[27]Ingresos serie'!#REF!</definedName>
    <definedName name="Cuadro16511" localSheetId="11">'[27]Ingresos serie'!#REF!</definedName>
    <definedName name="Cuadro16511" localSheetId="9">'[27]Ingresos serie'!#REF!</definedName>
    <definedName name="Cuadro16511">'[27]Ingresos serie'!#REF!</definedName>
    <definedName name="Cuadro18521" localSheetId="7">#REF!</definedName>
    <definedName name="Cuadro18521" localSheetId="12">#REF!</definedName>
    <definedName name="Cuadro18521" localSheetId="11">#REF!</definedName>
    <definedName name="Cuadro18521" localSheetId="9">#REF!</definedName>
    <definedName name="Cuadro18521">#REF!</definedName>
    <definedName name="Cuadro19522" localSheetId="7">#REF!</definedName>
    <definedName name="Cuadro19522" localSheetId="12">#REF!</definedName>
    <definedName name="Cuadro19522" localSheetId="11">#REF!</definedName>
    <definedName name="Cuadro19522" localSheetId="9">#REF!</definedName>
    <definedName name="Cuadro19522">#REF!</definedName>
    <definedName name="Cuadro20523" localSheetId="0">'[28]20-5.2.3'!#REF!</definedName>
    <definedName name="Cuadro20523" localSheetId="7">'[28]20-5.2.3'!#REF!</definedName>
    <definedName name="Cuadro20523" localSheetId="12">'[28]20-5.2.3'!#REF!</definedName>
    <definedName name="Cuadro20523" localSheetId="11">'[28]20-5.2.3'!#REF!</definedName>
    <definedName name="Cuadro20523" localSheetId="9">'[28]20-5.2.3'!#REF!</definedName>
    <definedName name="Cuadro20523">'[28]20-5.2.3'!#REF!</definedName>
    <definedName name="cUADRO26529CR" localSheetId="7">#REF!</definedName>
    <definedName name="cUADRO26529CR" localSheetId="12">#REF!</definedName>
    <definedName name="cUADRO26529CR" localSheetId="11">#REF!</definedName>
    <definedName name="cUADRO26529CR" localSheetId="9">#REF!</definedName>
    <definedName name="cUADRO26529CR">#REF!</definedName>
    <definedName name="Cuadro30611">'[28]30-6.1.1'!$B$65:$M$120</definedName>
    <definedName name="Cuadro31613" localSheetId="7">#REF!</definedName>
    <definedName name="Cuadro31613" localSheetId="12">#REF!</definedName>
    <definedName name="Cuadro31613" localSheetId="11">#REF!</definedName>
    <definedName name="Cuadro31613" localSheetId="9">#REF!</definedName>
    <definedName name="Cuadro31613">#REF!</definedName>
    <definedName name="Cuadro33621" localSheetId="7">#REF!</definedName>
    <definedName name="Cuadro33621" localSheetId="12">#REF!</definedName>
    <definedName name="Cuadro33621" localSheetId="11">#REF!</definedName>
    <definedName name="Cuadro33621" localSheetId="9">#REF!</definedName>
    <definedName name="Cuadro33621">#REF!</definedName>
    <definedName name="cuapara2a">[29]BASE!$J$168:$W$206</definedName>
    <definedName name="cuapara2b">[29]BASE!$Z$168:$AM$207</definedName>
    <definedName name="cuatro" localSheetId="0">#REF!</definedName>
    <definedName name="cuatro" localSheetId="7">#REF!</definedName>
    <definedName name="cuatro" localSheetId="12">#REF!</definedName>
    <definedName name="cuatro" localSheetId="2">#REF!</definedName>
    <definedName name="cuatro" localSheetId="11">#REF!</definedName>
    <definedName name="cuatro" localSheetId="9">#REF!</definedName>
    <definedName name="cuatro">#REF!</definedName>
    <definedName name="cuotasem">'[4]Régimen financiero'!$E$3</definedName>
    <definedName name="DatodRamoUR">[30]DatosRamoUrEconomica!$A$1:$F$65536</definedName>
    <definedName name="DATOS" localSheetId="7">#REF!</definedName>
    <definedName name="Datos" localSheetId="12">#REF!</definedName>
    <definedName name="DATOS" localSheetId="11">#REF!</definedName>
    <definedName name="DATOS" localSheetId="9">#REF!</definedName>
    <definedName name="DATOS">#REF!</definedName>
    <definedName name="Datos_08_09_ServiciosPersonales" localSheetId="7">#REF!</definedName>
    <definedName name="Datos_08_09_ServiciosPersonales" localSheetId="12">#REF!</definedName>
    <definedName name="Datos_08_09_ServiciosPersonales" localSheetId="11">#REF!</definedName>
    <definedName name="Datos_08_09_ServiciosPersonales" localSheetId="9">#REF!</definedName>
    <definedName name="Datos_08_09_ServiciosPersonales">#REF!</definedName>
    <definedName name="Datos_CRC">[31]Hoja1!$A$5:$D$45</definedName>
    <definedName name="Datos_Servicios_Personales" localSheetId="7">#REF!</definedName>
    <definedName name="Datos_Servicios_Personales" localSheetId="12">#REF!</definedName>
    <definedName name="Datos_Servicios_Personales" localSheetId="11">#REF!</definedName>
    <definedName name="Datos_Servicios_Personales" localSheetId="9">#REF!</definedName>
    <definedName name="Datos_Servicios_Personales">#REF!</definedName>
    <definedName name="datosb" localSheetId="7">#REF!</definedName>
    <definedName name="datosb" localSheetId="12">#REF!</definedName>
    <definedName name="datosb" localSheetId="11">#REF!</definedName>
    <definedName name="datosb" localSheetId="9">#REF!</definedName>
    <definedName name="datosb">#REF!</definedName>
    <definedName name="DatosEconomica" localSheetId="7">#REF!</definedName>
    <definedName name="DatosEconomica" localSheetId="12">#REF!</definedName>
    <definedName name="DatosEconomica" localSheetId="11">#REF!</definedName>
    <definedName name="DatosEconomica" localSheetId="9">#REF!</definedName>
    <definedName name="DatosEconomica">#REF!</definedName>
    <definedName name="DatosGrupoyModPp" localSheetId="7">#REF!</definedName>
    <definedName name="DatosGrupoyModPp" localSheetId="12">#REF!</definedName>
    <definedName name="DatosGrupoyModPp" localSheetId="11">#REF!</definedName>
    <definedName name="DatosGrupoyModPp" localSheetId="9">#REF!</definedName>
    <definedName name="DatosGrupoyModPp">#REF!</definedName>
    <definedName name="DatosporProgPresupuestario" localSheetId="7">#REF!</definedName>
    <definedName name="DatosporProgPresupuestario" localSheetId="12">#REF!</definedName>
    <definedName name="DatosporProgPresupuestario" localSheetId="11">#REF!</definedName>
    <definedName name="DatosporProgPresupuestario" localSheetId="9">#REF!</definedName>
    <definedName name="DatosporProgPresupuestario">#REF!</definedName>
    <definedName name="DatosRamoFunción" localSheetId="7">#REF!</definedName>
    <definedName name="DatosRamoFunción" localSheetId="12">#REF!</definedName>
    <definedName name="DatosRamoFunción" localSheetId="11">#REF!</definedName>
    <definedName name="DatosRamoFunción" localSheetId="9">#REF!</definedName>
    <definedName name="DatosRamoFunción">#REF!</definedName>
    <definedName name="DatosRamoUR" localSheetId="7">#REF!</definedName>
    <definedName name="DatosRamoUR" localSheetId="12">#REF!</definedName>
    <definedName name="DatosRamoUR" localSheetId="11">#REF!</definedName>
    <definedName name="DatosRamoUR" localSheetId="9">#REF!</definedName>
    <definedName name="DatosRamoUR">#REF!</definedName>
    <definedName name="ddd">[2]!AGO&amp;[2]!SEP&amp;[2]!OCT&amp;[2]!NOV&amp;[2]!DIC</definedName>
    <definedName name="dddd" localSheetId="7">#REF!</definedName>
    <definedName name="dddd" localSheetId="12">#REF!</definedName>
    <definedName name="dddd" localSheetId="11">#REF!</definedName>
    <definedName name="dddd" localSheetId="9">#REF!</definedName>
    <definedName name="dddd">#REF!</definedName>
    <definedName name="ddddd">[32]Clas_Econ!$B$2:$M$25</definedName>
    <definedName name="defi">[2]!AGO&amp;[2]!SEP&amp;[2]!OCT&amp;[2]!NOV&amp;[2]!DIC</definedName>
    <definedName name="DEFICIT4" localSheetId="7">#REF!</definedName>
    <definedName name="DEFICIT4" localSheetId="12">#REF!</definedName>
    <definedName name="DEFICIT4" localSheetId="11">#REF!</definedName>
    <definedName name="DEFICIT4" localSheetId="9">#REF!</definedName>
    <definedName name="DEFICIT4">#REF!</definedName>
    <definedName name="DESTINO" localSheetId="0">#REF!</definedName>
    <definedName name="DESTINO" localSheetId="7">#REF!</definedName>
    <definedName name="DESTINO" localSheetId="12">#REF!</definedName>
    <definedName name="DESTINO" localSheetId="2">#REF!</definedName>
    <definedName name="DESTINO" localSheetId="11">#REF!</definedName>
    <definedName name="DESTINO" localSheetId="9">#REF!</definedName>
    <definedName name="DESTINO">#REF!</definedName>
    <definedName name="DFF" localSheetId="0">#REF!</definedName>
    <definedName name="DFF" localSheetId="7">#REF!</definedName>
    <definedName name="DFF" localSheetId="12">#REF!</definedName>
    <definedName name="DFF" localSheetId="2">#REF!</definedName>
    <definedName name="DFF" localSheetId="11">#REF!</definedName>
    <definedName name="DFF" localSheetId="9">#REF!</definedName>
    <definedName name="DFF">#REF!</definedName>
    <definedName name="dfhzsdgzsd">[2]!AGO&amp;[2]!SEP&amp;[2]!OCT&amp;[2]!NOV&amp;[2]!DIC</definedName>
    <definedName name="DGD" localSheetId="0">#REF!</definedName>
    <definedName name="DGD" localSheetId="7">#REF!</definedName>
    <definedName name="DGD" localSheetId="12">#REF!</definedName>
    <definedName name="DGD" localSheetId="2">#REF!</definedName>
    <definedName name="DGD" localSheetId="11">#REF!</definedName>
    <definedName name="DGD" localSheetId="9">#REF!</definedName>
    <definedName name="DGD">#REF!</definedName>
    <definedName name="DGDDG" localSheetId="0">#REF!</definedName>
    <definedName name="DGDDG" localSheetId="7">#REF!</definedName>
    <definedName name="DGDDG" localSheetId="12">#REF!</definedName>
    <definedName name="DGDDG" localSheetId="2">#REF!</definedName>
    <definedName name="DGDDG" localSheetId="11">#REF!</definedName>
    <definedName name="DGDDG" localSheetId="9">#REF!</definedName>
    <definedName name="DGDDG">#REF!</definedName>
    <definedName name="DGDG" localSheetId="0">#REF!</definedName>
    <definedName name="DGDG" localSheetId="7">#REF!</definedName>
    <definedName name="DGDG" localSheetId="12">#REF!</definedName>
    <definedName name="DGDG" localSheetId="2">#REF!</definedName>
    <definedName name="DGDG" localSheetId="11">#REF!</definedName>
    <definedName name="DGDG" localSheetId="9">#REF!</definedName>
    <definedName name="DGDG">#REF!</definedName>
    <definedName name="DGDG1" localSheetId="0">#REF!</definedName>
    <definedName name="DGDG1" localSheetId="7">#REF!</definedName>
    <definedName name="DGDG1" localSheetId="12">#REF!</definedName>
    <definedName name="DGDG1" localSheetId="2">#REF!</definedName>
    <definedName name="DGDG1" localSheetId="11">#REF!</definedName>
    <definedName name="DGDG1" localSheetId="9">#REF!</definedName>
    <definedName name="DGDG1">#REF!</definedName>
    <definedName name="DGGD" localSheetId="0">#REF!</definedName>
    <definedName name="DGGD" localSheetId="7">#REF!</definedName>
    <definedName name="DGGD" localSheetId="12">#REF!</definedName>
    <definedName name="DGGD" localSheetId="2">#REF!</definedName>
    <definedName name="DGGD" localSheetId="11">#REF!</definedName>
    <definedName name="DGGD" localSheetId="9">#REF!</definedName>
    <definedName name="DGGD">#REF!</definedName>
    <definedName name="DIC">"; DICIEMBRE.- "&amp;TEXT([9]edofza12!$C$24,"#,##0")</definedName>
    <definedName name="DIFERENCIAS">#N/A</definedName>
    <definedName name="direccion">'[33]ADEC II'!$B$9</definedName>
    <definedName name="directo" localSheetId="7">#REF!</definedName>
    <definedName name="directo" localSheetId="12">#REF!</definedName>
    <definedName name="directo" localSheetId="11">#REF!</definedName>
    <definedName name="directo" localSheetId="9">#REF!</definedName>
    <definedName name="directo">#REF!</definedName>
    <definedName name="directo03" localSheetId="7">#REF!</definedName>
    <definedName name="directo03" localSheetId="12">#REF!</definedName>
    <definedName name="directo03" localSheetId="11">#REF!</definedName>
    <definedName name="directo03" localSheetId="9">#REF!</definedName>
    <definedName name="directo03">#REF!</definedName>
    <definedName name="directoc03" localSheetId="7">#REF!</definedName>
    <definedName name="directoc03" localSheetId="12">#REF!</definedName>
    <definedName name="directoc03" localSheetId="11">#REF!</definedName>
    <definedName name="directoc03" localSheetId="9">#REF!</definedName>
    <definedName name="directoc03">#REF!</definedName>
    <definedName name="directoppef" localSheetId="7">#REF!</definedName>
    <definedName name="directoppef" localSheetId="12">#REF!</definedName>
    <definedName name="directoppef" localSheetId="11">#REF!</definedName>
    <definedName name="directoppef" localSheetId="9">#REF!</definedName>
    <definedName name="directoppef">#REF!</definedName>
    <definedName name="DOLLY" localSheetId="0">#REF!</definedName>
    <definedName name="DOLLY" localSheetId="7">#REF!</definedName>
    <definedName name="DOLLY" localSheetId="12">#REF!</definedName>
    <definedName name="DOLLY" localSheetId="2">#REF!</definedName>
    <definedName name="DOLLY" localSheetId="11">#REF!</definedName>
    <definedName name="DOLLY" localSheetId="9">#REF!</definedName>
    <definedName name="DOLLY">#REF!</definedName>
    <definedName name="DULCE" localSheetId="0">[34]DULCE!$A$5:$G$80</definedName>
    <definedName name="DULCE" localSheetId="7">[34]DULCE!$A$5:$G$80</definedName>
    <definedName name="DULCE" localSheetId="12">[34]DULCE!$A$5:$G$80</definedName>
    <definedName name="DULCE" localSheetId="2">[34]DULCE!$A$5:$G$80</definedName>
    <definedName name="DULCE" localSheetId="11">[34]DULCE!$A$5:$G$80</definedName>
    <definedName name="DULCE" localSheetId="9">[34]DULCE!$A$5:$G$80</definedName>
    <definedName name="DULCE">[16]DULCE!$B$8:$E$270</definedName>
    <definedName name="ECOADV" localSheetId="7">#REF!</definedName>
    <definedName name="ECOADV" localSheetId="12">#REF!</definedName>
    <definedName name="ECOADV" localSheetId="11">#REF!</definedName>
    <definedName name="ECOADV" localSheetId="9">#REF!</definedName>
    <definedName name="ECOADV">#REF!</definedName>
    <definedName name="ECOADV1" localSheetId="7">#REF!</definedName>
    <definedName name="ECOADV1" localSheetId="12">#REF!</definedName>
    <definedName name="ECOADV1" localSheetId="11">#REF!</definedName>
    <definedName name="ECOADV1" localSheetId="9">#REF!</definedName>
    <definedName name="ECOADV1">#REF!</definedName>
    <definedName name="ECPD02">[35]ECPD!$F$2:$I$29</definedName>
    <definedName name="ECPD1">[35]ECPD!$A$2:$E$1001</definedName>
    <definedName name="ecpi" localSheetId="7">#REF!</definedName>
    <definedName name="ecpi" localSheetId="12">#REF!</definedName>
    <definedName name="ecpi" localSheetId="11">#REF!</definedName>
    <definedName name="ecpi" localSheetId="9">#REF!</definedName>
    <definedName name="ecpi">#REF!</definedName>
    <definedName name="ecpi03" localSheetId="7">#REF!</definedName>
    <definedName name="ecpi03" localSheetId="12">#REF!</definedName>
    <definedName name="ecpi03" localSheetId="11">#REF!</definedName>
    <definedName name="ecpi03" localSheetId="9">#REF!</definedName>
    <definedName name="ecpi03">#REF!</definedName>
    <definedName name="ecpic03" localSheetId="7">#REF!</definedName>
    <definedName name="ecpic03" localSheetId="12">#REF!</definedName>
    <definedName name="ecpic03" localSheetId="11">#REF!</definedName>
    <definedName name="ecpic03" localSheetId="9">#REF!</definedName>
    <definedName name="ecpic03">#REF!</definedName>
    <definedName name="ecpippef" localSheetId="7">#REF!</definedName>
    <definedName name="ecpippef" localSheetId="12">#REF!</definedName>
    <definedName name="ecpippef" localSheetId="11">#REF!</definedName>
    <definedName name="ecpippef" localSheetId="9">#REF!</definedName>
    <definedName name="ecpippef">#REF!</definedName>
    <definedName name="ee" localSheetId="7">#REF!</definedName>
    <definedName name="ee" localSheetId="12">#REF!</definedName>
    <definedName name="ee" localSheetId="11">#REF!</definedName>
    <definedName name="ee" localSheetId="9">#REF!</definedName>
    <definedName name="ee">#REF!</definedName>
    <definedName name="ejer_2007" localSheetId="0">#REF!</definedName>
    <definedName name="ejer_2007" localSheetId="7">#REF!</definedName>
    <definedName name="ejer_2007" localSheetId="12">#REF!</definedName>
    <definedName name="ejer_2007" localSheetId="2">#REF!</definedName>
    <definedName name="ejer_2007" localSheetId="11">#REF!</definedName>
    <definedName name="ejer_2007" localSheetId="9">#REF!</definedName>
    <definedName name="ejer_2007">#REF!</definedName>
    <definedName name="ELOY" localSheetId="7">#REF!</definedName>
    <definedName name="ELOY" localSheetId="12">#REF!</definedName>
    <definedName name="ELOY" localSheetId="11">#REF!</definedName>
    <definedName name="ELOY" localSheetId="9">#REF!</definedName>
    <definedName name="ELOY">#REF!</definedName>
    <definedName name="ENE">"ENERO.- "&amp;TEXT([9]edofza01!$C$24,"#,##0")</definedName>
    <definedName name="entidades2002" localSheetId="7">#REF!</definedName>
    <definedName name="entidades2002" localSheetId="12">#REF!</definedName>
    <definedName name="entidades2002" localSheetId="11">#REF!</definedName>
    <definedName name="entidades2002" localSheetId="9">#REF!</definedName>
    <definedName name="entidades2002">#REF!</definedName>
    <definedName name="entidadescierre2003" localSheetId="7">#REF!</definedName>
    <definedName name="entidadescierre2003" localSheetId="12">#REF!</definedName>
    <definedName name="entidadescierre2003" localSheetId="11">#REF!</definedName>
    <definedName name="entidadescierre2003" localSheetId="9">#REF!</definedName>
    <definedName name="entidadescierre2003">#REF!</definedName>
    <definedName name="EYM" localSheetId="0">[6]BANPRO99!#REF!</definedName>
    <definedName name="EYM" localSheetId="7">[6]BANPRO99!#REF!</definedName>
    <definedName name="EYM" localSheetId="12">[6]BANPRO99!#REF!</definedName>
    <definedName name="EYM" localSheetId="11">[6]BANPRO99!#REF!</definedName>
    <definedName name="EYM" localSheetId="9">[6]BANPRO99!#REF!</definedName>
    <definedName name="EYM">[6]BANPRO99!#REF!</definedName>
    <definedName name="familias" localSheetId="7">#REF!</definedName>
    <definedName name="familias" localSheetId="12">#REF!</definedName>
    <definedName name="familias" localSheetId="11">#REF!</definedName>
    <definedName name="familias" localSheetId="9">#REF!</definedName>
    <definedName name="familias">#REF!</definedName>
    <definedName name="fd">[2]!OCT&amp;[2]!NOV&amp;[2]!DIC</definedName>
    <definedName name="FEB">"; FEBRERO.- "&amp;TEXT([9]edofza02!$C$24,"#,##0")</definedName>
    <definedName name="FEB_URS" localSheetId="0">#REF!</definedName>
    <definedName name="FEB_URS" localSheetId="7">#REF!</definedName>
    <definedName name="FEB_URS" localSheetId="12">#REF!</definedName>
    <definedName name="FEB_URS" localSheetId="2">#REF!</definedName>
    <definedName name="FEB_URS" localSheetId="11">#REF!</definedName>
    <definedName name="FEB_URS" localSheetId="9">#REF!</definedName>
    <definedName name="FEB_URS">#REF!</definedName>
    <definedName name="FECHA">[3]CONTROL!$A$1</definedName>
    <definedName name="federalizado" localSheetId="7">#REF!</definedName>
    <definedName name="federalizado" localSheetId="12">#REF!</definedName>
    <definedName name="federalizado" localSheetId="11">#REF!</definedName>
    <definedName name="federalizado" localSheetId="9">#REF!</definedName>
    <definedName name="federalizado">#REF!</definedName>
    <definedName name="federalizado03" localSheetId="7">#REF!</definedName>
    <definedName name="federalizado03" localSheetId="12">#REF!</definedName>
    <definedName name="federalizado03" localSheetId="11">#REF!</definedName>
    <definedName name="federalizado03" localSheetId="9">#REF!</definedName>
    <definedName name="federalizado03">#REF!</definedName>
    <definedName name="federalizadoc03" localSheetId="7">#REF!</definedName>
    <definedName name="federalizadoc03" localSheetId="12">#REF!</definedName>
    <definedName name="federalizadoc03" localSheetId="11">#REF!</definedName>
    <definedName name="federalizadoc03" localSheetId="9">#REF!</definedName>
    <definedName name="federalizadoc03">#REF!</definedName>
    <definedName name="federalizadoppef" localSheetId="7">#REF!</definedName>
    <definedName name="federalizadoppef" localSheetId="12">#REF!</definedName>
    <definedName name="federalizadoppef" localSheetId="11">#REF!</definedName>
    <definedName name="federalizadoppef" localSheetId="9">#REF!</definedName>
    <definedName name="federalizadoppef">#REF!</definedName>
    <definedName name="FERRO96" localSheetId="7">#REF!</definedName>
    <definedName name="FERRO96" localSheetId="12">#REF!</definedName>
    <definedName name="FERRO96" localSheetId="11">#REF!</definedName>
    <definedName name="FERRO96" localSheetId="9">#REF!</definedName>
    <definedName name="FERRO96">#REF!</definedName>
    <definedName name="FIDUCIARIO" localSheetId="7">#REF!</definedName>
    <definedName name="FIDUCIARIO" localSheetId="12">#REF!</definedName>
    <definedName name="FIDUCIARIO" localSheetId="11">#REF!</definedName>
    <definedName name="FIDUCIARIO" localSheetId="9">#REF!</definedName>
    <definedName name="FIDUCIARIO">#REF!</definedName>
    <definedName name="fiduciario1" localSheetId="7">#REF!</definedName>
    <definedName name="fiduciario1" localSheetId="12">#REF!</definedName>
    <definedName name="fiduciario1" localSheetId="11">#REF!</definedName>
    <definedName name="fiduciario1" localSheetId="9">#REF!</definedName>
    <definedName name="fiduciario1">#REF!</definedName>
    <definedName name="fiduciario10" localSheetId="7">#REF!</definedName>
    <definedName name="fiduciario10" localSheetId="12">#REF!</definedName>
    <definedName name="fiduciario10" localSheetId="11">#REF!</definedName>
    <definedName name="fiduciario10" localSheetId="9">#REF!</definedName>
    <definedName name="fiduciario10">#REF!</definedName>
    <definedName name="FIDUCIARIOS" localSheetId="7">#REF!</definedName>
    <definedName name="FIDUCIARIOS" localSheetId="12">#REF!</definedName>
    <definedName name="FIDUCIARIOS" localSheetId="11">#REF!</definedName>
    <definedName name="FIDUCIARIOS" localSheetId="9">#REF!</definedName>
    <definedName name="FIDUCIARIOS">#REF!</definedName>
    <definedName name="fiduciarios1" localSheetId="7">#REF!</definedName>
    <definedName name="fiduciarios1" localSheetId="12">#REF!</definedName>
    <definedName name="fiduciarios1" localSheetId="11">#REF!</definedName>
    <definedName name="fiduciarios1" localSheetId="9">#REF!</definedName>
    <definedName name="fiduciarios1">#REF!</definedName>
    <definedName name="fiduciarios10" localSheetId="7">#REF!</definedName>
    <definedName name="fiduciarios10" localSheetId="12">#REF!</definedName>
    <definedName name="fiduciarios10" localSheetId="11">#REF!</definedName>
    <definedName name="fiduciarios10" localSheetId="9">#REF!</definedName>
    <definedName name="fiduciarios10">#REF!</definedName>
    <definedName name="FORM" localSheetId="7">#REF!</definedName>
    <definedName name="FORM" localSheetId="12">#REF!</definedName>
    <definedName name="FORM" localSheetId="11">#REF!</definedName>
    <definedName name="FORM" localSheetId="9">#REF!</definedName>
    <definedName name="FORM">#REF!</definedName>
    <definedName name="four" localSheetId="0">#REF!</definedName>
    <definedName name="four" localSheetId="7">#REF!</definedName>
    <definedName name="four" localSheetId="12">#REF!</definedName>
    <definedName name="four" localSheetId="2">#REF!</definedName>
    <definedName name="four" localSheetId="11">#REF!</definedName>
    <definedName name="four" localSheetId="9">#REF!</definedName>
    <definedName name="four">#REF!</definedName>
    <definedName name="FUN" localSheetId="0">#REF!</definedName>
    <definedName name="FUN" localSheetId="7">#REF!</definedName>
    <definedName name="FUN" localSheetId="12">#REF!</definedName>
    <definedName name="FUN" localSheetId="2">#REF!</definedName>
    <definedName name="FUN" localSheetId="11">#REF!</definedName>
    <definedName name="FUN" localSheetId="9">#REF!</definedName>
    <definedName name="FUN">#REF!</definedName>
    <definedName name="FUN_LEG" localSheetId="0">#REF!</definedName>
    <definedName name="FUN_LEG" localSheetId="7">#REF!</definedName>
    <definedName name="FUN_LEG" localSheetId="12">#REF!</definedName>
    <definedName name="FUN_LEG" localSheetId="2">#REF!</definedName>
    <definedName name="FUN_LEG" localSheetId="11">#REF!</definedName>
    <definedName name="FUN_LEG" localSheetId="9">#REF!</definedName>
    <definedName name="FUN_LEG">#REF!</definedName>
    <definedName name="FUNCION" localSheetId="0">#REF!</definedName>
    <definedName name="FUNCION" localSheetId="7">#REF!</definedName>
    <definedName name="FUNCION" localSheetId="12">#REF!</definedName>
    <definedName name="FUNCION" localSheetId="2">#REF!</definedName>
    <definedName name="FUNCION" localSheetId="11">#REF!</definedName>
    <definedName name="FUNCION" localSheetId="9">#REF!</definedName>
    <definedName name="FUNCION">#REF!</definedName>
    <definedName name="función" localSheetId="7">#REF!</definedName>
    <definedName name="función" localSheetId="12">#REF!</definedName>
    <definedName name="función" localSheetId="11">#REF!</definedName>
    <definedName name="función" localSheetId="9">#REF!</definedName>
    <definedName name="función">#REF!</definedName>
    <definedName name="GABRIEL" localSheetId="0">[34]GABRIEL!$A$5:$G$68</definedName>
    <definedName name="GABRIEL" localSheetId="7">[34]GABRIEL!$A$5:$G$68</definedName>
    <definedName name="GABRIEL" localSheetId="12">[34]GABRIEL!$A$5:$G$68</definedName>
    <definedName name="GABRIEL" localSheetId="2">[34]GABRIEL!$A$5:$G$68</definedName>
    <definedName name="GABRIEL" localSheetId="11">[34]GABRIEL!$A$5:$G$68</definedName>
    <definedName name="GABRIEL" localSheetId="9">[34]GABRIEL!$A$5:$G$68</definedName>
    <definedName name="GABRIEL">[16]GABRIEL!$B$8:$E$270</definedName>
    <definedName name="GDGD" localSheetId="0">#REF!</definedName>
    <definedName name="GDGD" localSheetId="7">#REF!</definedName>
    <definedName name="GDGD" localSheetId="12">#REF!</definedName>
    <definedName name="GDGD" localSheetId="2">#REF!</definedName>
    <definedName name="GDGD" localSheetId="11">#REF!</definedName>
    <definedName name="GDGD" localSheetId="9">#REF!</definedName>
    <definedName name="GDGD">#REF!</definedName>
    <definedName name="GDGD1" localSheetId="0">#REF!</definedName>
    <definedName name="GDGD1" localSheetId="7">#REF!</definedName>
    <definedName name="GDGD1" localSheetId="12">#REF!</definedName>
    <definedName name="GDGD1" localSheetId="2">#REF!</definedName>
    <definedName name="GDGD1" localSheetId="11">#REF!</definedName>
    <definedName name="GDGD1" localSheetId="9">#REF!</definedName>
    <definedName name="GDGD1">#REF!</definedName>
    <definedName name="geova" localSheetId="7">#REF!</definedName>
    <definedName name="geova" localSheetId="12">#REF!</definedName>
    <definedName name="geova" localSheetId="11">#REF!</definedName>
    <definedName name="geova" localSheetId="9">#REF!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0">#REF!</definedName>
    <definedName name="GGER" localSheetId="7">#REF!</definedName>
    <definedName name="GGER" localSheetId="12">#REF!</definedName>
    <definedName name="GGER" localSheetId="2">#REF!</definedName>
    <definedName name="GGER" localSheetId="11">#REF!</definedName>
    <definedName name="GGER" localSheetId="9">#REF!</definedName>
    <definedName name="GGER">#REF!</definedName>
    <definedName name="ggg">[2]!FEB&amp;[2]!MAR&amp;[2]!ABR&amp;[2]!MAY&amp;[2]!JUN&amp;[2]!JUL</definedName>
    <definedName name="GPRG02" localSheetId="7">#REF!</definedName>
    <definedName name="GPRG02" localSheetId="12">#REF!</definedName>
    <definedName name="GPRG02" localSheetId="11">#REF!</definedName>
    <definedName name="GPRG02" localSheetId="9">#REF!</definedName>
    <definedName name="GPRG02">#REF!</definedName>
    <definedName name="GPRG03" localSheetId="7">#REF!</definedName>
    <definedName name="GPRG03" localSheetId="12">#REF!</definedName>
    <definedName name="GPRG03" localSheetId="11">#REF!</definedName>
    <definedName name="GPRG03" localSheetId="9">#REF!</definedName>
    <definedName name="GPRG03">#REF!</definedName>
    <definedName name="GPRG04" localSheetId="7">#REF!</definedName>
    <definedName name="GPRG04" localSheetId="12">#REF!</definedName>
    <definedName name="GPRG04" localSheetId="11">#REF!</definedName>
    <definedName name="GPRG04" localSheetId="9">#REF!</definedName>
    <definedName name="GPRG04">#REF!</definedName>
    <definedName name="GPRG05" localSheetId="7">#REF!</definedName>
    <definedName name="GPRG05" localSheetId="12">#REF!</definedName>
    <definedName name="GPRG05" localSheetId="11">#REF!</definedName>
    <definedName name="GPRG05" localSheetId="9">#REF!</definedName>
    <definedName name="GPRG05">#REF!</definedName>
    <definedName name="GPRG06" localSheetId="7">#REF!</definedName>
    <definedName name="GPRG06" localSheetId="12">#REF!</definedName>
    <definedName name="GPRG06" localSheetId="11">#REF!</definedName>
    <definedName name="GPRG06" localSheetId="9">#REF!</definedName>
    <definedName name="GPRG06">#REF!</definedName>
    <definedName name="GPRG07" localSheetId="7">#REF!</definedName>
    <definedName name="GPRG07" localSheetId="12">#REF!</definedName>
    <definedName name="GPRG07" localSheetId="11">#REF!</definedName>
    <definedName name="GPRG07" localSheetId="9">#REF!</definedName>
    <definedName name="GPRG07">#REF!</definedName>
    <definedName name="GPRG08" localSheetId="7">#REF!</definedName>
    <definedName name="GPRG08" localSheetId="12">#REF!</definedName>
    <definedName name="GPRG08" localSheetId="11">#REF!</definedName>
    <definedName name="GPRG08" localSheetId="9">#REF!</definedName>
    <definedName name="GPRG08">#REF!</definedName>
    <definedName name="GPRG09" localSheetId="7">#REF!</definedName>
    <definedName name="GPRG09" localSheetId="12">#REF!</definedName>
    <definedName name="GPRG09" localSheetId="11">#REF!</definedName>
    <definedName name="GPRG09" localSheetId="9">#REF!</definedName>
    <definedName name="GPRG09">#REF!</definedName>
    <definedName name="GPRG10" localSheetId="7">#REF!</definedName>
    <definedName name="GPRG10" localSheetId="12">#REF!</definedName>
    <definedName name="GPRG10" localSheetId="11">#REF!</definedName>
    <definedName name="GPRG10" localSheetId="9">#REF!</definedName>
    <definedName name="GPRG10">#REF!</definedName>
    <definedName name="GPRG11" localSheetId="7">#REF!</definedName>
    <definedName name="GPRG11" localSheetId="12">#REF!</definedName>
    <definedName name="GPRG11" localSheetId="11">#REF!</definedName>
    <definedName name="GPRG11" localSheetId="9">#REF!</definedName>
    <definedName name="GPRG11">#REF!</definedName>
    <definedName name="GPS" localSheetId="0">[6]BANPRO99!#REF!</definedName>
    <definedName name="GPS" localSheetId="7">[6]BANPRO99!#REF!</definedName>
    <definedName name="GPS" localSheetId="12">[6]BANPRO99!#REF!</definedName>
    <definedName name="GPS" localSheetId="11">[6]BANPRO99!#REF!</definedName>
    <definedName name="GPS" localSheetId="9">[6]BANPRO99!#REF!</definedName>
    <definedName name="GPS">[6]BANPRO99!#REF!</definedName>
    <definedName name="_xlnm.Recorder" localSheetId="0">#REF!</definedName>
    <definedName name="_xlnm.Recorder" localSheetId="7">#REF!</definedName>
    <definedName name="_xlnm.Recorder" localSheetId="12">#REF!</definedName>
    <definedName name="_xlnm.Recorder" localSheetId="11">#REF!</definedName>
    <definedName name="_xlnm.Recorder" localSheetId="9">#REF!</definedName>
    <definedName name="_xlnm.Recorder">#REF!</definedName>
    <definedName name="GRAF" localSheetId="0">#REF!</definedName>
    <definedName name="GRAF" localSheetId="7">#REF!</definedName>
    <definedName name="GRAF" localSheetId="12">#REF!</definedName>
    <definedName name="GRAF" localSheetId="2">#REF!</definedName>
    <definedName name="GRAF" localSheetId="11">#REF!</definedName>
    <definedName name="GRAF" localSheetId="9">#REF!</definedName>
    <definedName name="GRAF">#REF!</definedName>
    <definedName name="grafica_aut" localSheetId="0">#REF!</definedName>
    <definedName name="grafica_aut" localSheetId="7">#REF!</definedName>
    <definedName name="grafica_aut" localSheetId="12">#REF!</definedName>
    <definedName name="grafica_aut" localSheetId="2">#REF!</definedName>
    <definedName name="grafica_aut" localSheetId="11">#REF!</definedName>
    <definedName name="grafica_aut" localSheetId="9">#REF!</definedName>
    <definedName name="grafica_aut">#REF!</definedName>
    <definedName name="GRAFICO" localSheetId="0">#REF!</definedName>
    <definedName name="GRAFICO" localSheetId="7">#REF!</definedName>
    <definedName name="GRAFICO" localSheetId="12">#REF!</definedName>
    <definedName name="GRAFICO" localSheetId="2">#REF!</definedName>
    <definedName name="GRAFICO" localSheetId="11">#REF!</definedName>
    <definedName name="GRAFICO" localSheetId="9">#REF!</definedName>
    <definedName name="GRAFICO">#REF!</definedName>
    <definedName name="GTOMEDES_OK" localSheetId="0">#REF!</definedName>
    <definedName name="GTOMEDES_OK" localSheetId="7">#REF!</definedName>
    <definedName name="GTOMEDES_OK" localSheetId="12">#REF!</definedName>
    <definedName name="GTOMEDES_OK" localSheetId="2">#REF!</definedName>
    <definedName name="GTOMEDES_OK" localSheetId="11">#REF!</definedName>
    <definedName name="GTOMEDES_OK" localSheetId="9">#REF!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7">#REF!</definedName>
    <definedName name="hoja1" localSheetId="12">#REF!</definedName>
    <definedName name="hoja1" localSheetId="11">#REF!</definedName>
    <definedName name="hoja1" localSheetId="9">#REF!</definedName>
    <definedName name="hoja1">#REF!</definedName>
    <definedName name="hoja2" localSheetId="7">#REF!</definedName>
    <definedName name="hoja2" localSheetId="12">#REF!</definedName>
    <definedName name="hoja2" localSheetId="11">#REF!</definedName>
    <definedName name="hoja2" localSheetId="9">#REF!</definedName>
    <definedName name="hoja2">#REF!</definedName>
    <definedName name="hoja3" localSheetId="7">#REF!</definedName>
    <definedName name="hoja3" localSheetId="12">#REF!</definedName>
    <definedName name="hoja3" localSheetId="11">#REF!</definedName>
    <definedName name="hoja3" localSheetId="9">#REF!</definedName>
    <definedName name="hoja3">#REF!</definedName>
    <definedName name="hoja4" localSheetId="0">#REF!+#REF!</definedName>
    <definedName name="hoja4" localSheetId="7">#REF!+#REF!</definedName>
    <definedName name="hoja4" localSheetId="12">#REF!+#REF!</definedName>
    <definedName name="hoja4" localSheetId="11">#REF!+#REF!</definedName>
    <definedName name="hoja4" localSheetId="9">#REF!+#REF!</definedName>
    <definedName name="hoja4">#REF!+#REF!</definedName>
    <definedName name="HT_1" localSheetId="7">#REF!</definedName>
    <definedName name="HT_1" localSheetId="12">#REF!</definedName>
    <definedName name="HT_1" localSheetId="11">#REF!</definedName>
    <definedName name="HT_1" localSheetId="9">#REF!</definedName>
    <definedName name="HT_1">#REF!</definedName>
    <definedName name="I" localSheetId="7">#REF!</definedName>
    <definedName name="I" localSheetId="12">#REF!</definedName>
    <definedName name="I" localSheetId="11">#REF!</definedName>
    <definedName name="I" localSheetId="9">#REF!</definedName>
    <definedName name="I">#REF!</definedName>
    <definedName name="iii" localSheetId="7">#REF!</definedName>
    <definedName name="iii" localSheetId="12">#REF!</definedName>
    <definedName name="iii" localSheetId="11">#REF!</definedName>
    <definedName name="iii" localSheetId="9">#REF!</definedName>
    <definedName name="iii">#REF!</definedName>
    <definedName name="IMP_APORTA" localSheetId="7">#REF!</definedName>
    <definedName name="IMP_APORTA" localSheetId="12">#REF!</definedName>
    <definedName name="IMP_APORTA" localSheetId="11">#REF!</definedName>
    <definedName name="IMP_APORTA" localSheetId="9">#REF!</definedName>
    <definedName name="IMP_APORTA">#REF!</definedName>
    <definedName name="IMP_BRUTOT" localSheetId="7">#REF!</definedName>
    <definedName name="IMP_BRUTOT" localSheetId="12">#REF!</definedName>
    <definedName name="IMP_BRUTOT" localSheetId="11">#REF!</definedName>
    <definedName name="IMP_BRUTOT" localSheetId="9">#REF!</definedName>
    <definedName name="IMP_BRUTOT">#REF!</definedName>
    <definedName name="imp_control" localSheetId="7">#REF!</definedName>
    <definedName name="imp_control" localSheetId="12">#REF!</definedName>
    <definedName name="imp_control" localSheetId="11">#REF!</definedName>
    <definedName name="imp_control" localSheetId="9">#REF!</definedName>
    <definedName name="imp_control">#REF!</definedName>
    <definedName name="Imprimir_área_IM" localSheetId="0">#REF!</definedName>
    <definedName name="Imprimir_área_IM" localSheetId="7">#REF!</definedName>
    <definedName name="Imprimir_área_IM" localSheetId="12">#REF!</definedName>
    <definedName name="Imprimir_área_IM" localSheetId="2">#REF!</definedName>
    <definedName name="Imprimir_área_IM" localSheetId="11">#REF!</definedName>
    <definedName name="Imprimir_área_IM" localSheetId="9">#REF!</definedName>
    <definedName name="Imprimir_área_IM">#REF!</definedName>
    <definedName name="IMSS96" localSheetId="7">#REF!</definedName>
    <definedName name="IMSS96" localSheetId="12">#REF!</definedName>
    <definedName name="IMSS96" localSheetId="11">#REF!</definedName>
    <definedName name="IMSS96" localSheetId="9">#REF!</definedName>
    <definedName name="IMSS96">#REF!</definedName>
    <definedName name="IMSSE">'[22] '!$Z$99:$AE$143</definedName>
    <definedName name="IMSSM">'[22] '!$Z$51:$AE$95</definedName>
    <definedName name="IMSSO">'[22] '!$Z$3:$AE$47</definedName>
    <definedName name="ISSSTE96" localSheetId="7">#REF!</definedName>
    <definedName name="ISSSTE96" localSheetId="12">#REF!</definedName>
    <definedName name="ISSSTE96" localSheetId="11">#REF!</definedName>
    <definedName name="ISSSTE96" localSheetId="9">#REF!</definedName>
    <definedName name="ISSSTE96">#REF!</definedName>
    <definedName name="ISSSTEE">'[22] '!$T$99:$Y$143</definedName>
    <definedName name="ISSSTEM">'[22] '!$T$51:$Y$95</definedName>
    <definedName name="ISSSTEO">'[22] '!$T$3:$Y$47</definedName>
    <definedName name="IV" localSheetId="0">[6]BANPRO99!#REF!</definedName>
    <definedName name="IV" localSheetId="7">[6]BANPRO99!#REF!</definedName>
    <definedName name="IV" localSheetId="12">[6]BANPRO99!#REF!</definedName>
    <definedName name="IV" localSheetId="11">[6]BANPRO99!#REF!</definedName>
    <definedName name="IV" localSheetId="9">[6]BANPRO99!#REF!</definedName>
    <definedName name="IV">[6]BANPRO99!#REF!</definedName>
    <definedName name="jjj" localSheetId="7">#REF!</definedName>
    <definedName name="jjj" localSheetId="12">#REF!</definedName>
    <definedName name="jjj" localSheetId="11">#REF!</definedName>
    <definedName name="jjj" localSheetId="9">#REF!</definedName>
    <definedName name="jjj">#REF!</definedName>
    <definedName name="JUL">"; JULIO.- "&amp;TEXT([9]edofza07!$C$24,"#,##0")</definedName>
    <definedName name="JULIO">[2]!FEB&amp;[2]!MAR&amp;[2]!ABR&amp;[2]!MAY&amp;[2]!JUN&amp;[2]!JUL</definedName>
    <definedName name="JUN" localSheetId="0">#REF!</definedName>
    <definedName name="JUN" localSheetId="7">#REF!</definedName>
    <definedName name="JUN" localSheetId="12">"; JUNIO.- "&amp;TEXT([9]edofza06!$C$24,"#,##0")</definedName>
    <definedName name="JUN" localSheetId="2">#REF!</definedName>
    <definedName name="JUN" localSheetId="11">#REF!</definedName>
    <definedName name="JUN" localSheetId="9">#REF!</definedName>
    <definedName name="JUN">#REF!</definedName>
    <definedName name="JUN_2" localSheetId="0">#REF!</definedName>
    <definedName name="JUN_2" localSheetId="7">#REF!</definedName>
    <definedName name="JUN_2" localSheetId="12">#REF!</definedName>
    <definedName name="JUN_2" localSheetId="2">#REF!</definedName>
    <definedName name="JUN_2" localSheetId="11">#REF!</definedName>
    <definedName name="JUN_2" localSheetId="9">#REF!</definedName>
    <definedName name="JUN_2">#REF!</definedName>
    <definedName name="kkk" localSheetId="7">#REF!</definedName>
    <definedName name="kkk" localSheetId="12">#REF!</definedName>
    <definedName name="kkk" localSheetId="11">#REF!</definedName>
    <definedName name="kkk" localSheetId="9">#REF!</definedName>
    <definedName name="kkk">#REF!</definedName>
    <definedName name="L_OC_DIC" localSheetId="0">#REF!</definedName>
    <definedName name="L_OC_DIC" localSheetId="7">#REF!</definedName>
    <definedName name="L_OC_DIC" localSheetId="12">#REF!</definedName>
    <definedName name="L_OC_DIC" localSheetId="2">#REF!</definedName>
    <definedName name="L_OC_DIC" localSheetId="11">#REF!</definedName>
    <definedName name="L_OC_DIC" localSheetId="9">#REF!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0">#REF!</definedName>
    <definedName name="libre" localSheetId="7">#REF!</definedName>
    <definedName name="libre" localSheetId="12">#REF!</definedName>
    <definedName name="libre" localSheetId="2">#REF!</definedName>
    <definedName name="libre" localSheetId="11">#REF!</definedName>
    <definedName name="libre" localSheetId="9">#REF!</definedName>
    <definedName name="libre">#REF!</definedName>
    <definedName name="LIQUI" localSheetId="0">#REF!</definedName>
    <definedName name="LIQUI" localSheetId="7">#REF!</definedName>
    <definedName name="LIQUI" localSheetId="12">#REF!</definedName>
    <definedName name="LIQUI" localSheetId="2">#REF!</definedName>
    <definedName name="LIQUI" localSheetId="11">#REF!</definedName>
    <definedName name="LIQUI" localSheetId="9">#REF!</definedName>
    <definedName name="LIQUI">#REF!</definedName>
    <definedName name="lll">[2]!OCT&amp;[2]!NOV&amp;[2]!DIC</definedName>
    <definedName name="LOTE96" localSheetId="7">#REF!</definedName>
    <definedName name="LOTE96" localSheetId="12">#REF!</definedName>
    <definedName name="LOTE96" localSheetId="11">#REF!</definedName>
    <definedName name="LOTE96" localSheetId="9">#REF!</definedName>
    <definedName name="LOTE96">#REF!</definedName>
    <definedName name="LUCY">#N/A</definedName>
    <definedName name="LYFC96" localSheetId="7">#REF!</definedName>
    <definedName name="LYFC96" localSheetId="12">#REF!</definedName>
    <definedName name="LYFC96" localSheetId="11">#REF!</definedName>
    <definedName name="LYFC96" localSheetId="9">#REF!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0">#REF!,#REF!,#REF!,#REF!,#REF!</definedName>
    <definedName name="Marcelino_complemento" localSheetId="7">#REF!,#REF!,#REF!,#REF!,#REF!</definedName>
    <definedName name="Marcelino_complemento" localSheetId="12">#REF!,#REF!,#REF!,#REF!,#REF!</definedName>
    <definedName name="Marcelino_complemento" localSheetId="2">#REF!,#REF!,#REF!,#REF!,#REF!</definedName>
    <definedName name="Marcelino_complemento" localSheetId="11">#REF!,#REF!,#REF!,#REF!,#REF!</definedName>
    <definedName name="Marcelino_complemento" localSheetId="9">#REF!,#REF!,#REF!,#REF!,#REF!</definedName>
    <definedName name="Marcelino_complemento">#REF!,#REF!,#REF!,#REF!,#REF!</definedName>
    <definedName name="Marcelino_Periodo" localSheetId="0">#REF!,#REF!,#REF!,#REF!,#REF!</definedName>
    <definedName name="Marcelino_Periodo" localSheetId="7">#REF!,#REF!,#REF!,#REF!,#REF!</definedName>
    <definedName name="Marcelino_Periodo" localSheetId="12">#REF!,#REF!,#REF!,#REF!,#REF!</definedName>
    <definedName name="Marcelino_Periodo" localSheetId="2">#REF!,#REF!,#REF!,#REF!,#REF!</definedName>
    <definedName name="Marcelino_Periodo" localSheetId="11">#REF!,#REF!,#REF!,#REF!,#REF!</definedName>
    <definedName name="Marcelino_Periodo" localSheetId="9">#REF!,#REF!,#REF!,#REF!,#REF!</definedName>
    <definedName name="Marcelino_Periodo">#REF!,#REF!,#REF!,#REF!,#REF!</definedName>
    <definedName name="MARI">#N/A</definedName>
    <definedName name="MAY">"; MAYO.- "&amp;TEXT([9]edofza05!$C$24,"#,##0")</definedName>
    <definedName name="MES">[9]Hoja1!$A$3</definedName>
    <definedName name="METAS" localSheetId="0">[6]BANPRO99!#REF!</definedName>
    <definedName name="METAS" localSheetId="7">[6]BANPRO99!#REF!</definedName>
    <definedName name="METAS" localSheetId="12">[6]BANPRO99!#REF!</definedName>
    <definedName name="METAS" localSheetId="11">[6]BANPRO99!#REF!</definedName>
    <definedName name="METAS" localSheetId="9">[6]BANPRO99!#REF!</definedName>
    <definedName name="METAS">[6]BANPRO99!#REF!</definedName>
    <definedName name="Modif00" localSheetId="7">#REF!</definedName>
    <definedName name="Modif00" localSheetId="12">#REF!</definedName>
    <definedName name="Modif00" localSheetId="11">#REF!</definedName>
    <definedName name="Modif00" localSheetId="9">#REF!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7" hidden="1">#REF!</definedName>
    <definedName name="nuevo" localSheetId="12" hidden="1">#REF!</definedName>
    <definedName name="nuevo" localSheetId="11" hidden="1">#REF!</definedName>
    <definedName name="nuevo" localSheetId="9"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0">#REF!</definedName>
    <definedName name="OOO" localSheetId="7">#REF!</definedName>
    <definedName name="OOO" localSheetId="12">#REF!</definedName>
    <definedName name="OOO" localSheetId="2">#REF!</definedName>
    <definedName name="OOO" localSheetId="11">#REF!</definedName>
    <definedName name="OOO" localSheetId="9">#REF!</definedName>
    <definedName name="OOO">#REF!</definedName>
    <definedName name="oooo" localSheetId="7">#REF!</definedName>
    <definedName name="oooo" localSheetId="12">#REF!</definedName>
    <definedName name="oooo" localSheetId="11">#REF!</definedName>
    <definedName name="oooo" localSheetId="9">#REF!</definedName>
    <definedName name="oooo">#REF!</definedName>
    <definedName name="opc_1">[39]Listas!$A$1:$A$2</definedName>
    <definedName name="opc_2">[39]Listas!$B$1:$B$3</definedName>
    <definedName name="opc_3">[39]Listas!$C$1:$C$2</definedName>
    <definedName name="p" localSheetId="0">[40]SPC!#REF!</definedName>
    <definedName name="p" localSheetId="7">[40]SPC!#REF!</definedName>
    <definedName name="p" localSheetId="12">[40]SPC!#REF!</definedName>
    <definedName name="p" localSheetId="11">[40]SPC!#REF!</definedName>
    <definedName name="p" localSheetId="9">[40]SPC!#REF!</definedName>
    <definedName name="p">[40]SPC!#REF!</definedName>
    <definedName name="PAD" localSheetId="0">[6]BANPRO99!#REF!</definedName>
    <definedName name="PAD" localSheetId="7">[6]BANPRO99!#REF!</definedName>
    <definedName name="PAD" localSheetId="12">[6]BANPRO99!#REF!</definedName>
    <definedName name="PAD" localSheetId="11">[6]BANPRO99!#REF!</definedName>
    <definedName name="PAD" localSheetId="9">[6]BANPRO99!#REF!</definedName>
    <definedName name="PAD">[6]BANPRO99!#REF!</definedName>
    <definedName name="papa">'[4]Premisas IMSS'!$M$15</definedName>
    <definedName name="PART" localSheetId="7">#REF!</definedName>
    <definedName name="PART" localSheetId="12">#REF!</definedName>
    <definedName name="PART" localSheetId="11">#REF!</definedName>
    <definedName name="PART" localSheetId="9">#REF!</definedName>
    <definedName name="PART">#REF!</definedName>
    <definedName name="PART1" localSheetId="7">#REF!</definedName>
    <definedName name="PART1" localSheetId="12">#REF!</definedName>
    <definedName name="PART1" localSheetId="11">#REF!</definedName>
    <definedName name="PART1" localSheetId="9">#REF!</definedName>
    <definedName name="PART1">#REF!</definedName>
    <definedName name="PARTE" localSheetId="0">'[1]Mod Eco Controlados 99'!#REF!</definedName>
    <definedName name="PARTE" localSheetId="7">'[1]Mod Eco Controlados 99'!#REF!</definedName>
    <definedName name="PARTE" localSheetId="12">'[1]Mod Eco Controlados 99'!#REF!</definedName>
    <definedName name="PARTE" localSheetId="11">'[1]Mod Eco Controlados 99'!#REF!</definedName>
    <definedName name="PARTE" localSheetId="9">'[1]Mod Eco Controlados 99'!#REF!</definedName>
    <definedName name="PARTE">'[1]Mod Eco Controlados 99'!#REF!</definedName>
    <definedName name="Partida_4100_Capital" localSheetId="0">[23]ADEF01!#REF!</definedName>
    <definedName name="Partida_4100_Capital" localSheetId="7">[23]ADEF01!#REF!</definedName>
    <definedName name="Partida_4100_Capital" localSheetId="12">[23]ADEF01!#REF!</definedName>
    <definedName name="Partida_4100_Capital" localSheetId="11">[23]ADEF01!#REF!</definedName>
    <definedName name="Partida_4100_Capital" localSheetId="9">[23]ADEF01!#REF!</definedName>
    <definedName name="Partida_4100_Capital">[23]ADEF01!#REF!</definedName>
    <definedName name="Partida_4200_Capital" localSheetId="0">[23]ADEF01!#REF!</definedName>
    <definedName name="Partida_4200_Capital" localSheetId="7">[23]ADEF01!#REF!</definedName>
    <definedName name="Partida_4200_Capital" localSheetId="12">[23]ADEF01!#REF!</definedName>
    <definedName name="Partida_4200_Capital" localSheetId="11">[23]ADEF01!#REF!</definedName>
    <definedName name="Partida_4200_Capital" localSheetId="9">[23]ADEF01!#REF!</definedName>
    <definedName name="Partida_4200_Capital">[23]ADEF01!#REF!</definedName>
    <definedName name="Partida_4200_Corriente" localSheetId="0">[23]ADEF01!#REF!</definedName>
    <definedName name="Partida_4200_Corriente" localSheetId="7">[23]ADEF01!#REF!</definedName>
    <definedName name="Partida_4200_Corriente" localSheetId="12">[23]ADEF01!#REF!</definedName>
    <definedName name="Partida_4200_Corriente" localSheetId="11">[23]ADEF01!#REF!</definedName>
    <definedName name="Partida_4200_Corriente" localSheetId="9">[23]ADEF01!#REF!</definedName>
    <definedName name="Partida_4200_Corriente">[23]ADEF01!#REF!</definedName>
    <definedName name="Partida_4300_Capital" localSheetId="0">[23]ADEF01!#REF!</definedName>
    <definedName name="Partida_4300_Capital" localSheetId="7">[23]ADEF01!#REF!</definedName>
    <definedName name="Partida_4300_Capital" localSheetId="12">[23]ADEF01!#REF!</definedName>
    <definedName name="Partida_4300_Capital" localSheetId="11">[23]ADEF01!#REF!</definedName>
    <definedName name="Partida_4300_Capital" localSheetId="9">[23]ADEF01!#REF!</definedName>
    <definedName name="Partida_4300_Capital">[23]ADEF01!#REF!</definedName>
    <definedName name="Partida_4300_Corriente" localSheetId="0">[23]ADEF01!#REF!</definedName>
    <definedName name="Partida_4300_Corriente" localSheetId="7">[23]ADEF01!#REF!</definedName>
    <definedName name="Partida_4300_Corriente" localSheetId="12">[23]ADEF01!#REF!</definedName>
    <definedName name="Partida_4300_Corriente" localSheetId="11">[23]ADEF01!#REF!</definedName>
    <definedName name="Partida_4300_Corriente" localSheetId="9">[23]ADEF01!#REF!</definedName>
    <definedName name="Partida_4300_Corriente">[23]ADEF01!#REF!</definedName>
    <definedName name="Partida_4400" localSheetId="0">[23]ADEF01!#REF!</definedName>
    <definedName name="Partida_4400" localSheetId="7">[23]ADEF01!#REF!</definedName>
    <definedName name="Partida_4400" localSheetId="12">[23]ADEF01!#REF!</definedName>
    <definedName name="Partida_4400" localSheetId="11">[23]ADEF01!#REF!</definedName>
    <definedName name="Partida_4400" localSheetId="9">[23]ADEF01!#REF!</definedName>
    <definedName name="Partida_4400">[23]ADEF01!#REF!</definedName>
    <definedName name="Partida_4500_Capital" localSheetId="0">[23]ADEF01!#REF!</definedName>
    <definedName name="Partida_4500_Capital" localSheetId="7">[23]ADEF01!#REF!</definedName>
    <definedName name="Partida_4500_Capital" localSheetId="12">[23]ADEF01!#REF!</definedName>
    <definedName name="Partida_4500_Capital" localSheetId="11">[23]ADEF01!#REF!</definedName>
    <definedName name="Partida_4500_Capital" localSheetId="9">[23]ADEF01!#REF!</definedName>
    <definedName name="Partida_4500_Capital">[23]ADEF01!#REF!</definedName>
    <definedName name="Partida_4600_Capital" localSheetId="0">[23]ADEF01!#REF!</definedName>
    <definedName name="Partida_4600_Capital" localSheetId="7">[23]ADEF01!#REF!</definedName>
    <definedName name="Partida_4600_Capital" localSheetId="12">[23]ADEF01!#REF!</definedName>
    <definedName name="Partida_4600_Capital" localSheetId="11">[23]ADEF01!#REF!</definedName>
    <definedName name="Partida_4600_Capital" localSheetId="9">[23]ADEF01!#REF!</definedName>
    <definedName name="Partida_4600_Capital">[23]ADEF01!#REF!</definedName>
    <definedName name="Partida_4700_Capital" localSheetId="0">[23]ADEF01!#REF!</definedName>
    <definedName name="Partida_4700_Capital" localSheetId="7">[23]ADEF01!#REF!</definedName>
    <definedName name="Partida_4700_Capital" localSheetId="12">[23]ADEF01!#REF!</definedName>
    <definedName name="Partida_4700_Capital" localSheetId="11">[23]ADEF01!#REF!</definedName>
    <definedName name="Partida_4700_Capital" localSheetId="9">[23]ADEF01!#REF!</definedName>
    <definedName name="Partida_4700_Capital">[23]ADEF01!#REF!</definedName>
    <definedName name="Partida_4700_Corriente" localSheetId="0">[23]ADEF01!#REF!</definedName>
    <definedName name="Partida_4700_Corriente" localSheetId="7">[23]ADEF01!#REF!</definedName>
    <definedName name="Partida_4700_Corriente" localSheetId="12">[23]ADEF01!#REF!</definedName>
    <definedName name="Partida_4700_Corriente" localSheetId="11">[23]ADEF01!#REF!</definedName>
    <definedName name="Partida_4700_Corriente" localSheetId="9">[23]ADEF01!#REF!</definedName>
    <definedName name="Partida_4700_Corriente">[23]ADEF01!#REF!</definedName>
    <definedName name="PASTA" localSheetId="0">#REF!</definedName>
    <definedName name="PASTA" localSheetId="7">#REF!</definedName>
    <definedName name="PASTA" localSheetId="12">#REF!</definedName>
    <definedName name="PASTA" localSheetId="2">#REF!</definedName>
    <definedName name="PASTA" localSheetId="11">#REF!</definedName>
    <definedName name="PASTA" localSheetId="9">#REF!</definedName>
    <definedName name="PASTA">#REF!</definedName>
    <definedName name="PAULA" localSheetId="0">[34]PAULA!$A$5:$G$95</definedName>
    <definedName name="PAULA" localSheetId="7">[34]PAULA!$A$5:$G$95</definedName>
    <definedName name="PAULA" localSheetId="12">[34]PAULA!$A$5:$G$95</definedName>
    <definedName name="PAULA" localSheetId="2">[34]PAULA!$A$5:$G$95</definedName>
    <definedName name="PAULA" localSheetId="11">[34]PAULA!$A$5:$G$95</definedName>
    <definedName name="PAULA" localSheetId="9">[34]PAULA!$A$5:$G$95</definedName>
    <definedName name="PAULA">[16]PAULA!$B$8:$F$270</definedName>
    <definedName name="PCONS" localSheetId="0">[6]BANPRO99!#REF!</definedName>
    <definedName name="PCONS" localSheetId="7">[6]BANPRO99!#REF!</definedName>
    <definedName name="PCONS" localSheetId="12">[6]BANPRO99!#REF!</definedName>
    <definedName name="PCONS" localSheetId="11">[6]BANPRO99!#REF!</definedName>
    <definedName name="PCONS" localSheetId="9">[6]BANPRO99!#REF!</definedName>
    <definedName name="PCONS">[6]BANPRO99!#REF!</definedName>
    <definedName name="pec" localSheetId="7">#REF!</definedName>
    <definedName name="pec" localSheetId="12">#REF!</definedName>
    <definedName name="pec" localSheetId="11">#REF!</definedName>
    <definedName name="pec" localSheetId="9">#REF!</definedName>
    <definedName name="pec">#REF!</definedName>
    <definedName name="pef" localSheetId="7">#REF!</definedName>
    <definedName name="pef" localSheetId="12">#REF!</definedName>
    <definedName name="pef" localSheetId="11">#REF!</definedName>
    <definedName name="pef" localSheetId="9">#REF!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0">[6]BANPRO99!#REF!</definedName>
    <definedName name="PEyM" localSheetId="7">[6]BANPRO99!#REF!</definedName>
    <definedName name="PEyM" localSheetId="12">[6]BANPRO99!#REF!</definedName>
    <definedName name="PEyM" localSheetId="11">[6]BANPRO99!#REF!</definedName>
    <definedName name="PEyM" localSheetId="9">[6]BANPRO99!#REF!</definedName>
    <definedName name="PEyM">[6]BANPRO99!#REF!</definedName>
    <definedName name="PGPS" localSheetId="0">[6]BANPRO99!#REF!</definedName>
    <definedName name="PGPS" localSheetId="7">[6]BANPRO99!#REF!</definedName>
    <definedName name="PGPS" localSheetId="12">[6]BANPRO99!#REF!</definedName>
    <definedName name="PGPS" localSheetId="11">[6]BANPRO99!#REF!</definedName>
    <definedName name="PGPS" localSheetId="9">[6]BANPRO99!#REF!</definedName>
    <definedName name="PGPS">[6]BANPRO99!#REF!</definedName>
    <definedName name="PIBR" localSheetId="7">#REF!</definedName>
    <definedName name="PIBR" localSheetId="12">#REF!</definedName>
    <definedName name="PIBR" localSheetId="11">#REF!</definedName>
    <definedName name="PIBR" localSheetId="9">#REF!</definedName>
    <definedName name="PIBR">#REF!</definedName>
    <definedName name="PIV" localSheetId="0">[6]BANPRO99!#REF!</definedName>
    <definedName name="PIV" localSheetId="7">[6]BANPRO99!#REF!</definedName>
    <definedName name="PIV" localSheetId="12">[6]BANPRO99!#REF!</definedName>
    <definedName name="PIV" localSheetId="11">[6]BANPRO99!#REF!</definedName>
    <definedName name="PIV" localSheetId="9">[6]BANPRO99!#REF!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0">#REF!</definedName>
    <definedName name="POR" localSheetId="7">#REF!</definedName>
    <definedName name="POR" localSheetId="12">#REF!</definedName>
    <definedName name="POR" localSheetId="2">#REF!</definedName>
    <definedName name="POR" localSheetId="11">#REF!</definedName>
    <definedName name="POR" localSheetId="9">#REF!</definedName>
    <definedName name="POR">#REF!</definedName>
    <definedName name="porcentaje" localSheetId="0">'[24]BASE DEFINITIVA 2002'!#REF!</definedName>
    <definedName name="porcentaje" localSheetId="7">'[24]BASE DEFINITIVA 2002'!#REF!</definedName>
    <definedName name="porcentaje" localSheetId="12">'[24]BASE DEFINITIVA 2002'!#REF!</definedName>
    <definedName name="porcentaje" localSheetId="11">'[24]BASE DEFINITIVA 2002'!#REF!</definedName>
    <definedName name="porcentaje" localSheetId="9">'[24]BASE DEFINITIVA 2002'!#REF!</definedName>
    <definedName name="porcentaje">'[24]BASE DEFINITIVA 2002'!#REF!</definedName>
    <definedName name="pppp" localSheetId="7">#REF!</definedName>
    <definedName name="pppp" localSheetId="12">#REF!</definedName>
    <definedName name="pppp" localSheetId="11">#REF!</definedName>
    <definedName name="pppp" localSheetId="9">#REF!</definedName>
    <definedName name="pppp">#REF!</definedName>
    <definedName name="PRCV" localSheetId="0">[6]BANPRO99!#REF!</definedName>
    <definedName name="PRCV" localSheetId="7">[6]BANPRO99!#REF!</definedName>
    <definedName name="PRCV" localSheetId="12">[6]BANPRO99!#REF!</definedName>
    <definedName name="PRCV" localSheetId="11">[6]BANPRO99!#REF!</definedName>
    <definedName name="PRCV" localSheetId="9">[6]BANPRO99!#REF!</definedName>
    <definedName name="PRCV">[6]BANPRO99!#REF!</definedName>
    <definedName name="PRESUPUESTO_1997" localSheetId="7">#REF!</definedName>
    <definedName name="PRESUPUESTO_1997" localSheetId="12">#REF!</definedName>
    <definedName name="PRESUPUESTO_1997" localSheetId="11">#REF!</definedName>
    <definedName name="PRESUPUESTO_1997" localSheetId="9">#REF!</definedName>
    <definedName name="PRESUPUESTO_1997">#REF!</definedName>
    <definedName name="PRIMAPS">#N/A</definedName>
    <definedName name="Print_Area_MI" localSheetId="0">[19]FP1996!#REF!</definedName>
    <definedName name="Print_Area_MI" localSheetId="7">[19]FP1996!#REF!</definedName>
    <definedName name="Print_Area_MI" localSheetId="12">[19]FP1996!#REF!</definedName>
    <definedName name="Print_Area_MI" localSheetId="11">[19]FP1996!#REF!</definedName>
    <definedName name="Print_Area_MI" localSheetId="9">[19]FP1996!#REF!</definedName>
    <definedName name="Print_Area_MI">[19]FP1996!#REF!</definedName>
    <definedName name="prior">'[41]sal 2'!$A$26:$AD$548</definedName>
    <definedName name="Prioritarios" localSheetId="7">#REF!</definedName>
    <definedName name="Prioritarios" localSheetId="12">#REF!</definedName>
    <definedName name="Prioritarios" localSheetId="11">#REF!</definedName>
    <definedName name="Prioritarios" localSheetId="9">#REF!</definedName>
    <definedName name="Prioritarios">#REF!</definedName>
    <definedName name="programas" localSheetId="7">#REF!</definedName>
    <definedName name="programas" localSheetId="12">#REF!</definedName>
    <definedName name="programas" localSheetId="11">#REF!</definedName>
    <definedName name="programas" localSheetId="9">#REF!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0">[6]BANPRO99!#REF!</definedName>
    <definedName name="PRT" localSheetId="7">[6]BANPRO99!#REF!</definedName>
    <definedName name="PRT" localSheetId="12">[6]BANPRO99!#REF!</definedName>
    <definedName name="PRT" localSheetId="11">[6]BANPRO99!#REF!</definedName>
    <definedName name="PRT" localSheetId="9">[6]BANPRO99!#REF!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0">[6]BANPRO99!#REF!</definedName>
    <definedName name="PSF" localSheetId="7">[6]BANPRO99!#REF!</definedName>
    <definedName name="PSF" localSheetId="12">[6]BANPRO99!#REF!</definedName>
    <definedName name="PSF" localSheetId="11">[6]BANPRO99!#REF!</definedName>
    <definedName name="PSF" localSheetId="9">[6]BANPRO99!#REF!</definedName>
    <definedName name="PSF">[6]BANPRO99!#REF!</definedName>
    <definedName name="PTA" localSheetId="0">#REF!</definedName>
    <definedName name="PTA" localSheetId="7">#REF!</definedName>
    <definedName name="pta" localSheetId="12">#REF!</definedName>
    <definedName name="PTA" localSheetId="2">#REF!</definedName>
    <definedName name="PTA" localSheetId="11">#REF!</definedName>
    <definedName name="PTA" localSheetId="9">#REF!</definedName>
    <definedName name="PTA">#REF!</definedName>
    <definedName name="ptb" localSheetId="7">#REF!</definedName>
    <definedName name="ptb" localSheetId="12">#REF!</definedName>
    <definedName name="ptb" localSheetId="11">#REF!</definedName>
    <definedName name="ptb" localSheetId="9">#REF!</definedName>
    <definedName name="ptb">#REF!</definedName>
    <definedName name="ptc" localSheetId="7">#REF!</definedName>
    <definedName name="ptc" localSheetId="12">#REF!</definedName>
    <definedName name="ptc" localSheetId="11">#REF!</definedName>
    <definedName name="ptc" localSheetId="9">#REF!</definedName>
    <definedName name="ptc">#REF!</definedName>
    <definedName name="ptd" localSheetId="7">#REF!</definedName>
    <definedName name="ptd" localSheetId="12">#REF!</definedName>
    <definedName name="ptd" localSheetId="11">#REF!</definedName>
    <definedName name="ptd" localSheetId="9">#REF!</definedName>
    <definedName name="ptd">#REF!</definedName>
    <definedName name="pte" localSheetId="7">#REF!</definedName>
    <definedName name="pte" localSheetId="12">#REF!</definedName>
    <definedName name="pte" localSheetId="11">#REF!</definedName>
    <definedName name="pte" localSheetId="9">#REF!</definedName>
    <definedName name="pte">#REF!</definedName>
    <definedName name="QQQ" localSheetId="7">#REF!</definedName>
    <definedName name="QQQ" localSheetId="12">#REF!</definedName>
    <definedName name="QQQ" localSheetId="11">#REF!</definedName>
    <definedName name="QQQ" localSheetId="9">#REF!</definedName>
    <definedName name="QQQ">#REF!</definedName>
    <definedName name="qww">[2]!FEB&amp;[2]!MAR&amp;[2]!ABR&amp;[2]!MAY&amp;[2]!JUN&amp;[2]!JUL</definedName>
    <definedName name="R_Bife">'[42]ADEC II'!$A$1:$A$1016</definedName>
    <definedName name="Ramo" localSheetId="7">#REF!</definedName>
    <definedName name="Ramo" localSheetId="12">#REF!</definedName>
    <definedName name="Ramo" localSheetId="11">#REF!</definedName>
    <definedName name="Ramo" localSheetId="9">#REF!</definedName>
    <definedName name="Ramo">#REF!</definedName>
    <definedName name="Ramo_Rubro" localSheetId="7">#REF!</definedName>
    <definedName name="Ramo_Rubro" localSheetId="12">#REF!</definedName>
    <definedName name="Ramo_Rubro" localSheetId="11">#REF!</definedName>
    <definedName name="Ramo_Rubro" localSheetId="9">#REF!</definedName>
    <definedName name="Ramo_Rubro">#REF!</definedName>
    <definedName name="ramoscierredos2003" localSheetId="7">#REF!</definedName>
    <definedName name="ramoscierredos2003" localSheetId="12">#REF!</definedName>
    <definedName name="ramoscierredos2003" localSheetId="11">#REF!</definedName>
    <definedName name="ramoscierredos2003" localSheetId="9">#REF!</definedName>
    <definedName name="ramoscierredos2003">#REF!</definedName>
    <definedName name="ramoscierreuno2003" localSheetId="7">#REF!</definedName>
    <definedName name="ramoscierreuno2003" localSheetId="12">#REF!</definedName>
    <definedName name="ramoscierreuno2003" localSheetId="11">#REF!</definedName>
    <definedName name="ramoscierreuno2003" localSheetId="9">#REF!</definedName>
    <definedName name="ramoscierreuno2003">#REF!</definedName>
    <definedName name="ramosdos2002" localSheetId="7">#REF!</definedName>
    <definedName name="ramosdos2002" localSheetId="12">#REF!</definedName>
    <definedName name="ramosdos2002" localSheetId="11">#REF!</definedName>
    <definedName name="ramosdos2002" localSheetId="9">#REF!</definedName>
    <definedName name="ramosdos2002">#REF!</definedName>
    <definedName name="ramosuno2002" localSheetId="7">#REF!</definedName>
    <definedName name="ramosuno2002" localSheetId="12">#REF!</definedName>
    <definedName name="ramosuno2002" localSheetId="11">#REF!</definedName>
    <definedName name="ramosuno2002" localSheetId="9">#REF!</definedName>
    <definedName name="ramosuno2002">#REF!</definedName>
    <definedName name="RANGO">#N/A</definedName>
    <definedName name="RANGO2">#N/A</definedName>
    <definedName name="RCV" localSheetId="0">[6]BANPRO99!#REF!</definedName>
    <definedName name="RCV" localSheetId="7">[6]BANPRO99!#REF!</definedName>
    <definedName name="RCV" localSheetId="12">[6]BANPRO99!#REF!</definedName>
    <definedName name="RCV" localSheetId="11">[6]BANPRO99!#REF!</definedName>
    <definedName name="RCV" localSheetId="9">[6]BANPRO99!#REF!</definedName>
    <definedName name="RCV">[6]BANPRO99!#REF!</definedName>
    <definedName name="reducciones" localSheetId="7">#REF!</definedName>
    <definedName name="reducciones" localSheetId="12">#REF!</definedName>
    <definedName name="reducciones" localSheetId="11">#REF!</definedName>
    <definedName name="reducciones" localSheetId="9">#REF!</definedName>
    <definedName name="reducciones">#REF!</definedName>
    <definedName name="REG">#N/A</definedName>
    <definedName name="REPORTO" localSheetId="7">#REF!</definedName>
    <definedName name="REPORTO" localSheetId="12">#REF!</definedName>
    <definedName name="REPORTO" localSheetId="11">#REF!</definedName>
    <definedName name="REPORTO" localSheetId="9">#REF!</definedName>
    <definedName name="REPORTO">#REF!</definedName>
    <definedName name="res" localSheetId="7">#REF!</definedName>
    <definedName name="res" localSheetId="12">#REF!</definedName>
    <definedName name="res" localSheetId="11">#REF!</definedName>
    <definedName name="res" localSheetId="9">#REF!</definedName>
    <definedName name="res">#REF!</definedName>
    <definedName name="RF" localSheetId="0">[6]BANPRO99!#REF!</definedName>
    <definedName name="RF" localSheetId="7">[6]BANPRO99!#REF!</definedName>
    <definedName name="RF" localSheetId="12">[6]BANPRO99!#REF!</definedName>
    <definedName name="RF" localSheetId="11">[6]BANPRO99!#REF!</definedName>
    <definedName name="RF" localSheetId="9">[6]BANPRO99!#REF!</definedName>
    <definedName name="RF">[6]BANPRO99!#REF!</definedName>
    <definedName name="RP" localSheetId="0">[6]BANPRO99!#REF!</definedName>
    <definedName name="RP" localSheetId="7">[6]BANPRO99!#REF!</definedName>
    <definedName name="RP" localSheetId="12">[6]BANPRO99!#REF!</definedName>
    <definedName name="RP" localSheetId="11">[6]BANPRO99!#REF!</definedName>
    <definedName name="RP" localSheetId="9">[6]BANPRO99!#REF!</definedName>
    <definedName name="RP">[6]BANPRO99!#REF!</definedName>
    <definedName name="RT" localSheetId="0">[6]BANPRO99!#REF!</definedName>
    <definedName name="RT" localSheetId="7">[6]BANPRO99!#REF!</definedName>
    <definedName name="RT" localSheetId="12">[6]BANPRO99!#REF!</definedName>
    <definedName name="RT" localSheetId="11">[6]BANPRO99!#REF!</definedName>
    <definedName name="RT" localSheetId="9">[6]BANPRO99!#REF!</definedName>
    <definedName name="RT">[6]BANPRO99!#REF!</definedName>
    <definedName name="sa" localSheetId="7">#REF!</definedName>
    <definedName name="sa" localSheetId="12">#REF!</definedName>
    <definedName name="sa" localSheetId="11">#REF!</definedName>
    <definedName name="sa" localSheetId="9">#REF!</definedName>
    <definedName name="sa">#REF!</definedName>
    <definedName name="sb" localSheetId="7">#REF!</definedName>
    <definedName name="sb" localSheetId="12">#REF!</definedName>
    <definedName name="sb" localSheetId="11">#REF!</definedName>
    <definedName name="sb" localSheetId="9">#REF!</definedName>
    <definedName name="sb">#REF!</definedName>
    <definedName name="sc" localSheetId="7">#REF!</definedName>
    <definedName name="sc" localSheetId="12">#REF!</definedName>
    <definedName name="sc" localSheetId="11">#REF!</definedName>
    <definedName name="sc" localSheetId="9">#REF!</definedName>
    <definedName name="sc">#REF!</definedName>
    <definedName name="SCHP">'[4]Premisas IMSS'!$M$13</definedName>
    <definedName name="sd" localSheetId="7">#REF!</definedName>
    <definedName name="sd" localSheetId="12">#REF!</definedName>
    <definedName name="sd" localSheetId="11">#REF!</definedName>
    <definedName name="sd" localSheetId="9">#REF!</definedName>
    <definedName name="sd">#REF!</definedName>
    <definedName name="se" localSheetId="7">#REF!</definedName>
    <definedName name="se" localSheetId="12">#REF!</definedName>
    <definedName name="se" localSheetId="11">#REF!</definedName>
    <definedName name="se" localSheetId="9">#REF!</definedName>
    <definedName name="se">#REF!</definedName>
    <definedName name="SEG_ENE">'[43]2da. ENERO-2000'!$A$10:$K$927</definedName>
    <definedName name="SEG_OCT" localSheetId="0">#REF!</definedName>
    <definedName name="SEG_OCT" localSheetId="7">#REF!</definedName>
    <definedName name="SEG_OCT" localSheetId="12">#REF!</definedName>
    <definedName name="SEG_OCT" localSheetId="2">#REF!</definedName>
    <definedName name="SEG_OCT" localSheetId="11">#REF!</definedName>
    <definedName name="SEG_OCT" localSheetId="9">#REF!</definedName>
    <definedName name="SEG_OCT">#REF!</definedName>
    <definedName name="SEP">"; SEPTIEMBRE.- "&amp;TEXT([9]edofza09!$C$24,"#,##0")</definedName>
    <definedName name="serv.pers.millones" localSheetId="0">'[44]1999'!#REF!</definedName>
    <definedName name="serv.pers.millones" localSheetId="7">'[44]1999'!#REF!</definedName>
    <definedName name="serv.pers.millones" localSheetId="12">'[44]1999'!#REF!</definedName>
    <definedName name="serv.pers.millones" localSheetId="11">'[44]1999'!#REF!</definedName>
    <definedName name="serv.pers.millones" localSheetId="9">'[44]1999'!#REF!</definedName>
    <definedName name="serv.pers.millones">'[44]1999'!#REF!</definedName>
    <definedName name="SF" localSheetId="0">[6]BANPRO99!#REF!</definedName>
    <definedName name="SF" localSheetId="7">[6]BANPRO99!#REF!</definedName>
    <definedName name="SF" localSheetId="12">[6]BANPRO99!#REF!</definedName>
    <definedName name="SF" localSheetId="11">[6]BANPRO99!#REF!</definedName>
    <definedName name="SF" localSheetId="9">[6]BANPRO99!#REF!</definedName>
    <definedName name="SF">[6]BANPRO99!#REF!</definedName>
    <definedName name="SHCP" localSheetId="7" hidden="1">#REF!</definedName>
    <definedName name="SHCP" localSheetId="12" hidden="1">#REF!</definedName>
    <definedName name="SHCP" localSheetId="11" hidden="1">#REF!</definedName>
    <definedName name="SHCP" localSheetId="9" hidden="1">#REF!</definedName>
    <definedName name="SHCP" hidden="1">#REF!</definedName>
    <definedName name="SI" localSheetId="0">#REF!</definedName>
    <definedName name="SI" localSheetId="7">#REF!</definedName>
    <definedName name="SI" localSheetId="12">#REF!</definedName>
    <definedName name="SI" localSheetId="2">#REF!</definedName>
    <definedName name="SI" localSheetId="11">#REF!</definedName>
    <definedName name="SI" localSheetId="9">#REF!</definedName>
    <definedName name="SI">#REF!</definedName>
    <definedName name="sinpec" localSheetId="7">#REF!</definedName>
    <definedName name="sinpec" localSheetId="12">#REF!</definedName>
    <definedName name="sinpec" localSheetId="11">#REF!</definedName>
    <definedName name="sinpec" localSheetId="9">#REF!</definedName>
    <definedName name="sinpec">#REF!</definedName>
    <definedName name="smdf97">'[4]Premisa macro'!$C$4</definedName>
    <definedName name="SPEM96" localSheetId="7">#REF!</definedName>
    <definedName name="SPEM96" localSheetId="12">#REF!</definedName>
    <definedName name="SPEM96" localSheetId="11">#REF!</definedName>
    <definedName name="SPEM96" localSheetId="9">#REF!</definedName>
    <definedName name="SPEM96">#REF!</definedName>
    <definedName name="sta" localSheetId="7">#REF!</definedName>
    <definedName name="sta" localSheetId="12">#REF!</definedName>
    <definedName name="sta" localSheetId="11">#REF!</definedName>
    <definedName name="sta" localSheetId="9">#REF!</definedName>
    <definedName name="sta">#REF!</definedName>
    <definedName name="stb" localSheetId="7">#REF!</definedName>
    <definedName name="stb" localSheetId="12">#REF!</definedName>
    <definedName name="stb" localSheetId="11">#REF!</definedName>
    <definedName name="stb" localSheetId="9">#REF!</definedName>
    <definedName name="stb">#REF!</definedName>
    <definedName name="stc" localSheetId="7">#REF!</definedName>
    <definedName name="stc" localSheetId="12">#REF!</definedName>
    <definedName name="stc" localSheetId="11">#REF!</definedName>
    <definedName name="stc" localSheetId="9">#REF!</definedName>
    <definedName name="stc">#REF!</definedName>
    <definedName name="std" localSheetId="7">#REF!</definedName>
    <definedName name="std" localSheetId="12">#REF!</definedName>
    <definedName name="std" localSheetId="11">#REF!</definedName>
    <definedName name="std" localSheetId="9">#REF!</definedName>
    <definedName name="std">#REF!</definedName>
    <definedName name="ste" localSheetId="7">#REF!</definedName>
    <definedName name="ste" localSheetId="12">#REF!</definedName>
    <definedName name="ste" localSheetId="11">#REF!</definedName>
    <definedName name="ste" localSheetId="9">#REF!</definedName>
    <definedName name="ste">#REF!</definedName>
    <definedName name="subfunción" localSheetId="7">#REF!</definedName>
    <definedName name="subfunción" localSheetId="12">#REF!</definedName>
    <definedName name="subfunción" localSheetId="11">#REF!</definedName>
    <definedName name="subfunción" localSheetId="9">#REF!</definedName>
    <definedName name="subfunción">#REF!</definedName>
    <definedName name="syt" localSheetId="7">#REF!</definedName>
    <definedName name="syt" localSheetId="12">#REF!</definedName>
    <definedName name="syt" localSheetId="11">#REF!</definedName>
    <definedName name="syt" localSheetId="9">#REF!</definedName>
    <definedName name="syt">#REF!</definedName>
    <definedName name="sytc03" localSheetId="7">#REF!</definedName>
    <definedName name="sytc03" localSheetId="12">#REF!</definedName>
    <definedName name="sytc03" localSheetId="11">#REF!</definedName>
    <definedName name="sytc03" localSheetId="9">#REF!</definedName>
    <definedName name="sytc03">#REF!</definedName>
    <definedName name="sytppef" localSheetId="7">#REF!</definedName>
    <definedName name="sytppef" localSheetId="12">#REF!</definedName>
    <definedName name="sytppef" localSheetId="11">#REF!</definedName>
    <definedName name="sytppef" localSheetId="9">#REF!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7">#REF!</definedName>
    <definedName name="tabla2002" localSheetId="12">#REF!</definedName>
    <definedName name="tabla2002" localSheetId="11">#REF!</definedName>
    <definedName name="tabla2002" localSheetId="9">#REF!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7">#REF!</definedName>
    <definedName name="TCFEEIS" localSheetId="12">#REF!</definedName>
    <definedName name="TCFEEIS" localSheetId="11">#REF!</definedName>
    <definedName name="TCFEEIS" localSheetId="9">#REF!</definedName>
    <definedName name="TCFEEIS">#REF!</definedName>
    <definedName name="TECHO_PROG_ANUAL" localSheetId="0">#REF!</definedName>
    <definedName name="TECHO_PROG_ANUAL" localSheetId="7">#REF!</definedName>
    <definedName name="TECHO_PROG_ANUAL" localSheetId="12">#REF!</definedName>
    <definedName name="TECHO_PROG_ANUAL" localSheetId="2">#REF!</definedName>
    <definedName name="TECHO_PROG_ANUAL" localSheetId="11">#REF!</definedName>
    <definedName name="TECHO_PROG_ANUAL" localSheetId="9">#REF!</definedName>
    <definedName name="TECHO_PROG_ANUAL">#REF!</definedName>
    <definedName name="Temporal" localSheetId="0">#REF!</definedName>
    <definedName name="Temporal" localSheetId="7">#REF!</definedName>
    <definedName name="Temporal" localSheetId="12">#REF!</definedName>
    <definedName name="Temporal" localSheetId="2">#REF!</definedName>
    <definedName name="Temporal" localSheetId="11">#REF!</definedName>
    <definedName name="Temporal" localSheetId="9">#REF!</definedName>
    <definedName name="Temporal">#REF!</definedName>
    <definedName name="TIT" localSheetId="7">#REF!</definedName>
    <definedName name="TIT" localSheetId="12">#REF!</definedName>
    <definedName name="TIT" localSheetId="11">#REF!</definedName>
    <definedName name="TIT" localSheetId="9">#REF!</definedName>
    <definedName name="TIT">#REF!</definedName>
    <definedName name="TITULO">[47]PPQ!$B$3</definedName>
    <definedName name="_xlnm.Print_Titles" localSheetId="0">'Adecuaciones Presupuestarias'!$4:$8</definedName>
    <definedName name="_xlnm.Print_Titles" localSheetId="10">'Incrementos Salariales'!$1:$12</definedName>
    <definedName name="_xlnm.Print_Titles" localSheetId="1">'Ing. Exc. Autorizados'!$2:$6</definedName>
    <definedName name="_xlnm.Print_Titles" localSheetId="11">#REF!</definedName>
    <definedName name="_xlnm.Print_Titles" localSheetId="9">#REF!</definedName>
    <definedName name="_xlnm.Print_Titles">#REF!</definedName>
    <definedName name="TODO96" localSheetId="7">#REF!</definedName>
    <definedName name="TODO96" localSheetId="12">#REF!</definedName>
    <definedName name="TODO96" localSheetId="11">#REF!</definedName>
    <definedName name="TODO96" localSheetId="9">#REF!</definedName>
    <definedName name="TODO96">#REF!</definedName>
    <definedName name="TOTAL">#N/A</definedName>
    <definedName name="total_real" localSheetId="7">#REF!</definedName>
    <definedName name="total_real" localSheetId="12">#REF!</definedName>
    <definedName name="total_real" localSheetId="11">#REF!</definedName>
    <definedName name="total_real" localSheetId="9">#REF!</definedName>
    <definedName name="total_real">#REF!</definedName>
    <definedName name="TOTAL01" localSheetId="7">#REF!</definedName>
    <definedName name="TOTAL01" localSheetId="12">#REF!</definedName>
    <definedName name="TOTAL01" localSheetId="11">#REF!</definedName>
    <definedName name="TOTAL01" localSheetId="9">#REF!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7">#REF!</definedName>
    <definedName name="TRASP" localSheetId="12">#REF!</definedName>
    <definedName name="TRASP" localSheetId="11">#REF!</definedName>
    <definedName name="TRASP" localSheetId="9">#REF!</definedName>
    <definedName name="TRASP">#REF!</definedName>
    <definedName name="tres" localSheetId="0">#REF!</definedName>
    <definedName name="tres" localSheetId="7">#REF!</definedName>
    <definedName name="tres" localSheetId="12">#REF!</definedName>
    <definedName name="tres" localSheetId="2">#REF!</definedName>
    <definedName name="tres" localSheetId="11">#REF!</definedName>
    <definedName name="tres" localSheetId="9">#REF!</definedName>
    <definedName name="tres">#REF!</definedName>
    <definedName name="U" localSheetId="7">#REF!</definedName>
    <definedName name="U" localSheetId="12">#REF!</definedName>
    <definedName name="U" localSheetId="11">#REF!</definedName>
    <definedName name="U" localSheetId="9">#REF!</definedName>
    <definedName name="U">#REF!</definedName>
    <definedName name="UPCPICF_VMD50020" localSheetId="7">#REF!</definedName>
    <definedName name="UPCPICF_VMD50020" localSheetId="12">#REF!</definedName>
    <definedName name="UPCPICF_VMD50020" localSheetId="11">#REF!</definedName>
    <definedName name="UPCPICF_VMD50020" localSheetId="9">#REF!</definedName>
    <definedName name="UPCPICF_VMD50020">#REF!</definedName>
    <definedName name="V_Bife">'[42]ADEC II'!$A$1:$Z$1016</definedName>
    <definedName name="VARIABLES">#N/A</definedName>
    <definedName name="vcorta" localSheetId="7">#REF!</definedName>
    <definedName name="vcorta" localSheetId="12">#REF!</definedName>
    <definedName name="vcorta" localSheetId="11">#REF!</definedName>
    <definedName name="vcorta" localSheetId="9">#REF!</definedName>
    <definedName name="vcorta">#REF!</definedName>
    <definedName name="VELOZ" localSheetId="0">#REF!</definedName>
    <definedName name="VELOZ" localSheetId="7">#REF!</definedName>
    <definedName name="VELOZ" localSheetId="12">#REF!</definedName>
    <definedName name="VELOZ" localSheetId="2">#REF!</definedName>
    <definedName name="VELOZ" localSheetId="11">#REF!</definedName>
    <definedName name="VELOZ" localSheetId="9">#REF!</definedName>
    <definedName name="VELOZ">#REF!</definedName>
    <definedName name="Vertientes" localSheetId="7">#REF!</definedName>
    <definedName name="Vertientes" localSheetId="12">#REF!</definedName>
    <definedName name="Vertientes" localSheetId="11">#REF!</definedName>
    <definedName name="Vertientes" localSheetId="9">#REF!</definedName>
    <definedName name="Vertientes">#REF!</definedName>
    <definedName name="VIDA" localSheetId="0">#REF!</definedName>
    <definedName name="VIDA" localSheetId="7">#REF!</definedName>
    <definedName name="VIDA" localSheetId="12">#REF!</definedName>
    <definedName name="VIDA" localSheetId="2">#REF!</definedName>
    <definedName name="VIDA" localSheetId="11">#REF!</definedName>
    <definedName name="VIDA" localSheetId="9">#REF!</definedName>
    <definedName name="VIDA">#REF!</definedName>
    <definedName name="w" localSheetId="7">#REF!</definedName>
    <definedName name="w" localSheetId="12">#REF!</definedName>
    <definedName name="w" localSheetId="11">#REF!</definedName>
    <definedName name="w" localSheetId="9">#REF!</definedName>
    <definedName name="w">#REF!</definedName>
    <definedName name="x" localSheetId="7">#REF!</definedName>
    <definedName name="x" localSheetId="12">#REF!</definedName>
    <definedName name="x" localSheetId="11">#REF!</definedName>
    <definedName name="x" localSheetId="9">#REF!</definedName>
    <definedName name="x">#REF!</definedName>
    <definedName name="xxx" localSheetId="7">#REF!</definedName>
    <definedName name="xxx" localSheetId="12">#REF!</definedName>
    <definedName name="xxx" localSheetId="11">#REF!</definedName>
    <definedName name="xxx" localSheetId="9">#REF!</definedName>
    <definedName name="xxx">#REF!</definedName>
    <definedName name="yes" localSheetId="0">#REF!</definedName>
    <definedName name="yes" localSheetId="7">#REF!</definedName>
    <definedName name="yes" localSheetId="12">#REF!</definedName>
    <definedName name="yes" localSheetId="2">#REF!</definedName>
    <definedName name="yes" localSheetId="11">#REF!</definedName>
    <definedName name="yes" localSheetId="9">#REF!</definedName>
    <definedName name="yes">#REF!</definedName>
    <definedName name="YO" localSheetId="0">#REF!</definedName>
    <definedName name="YO" localSheetId="7">#REF!</definedName>
    <definedName name="YO" localSheetId="12">#REF!</definedName>
    <definedName name="YO" localSheetId="2">#REF!</definedName>
    <definedName name="YO" localSheetId="11">#REF!</definedName>
    <definedName name="YO" localSheetId="9">#REF!</definedName>
    <definedName name="YO">#REF!</definedName>
    <definedName name="yyy" localSheetId="7">#REF!</definedName>
    <definedName name="yyy" localSheetId="12">#REF!</definedName>
    <definedName name="yyy" localSheetId="11">#REF!</definedName>
    <definedName name="yyy" localSheetId="9">#REF!</definedName>
    <definedName name="yyy">#REF!</definedName>
    <definedName name="zz" localSheetId="7">#REF!</definedName>
    <definedName name="zz" localSheetId="12">#REF!</definedName>
    <definedName name="zz" localSheetId="11">#REF!</definedName>
    <definedName name="zz" localSheetId="9">#REF!</definedName>
    <definedName name="zz">#REF!</definedName>
  </definedNames>
  <calcPr calcId="152511"/>
</workbook>
</file>

<file path=xl/calcChain.xml><?xml version="1.0" encoding="utf-8"?>
<calcChain xmlns="http://schemas.openxmlformats.org/spreadsheetml/2006/main">
  <c r="F27" i="1" l="1"/>
  <c r="E27" i="1"/>
  <c r="C27" i="1"/>
  <c r="B27" i="1"/>
  <c r="F26" i="1"/>
  <c r="E26" i="1"/>
  <c r="C26" i="1"/>
  <c r="B26" i="1"/>
  <c r="F25" i="1"/>
  <c r="E25" i="1"/>
  <c r="C25" i="1"/>
  <c r="B25" i="1"/>
  <c r="D10" i="16" l="1"/>
  <c r="D11" i="16" s="1"/>
  <c r="J281" i="14" l="1"/>
  <c r="J276" i="14"/>
  <c r="J274" i="14"/>
  <c r="J271" i="14"/>
  <c r="J268" i="14"/>
  <c r="J266" i="14"/>
  <c r="J262" i="14"/>
  <c r="J261" i="14"/>
  <c r="J260" i="14"/>
  <c r="J259" i="14"/>
  <c r="J257" i="14"/>
  <c r="J256" i="14"/>
  <c r="J255" i="14"/>
  <c r="J254" i="14"/>
  <c r="J253" i="14"/>
  <c r="J251" i="14"/>
  <c r="J248" i="14"/>
  <c r="J247" i="14"/>
  <c r="J246" i="14"/>
  <c r="J245" i="14"/>
  <c r="J244" i="14"/>
  <c r="J241" i="14"/>
  <c r="J238" i="14"/>
  <c r="J235" i="14"/>
  <c r="J234" i="14"/>
  <c r="J233" i="14"/>
  <c r="J232" i="14"/>
  <c r="J231" i="14"/>
  <c r="J230" i="14"/>
  <c r="J229" i="14"/>
  <c r="J226" i="14"/>
  <c r="J223" i="14"/>
  <c r="J220" i="14"/>
  <c r="J219" i="14"/>
  <c r="J218" i="14"/>
  <c r="J216" i="14"/>
  <c r="J214" i="14"/>
  <c r="J211" i="14"/>
  <c r="J210" i="14"/>
  <c r="J209" i="14"/>
  <c r="J208" i="14"/>
  <c r="J206" i="14"/>
  <c r="J205" i="14"/>
  <c r="J202" i="14"/>
  <c r="J201" i="14"/>
  <c r="J199" i="14"/>
  <c r="J198" i="14"/>
  <c r="J196" i="14"/>
  <c r="J193" i="14"/>
  <c r="J191" i="14"/>
  <c r="J190" i="14"/>
  <c r="J189" i="14"/>
  <c r="J188" i="14"/>
  <c r="J187" i="14"/>
  <c r="J186" i="14"/>
  <c r="J183" i="14"/>
  <c r="J182" i="14"/>
  <c r="J181" i="14"/>
  <c r="J179" i="14"/>
  <c r="J176" i="14"/>
  <c r="J175" i="14"/>
  <c r="J174" i="14"/>
  <c r="J173" i="14"/>
  <c r="J172" i="14"/>
  <c r="J170" i="14"/>
  <c r="J168" i="14"/>
  <c r="J165" i="14"/>
  <c r="J163" i="14"/>
  <c r="J162" i="14"/>
  <c r="J160" i="14"/>
  <c r="J157" i="14"/>
  <c r="J154" i="14"/>
  <c r="J153" i="14"/>
  <c r="J152" i="14"/>
  <c r="J151" i="14"/>
  <c r="J150" i="14"/>
  <c r="J149" i="14"/>
  <c r="J148" i="14"/>
  <c r="J147" i="14"/>
  <c r="J146" i="14"/>
  <c r="J145" i="14"/>
  <c r="J144" i="14"/>
  <c r="J143" i="14"/>
  <c r="J142" i="14"/>
  <c r="J141" i="14"/>
  <c r="J139" i="14"/>
  <c r="J138" i="14"/>
  <c r="J137" i="14"/>
  <c r="J136" i="14"/>
  <c r="J135" i="14"/>
  <c r="J134" i="14"/>
  <c r="J133" i="14"/>
  <c r="J132" i="14"/>
  <c r="J131" i="14"/>
  <c r="J128" i="14"/>
  <c r="J127" i="14"/>
  <c r="J126" i="14"/>
  <c r="J125" i="14"/>
  <c r="J124" i="14"/>
  <c r="J123" i="14"/>
  <c r="J122" i="14"/>
  <c r="J121" i="14"/>
  <c r="J120" i="14"/>
  <c r="J119" i="14"/>
  <c r="J118" i="14"/>
  <c r="J117" i="14"/>
  <c r="J115" i="14"/>
  <c r="J114" i="14"/>
  <c r="J113" i="14"/>
  <c r="J112" i="14"/>
  <c r="J111" i="14"/>
  <c r="J109" i="14"/>
  <c r="J106" i="14"/>
  <c r="J105" i="14"/>
  <c r="J104" i="14"/>
  <c r="J103" i="14"/>
  <c r="J101" i="14"/>
  <c r="J100" i="14"/>
  <c r="J98" i="14"/>
  <c r="J95" i="14"/>
  <c r="J94" i="14"/>
  <c r="J93" i="14"/>
  <c r="J92" i="14"/>
  <c r="J91" i="14"/>
  <c r="J90" i="14"/>
  <c r="J89" i="14"/>
  <c r="J88" i="14"/>
  <c r="J87" i="14"/>
  <c r="J85" i="14"/>
  <c r="J84" i="14"/>
  <c r="J83" i="14"/>
  <c r="J80" i="14"/>
  <c r="J79" i="14"/>
  <c r="J78" i="14"/>
  <c r="J77" i="14"/>
  <c r="J76" i="14"/>
  <c r="J74" i="14"/>
  <c r="J73" i="14"/>
  <c r="J72" i="14"/>
  <c r="J70" i="14"/>
  <c r="J67" i="14"/>
  <c r="J66" i="14"/>
  <c r="J65" i="14"/>
  <c r="J64" i="14"/>
  <c r="J63" i="14"/>
  <c r="J62" i="14"/>
  <c r="J61" i="14"/>
  <c r="J60" i="14"/>
  <c r="J58" i="14"/>
  <c r="J57" i="14"/>
  <c r="J56" i="14"/>
  <c r="J55" i="14"/>
  <c r="J54" i="14"/>
  <c r="J52" i="14"/>
  <c r="J49" i="14"/>
  <c r="J48" i="14"/>
  <c r="J47" i="14"/>
  <c r="J45" i="14"/>
  <c r="J42" i="14"/>
  <c r="J40" i="14"/>
  <c r="J39" i="14"/>
  <c r="J38" i="14"/>
  <c r="J37" i="14"/>
  <c r="J36" i="14"/>
  <c r="J35" i="14"/>
  <c r="J34" i="14"/>
  <c r="J33" i="14"/>
  <c r="J32" i="14"/>
  <c r="J31" i="14"/>
  <c r="J30" i="14"/>
  <c r="J29" i="14"/>
  <c r="J28" i="14"/>
  <c r="J27" i="14"/>
  <c r="J26" i="14"/>
  <c r="J25" i="14"/>
  <c r="J23" i="14"/>
  <c r="J20" i="14"/>
  <c r="J16" i="14"/>
  <c r="E10" i="13" l="1"/>
  <c r="E9" i="13" s="1"/>
  <c r="D9" i="9" l="1"/>
  <c r="C9" i="9"/>
  <c r="C8" i="9" s="1"/>
  <c r="B9" i="9"/>
  <c r="D8" i="9"/>
  <c r="B8" i="9"/>
  <c r="E12" i="9"/>
  <c r="C14" i="5" l="1"/>
  <c r="E9" i="8" l="1"/>
  <c r="F17" i="11"/>
  <c r="F16" i="11"/>
  <c r="F15" i="11"/>
  <c r="F14" i="11"/>
  <c r="F13" i="11"/>
  <c r="F12" i="11"/>
  <c r="F11" i="11"/>
  <c r="F10" i="11"/>
  <c r="F9" i="11"/>
  <c r="F8" i="11" s="1"/>
  <c r="E8" i="11"/>
  <c r="D11" i="9" s="1"/>
  <c r="D8" i="11"/>
  <c r="C11" i="9" s="1"/>
  <c r="C8" i="11"/>
  <c r="F11" i="10"/>
  <c r="F10" i="10"/>
  <c r="F9" i="10"/>
  <c r="E8" i="10"/>
  <c r="D10" i="9" s="1"/>
  <c r="D8" i="10"/>
  <c r="C10" i="9" s="1"/>
  <c r="C8" i="10"/>
  <c r="B10" i="9" s="1"/>
  <c r="B11" i="9"/>
  <c r="E9" i="9" s="1"/>
  <c r="F17" i="8"/>
  <c r="F22" i="8"/>
  <c r="F21" i="8"/>
  <c r="F20" i="8"/>
  <c r="F19" i="8"/>
  <c r="F18" i="8"/>
  <c r="F16" i="8"/>
  <c r="F15" i="8"/>
  <c r="F14" i="8"/>
  <c r="F13" i="8"/>
  <c r="E12" i="8"/>
  <c r="D12" i="8"/>
  <c r="C12" i="8"/>
  <c r="F11" i="8"/>
  <c r="F10" i="8"/>
  <c r="F9" i="8" s="1"/>
  <c r="D9" i="8"/>
  <c r="D8" i="8" s="1"/>
  <c r="C9" i="8"/>
  <c r="E8" i="8"/>
  <c r="F8" i="10" l="1"/>
  <c r="E10" i="9"/>
  <c r="E11" i="9"/>
  <c r="C8" i="8"/>
  <c r="F12" i="8"/>
  <c r="F8" i="8" s="1"/>
  <c r="E8" i="9" l="1"/>
  <c r="C9" i="7"/>
  <c r="C82" i="6" l="1"/>
  <c r="C81" i="6"/>
  <c r="C79" i="6"/>
  <c r="C77" i="6"/>
  <c r="C75" i="6"/>
  <c r="C73" i="6"/>
  <c r="C71" i="6"/>
  <c r="C69" i="6"/>
  <c r="C67" i="6"/>
  <c r="C65" i="6"/>
  <c r="C63" i="6"/>
  <c r="C61" i="6"/>
  <c r="C59" i="6"/>
  <c r="C57" i="6"/>
  <c r="C56" i="6"/>
  <c r="C55" i="6" s="1"/>
  <c r="C53" i="6"/>
  <c r="C47" i="6"/>
  <c r="C45" i="6"/>
  <c r="C39" i="6"/>
  <c r="C36" i="6"/>
  <c r="C34" i="6"/>
  <c r="C30" i="6"/>
  <c r="C27" i="6"/>
  <c r="C25" i="6"/>
  <c r="C16" i="6"/>
  <c r="C15" i="6" s="1"/>
  <c r="C13" i="6"/>
  <c r="C11" i="6"/>
  <c r="C9" i="6"/>
  <c r="C8" i="6" l="1"/>
  <c r="C10" i="5" l="1"/>
  <c r="C9" i="5" s="1"/>
  <c r="F275" i="4" l="1"/>
  <c r="G275" i="4" s="1"/>
  <c r="F274" i="4"/>
  <c r="G274" i="4" s="1"/>
  <c r="F273" i="4"/>
  <c r="G273" i="4" s="1"/>
  <c r="F272" i="4"/>
  <c r="G272" i="4" s="1"/>
  <c r="F271" i="4"/>
  <c r="G271" i="4" s="1"/>
  <c r="F270" i="4"/>
  <c r="G270" i="4" s="1"/>
  <c r="F269" i="4"/>
  <c r="G269" i="4" s="1"/>
  <c r="F268" i="4"/>
  <c r="G268" i="4" s="1"/>
  <c r="F267" i="4"/>
  <c r="G267" i="4" s="1"/>
  <c r="F266" i="4"/>
  <c r="G266" i="4" s="1"/>
  <c r="F265" i="4"/>
  <c r="G265" i="4" s="1"/>
  <c r="F264" i="4"/>
  <c r="G264" i="4" s="1"/>
  <c r="F263" i="4"/>
  <c r="G263" i="4" s="1"/>
  <c r="E263" i="4"/>
  <c r="D263" i="4"/>
  <c r="C263" i="4"/>
  <c r="F262" i="4"/>
  <c r="G262" i="4" s="1"/>
  <c r="F261" i="4"/>
  <c r="G261" i="4" s="1"/>
  <c r="F260" i="4"/>
  <c r="G260" i="4" s="1"/>
  <c r="F259" i="4"/>
  <c r="G259" i="4" s="1"/>
  <c r="F258" i="4"/>
  <c r="G258" i="4" s="1"/>
  <c r="F257" i="4"/>
  <c r="G257" i="4" s="1"/>
  <c r="F256" i="4"/>
  <c r="G256" i="4" s="1"/>
  <c r="E255" i="4"/>
  <c r="D255" i="4"/>
  <c r="C255" i="4"/>
  <c r="F254" i="4"/>
  <c r="G254" i="4" s="1"/>
  <c r="E253" i="4"/>
  <c r="D253" i="4"/>
  <c r="C253" i="4"/>
  <c r="F252" i="4"/>
  <c r="G252" i="4" s="1"/>
  <c r="F251" i="4"/>
  <c r="G251" i="4" s="1"/>
  <c r="E251" i="4"/>
  <c r="D251" i="4"/>
  <c r="C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F225" i="4"/>
  <c r="E225" i="4"/>
  <c r="D225" i="4"/>
  <c r="C225" i="4"/>
  <c r="F224" i="4"/>
  <c r="G224" i="4" s="1"/>
  <c r="E223" i="4"/>
  <c r="D223" i="4"/>
  <c r="C223" i="4"/>
  <c r="F222" i="4"/>
  <c r="G222" i="4" s="1"/>
  <c r="F221" i="4"/>
  <c r="G221" i="4" s="1"/>
  <c r="F220" i="4"/>
  <c r="G220" i="4" s="1"/>
  <c r="F219" i="4"/>
  <c r="E219" i="4"/>
  <c r="D219" i="4"/>
  <c r="C219" i="4"/>
  <c r="F218" i="4"/>
  <c r="G218" i="4" s="1"/>
  <c r="E217" i="4"/>
  <c r="D217" i="4"/>
  <c r="C217" i="4"/>
  <c r="F216" i="4"/>
  <c r="G216" i="4" s="1"/>
  <c r="F215" i="4"/>
  <c r="G215" i="4" s="1"/>
  <c r="E215" i="4"/>
  <c r="D215" i="4"/>
  <c r="C215" i="4"/>
  <c r="F214" i="4"/>
  <c r="G214" i="4" s="1"/>
  <c r="E213" i="4"/>
  <c r="D213" i="4"/>
  <c r="C213" i="4"/>
  <c r="F212" i="4"/>
  <c r="G212" i="4" s="1"/>
  <c r="F211" i="4"/>
  <c r="G211" i="4" s="1"/>
  <c r="F210" i="4"/>
  <c r="G210" i="4" s="1"/>
  <c r="F209" i="4"/>
  <c r="G209" i="4" s="1"/>
  <c r="F208" i="4"/>
  <c r="G208" i="4" s="1"/>
  <c r="F207" i="4"/>
  <c r="G207" i="4" s="1"/>
  <c r="E207" i="4"/>
  <c r="D207" i="4"/>
  <c r="C207" i="4"/>
  <c r="F206" i="4"/>
  <c r="G206" i="4" s="1"/>
  <c r="F205" i="4"/>
  <c r="G205" i="4" s="1"/>
  <c r="F204" i="4"/>
  <c r="G204" i="4" s="1"/>
  <c r="F203" i="4"/>
  <c r="G203" i="4" s="1"/>
  <c r="F202" i="4"/>
  <c r="G202" i="4" s="1"/>
  <c r="F201" i="4"/>
  <c r="G201" i="4" s="1"/>
  <c r="F200" i="4"/>
  <c r="G200" i="4" s="1"/>
  <c r="F199" i="4"/>
  <c r="G199" i="4" s="1"/>
  <c r="F198" i="4"/>
  <c r="G198" i="4" s="1"/>
  <c r="E197" i="4"/>
  <c r="D197" i="4"/>
  <c r="C197" i="4"/>
  <c r="F196" i="4"/>
  <c r="G196" i="4" s="1"/>
  <c r="F195" i="4"/>
  <c r="G195" i="4" s="1"/>
  <c r="F194" i="4"/>
  <c r="G194" i="4" s="1"/>
  <c r="F193" i="4"/>
  <c r="G193" i="4" s="1"/>
  <c r="F192" i="4"/>
  <c r="G192" i="4" s="1"/>
  <c r="F191" i="4"/>
  <c r="G191" i="4" s="1"/>
  <c r="E191" i="4"/>
  <c r="D191" i="4"/>
  <c r="C191" i="4"/>
  <c r="F190" i="4"/>
  <c r="G190" i="4" s="1"/>
  <c r="F189" i="4"/>
  <c r="G189" i="4" s="1"/>
  <c r="F188" i="4"/>
  <c r="G188" i="4" s="1"/>
  <c r="F187" i="4"/>
  <c r="G187" i="4" s="1"/>
  <c r="F186" i="4"/>
  <c r="G186" i="4" s="1"/>
  <c r="F185" i="4"/>
  <c r="G185" i="4" s="1"/>
  <c r="F184" i="4"/>
  <c r="G184" i="4" s="1"/>
  <c r="E183" i="4"/>
  <c r="D183" i="4"/>
  <c r="C183" i="4"/>
  <c r="F182" i="4"/>
  <c r="G182" i="4" s="1"/>
  <c r="F181" i="4"/>
  <c r="G181" i="4" s="1"/>
  <c r="F180" i="4"/>
  <c r="G180" i="4" s="1"/>
  <c r="F179" i="4"/>
  <c r="G179" i="4" s="1"/>
  <c r="F178" i="4"/>
  <c r="G178" i="4" s="1"/>
  <c r="F177" i="4"/>
  <c r="G177" i="4" s="1"/>
  <c r="F176" i="4"/>
  <c r="G176" i="4" s="1"/>
  <c r="F175" i="4"/>
  <c r="G175" i="4" s="1"/>
  <c r="E174" i="4"/>
  <c r="D174" i="4"/>
  <c r="C174" i="4"/>
  <c r="F173" i="4"/>
  <c r="G173" i="4" s="1"/>
  <c r="F172" i="4"/>
  <c r="G172" i="4" s="1"/>
  <c r="F171" i="4"/>
  <c r="G171" i="4" s="1"/>
  <c r="F170" i="4"/>
  <c r="G170" i="4" s="1"/>
  <c r="F169" i="4"/>
  <c r="G169" i="4" s="1"/>
  <c r="F168" i="4"/>
  <c r="G168" i="4" s="1"/>
  <c r="E167" i="4"/>
  <c r="D167" i="4"/>
  <c r="C167" i="4"/>
  <c r="F166" i="4"/>
  <c r="G166" i="4" s="1"/>
  <c r="F165" i="4"/>
  <c r="G165" i="4" s="1"/>
  <c r="F164" i="4"/>
  <c r="G164" i="4" s="1"/>
  <c r="F163" i="4"/>
  <c r="G163" i="4" s="1"/>
  <c r="E162" i="4"/>
  <c r="D162" i="4"/>
  <c r="C162" i="4"/>
  <c r="F161" i="4"/>
  <c r="G161" i="4" s="1"/>
  <c r="F160" i="4"/>
  <c r="G160" i="4" s="1"/>
  <c r="E160" i="4"/>
  <c r="D160" i="4"/>
  <c r="C160" i="4"/>
  <c r="F159" i="4"/>
  <c r="G159" i="4" s="1"/>
  <c r="F158" i="4"/>
  <c r="G158" i="4" s="1"/>
  <c r="F157" i="4"/>
  <c r="G157" i="4" s="1"/>
  <c r="F156" i="4"/>
  <c r="G156" i="4" s="1"/>
  <c r="F155" i="4"/>
  <c r="G155" i="4" s="1"/>
  <c r="F154" i="4"/>
  <c r="G154" i="4" s="1"/>
  <c r="F153" i="4"/>
  <c r="G153" i="4" s="1"/>
  <c r="F152" i="4"/>
  <c r="G152" i="4" s="1"/>
  <c r="F151" i="4"/>
  <c r="G151" i="4" s="1"/>
  <c r="F150" i="4"/>
  <c r="G150" i="4" s="1"/>
  <c r="F149" i="4"/>
  <c r="G149" i="4" s="1"/>
  <c r="F148" i="4"/>
  <c r="G148" i="4" s="1"/>
  <c r="F147" i="4"/>
  <c r="G147" i="4" s="1"/>
  <c r="F146" i="4"/>
  <c r="G146" i="4" s="1"/>
  <c r="F145" i="4"/>
  <c r="G145" i="4" s="1"/>
  <c r="F144" i="4"/>
  <c r="G144" i="4" s="1"/>
  <c r="F143" i="4"/>
  <c r="G143" i="4" s="1"/>
  <c r="F142" i="4"/>
  <c r="G142" i="4" s="1"/>
  <c r="F141" i="4"/>
  <c r="G141" i="4" s="1"/>
  <c r="F140" i="4"/>
  <c r="G140" i="4" s="1"/>
  <c r="F139" i="4"/>
  <c r="G139" i="4" s="1"/>
  <c r="F138" i="4"/>
  <c r="G138" i="4" s="1"/>
  <c r="F137" i="4"/>
  <c r="G137" i="4" s="1"/>
  <c r="F136" i="4"/>
  <c r="G136" i="4" s="1"/>
  <c r="F135" i="4"/>
  <c r="G135" i="4" s="1"/>
  <c r="F134" i="4"/>
  <c r="G134" i="4" s="1"/>
  <c r="F133" i="4"/>
  <c r="G133" i="4" s="1"/>
  <c r="F132" i="4"/>
  <c r="G132" i="4" s="1"/>
  <c r="F131" i="4"/>
  <c r="G131" i="4" s="1"/>
  <c r="F130" i="4"/>
  <c r="G130" i="4" s="1"/>
  <c r="F129" i="4"/>
  <c r="G129" i="4" s="1"/>
  <c r="F128" i="4"/>
  <c r="G128" i="4" s="1"/>
  <c r="F127" i="4"/>
  <c r="G127" i="4" s="1"/>
  <c r="F126" i="4"/>
  <c r="G126" i="4" s="1"/>
  <c r="F125" i="4"/>
  <c r="G125" i="4" s="1"/>
  <c r="F124" i="4"/>
  <c r="G124" i="4" s="1"/>
  <c r="F123" i="4"/>
  <c r="G123" i="4" s="1"/>
  <c r="F122" i="4"/>
  <c r="G122" i="4" s="1"/>
  <c r="F121" i="4"/>
  <c r="G121" i="4" s="1"/>
  <c r="E120" i="4"/>
  <c r="D120" i="4"/>
  <c r="C120" i="4"/>
  <c r="F119" i="4"/>
  <c r="G119" i="4" s="1"/>
  <c r="F118" i="4"/>
  <c r="G118" i="4" s="1"/>
  <c r="F117" i="4"/>
  <c r="G117" i="4" s="1"/>
  <c r="F116" i="4"/>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F100" i="4"/>
  <c r="G100" i="4" s="1"/>
  <c r="F99" i="4"/>
  <c r="G99" i="4" s="1"/>
  <c r="F98" i="4"/>
  <c r="G98" i="4" s="1"/>
  <c r="F97" i="4"/>
  <c r="G97" i="4" s="1"/>
  <c r="F96" i="4"/>
  <c r="G96" i="4" s="1"/>
  <c r="F95" i="4"/>
  <c r="G95" i="4" s="1"/>
  <c r="F94" i="4"/>
  <c r="G94" i="4" s="1"/>
  <c r="F93" i="4"/>
  <c r="G93" i="4" s="1"/>
  <c r="E92" i="4"/>
  <c r="D92" i="4"/>
  <c r="C92" i="4"/>
  <c r="F91" i="4"/>
  <c r="G91" i="4" s="1"/>
  <c r="F90" i="4"/>
  <c r="G90" i="4" s="1"/>
  <c r="F89" i="4"/>
  <c r="G89" i="4" s="1"/>
  <c r="F88" i="4"/>
  <c r="G88" i="4" s="1"/>
  <c r="F87" i="4"/>
  <c r="G87" i="4" s="1"/>
  <c r="F86" i="4"/>
  <c r="G86" i="4" s="1"/>
  <c r="F85" i="4"/>
  <c r="G85" i="4" s="1"/>
  <c r="F84" i="4"/>
  <c r="G84" i="4" s="1"/>
  <c r="E84" i="4"/>
  <c r="D84" i="4"/>
  <c r="C84" i="4"/>
  <c r="G83" i="4"/>
  <c r="F83" i="4"/>
  <c r="G82" i="4"/>
  <c r="F82" i="4"/>
  <c r="G81" i="4"/>
  <c r="F81" i="4"/>
  <c r="G80" i="4"/>
  <c r="F80" i="4"/>
  <c r="F79" i="4"/>
  <c r="G79" i="4" s="1"/>
  <c r="F78" i="4"/>
  <c r="G78" i="4" s="1"/>
  <c r="F77" i="4"/>
  <c r="G77" i="4" s="1"/>
  <c r="F76" i="4"/>
  <c r="G76" i="4" s="1"/>
  <c r="F75" i="4"/>
  <c r="G75" i="4" s="1"/>
  <c r="F74" i="4"/>
  <c r="G74" i="4" s="1"/>
  <c r="F73" i="4"/>
  <c r="G73" i="4" s="1"/>
  <c r="E73" i="4"/>
  <c r="D73" i="4"/>
  <c r="C73" i="4"/>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E56" i="4"/>
  <c r="D56" i="4"/>
  <c r="C56" i="4"/>
  <c r="G55" i="4"/>
  <c r="F55" i="4"/>
  <c r="F54" i="4"/>
  <c r="E54" i="4"/>
  <c r="D54" i="4"/>
  <c r="C54" i="4"/>
  <c r="F53" i="4"/>
  <c r="G53" i="4" s="1"/>
  <c r="F52" i="4"/>
  <c r="G52" i="4" s="1"/>
  <c r="F51" i="4"/>
  <c r="F50" i="4"/>
  <c r="G50" i="4" s="1"/>
  <c r="F49" i="4"/>
  <c r="G49" i="4" s="1"/>
  <c r="F48" i="4"/>
  <c r="G48" i="4" s="1"/>
  <c r="F47" i="4"/>
  <c r="G47" i="4" s="1"/>
  <c r="F46" i="4"/>
  <c r="G46" i="4" s="1"/>
  <c r="F45" i="4"/>
  <c r="G45" i="4" s="1"/>
  <c r="E44" i="4"/>
  <c r="D44" i="4"/>
  <c r="C44" i="4"/>
  <c r="F43" i="4"/>
  <c r="G43" i="4" s="1"/>
  <c r="F42" i="4"/>
  <c r="G42" i="4" s="1"/>
  <c r="F41" i="4"/>
  <c r="G41" i="4" s="1"/>
  <c r="F40" i="4"/>
  <c r="G40" i="4" s="1"/>
  <c r="F39" i="4"/>
  <c r="G39" i="4" s="1"/>
  <c r="F38" i="4"/>
  <c r="G38" i="4" s="1"/>
  <c r="E37" i="4"/>
  <c r="D37" i="4"/>
  <c r="C37" i="4"/>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E16" i="4"/>
  <c r="D16" i="4"/>
  <c r="C16" i="4"/>
  <c r="G15" i="4"/>
  <c r="F15" i="4"/>
  <c r="F14" i="4"/>
  <c r="E14" i="4"/>
  <c r="D14" i="4"/>
  <c r="C14" i="4"/>
  <c r="E13" i="4"/>
  <c r="D13" i="4"/>
  <c r="C13" i="4"/>
  <c r="G14" i="4" l="1"/>
  <c r="F37" i="4"/>
  <c r="F44" i="4"/>
  <c r="G54" i="4"/>
  <c r="F92" i="4"/>
  <c r="G92" i="4" s="1"/>
  <c r="F120" i="4"/>
  <c r="F162" i="4"/>
  <c r="G162" i="4" s="1"/>
  <c r="F167" i="4"/>
  <c r="G167" i="4" s="1"/>
  <c r="F174" i="4"/>
  <c r="G174" i="4" s="1"/>
  <c r="F183" i="4"/>
  <c r="G183" i="4" s="1"/>
  <c r="F197" i="4"/>
  <c r="F213" i="4"/>
  <c r="G213" i="4" s="1"/>
  <c r="F217" i="4"/>
  <c r="G217" i="4" s="1"/>
  <c r="G219" i="4"/>
  <c r="F223" i="4"/>
  <c r="G223" i="4" s="1"/>
  <c r="G225" i="4"/>
  <c r="F253" i="4"/>
  <c r="F255" i="4"/>
  <c r="G255" i="4" s="1"/>
  <c r="G44" i="4"/>
  <c r="G197" i="4"/>
  <c r="G253" i="4"/>
  <c r="G120" i="4"/>
  <c r="G37" i="4" l="1"/>
  <c r="F13" i="4"/>
  <c r="G13" i="4" s="1"/>
</calcChain>
</file>

<file path=xl/sharedStrings.xml><?xml version="1.0" encoding="utf-8"?>
<sst xmlns="http://schemas.openxmlformats.org/spreadsheetml/2006/main" count="1279" uniqueCount="860">
  <si>
    <t>Anual</t>
  </si>
  <si>
    <t>Modificado</t>
  </si>
  <si>
    <t>Ejercido</t>
  </si>
  <si>
    <t>PEMEX</t>
  </si>
  <si>
    <t>Operación</t>
  </si>
  <si>
    <t>Primario</t>
  </si>
  <si>
    <t>Financiero</t>
  </si>
  <si>
    <t>CFE</t>
  </si>
  <si>
    <t>IMSS</t>
  </si>
  <si>
    <t>ISSSTE</t>
  </si>
  <si>
    <t>CONSOLIDADO</t>
  </si>
  <si>
    <t>Aprobado</t>
  </si>
  <si>
    <t>Fuente: Secretaría de Hacienda y Crédito Público.</t>
  </si>
  <si>
    <t>Enero - diciembre</t>
  </si>
  <si>
    <t>Informes Sobre la Situación Económica, las Finanzas Públicas y la Deuda Pública, Anexos</t>
  </si>
  <si>
    <t>Cuarto Trimestre de 2018</t>
  </si>
  <si>
    <t>En términos del Artículo 16, último párrafo, del Decreto de Presupuesto de Egresos de la Federación 2018</t>
  </si>
  <si>
    <t>Dependencia/Órgano/Entidad</t>
  </si>
  <si>
    <t>Impacto del Incremento Salarial Autorizado en el Presupuesto Regularizable PEF 2018</t>
  </si>
  <si>
    <t>Presupuesto Regularizable PEF 2018 (*)</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</si>
  <si>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</si>
  <si>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</si>
  <si>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</si>
  <si>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</si>
  <si>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</si>
  <si>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</si>
  <si>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</si>
  <si>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</si>
  <si>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</si>
  <si>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</si>
  <si>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</si>
  <si>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</si>
  <si>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</si>
  <si>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2 000</t>
  </si>
  <si>
    <t>04</t>
  </si>
  <si>
    <t>GOBERNACIÓN</t>
  </si>
  <si>
    <t>Secretaría de Gobernación</t>
  </si>
  <si>
    <t>4 000</t>
  </si>
  <si>
    <t>Instituto Nacional para el Federalismo y el Desarrollo Municipal</t>
  </si>
  <si>
    <t>4 A00</t>
  </si>
  <si>
    <t>Prevención y Readaptación Social</t>
  </si>
  <si>
    <t>4 D00</t>
  </si>
  <si>
    <t>Tribunal Federal de Conciliación y Arbitraje</t>
  </si>
  <si>
    <t>4 F00</t>
  </si>
  <si>
    <t>Secretaría General del Consejo Nacional de Población</t>
  </si>
  <si>
    <t>4 G00</t>
  </si>
  <si>
    <t>Centro Nacional de Prevención de Desastres</t>
  </si>
  <si>
    <t>4 H00</t>
  </si>
  <si>
    <t>Centro de Investigación y Seguridad Nacional</t>
  </si>
  <si>
    <t>4 I00</t>
  </si>
  <si>
    <t>Instituto Nacional de Migración</t>
  </si>
  <si>
    <t>4 K00</t>
  </si>
  <si>
    <t>Policía Federal</t>
  </si>
  <si>
    <t>4 L00</t>
  </si>
  <si>
    <t>Secretaría Técnica de la Comisión Calificadora de Publicaciones y Revistas Ilustradas</t>
  </si>
  <si>
    <t>4 M00</t>
  </si>
  <si>
    <t>Coordinación General de la Comisión Mexicana de Ayuda a Refugiados</t>
  </si>
  <si>
    <t>4 N00</t>
  </si>
  <si>
    <t>Servicio de Protección Federal</t>
  </si>
  <si>
    <t>4 O00</t>
  </si>
  <si>
    <t>Secretaría Ejecutiva del Sistema Nacional para la Protección Integral de Niñas, Niños y Adolescentes</t>
  </si>
  <si>
    <t>4 P00</t>
  </si>
  <si>
    <t>Centro de Producción de Programas Informativos y Especiales</t>
  </si>
  <si>
    <t>4 Q00</t>
  </si>
  <si>
    <t>Coordinación Nacional Antisecuestro</t>
  </si>
  <si>
    <t>4 R00</t>
  </si>
  <si>
    <t>Coordinación para la Atención Integral de la Migración en la Frontera Sur</t>
  </si>
  <si>
    <t>4 T00</t>
  </si>
  <si>
    <t>Comisión Nacional para Prevenir y Erradicar la Violencia Contra las Mujeres</t>
  </si>
  <si>
    <t>4 V00</t>
  </si>
  <si>
    <t>Secretariado Ejecutivo del Sistema Nacional de Seguridad Pública</t>
  </si>
  <si>
    <t>4 W00</t>
  </si>
  <si>
    <t>Archivo General de la Nación</t>
  </si>
  <si>
    <t>4 EZN</t>
  </si>
  <si>
    <t>Consejo Nacional para Prevenir la Discriminación</t>
  </si>
  <si>
    <t>4 EZQ</t>
  </si>
  <si>
    <t>05</t>
  </si>
  <si>
    <t>RELACIONES EXTERIORES</t>
  </si>
  <si>
    <t>Secretaría de Relaciones Exteriores</t>
  </si>
  <si>
    <t>5 000</t>
  </si>
  <si>
    <t>Sección Mexicana de la Comisión Internacional de Límites y Aguas entre México y Estados Unidos</t>
  </si>
  <si>
    <t>5 B00</t>
  </si>
  <si>
    <t>Secciones Mexicanas de las Comisiones Internacionales de Límites y Aguas entre México y Guatemala, y entre México y Belize</t>
  </si>
  <si>
    <t>5 C00</t>
  </si>
  <si>
    <t>Instituto Matías Romero</t>
  </si>
  <si>
    <t>5 I00</t>
  </si>
  <si>
    <t>Instituto de los Mexicanos en el Exterior</t>
  </si>
  <si>
    <t>5 J00</t>
  </si>
  <si>
    <t>Agencia Mexicana de Cooperación Internacional para el Desarrollo</t>
  </si>
  <si>
    <t>5 K00</t>
  </si>
  <si>
    <t>06</t>
  </si>
  <si>
    <t>HACIENDA Y CRÉDITO PÚBLICO</t>
  </si>
  <si>
    <t>Secretaría de Hacienda y Crédito Público</t>
  </si>
  <si>
    <t>6 000</t>
  </si>
  <si>
    <t>Instituto de Administración y Avalúos de Bienes Nacionales</t>
  </si>
  <si>
    <t>6 A00</t>
  </si>
  <si>
    <t>Comisión Nacional Bancaria y de Valores</t>
  </si>
  <si>
    <t>6 B00</t>
  </si>
  <si>
    <t>Comisión Nacional de Seguros y Fianzas</t>
  </si>
  <si>
    <t>6 C00</t>
  </si>
  <si>
    <t>Comisión Nacional del Sistema de Ahorro para el Retiro</t>
  </si>
  <si>
    <t>6 D00</t>
  </si>
  <si>
    <t>Servicio de Administración Tributaria</t>
  </si>
  <si>
    <t>6 E00</t>
  </si>
  <si>
    <t>Autoridad Federal para el Desarrollo de las Zonas Económicas Especiales</t>
  </si>
  <si>
    <t>6 G00</t>
  </si>
  <si>
    <t>Comisión Nacional para la Protección y Defensa de los Usuarios de Servicios Financieros</t>
  </si>
  <si>
    <t>6 G3A</t>
  </si>
  <si>
    <t>Servicio de Administración y Enajenación de Bienes</t>
  </si>
  <si>
    <t>6 HKA</t>
  </si>
  <si>
    <t>07</t>
  </si>
  <si>
    <t>DEFENSA NACIONAL</t>
  </si>
  <si>
    <t>Secretaría de la Defensa Nacional</t>
  </si>
  <si>
    <t>7 000</t>
  </si>
  <si>
    <t>08</t>
  </si>
  <si>
    <t>AGRICULTURA , GANADERÍA, DESARROLLO RURAL,PESCA Y ALIMENTACIÓN</t>
  </si>
  <si>
    <t>Secretaría de Agricultura , Ganadería, Desarrollo Rural, Pesca y Alimentación</t>
  </si>
  <si>
    <t>8 000</t>
  </si>
  <si>
    <t>Servicio Nacional de Sanidad, Inocuidad y Calidad Agroalimentaria</t>
  </si>
  <si>
    <t>8 B00</t>
  </si>
  <si>
    <t>Servicio Nacional de Inspección y Certificación de Semillas</t>
  </si>
  <si>
    <t>8 C00</t>
  </si>
  <si>
    <t>Colegio Superior Agropecuario del Estado de Guerrero</t>
  </si>
  <si>
    <t>8 D00</t>
  </si>
  <si>
    <t>Agencia de Servicios a la Comercialización y Desarrollo de Mercados Agropecuarios</t>
  </si>
  <si>
    <t>8 F00</t>
  </si>
  <si>
    <t>Servicio de Información Agroalimentaria y Pesquera</t>
  </si>
  <si>
    <t>8 G00</t>
  </si>
  <si>
    <t>Comisión Nacional de Acuacultura y Pesca</t>
  </si>
  <si>
    <t>8 I00</t>
  </si>
  <si>
    <t>Universidad Autónoma Chapingo</t>
  </si>
  <si>
    <t>8 A1I</t>
  </si>
  <si>
    <t>Comité Nacional para el Desarrollo Sustentable de la Caña de Azúcar</t>
  </si>
  <si>
    <t>8 AFU</t>
  </si>
  <si>
    <t>Fideicomiso de Riesgo Compartido</t>
  </si>
  <si>
    <t>8 I6L</t>
  </si>
  <si>
    <t>Fondo de Empresas Expropiadas del Sector Azucarero</t>
  </si>
  <si>
    <t>8 I6U</t>
  </si>
  <si>
    <t>Instituto Nacional para el Desarrollo de Capacidades del Sector Rural, A.C.</t>
  </si>
  <si>
    <t>8 I9H</t>
  </si>
  <si>
    <t>Colegio de Postgraduados</t>
  </si>
  <si>
    <t>8 IZC</t>
  </si>
  <si>
    <t>Comisión Nacional de las Zonas Áridas</t>
  </si>
  <si>
    <t>8 IZI</t>
  </si>
  <si>
    <t>Instituto Nacional de Investigaciones Forestales, Agrícolas y Pecuarias</t>
  </si>
  <si>
    <t>8 JAG</t>
  </si>
  <si>
    <t>Instituto Nacional de Pesca y Acuacultura</t>
  </si>
  <si>
    <t>8 RJL</t>
  </si>
  <si>
    <t>09</t>
  </si>
  <si>
    <t>COMUNICACIONES Y TRANSPORTES</t>
  </si>
  <si>
    <t>Secretaría de Comunicaciones y Transportes</t>
  </si>
  <si>
    <t>9 000</t>
  </si>
  <si>
    <t>Instituto Mexicano del Transporte</t>
  </si>
  <si>
    <t>9 A00</t>
  </si>
  <si>
    <t>Servicios a la Navegación en el Espacio Aéreo Mexicano</t>
  </si>
  <si>
    <t>9 C00</t>
  </si>
  <si>
    <t>Agencia Reguladora del Transporte Ferroviario</t>
  </si>
  <si>
    <t>9 D00</t>
  </si>
  <si>
    <t>Administración Portuaria Integral de Puerto Madero, S.A. de C.V.</t>
  </si>
  <si>
    <t>9 J3C</t>
  </si>
  <si>
    <t>Ferrocarril del Istmo de Tehuantepec, S.A. de C.V.</t>
  </si>
  <si>
    <t>9 J3L</t>
  </si>
  <si>
    <t>Organismo Promotor de Inversiones en Telecomunicaciones</t>
  </si>
  <si>
    <t>9 J4Q</t>
  </si>
  <si>
    <t>Fideicomiso de Formación y Capacitación para el Personal de la Marina Mercante Nacional</t>
  </si>
  <si>
    <t>9 J4V</t>
  </si>
  <si>
    <t>Agencia Espacial Mexicana</t>
  </si>
  <si>
    <t>9 JZN</t>
  </si>
  <si>
    <t>Grupo Aeroportuario de la Ciudad de México, S.A. de C.V.</t>
  </si>
  <si>
    <t>9 KDH</t>
  </si>
  <si>
    <t>10</t>
  </si>
  <si>
    <t>ECONOMÍA</t>
  </si>
  <si>
    <t>Secretaría de Economía</t>
  </si>
  <si>
    <t>10 000</t>
  </si>
  <si>
    <t>Comisión Federal de Mejora Regulatoria</t>
  </si>
  <si>
    <t>10 B00</t>
  </si>
  <si>
    <t>Instituto Nacional del Emprendedor</t>
  </si>
  <si>
    <t>10 E00</t>
  </si>
  <si>
    <t>Centro Nacional de Metrología</t>
  </si>
  <si>
    <t>10 K2H</t>
  </si>
  <si>
    <t>ProMéxico</t>
  </si>
  <si>
    <t>10 K2W</t>
  </si>
  <si>
    <t>Procuraduría Federal del Consumidor</t>
  </si>
  <si>
    <t>10 LAT</t>
  </si>
  <si>
    <t>Servicio Geológico Mexicano</t>
  </si>
  <si>
    <t>10 LAU</t>
  </si>
  <si>
    <t>11</t>
  </si>
  <si>
    <t>EDUCACIÓN PÚBLICA</t>
  </si>
  <si>
    <t>Secretaría de Educación Pública</t>
  </si>
  <si>
    <t>11 000</t>
  </si>
  <si>
    <t>Universidad Pedagógica Nacional</t>
  </si>
  <si>
    <t>11 A00</t>
  </si>
  <si>
    <t>Instituto Politécnico Nacional</t>
  </si>
  <si>
    <t>11 B00</t>
  </si>
  <si>
    <t>XE-IPN Canal 11</t>
  </si>
  <si>
    <t>11 B01</t>
  </si>
  <si>
    <t>Comisión de Apelación y Arbitraje del Deporte</t>
  </si>
  <si>
    <t>11 G00</t>
  </si>
  <si>
    <t>Universidad Abierta y a Distancia de México</t>
  </si>
  <si>
    <t>11 K00</t>
  </si>
  <si>
    <t>Coordinación Nacional del Servicio Profesional Docente</t>
  </si>
  <si>
    <t>11 L00</t>
  </si>
  <si>
    <t>Tecnológico Nacional de México</t>
  </si>
  <si>
    <t>11 M00</t>
  </si>
  <si>
    <t>Coordinación General @prende.mx</t>
  </si>
  <si>
    <t>11 N00</t>
  </si>
  <si>
    <t>Fondo de Cultura Económica</t>
  </si>
  <si>
    <t>11 MAR</t>
  </si>
  <si>
    <t>Universidad Autónoma Metropolitana</t>
  </si>
  <si>
    <t>11 A2M</t>
  </si>
  <si>
    <t>Universidad Nacional Autónoma de México</t>
  </si>
  <si>
    <t>11 A3Q</t>
  </si>
  <si>
    <t>Centro de Enseñanza Técnica Industrial</t>
  </si>
  <si>
    <t>11 L3P</t>
  </si>
  <si>
    <t>Centro de Investigación y de Estudios Avanzados del Instituto Politécnico Nacional</t>
  </si>
  <si>
    <t>11 L4J</t>
  </si>
  <si>
    <t>Colegio de Bachilleres</t>
  </si>
  <si>
    <t>11 L5N</t>
  </si>
  <si>
    <t>Colegio Nacional de Educación Profesional Técnica</t>
  </si>
  <si>
    <t>11 L5X</t>
  </si>
  <si>
    <t>Comisión de Operación y Fomento de Actividades Académicas del Instituto Politécnico Nacional</t>
  </si>
  <si>
    <t>11 L6H</t>
  </si>
  <si>
    <t>Comisión Nacional de Cultura Física y Deporte</t>
  </si>
  <si>
    <t>11 L6I</t>
  </si>
  <si>
    <t>Comisión Nacional de Libros de Texto Gratuitos</t>
  </si>
  <si>
    <t>11 L6J</t>
  </si>
  <si>
    <t>Consejo Nacional de Fomento Educativo</t>
  </si>
  <si>
    <t>11 L6W</t>
  </si>
  <si>
    <t>El Colegio de México, A.C.</t>
  </si>
  <si>
    <t>11 L8K</t>
  </si>
  <si>
    <t>Fideicomiso de los Sistemas Normalizado de Competencia Laboral y de Certificación de Competencia Laboral</t>
  </si>
  <si>
    <t>11 L9T</t>
  </si>
  <si>
    <t>Instituto Nacional para la Educación de los Adultos</t>
  </si>
  <si>
    <t>11 MDA</t>
  </si>
  <si>
    <t>Instituto Nacional de la Infraestructura Física Educativa</t>
  </si>
  <si>
    <t>11 MDE</t>
  </si>
  <si>
    <t>Instituto Mexicano de la Radio</t>
  </si>
  <si>
    <t>11 MDL</t>
  </si>
  <si>
    <t>Patronato de Obras e Instalaciones del Instituto Politécnico Nacional</t>
  </si>
  <si>
    <t>11 MGC</t>
  </si>
  <si>
    <t>Universidad Autónoma Agraria Antonio Narro</t>
  </si>
  <si>
    <t>11 MGH</t>
  </si>
  <si>
    <t>12</t>
  </si>
  <si>
    <t>SALUD</t>
  </si>
  <si>
    <t>Secretaría de Salud</t>
  </si>
  <si>
    <t>12 000</t>
  </si>
  <si>
    <t>Administración del Patrimonio de la Beneficencia Pública</t>
  </si>
  <si>
    <t>12 E00</t>
  </si>
  <si>
    <t>Centro Nacional de la Transfusión Sanguínea</t>
  </si>
  <si>
    <t>12 I00</t>
  </si>
  <si>
    <t>Centro Nacional para la Prevención y el Control del VIH/SIDA</t>
  </si>
  <si>
    <t>12 K00</t>
  </si>
  <si>
    <t>Centro Nacional de Equidad de Género y Salud Reproductiva</t>
  </si>
  <si>
    <t>12 L00</t>
  </si>
  <si>
    <t>Comisión Nacional de Arbitraje Médico</t>
  </si>
  <si>
    <t>12 M00</t>
  </si>
  <si>
    <t>Servicios de Atención Psiquiátrica</t>
  </si>
  <si>
    <t>12 N00</t>
  </si>
  <si>
    <t>Centro Nacional de Programas Preventivos y Control de Enfermedades</t>
  </si>
  <si>
    <t>12 O00</t>
  </si>
  <si>
    <t>Centro Nacional de Trasplantes</t>
  </si>
  <si>
    <t>12 Q00</t>
  </si>
  <si>
    <t>Centro Nacional para la Salud de la Infancia y la Adolescencia</t>
  </si>
  <si>
    <t>12 R00</t>
  </si>
  <si>
    <t>Comisión Federal para la Protección contra Riesgos Sanitarios</t>
  </si>
  <si>
    <t>12 S00</t>
  </si>
  <si>
    <t>Centro Nacional de Excelencia Tecnológica en Salud</t>
  </si>
  <si>
    <t>12 T00</t>
  </si>
  <si>
    <t>Comisión Nacional de Protección Social en Salud</t>
  </si>
  <si>
    <t>12 U00</t>
  </si>
  <si>
    <t>Comisión Nacional de Bioética</t>
  </si>
  <si>
    <t>12 V00</t>
  </si>
  <si>
    <t>Comisión Nacional contra las Adicciones</t>
  </si>
  <si>
    <t>12 X00</t>
  </si>
  <si>
    <t>Centro Regional de Alta Especialidad de Chiapas</t>
  </si>
  <si>
    <t>12 M7A</t>
  </si>
  <si>
    <t>Instituto Nacional de Psiquiatría Ramón de la Fuente Muñiz</t>
  </si>
  <si>
    <t>12 M7F</t>
  </si>
  <si>
    <t>Centros de Integración Juvenil, A.C.</t>
  </si>
  <si>
    <t>12 M7K</t>
  </si>
  <si>
    <t>Hospital Juárez de México</t>
  </si>
  <si>
    <t>12 NAW</t>
  </si>
  <si>
    <t>Hospital General "Dr. Manuel Gea González"</t>
  </si>
  <si>
    <t>12 NBB</t>
  </si>
  <si>
    <t>Hospital General de México "Dr. Eduardo Liceaga"</t>
  </si>
  <si>
    <t>12 NBD</t>
  </si>
  <si>
    <t>Hospital Infantil de México Federico Gómez</t>
  </si>
  <si>
    <t>12 NBG</t>
  </si>
  <si>
    <t>Hospital Regional de Alta Especialidad del Bajío</t>
  </si>
  <si>
    <t>12 NBQ</t>
  </si>
  <si>
    <t>Hospital Regional de Alta Especialidad de Oaxaca</t>
  </si>
  <si>
    <t>12 NBR</t>
  </si>
  <si>
    <t>Hospital Regional de Alta Especialidad de la Península de Yucatán</t>
  </si>
  <si>
    <t>12 NBS</t>
  </si>
  <si>
    <t>Hospital Regional de Alta Especialidad de Ciudad Victoria "Bicentenario 2010"</t>
  </si>
  <si>
    <t>12 NBT</t>
  </si>
  <si>
    <t>Hospital Regional de Alta Especialidad de Ixtapaluca</t>
  </si>
  <si>
    <t>12 NBU</t>
  </si>
  <si>
    <t>Instituto Nacional de Cancerología</t>
  </si>
  <si>
    <t>12 NBV</t>
  </si>
  <si>
    <t>Instituto Nacional de Cardiología Ignacio Chávez</t>
  </si>
  <si>
    <t>12 NCA</t>
  </si>
  <si>
    <t>Instituto Nacional de Enfermedades Respiratorias Ismael Cosío Villegas</t>
  </si>
  <si>
    <t>12 NCD</t>
  </si>
  <si>
    <t>Instituto Nacional de Geriatría</t>
  </si>
  <si>
    <t>12 NCE</t>
  </si>
  <si>
    <t>Instituto Nacional de Ciencias Médicas y Nutrición Salvador Zubirán</t>
  </si>
  <si>
    <t>12 NCG</t>
  </si>
  <si>
    <t>Instituto Nacional de Medicina Genómica</t>
  </si>
  <si>
    <t>12 NCH</t>
  </si>
  <si>
    <t>Instituto Nacional de Neurología y Neurocirugía Manuel Velasco Suárez</t>
  </si>
  <si>
    <t>12 NCK</t>
  </si>
  <si>
    <t>Instituto Nacional de Pediatría</t>
  </si>
  <si>
    <t>12 NCZ</t>
  </si>
  <si>
    <t>Instituto Nacional de Perinatología Isidro Espinosa de los Reyes</t>
  </si>
  <si>
    <t>12 NDE</t>
  </si>
  <si>
    <t>Instituto Nacional de Rehabilitación Luis Guillermo Ibarra Ibarra</t>
  </si>
  <si>
    <t>12 NDF</t>
  </si>
  <si>
    <t>Instituto Nacional de Salud Pública</t>
  </si>
  <si>
    <t>12 NDY</t>
  </si>
  <si>
    <t>Sistema Nacional para el Desarrollo Integral de la Familia</t>
  </si>
  <si>
    <t>12 NHK</t>
  </si>
  <si>
    <t>MARINA</t>
  </si>
  <si>
    <t>Secretaría de Marina</t>
  </si>
  <si>
    <t>13 000</t>
  </si>
  <si>
    <t>TRABAJO Y PREVISIÓN SOCIAL</t>
  </si>
  <si>
    <t>Secretaría del Trabajo y Previsión Social</t>
  </si>
  <si>
    <t>14 000</t>
  </si>
  <si>
    <t>Procuraduría Federal de la Defensa del Trabajo</t>
  </si>
  <si>
    <t>14 A00</t>
  </si>
  <si>
    <t>Comité Nacional Mixto de Protección al Salario</t>
  </si>
  <si>
    <t>14 B00</t>
  </si>
  <si>
    <t>Comisión Nacional de los Salarios Mínimos</t>
  </si>
  <si>
    <t>14 PBJ</t>
  </si>
  <si>
    <t>DESARROLLO AGRARIO, TERRITORIAL Y URBANO</t>
  </si>
  <si>
    <t>Secretaría de Desarrollo Agrario, Territorial y Urbano</t>
  </si>
  <si>
    <t>15 000</t>
  </si>
  <si>
    <t>Registro Agrario Nacional</t>
  </si>
  <si>
    <t>15 B00</t>
  </si>
  <si>
    <t>Comisión Nacional de Vivienda</t>
  </si>
  <si>
    <t>15 QCW</t>
  </si>
  <si>
    <t>Instituto Nacional del Suelo Sustentable</t>
  </si>
  <si>
    <t>15 QDV</t>
  </si>
  <si>
    <t>Procuraduría Agraria</t>
  </si>
  <si>
    <t>15 QEZ</t>
  </si>
  <si>
    <t>Fideicomiso Fondo Nacional de Habitaciones Populares</t>
  </si>
  <si>
    <t>15 QIQ</t>
  </si>
  <si>
    <t>MEDIO AMBIENTE Y RECURSOS NATURALES</t>
  </si>
  <si>
    <t>Secretaría del Medio Ambiente y Recursos Naturales</t>
  </si>
  <si>
    <t>16 000</t>
  </si>
  <si>
    <t>Comisión Nacional del Agua</t>
  </si>
  <si>
    <t>16 B00</t>
  </si>
  <si>
    <t>Procuraduría Federal de Protección al Ambiente</t>
  </si>
  <si>
    <t>16 E00</t>
  </si>
  <si>
    <t>Comisión Nacional de Áreas Naturales Protegidas</t>
  </si>
  <si>
    <t>16 F00</t>
  </si>
  <si>
    <t>Agencia Nacional de Seguridad Industrial y de Protección al Medio Ambiente del Sector Hidrocarburos  </t>
  </si>
  <si>
    <t>16 G00</t>
  </si>
  <si>
    <t>Comisión Nacional Forestal</t>
  </si>
  <si>
    <t>16 RHQ</t>
  </si>
  <si>
    <t>Instituto Mexicano de Tecnología del Agua</t>
  </si>
  <si>
    <t>16 RJE</t>
  </si>
  <si>
    <t>Instituto Nacional de Ecología y Cambio Climático</t>
  </si>
  <si>
    <t>16 RJJ</t>
  </si>
  <si>
    <t>PROCURADURIA GENERAL DE LA REPUBLICA</t>
  </si>
  <si>
    <t>Procuraduía General de la República</t>
  </si>
  <si>
    <t>17 000</t>
  </si>
  <si>
    <t>Centro Nacional de Planeación, Análisis e Información para el Combate a la Delincuencia</t>
  </si>
  <si>
    <t>17 A00</t>
  </si>
  <si>
    <t>Instituto de Formación Ministerial, Policial y Pericial</t>
  </si>
  <si>
    <t>17 B00</t>
  </si>
  <si>
    <t>Centro de Evaluación y Control de Confianza</t>
  </si>
  <si>
    <t>17 C00</t>
  </si>
  <si>
    <t>Centro Federal de Protección a Personas</t>
  </si>
  <si>
    <t>17 D00</t>
  </si>
  <si>
    <t>Agencia de Investigación Criminal</t>
  </si>
  <si>
    <t>17 E00</t>
  </si>
  <si>
    <t>Instituto Nacional de Ciencias Penales</t>
  </si>
  <si>
    <t>17 SKC</t>
  </si>
  <si>
    <t>ENERGÍA</t>
  </si>
  <si>
    <t>Secretaría de Energía</t>
  </si>
  <si>
    <t>18 000</t>
  </si>
  <si>
    <t>Comisión Nacional de Seguridad Nuclear y Salvaguardias</t>
  </si>
  <si>
    <t>18 A00</t>
  </si>
  <si>
    <t>Comisión Nacional para el Uso Eficiente de la Energía</t>
  </si>
  <si>
    <t>18 E00</t>
  </si>
  <si>
    <t>Instituto Nacional de Electricidad y Energías Limpias</t>
  </si>
  <si>
    <t>18 T0K</t>
  </si>
  <si>
    <t>Instituto Nacional de Investigaciones Nucleares</t>
  </si>
  <si>
    <t>18 T0Q</t>
  </si>
  <si>
    <t>DESARROLLO SOCIAL</t>
  </si>
  <si>
    <t>Secretaría de Desarrollo Social</t>
  </si>
  <si>
    <t>20 000</t>
  </si>
  <si>
    <t>Instituto Nacional de Desarrollo Social</t>
  </si>
  <si>
    <t>20 D00</t>
  </si>
  <si>
    <t>Coordinación Nacional de PROSPERA Programa de Inclusión Social</t>
  </si>
  <si>
    <t>20 G00</t>
  </si>
  <si>
    <t>Instituto Nacional de la Economía Social</t>
  </si>
  <si>
    <t>20 L00</t>
  </si>
  <si>
    <t>Instituto Nacional de las Personas Adultas Mayores</t>
  </si>
  <si>
    <t>20 V3A</t>
  </si>
  <si>
    <t>Consejo Nacional de Evaluación de la Política de Desarrollo Social</t>
  </si>
  <si>
    <t>20 VQZ</t>
  </si>
  <si>
    <t>Consejo Nacional para el Desarrollo y la Inclusión de las Personas con Discapacidad</t>
  </si>
  <si>
    <t>20 VRW</t>
  </si>
  <si>
    <t>Instituto Mexicano de la Juventud</t>
  </si>
  <si>
    <t>20 VUY</t>
  </si>
  <si>
    <t>Fondo Nacional para el Fomento de las Artesanías</t>
  </si>
  <si>
    <t>20 VZG</t>
  </si>
  <si>
    <t>TURISMO</t>
  </si>
  <si>
    <t>Secretaría de Turismo</t>
  </si>
  <si>
    <t>21 000</t>
  </si>
  <si>
    <t>Instituto de Competitividad Turística</t>
  </si>
  <si>
    <t>21 A00</t>
  </si>
  <si>
    <t>Corporación de Servicios al Turista Ángeles Verdes</t>
  </si>
  <si>
    <t>21 B00</t>
  </si>
  <si>
    <t>Consejo de Promoción Turística de México, S.A. de C.V.</t>
  </si>
  <si>
    <t>21 W3J</t>
  </si>
  <si>
    <t>Fondo Nacional de Fomento al Turismo</t>
  </si>
  <si>
    <t>21 W3N</t>
  </si>
  <si>
    <t>ADMINISTRACIÓN FEDERAL DE SERVICIOS EDUCATIVOS EN EL D.F.</t>
  </si>
  <si>
    <t>Administración Federal de Servicios Educativos en el Distrito Federal</t>
  </si>
  <si>
    <t>25 C00</t>
  </si>
  <si>
    <t>FUNCIÓN PÚBLICA</t>
  </si>
  <si>
    <t>Secretaría de la Función Pública</t>
  </si>
  <si>
    <t>27 000</t>
  </si>
  <si>
    <t>TRIBUNALES AGRARIOS</t>
  </si>
  <si>
    <t>Tribunales Agrarios</t>
  </si>
  <si>
    <t>31 000</t>
  </si>
  <si>
    <t>APORTACIONES FEDERALES PARA ENTIDADES FEDERATIVAS Y MUNICIPIOS</t>
  </si>
  <si>
    <t>FASSA</t>
  </si>
  <si>
    <t>33 FASSA</t>
  </si>
  <si>
    <t>FONE</t>
  </si>
  <si>
    <t>33 FONE</t>
  </si>
  <si>
    <t>FAETA</t>
  </si>
  <si>
    <t>33 FAETA</t>
  </si>
  <si>
    <t>CONSEJERÍA JURÍDICA DEL EJECUTIVO FEDERAL</t>
  </si>
  <si>
    <t>Consejería Jurídica del Ejecutivo Federal</t>
  </si>
  <si>
    <t>37 000</t>
  </si>
  <si>
    <t>CONSEJO NACIONAL DE CIENCIA Y TECNOLOGÍA</t>
  </si>
  <si>
    <t>Centro de Investigación en Geografía y Geomática "Ing. Jorge L. Tamayo", A.C.</t>
  </si>
  <si>
    <t>38 90A</t>
  </si>
  <si>
    <t>Centro de Investigación en Matemáticas, A.C.</t>
  </si>
  <si>
    <t>38 90C</t>
  </si>
  <si>
    <t>Centro de Investigación en Materiales Avanzados, S.C.</t>
  </si>
  <si>
    <t>38 90E</t>
  </si>
  <si>
    <t>CIATEC, A.C. "Centro de Innovación Aplicada en Tecnologías Competitivas"</t>
  </si>
  <si>
    <t>38 90G</t>
  </si>
  <si>
    <t>Centro de Investigación y Asistencia en Tecnología y Diseño del Estado de Jalisco, A.C.</t>
  </si>
  <si>
    <t>38 90I</t>
  </si>
  <si>
    <t>Centro de Investigación y Desarrollo Tecnológico en Electroquímica, S.C.</t>
  </si>
  <si>
    <t>38 90K</t>
  </si>
  <si>
    <t>Centro de Investigación y Docencia Económicas, A.C.</t>
  </si>
  <si>
    <t>38 90M</t>
  </si>
  <si>
    <t>Centro de Investigaciones Biológicas del Noroeste, S.C.</t>
  </si>
  <si>
    <t>38 90O</t>
  </si>
  <si>
    <t>Centro de Investigación Científica de Yucatán, A.C.</t>
  </si>
  <si>
    <t>38 90Q</t>
  </si>
  <si>
    <t>Centro de Investigaciones en Óptica, A.C.</t>
  </si>
  <si>
    <t>38 90S</t>
  </si>
  <si>
    <t>Centro de Investigación en Química Aplicada</t>
  </si>
  <si>
    <t>38 90U</t>
  </si>
  <si>
    <t>Centro de Investigaciones y Estudios Superiores en Antropología Social</t>
  </si>
  <si>
    <t>38 90W</t>
  </si>
  <si>
    <t xml:space="preserve">Consejo Nacional de Ciencia y Tecnología </t>
  </si>
  <si>
    <t>38 90X</t>
  </si>
  <si>
    <t>CIATEQ, A.C. Centro de Tecnología Avanzada</t>
  </si>
  <si>
    <t>38 90Y</t>
  </si>
  <si>
    <t>El Colegio de la Frontera Norte, A.C.</t>
  </si>
  <si>
    <t>38 91C</t>
  </si>
  <si>
    <t>El Colegio de la Frontera Sur</t>
  </si>
  <si>
    <t>38 91E</t>
  </si>
  <si>
    <t>El Colegio de Michoacán, A.C.</t>
  </si>
  <si>
    <t>38 91I</t>
  </si>
  <si>
    <t>El Colegio de San Luis, A.C.</t>
  </si>
  <si>
    <t>38 91K</t>
  </si>
  <si>
    <t>Instituto de Ecología, A.C.</t>
  </si>
  <si>
    <t>38 91Q</t>
  </si>
  <si>
    <t>Instituto de Investigaciones "Dr. José María Luis Mora"</t>
  </si>
  <si>
    <t>38 91S</t>
  </si>
  <si>
    <t>Instituto Nacional de Astrofísica, Óptica y Electrónica</t>
  </si>
  <si>
    <t>38 91U</t>
  </si>
  <si>
    <t>Instituto Potosino de Investigación Científica y Tecnológica, A.C.</t>
  </si>
  <si>
    <t>38 91W</t>
  </si>
  <si>
    <t>Centro de Ingeniería y Desarrollo Industrial</t>
  </si>
  <si>
    <t>38 9ZU</t>
  </si>
  <si>
    <t>Centro de Investigación Científica y de Educación Superior de Ensenada, Baja California</t>
  </si>
  <si>
    <t>38 9ZW</t>
  </si>
  <si>
    <t>Centro de Investigación en Alimentación y Desarrollo, A.C.</t>
  </si>
  <si>
    <t>38 9ZY</t>
  </si>
  <si>
    <t>COMISIÓN REGULADORA DE ENERGÍA</t>
  </si>
  <si>
    <t>Comisión Reguladora de Energía</t>
  </si>
  <si>
    <t>45 000</t>
  </si>
  <si>
    <t>COMISIÓN NACIONAL DE HIDROCARBUROS</t>
  </si>
  <si>
    <t>Comisión Nacional de Hidrocarburos</t>
  </si>
  <si>
    <t>46 000</t>
  </si>
  <si>
    <t>ENTIDADES NO SECTORIZADAS</t>
  </si>
  <si>
    <t>Comisión Nacional para el Desarrollo de los Pueblos Indígenas</t>
  </si>
  <si>
    <t>47 AYB</t>
  </si>
  <si>
    <t>Notimex, Agencia de Noticias del Estado Mexicano</t>
  </si>
  <si>
    <t>47 AYG</t>
  </si>
  <si>
    <t>Procuraduría de la Defensa del Contribuyente</t>
  </si>
  <si>
    <t>47 AYI</t>
  </si>
  <si>
    <t>Comisión Ejecutiva de Atención a Víctimas</t>
  </si>
  <si>
    <t>47 AYJ</t>
  </si>
  <si>
    <t>Sistema Público de Radiodifusión del Estado Mexicano</t>
  </si>
  <si>
    <t>47 AYL</t>
  </si>
  <si>
    <t>Secretaría Ejecutiva del Sistema Nacional Anticorrupción</t>
  </si>
  <si>
    <t>47 AYM</t>
  </si>
  <si>
    <t>Instituto Nacional de las Mujeres</t>
  </si>
  <si>
    <t>47 HHG</t>
  </si>
  <si>
    <t>CULTURA</t>
  </si>
  <si>
    <t>Secretaría de Cultura</t>
  </si>
  <si>
    <t>48 000</t>
  </si>
  <si>
    <t>Instituto Nacional de Antropología e Historia</t>
  </si>
  <si>
    <t>48 D00</t>
  </si>
  <si>
    <t>Instituto Nacional de Bellas Artes y Literatura</t>
  </si>
  <si>
    <t>48 E00</t>
  </si>
  <si>
    <t>Radio Educación</t>
  </si>
  <si>
    <t>48 F00</t>
  </si>
  <si>
    <t>Instituto Nacional del Derecho de Autor</t>
  </si>
  <si>
    <t>48 I00</t>
  </si>
  <si>
    <t>Instituto Nacional de Estudios Históricos de las Revoluciones de México</t>
  </si>
  <si>
    <t>48 J00</t>
  </si>
  <si>
    <t>Centro de Capacitación Cinematográfica, A.C.</t>
  </si>
  <si>
    <t>48 L3N</t>
  </si>
  <si>
    <t>Compañía Operadora del Centro Cultural y Turístico de Tijuana, S.A. de C.V.</t>
  </si>
  <si>
    <t>48 L6U</t>
  </si>
  <si>
    <t>Fideicomiso para la Cineteca Nacional</t>
  </si>
  <si>
    <t>48 L9Y</t>
  </si>
  <si>
    <t>Instituto Nacional de Lenguas Indígenas</t>
  </si>
  <si>
    <t>48 MDB</t>
  </si>
  <si>
    <t>Instituto Mexicano de Cinematografía</t>
  </si>
  <si>
    <t>48 MDC</t>
  </si>
  <si>
    <t>Televisión Metropolitana S.A. de C.V.</t>
  </si>
  <si>
    <t>48 MHL</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</si>
  <si>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</si>
  <si>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</si>
  <si>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</si>
  <si>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</si>
  <si>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</si>
  <si>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</si>
  <si>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</si>
  <si>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</si>
  <si>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</si>
  <si>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</si>
  <si>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</si>
  <si>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</si>
  <si>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</si>
  <si>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</si>
  <si>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</si>
  <si>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</si>
  <si>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Nota: Las sumas parciales pueden no coincidir con los totales debido al redondeo de las cifras.</t>
  </si>
  <si>
    <t>Fuente: Poderes, Entes autónomos e Instituto Mexicano del Seguro Social.</t>
  </si>
  <si>
    <t>Instituto Nacional para la Evaluación de la Educación</t>
  </si>
  <si>
    <t>Ramo/Entidad</t>
  </si>
  <si>
    <t>Periodo</t>
  </si>
  <si>
    <t>Enero-diciembre</t>
  </si>
  <si>
    <t>2 Oficina de la Presidencia de la República</t>
  </si>
  <si>
    <t>Presidencia de la República</t>
  </si>
  <si>
    <t>4 Gobernación</t>
  </si>
  <si>
    <t>5 Relaciones Exteriores</t>
  </si>
  <si>
    <t>6 Hacienda y Crédito Público</t>
  </si>
  <si>
    <r>
      <t xml:space="preserve">Secretaría de Hacienda y Crédito Público </t>
    </r>
    <r>
      <rPr>
        <vertAlign val="superscript"/>
        <sz val="10"/>
        <color theme="1"/>
        <rFont val="Montserrat"/>
      </rPr>
      <t>1_/</t>
    </r>
  </si>
  <si>
    <t>Unidad de Planeación de la Hacienda Pública</t>
  </si>
  <si>
    <t>Unidad de Coordinación con Entidades Federativas</t>
  </si>
  <si>
    <t>7 Defensa Nacional</t>
  </si>
  <si>
    <t>8 Agricultura, Ganadería, Desarrollo Rural, Pesca y Alimentación</t>
  </si>
  <si>
    <t>9 Comunicaciones y Transportes</t>
  </si>
  <si>
    <t>10 Economía</t>
  </si>
  <si>
    <t>Seretaría de Economía</t>
  </si>
  <si>
    <t>11 Educación Pública</t>
  </si>
  <si>
    <t>12 Salud</t>
  </si>
  <si>
    <t>13 Marina</t>
  </si>
  <si>
    <t>Secretaría Marina</t>
  </si>
  <si>
    <t>16 Medio Ambiente y Recursos Naturales</t>
  </si>
  <si>
    <t>Medio Ambiente y Recursos Naturales</t>
  </si>
  <si>
    <t>17 Procuraduría General de la República</t>
  </si>
  <si>
    <t>Procuraduría General de la República</t>
  </si>
  <si>
    <t>18 Energía</t>
  </si>
  <si>
    <r>
      <t xml:space="preserve">Secretaría de Energía </t>
    </r>
    <r>
      <rPr>
        <vertAlign val="superscript"/>
        <sz val="10"/>
        <color theme="1"/>
        <rFont val="Montserrat"/>
      </rPr>
      <t>2_/</t>
    </r>
  </si>
  <si>
    <t>21 Turismo</t>
  </si>
  <si>
    <r>
      <t xml:space="preserve">Consejo de Promoción Turística de México, S.A. de C.V. </t>
    </r>
    <r>
      <rPr>
        <vertAlign val="superscript"/>
        <sz val="10"/>
        <color theme="1"/>
        <rFont val="Montserrat"/>
      </rPr>
      <t>3_/</t>
    </r>
  </si>
  <si>
    <t>22 Instituto Nacional Electoral</t>
  </si>
  <si>
    <t>23 Provisiones Salariales y Económicas</t>
  </si>
  <si>
    <t>25 Previsiones y Aportaciones para los Sistemas de Educación Básica, Normal, Tecnológica y de Adultos</t>
  </si>
  <si>
    <t>Autoridad Educativa Federal en la Ciudad de México</t>
  </si>
  <si>
    <t>27 Función Pública</t>
  </si>
  <si>
    <t>31 Tribunales Agrarios</t>
  </si>
  <si>
    <t>Oficialía Mayor</t>
  </si>
  <si>
    <t>38 Consejo Nacional de Ciencia y Tecnología</t>
  </si>
  <si>
    <t>Consejo Nacional de Ciencia y Tecnología</t>
  </si>
  <si>
    <t>41 Comisión Federal de Competencia Económica</t>
  </si>
  <si>
    <t>43 Instituto Federal de Telecomunicaciones</t>
  </si>
  <si>
    <t>45 Comisión Reguladora de Energía</t>
  </si>
  <si>
    <t>46 Comisión Nacional de Hidrocarburos</t>
  </si>
  <si>
    <t>48 Secretaría de Cultura</t>
  </si>
  <si>
    <r>
      <t xml:space="preserve">Instituto Nacional de Antropología e Historia </t>
    </r>
    <r>
      <rPr>
        <vertAlign val="superscript"/>
        <sz val="10"/>
        <color theme="1"/>
        <rFont val="Montserrat"/>
      </rPr>
      <t>4_/</t>
    </r>
  </si>
  <si>
    <t>Instituto Nacional de Estudios Históricos de las Revoluciones de México </t>
  </si>
  <si>
    <t>Instituto Mexicano de Cinematografía </t>
  </si>
  <si>
    <t>1_/</t>
  </si>
  <si>
    <t>Obedece a los recursos que el Fondo Mexicano del Petróleo para la Estabilización y el Desarrollo otorgó a los programas siguientes: Fideicomiso Fondo de Estabilización de los Ingresos Presupuestarios $29,800.00 y Fiscalización $26,563.00, para cubrir el faltante de la ministración de recursos correspondientes al ejercicio 2018. Así como, los importes de $8,824,938,000.00 para el Fondo de Desastres Naturales (FONDEN); $10,769,100,000.00 para el Fondo de Estabilización de los Ingresos de las Entidades Federativas (FEIEF) y un importe de $4,307,600,000.00 para el Fondo para las Infrestructura en los Estados (FIES), de acuerdo a la Minuta de Trabajo para la determinación del anticipo a los fondos de estabilización con cargo a los ingresos excedentes estimados para el ejercicio fiscal 2018, de conformidad con los artículos 19 y 93 de la Ley Federal de Presupuesto y Responsabilidad Hacendaria.</t>
  </si>
  <si>
    <t>2_/</t>
  </si>
  <si>
    <t>Considera un importe de $31,226,300,000.00, para la Comisión Federal de Electricidad , de acuerdo a la Minuta de Trabajo para la determinación del anticipo a los fondos de estabilización con cargo a los ingresos excedentes estimados para el ejercicio fiscal 2018, de conformidad con los artículos 19 y 93 de la Ley Federal de Presupuesto y Responsabilidad Hacendaria.</t>
  </si>
  <si>
    <t>3_/</t>
  </si>
  <si>
    <t xml:space="preserve">Conforme al artículo 18-A de la Ley Federal de Derechos, los ingresos que se obtienen por la recaudación del derecho establecido en la fracción I del artículo 8o. del mismo ordenamiento, se destinan: 20% al Instituto Nacional de Migración y 80% al Consejo de Promoción Turística de México. </t>
  </si>
  <si>
    <t>4_/</t>
  </si>
  <si>
    <t xml:space="preserve">Artículos 288 y 288-G de la Ley Federal de Derechos, señala que están obligados al pago del derecho por el acceso a los museos, monumentos y zonas arqueológicas propiedad de la Federación, las personas que tengan acceso a las mismas y se destinarán al Instituto Nacional de Antropología e Historia, al Instituto Nacional de Bellas Artes y Literatura y al Consejo Nacional para la Cultura y las Artes, según corresponda, y en un 5% a los municipios en donde se genere el derecho. En el ejercicio de 2018, se generaron recursos por un importe de $12,288,846.95 </t>
  </si>
  <si>
    <t>Ramo</t>
  </si>
  <si>
    <t>Denominación</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</si>
  <si>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</si>
  <si>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</si>
  <si>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</si>
  <si>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</si>
  <si>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</si>
  <si>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</si>
  <si>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</si>
  <si>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</si>
  <si>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</si>
  <si>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</si>
  <si>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 xml:space="preserve">Medio Ambiente y Recursos Naturales </t>
  </si>
  <si>
    <t>Energía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</si>
  <si>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</si>
  <si>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</si>
  <si>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</si>
  <si>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</si>
  <si>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</si>
  <si>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</si>
  <si>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</si>
  <si>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</si>
  <si>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</si>
  <si>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Fiscales</t>
  </si>
  <si>
    <t>Propios</t>
  </si>
  <si>
    <t>Cultura</t>
  </si>
  <si>
    <t>Trabajo y Previsión Social</t>
  </si>
  <si>
    <t>Desarrollo Agrario, Territorial y Urbano</t>
  </si>
  <si>
    <t>Turismo</t>
  </si>
  <si>
    <t xml:space="preserve">Informes sobre la Situación Económica, las Finanzas Públicas y la Deuda Pública </t>
  </si>
  <si>
    <t xml:space="preserve">Informes sobre la Situación Económica, las Finanzas Públicas
 y la Deuda Pública </t>
  </si>
  <si>
    <t>Periodo
Enero-diciembre</t>
  </si>
  <si>
    <r>
      <t xml:space="preserve">INGRESOS EXCEDENTES AUTORIZADOS
Enero-diciembre 2018
</t>
    </r>
    <r>
      <rPr>
        <sz val="12"/>
        <rFont val="Montserrat"/>
      </rPr>
      <t>(Pesos)</t>
    </r>
  </si>
  <si>
    <r>
      <t xml:space="preserve">INGRESOS EXCEDENTES INFORMADOS
Enero-diciembre 2018
</t>
    </r>
    <r>
      <rPr>
        <sz val="12"/>
        <rFont val="Montserrat"/>
      </rPr>
      <t>(Pesos)</t>
    </r>
  </si>
  <si>
    <r>
      <t xml:space="preserve">INGRESOS EXCEDENTES, APROVECHAMIENTOS, OTROS (6.1.22.04)
Enero-diciembre 2018
</t>
    </r>
    <r>
      <rPr>
        <sz val="12"/>
        <rFont val="Montserrat"/>
      </rPr>
      <t>(Pesos)</t>
    </r>
  </si>
  <si>
    <r>
      <t xml:space="preserve">AHORROS OBTENIDOS POR LA APLICACIÓN DE LAS MEDIDAS DE AUSTERIDAD Y DISCIPLINA PRESUPUESTARIA
Enero-diciembre 2018
</t>
    </r>
    <r>
      <rPr>
        <sz val="12"/>
        <rFont val="Montserrat"/>
      </rPr>
      <t>(Pesos)</t>
    </r>
  </si>
  <si>
    <r>
      <t xml:space="preserve">AHORROS OBTENIDOS POR LA APLICACIÓN DE LAS MEDIDAS DE AUSTERIDAD Y DISCIPLINA PRESUPUESTARIA
RECURSOS FISCALES
Enero-diciembre 2018
</t>
    </r>
    <r>
      <rPr>
        <sz val="12"/>
        <rFont val="Montserrat"/>
      </rPr>
      <t>(Pesos)</t>
    </r>
  </si>
  <si>
    <r>
      <t xml:space="preserve">Total </t>
    </r>
    <r>
      <rPr>
        <b/>
        <vertAlign val="superscript"/>
        <sz val="10"/>
        <color theme="0"/>
        <rFont val="Montserrat"/>
      </rPr>
      <t>1_/</t>
    </r>
  </si>
  <si>
    <t>1_/ Las reducciones se deben, principalmente: a) servicios personales.- Aguinaldo o gratificación de fin de año ($91,658,362.10), Aportaciones al ISSSTE ($60,338,937.74), Aportaciones al seguro de cesantía en edad avanzada y vejez ($23,909,545.59), así como Compensación garantizada ($18,970,174.37); b) gasto de operación.- en las partidas de Subcontratación de servicios con terceros ($44,542,552.70), Servicios de lavandería, limpieza e higiene ($41,759,366.05), Mantenimiento y conservación de inmuebles para la prestación de servicios públicos ($27,282,804.43), Seguros de bienes patrimoniales ($27,000,000.00), Otras asesorías para la operación de programas ($16,500,000.00), Servicios integrales ($15,850,761.10), Gastos inherentes a la recaudación ($10,107,615.76), Servicio postal ($6,811,194.00), Mantenimiento y conservación de inmuebles para la prestación de servicios administrativos ($6,569,449.00), Servicios integrales de infraestructura de cómputo ($6,000,000.00), Servicios básicos ($5,609,907.86), Servicios de conducción de señales analógicas y digitales ($5,000,000.00) y Estudios e investigaciones ($5,000,000.00).
Fuente: Secretaría de Hacienda y Crédito Público.</t>
  </si>
  <si>
    <t xml:space="preserve">1_/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y en el numeral 5 de los Lineamientos por los que se establecen medidas de austeridad en el gasto de operación en las dependencias y entidades de la Administración Pública Federal, publicados en el Diario Oficial de la Federación, el 30 de enero de 2013 y el 22 de febrero de 2016, respectivamente, y en los términos de las disposiciones previstas en la Ley Federal de Presupuesto y Responsabilidad Hacendaria y su Reglamento.
</t>
  </si>
  <si>
    <t xml:space="preserve">
2_/ Las reducciones se aplicaron, principalmente, en: a) servicios personales.- derivado de la vacancia de plazas y cancelación de plazas; b) gasto de operación.- Subcontratación de servicios con terceros, Mantenimiento y conservación de maquinaria y equipo, Servicios de desarrollo de aplicaciones informáticas, Servicios relacionados con certificación de procesos, Mantenimiento y conservación de inmuebles para la prestación de servicios administrativos, Otras asesorías para la operación de programas, Servicio de energía eléctrica, Arrendamiento de edificios y locales, Servicios bancarios y financieros, Estudios e investigaciones, Servicios integrales de infraestructura de cómputo, Servicios para capacitación a servidores públicos, Otros impuestos y derechos, Congresos y convenciones, Combustibles, lubricantes y aditivos para vehículos terrestres, aéreos, marítimos, lacustres y fluviales asignados a servidores públicos, Servicio de agua, Servicios de Internet, Vestuario y uniformes, Impuesto sobre nóminas, Viáticos nacionales para servidores públicos en el desempeño de funciones oficiales, Patentes, derechos de autor, regalías y otros y Arrendamiento de vehículos terrestres, aéreos, marítimos, lacustres y fluviales para servicios administrativos.
</t>
  </si>
  <si>
    <r>
      <t xml:space="preserve">AHORROS OBTENIDOS POR LA APLICACIÓN DE LAS MEDIDAS DE AUSTERIDAD Y DISCIPLINA PRESUPUESTARIA
RECURSOS PROPIOS
Enero-diciembre 2018
</t>
    </r>
    <r>
      <rPr>
        <sz val="12"/>
        <rFont val="Montserrat"/>
      </rPr>
      <t>(Pesos)</t>
    </r>
  </si>
  <si>
    <r>
      <t xml:space="preserve">METAS DE BALANCE DE OPERACIÓN, PRIMARIO Y FINANCIERO
En términos del artículo 22, segundo párrafo, de la Ley Federal de Presupuesto y Responsabilidad Hacendaria
Enero - diciembre de 2018
</t>
    </r>
    <r>
      <rPr>
        <sz val="12"/>
        <rFont val="Montserrat"/>
      </rPr>
      <t>(Millones de pesos)</t>
    </r>
  </si>
  <si>
    <r>
      <t xml:space="preserve">IMPACTO DE LOS INCREMENTOS SALARIALES EN EL PRESUPUESTO REGULARIZABLE
Octubre - Diciembre de 2018
</t>
    </r>
    <r>
      <rPr>
        <sz val="12"/>
        <rFont val="Montserrat"/>
      </rPr>
      <t>(Millones de Pesos)</t>
    </r>
  </si>
  <si>
    <t>Administración Pública Federal</t>
  </si>
  <si>
    <t>Poderes y Entes Autónomos</t>
  </si>
  <si>
    <r>
      <t xml:space="preserve">AHORROS OBTENIDOS POR LA APLICACIÓN DE LAS MEDIDAS DE AUSTERIDAD Y DISCIPLINA PRESUPUESTARIA
PODERES LEGISLATIVO Y JUDICIAL Y LOS ENTES AUTÓNOMOS
Enero-diciembre 2018
</t>
    </r>
    <r>
      <rPr>
        <sz val="12"/>
        <rFont val="Monserrat"/>
      </rPr>
      <t>(Pesos)</t>
    </r>
  </si>
  <si>
    <r>
      <t xml:space="preserve">Total </t>
    </r>
    <r>
      <rPr>
        <b/>
        <vertAlign val="superscript"/>
        <sz val="10"/>
        <color theme="0"/>
        <rFont val="Monserrat"/>
      </rPr>
      <t>1_/</t>
    </r>
  </si>
  <si>
    <t>Aprobado
Anual</t>
  </si>
  <si>
    <t>Modificado
Anual</t>
  </si>
  <si>
    <t>n.a.</t>
  </si>
  <si>
    <t>Total con Pensiones y Jubilaciones</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</si>
  <si>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</si>
  <si>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</si>
  <si>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</si>
  <si>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</si>
  <si>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</si>
  <si>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</si>
  <si>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</si>
  <si>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</si>
  <si>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</si>
  <si>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</si>
  <si>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</si>
  <si>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</si>
  <si>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</si>
  <si>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</si>
  <si>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</si>
  <si>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</si>
  <si>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</si>
  <si>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</si>
  <si>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</si>
  <si>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r>
      <t xml:space="preserve">GASTOS OBLIGATORIOS
Enero-diciembre 2018
</t>
    </r>
    <r>
      <rPr>
        <sz val="12"/>
        <rFont val="Montserrat"/>
      </rPr>
      <t>(Pesos)</t>
    </r>
  </si>
  <si>
    <r>
      <t xml:space="preserve">Obligaciones contractuales plurianuales cuya suspensión implique costos adicionales, incluyendo las correspondientes a la inversión pública. </t>
    </r>
    <r>
      <rPr>
        <vertAlign val="superscript"/>
        <sz val="10"/>
        <color theme="1"/>
        <rFont val="Montserrat"/>
      </rPr>
      <t>1_/</t>
    </r>
  </si>
  <si>
    <r>
      <t xml:space="preserve">Gasto corriente aprobado para el año anterior hasta por el equivalente a un 20 por ciento con base mensual. </t>
    </r>
    <r>
      <rPr>
        <vertAlign val="superscript"/>
        <sz val="10"/>
        <color theme="1"/>
        <rFont val="Montserrat"/>
      </rPr>
      <t>2_/</t>
    </r>
  </si>
  <si>
    <t>Ramos Administrativos</t>
  </si>
  <si>
    <t>Función Pública</t>
  </si>
  <si>
    <t>Nota: Las sumas pueden no coincidir debido al redondeo de las cifras.</t>
  </si>
  <si>
    <r>
      <t xml:space="preserve">EROGACIONES EN PARTIDAS PARA SEGURIDAD PÚBLICA Y NACIONAL
Enero-diciembre de 2018
</t>
    </r>
    <r>
      <rPr>
        <sz val="12"/>
        <rFont val="Montserrat"/>
      </rPr>
      <t>(Millones de pesos )</t>
    </r>
  </si>
  <si>
    <t>Ramo / Entidad / Unidad Responsable</t>
  </si>
  <si>
    <t>Anual a</t>
  </si>
  <si>
    <t>(3) = (2/1)</t>
  </si>
  <si>
    <t>Programable</t>
  </si>
  <si>
    <t>Ramos Autónomos</t>
  </si>
  <si>
    <t>Sector central</t>
  </si>
  <si>
    <t>Órganos Desconcentrados</t>
  </si>
  <si>
    <t>A00</t>
  </si>
  <si>
    <t>D00</t>
  </si>
  <si>
    <t>G00</t>
  </si>
  <si>
    <t>H00</t>
  </si>
  <si>
    <t>I00</t>
  </si>
  <si>
    <t>K00</t>
  </si>
  <si>
    <t>L00</t>
  </si>
  <si>
    <t>Policía Federal  </t>
  </si>
  <si>
    <t>M00</t>
  </si>
  <si>
    <t>N00</t>
  </si>
  <si>
    <t>O00</t>
  </si>
  <si>
    <t>Servicio de Protección Federal  </t>
  </si>
  <si>
    <t>P00</t>
  </si>
  <si>
    <t>Q00</t>
  </si>
  <si>
    <t>R00</t>
  </si>
  <si>
    <t>T00</t>
  </si>
  <si>
    <t>V00</t>
  </si>
  <si>
    <t>W00</t>
  </si>
  <si>
    <t>Comisión Nacional de Búsqueda de Personas</t>
  </si>
  <si>
    <t>Entidades apoyadas</t>
  </si>
  <si>
    <t>EZN</t>
  </si>
  <si>
    <t>J00</t>
  </si>
  <si>
    <t>B00</t>
  </si>
  <si>
    <t>C00</t>
  </si>
  <si>
    <t>E00</t>
  </si>
  <si>
    <t>G0N</t>
  </si>
  <si>
    <t>Banco Nacional de Comercio Exterior, S.N.C.</t>
  </si>
  <si>
    <t>G1C</t>
  </si>
  <si>
    <t>Banco Nacional de Obras y Servicios Públicos, S.N.C.</t>
  </si>
  <si>
    <t>G3A</t>
  </si>
  <si>
    <t>HAN</t>
  </si>
  <si>
    <t>Financiera Nacional de Desarrollo Agropecuario, Rural, Forestal y Pesquero</t>
  </si>
  <si>
    <t>HHQ</t>
  </si>
  <si>
    <t>Lotería Nacional para la Asistencia Pública</t>
  </si>
  <si>
    <t>HIU</t>
  </si>
  <si>
    <t>Nacional Financiera, S.N.C.</t>
  </si>
  <si>
    <t>HJO</t>
  </si>
  <si>
    <t>Banco del Ahorro Nacional y Servicios Financieros, S.N.C.</t>
  </si>
  <si>
    <t>HKA</t>
  </si>
  <si>
    <t>F00</t>
  </si>
  <si>
    <t>I6L</t>
  </si>
  <si>
    <t>I6U</t>
  </si>
  <si>
    <t>I9H</t>
  </si>
  <si>
    <t>IZI</t>
  </si>
  <si>
    <t>RJL</t>
  </si>
  <si>
    <t>J0U</t>
  </si>
  <si>
    <t>Caminos y Puentes Federales de Ingresos y Servicios Conexos</t>
  </si>
  <si>
    <t>J2R</t>
  </si>
  <si>
    <t>Administración Portuaria Integral de Ensenada, S.A. de C.V.</t>
  </si>
  <si>
    <t>J3C</t>
  </si>
  <si>
    <t>J4Q</t>
  </si>
  <si>
    <t>J4V</t>
  </si>
  <si>
    <t>J9E</t>
  </si>
  <si>
    <t>Servicio Postal Mexicano</t>
  </si>
  <si>
    <t>JZN</t>
  </si>
  <si>
    <t>KCZ</t>
  </si>
  <si>
    <t>Telecomunicaciones de México</t>
  </si>
  <si>
    <t>KDH</t>
  </si>
  <si>
    <t>K2H</t>
  </si>
  <si>
    <t>K2W</t>
  </si>
  <si>
    <t>LAT</t>
  </si>
  <si>
    <t>LAU</t>
  </si>
  <si>
    <t>B01</t>
  </si>
  <si>
    <t>MAR</t>
  </si>
  <si>
    <t>L4J</t>
  </si>
  <si>
    <t>L5X</t>
  </si>
  <si>
    <t>L6H</t>
  </si>
  <si>
    <t>L6J</t>
  </si>
  <si>
    <t>L8K</t>
  </si>
  <si>
    <t>L9T</t>
  </si>
  <si>
    <t>MDA</t>
  </si>
  <si>
    <t>MDE</t>
  </si>
  <si>
    <t>MDL</t>
  </si>
  <si>
    <t>MGC</t>
  </si>
  <si>
    <t>MGH</t>
  </si>
  <si>
    <t>S00</t>
  </si>
  <si>
    <t>X00</t>
  </si>
  <si>
    <t>M7A</t>
  </si>
  <si>
    <t>NAW</t>
  </si>
  <si>
    <t>NBB</t>
  </si>
  <si>
    <t>NBD</t>
  </si>
  <si>
    <t>NBG</t>
  </si>
  <si>
    <t>NBS</t>
  </si>
  <si>
    <t>NBV</t>
  </si>
  <si>
    <t>NCA</t>
  </si>
  <si>
    <t>NCE</t>
  </si>
  <si>
    <t>NCG</t>
  </si>
  <si>
    <t>NCK</t>
  </si>
  <si>
    <t>NCZ</t>
  </si>
  <si>
    <t>NDY</t>
  </si>
  <si>
    <t>NHK</t>
  </si>
  <si>
    <t>PBJ</t>
  </si>
  <si>
    <t>QCW</t>
  </si>
  <si>
    <t>QDV</t>
  </si>
  <si>
    <t>QEU</t>
  </si>
  <si>
    <t>Fideicomiso Fondo Nacional de Fomento Ejidal</t>
  </si>
  <si>
    <t>QEZ</t>
  </si>
  <si>
    <t>QIQ</t>
  </si>
  <si>
    <t>Órgano Administrativo Desconcentrado Especializado en Mecanismos Alternativos de Solución de Controversias en Materia Penal</t>
  </si>
  <si>
    <t>SKC</t>
  </si>
  <si>
    <t>T0K</t>
  </si>
  <si>
    <t>T0O</t>
  </si>
  <si>
    <t>Instituto Mexicano del Petróleo</t>
  </si>
  <si>
    <t>Desarrollo Social</t>
  </si>
  <si>
    <t>VQZ</t>
  </si>
  <si>
    <t>VRW</t>
  </si>
  <si>
    <t>VST</t>
  </si>
  <si>
    <t>Liconsa, S.A. de C.V.</t>
  </si>
  <si>
    <t>VUY</t>
  </si>
  <si>
    <t>W3H</t>
  </si>
  <si>
    <t>FONATUR Constructora, S.A. de C.V.</t>
  </si>
  <si>
    <t>W3J</t>
  </si>
  <si>
    <t>W3N</t>
  </si>
  <si>
    <t>90M</t>
  </si>
  <si>
    <t>90W</t>
  </si>
  <si>
    <t>91E</t>
  </si>
  <si>
    <t>91I</t>
  </si>
  <si>
    <t>91W</t>
  </si>
  <si>
    <t>9ZW</t>
  </si>
  <si>
    <t>9ZY</t>
  </si>
  <si>
    <t>Entidades no Sectorizadas</t>
  </si>
  <si>
    <t>AYB</t>
  </si>
  <si>
    <t>AYG</t>
  </si>
  <si>
    <t>AYJ</t>
  </si>
  <si>
    <t>AYL</t>
  </si>
  <si>
    <t>AYM</t>
  </si>
  <si>
    <t>Radio Educación </t>
  </si>
  <si>
    <t>Instituto Nacional del Derecho de Autor </t>
  </si>
  <si>
    <t>L3N</t>
  </si>
  <si>
    <t>Centro de Capacitación Cinematográfica, A.C. </t>
  </si>
  <si>
    <t>L8G</t>
  </si>
  <si>
    <t>Educal, S.A. de C.V.</t>
  </si>
  <si>
    <t>L8P</t>
  </si>
  <si>
    <t>Estudios Churubusco Azteca, S.A.</t>
  </si>
  <si>
    <t>MHL</t>
  </si>
  <si>
    <t>Ramos Generales</t>
  </si>
  <si>
    <t>Aportaciones a Seguridad Social</t>
  </si>
  <si>
    <t>HXA</t>
  </si>
  <si>
    <t>Instituto de Seguridad Social para las Fuerzas Armadas Mexicanas</t>
  </si>
  <si>
    <t>Provisiones Salariales y Económicas</t>
  </si>
  <si>
    <t>Previsiones y Aportaciones para los Sistemas de Educación Básica, Normal, Tecnológica y de Adultos</t>
  </si>
  <si>
    <t>No Programable</t>
  </si>
  <si>
    <t>Empresas Productivas del Estado</t>
  </si>
  <si>
    <t>Petróleos Mexicanos</t>
  </si>
  <si>
    <t>TYY</t>
  </si>
  <si>
    <t>Pemex Consolidado</t>
  </si>
  <si>
    <t>Nota: Los porcentajes pueden variar debido al redondeo de las cifras.</t>
  </si>
  <si>
    <t>1_/ Corresponde al saldo registrado en cada periodo en el sistema establecido en el artículo 10, fracción IV, inciso b), del Reglamento de la LFPRH.</t>
  </si>
  <si>
    <t>2_/ Se obtiene al sumar o restar al presupuesto aprobado el monto de las adecuaciones correspondiente al periodo que se reporta, y el resultado (presupuesto modificado), se compara en términos porcentuales con el presupuesto aprobado.</t>
  </si>
  <si>
    <t>n.a.: No aplica. -o-: mayor de 100 por ciento.</t>
  </si>
  <si>
    <t>ADECUACIONES PRESUPUESTARIAS SUPERIORES A 5%
Enero - diciembre de 2018
(Millones de pesos)</t>
  </si>
  <si>
    <r>
      <t>Variación %</t>
    </r>
    <r>
      <rPr>
        <b/>
        <vertAlign val="superscript"/>
        <sz val="10"/>
        <color theme="0"/>
        <rFont val="Montserrat"/>
      </rPr>
      <t xml:space="preserve"> 2_/</t>
    </r>
  </si>
  <si>
    <r>
      <t xml:space="preserve">Enero-diciembre </t>
    </r>
    <r>
      <rPr>
        <b/>
        <vertAlign val="superscript"/>
        <sz val="10"/>
        <color theme="0"/>
        <rFont val="Montserrat"/>
      </rPr>
      <t>1_/</t>
    </r>
  </si>
  <si>
    <t>28 Participaciones a Entidades Federativas y Municipios</t>
  </si>
  <si>
    <t>Unidad de Política y Control Presupuestario</t>
  </si>
  <si>
    <t xml:space="preserve">Informes sobre la Situación Económica,
las Finanzas Públicas y la Deuda Pública </t>
  </si>
  <si>
    <t>INVERSIÓN FÍSICA PRESUPUESTARIA
Enero-septiembre 2018
(Millones de pesos)</t>
  </si>
  <si>
    <t>Nivel
Institucional</t>
  </si>
  <si>
    <t>Calendario</t>
  </si>
  <si>
    <t>Porcentaje del PIB</t>
  </si>
  <si>
    <r>
      <t xml:space="preserve">Enero-diciembre </t>
    </r>
    <r>
      <rPr>
        <b/>
        <vertAlign val="superscript"/>
        <sz val="10"/>
        <color theme="0"/>
        <rFont val="Montserrat"/>
      </rPr>
      <t>p/</t>
    </r>
  </si>
  <si>
    <t>Pagado</t>
  </si>
  <si>
    <t>Gobierno Federal</t>
  </si>
  <si>
    <r>
      <rPr>
        <vertAlign val="superscript"/>
        <sz val="8"/>
        <color theme="1"/>
        <rFont val="Montserrat"/>
      </rPr>
      <t>p_/</t>
    </r>
    <r>
      <rPr>
        <sz val="8"/>
        <color theme="1"/>
        <rFont val="Montserrat"/>
      </rPr>
      <t xml:space="preserve"> Cifras preliminares.
Fuente: Secretaría de Hacienda y Crédito Público.</t>
    </r>
  </si>
  <si>
    <t>n.d.: No disponible.
n.a.: No aplicable.
p_/ Cifra preliminar del presupuesto pagado.
1_/ La información del Anexo de Finanzas Públicas número IV de este informe no es comparable con las obligaciones contractuales plurianuales consideradas en los Gastos Obligatorios del Presupuesto de Egresos de la Federación para el Ejercicio Fiscal 2018,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</si>
  <si>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r>
      <t>Pagado</t>
    </r>
    <r>
      <rPr>
        <b/>
        <vertAlign val="superscript"/>
        <sz val="10"/>
        <color theme="0"/>
        <rFont val="Montserrat"/>
      </rPr>
      <t xml:space="preserve"> p_/</t>
    </r>
  </si>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</sst>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0.0"/>
    <numFmt numFmtId="165" formatCode="_-* #,##0.0_-;\-* #,##0.0_-;_-* &quot;-&quot;??_-;_-@_-"/>
    <numFmt numFmtId="166" formatCode="_-* #,##0.0_-;\-* #,##0.0_-;_-* &quot;-&quot;?_-;_-@_-"/>
    <numFmt numFmtId="167" formatCode="#,##0.00_ ;[Red]\-#,##0.00\ "/>
    <numFmt numFmtId="168" formatCode="#,##0.000"/>
    <numFmt numFmtId="169" formatCode="#,##0.0000_ ;[Red]\-#,##0.0000\ "/>
    <numFmt numFmtId="170" formatCode="00"/>
    <numFmt numFmtId="171" formatCode="#,##0_ ;[Red]\-#,##0\ "/>
    <numFmt numFmtId="172" formatCode="_-* #,##0_-;\-* #,##0_-;_-* &quot;-&quot;??_-;_-@_-"/>
    <numFmt numFmtId="173" formatCode="_-\ #,##0.0_-;\-\ #,##0.0_-;_-\ &quot;-&quot;??_-;_-@_-"/>
    <numFmt numFmtId="174" formatCode="000"/>
  </numFmts>
  <fonts count="68">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9"/>
      <color theme="0"/>
      <name val="Montserrat"/>
    </font>
    <font>
      <sz val="12"/>
      <name val="Montserrat"/>
    </font>
    <font>
      <sz val="10"/>
      <color theme="0"/>
      <name val="Montserrat"/>
    </font>
    <font>
      <sz val="10"/>
      <color theme="1"/>
      <name val="Monserrat"/>
    </font>
    <font>
      <sz val="10"/>
      <name val="Monserrat"/>
    </font>
    <font>
      <b/>
      <sz val="10"/>
      <color theme="1"/>
      <name val="Monserrat"/>
    </font>
    <font>
      <b/>
      <sz val="10"/>
      <color theme="1"/>
      <name val="Montserrat"/>
    </font>
    <font>
      <sz val="10"/>
      <color theme="1"/>
      <name val="Montserrat"/>
    </font>
    <font>
      <vertAlign val="superscript"/>
      <sz val="10"/>
      <color theme="1"/>
      <name val="Montserrat"/>
    </font>
    <font>
      <sz val="9"/>
      <color theme="1"/>
      <name val="Montserrat"/>
    </font>
    <font>
      <sz val="11"/>
      <color theme="1"/>
      <name val="Montserrat"/>
    </font>
    <font>
      <b/>
      <sz val="14"/>
      <name val="Montserrat"/>
    </font>
    <font>
      <sz val="11"/>
      <color theme="1"/>
      <name val="Soberana Sans Light"/>
      <family val="3"/>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4"/>
      <color indexed="23"/>
      <name val="Montserrat"/>
    </font>
    <font>
      <sz val="9"/>
      <color theme="1"/>
      <name val="Mon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sz val="9"/>
      <color theme="1"/>
      <name val="Soberana Sans Light"/>
      <family val="3"/>
    </font>
    <font>
      <sz val="10"/>
      <color theme="1"/>
      <name val="Soberana Sans Light"/>
      <family val="3"/>
    </font>
    <font>
      <b/>
      <sz val="10"/>
      <color theme="1"/>
      <name val="Calibri"/>
      <family val="2"/>
      <scheme val="minor"/>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12"/>
      <name val="Monserrat"/>
    </font>
    <font>
      <b/>
      <sz val="10"/>
      <color theme="0"/>
      <name val="Monserrat"/>
    </font>
    <font>
      <b/>
      <vertAlign val="superscript"/>
      <sz val="10"/>
      <color theme="0"/>
      <name val="Monserrat"/>
    </font>
    <font>
      <b/>
      <sz val="10"/>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10"/>
      <color rgb="FF000000"/>
      <name val="Montserrat"/>
    </font>
    <font>
      <b/>
      <sz val="10"/>
      <color rgb="FF000000"/>
      <name val="Montserrat"/>
    </font>
    <font>
      <vertAlign val="superscript"/>
      <sz val="8"/>
      <color theme="1"/>
      <name val="Montserrat"/>
    </font>
    <font>
      <sz val="7"/>
      <color theme="1"/>
      <name val="Montserra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9">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medium">
        <color rgb="FF808080"/>
      </top>
      <bottom/>
      <diagonal/>
    </border>
    <border>
      <left/>
      <right/>
      <top/>
      <bottom style="medium">
        <color rgb="FF808080"/>
      </bottom>
      <diagonal/>
    </border>
    <border>
      <left/>
      <right/>
      <top style="medium">
        <color rgb="FF808080"/>
      </top>
      <bottom style="medium">
        <color rgb="FF808080"/>
      </bottom>
      <diagonal/>
    </border>
    <border>
      <left/>
      <right/>
      <top style="thin">
        <color theme="0"/>
      </top>
      <bottom style="thin">
        <color theme="0"/>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60" fillId="0" borderId="0"/>
    <xf numFmtId="0" fontId="2" fillId="0" borderId="0"/>
  </cellStyleXfs>
  <cellXfs count="450">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167" fontId="9" fillId="0" borderId="0" xfId="5" applyNumberFormat="1"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6" fillId="5" borderId="0" xfId="4" applyFont="1" applyFill="1" applyBorder="1" applyAlignment="1" applyProtection="1">
      <alignment horizontal="left" vertical="center"/>
    </xf>
    <xf numFmtId="4" fontId="6" fillId="5" borderId="0" xfId="4" applyNumberFormat="1" applyFont="1" applyFill="1" applyBorder="1" applyAlignment="1" applyProtection="1">
      <alignment vertical="center"/>
    </xf>
    <xf numFmtId="0" fontId="10" fillId="0" borderId="0" xfId="4" applyFont="1" applyFill="1" applyProtection="1"/>
    <xf numFmtId="0" fontId="12" fillId="0" borderId="0" xfId="4" applyFont="1" applyFill="1" applyProtection="1">
      <protection hidden="1"/>
    </xf>
    <xf numFmtId="4" fontId="10" fillId="0" borderId="0" xfId="4" applyNumberFormat="1" applyFont="1" applyFill="1" applyBorder="1" applyAlignment="1" applyProtection="1">
      <alignment vertical="center"/>
    </xf>
    <xf numFmtId="4" fontId="10" fillId="0" borderId="0" xfId="4" applyNumberFormat="1" applyFont="1" applyFill="1" applyProtection="1"/>
    <xf numFmtId="4" fontId="9" fillId="0" borderId="0" xfId="4" applyNumberFormat="1" applyFont="1" applyFill="1" applyBorder="1" applyAlignment="1" applyProtection="1">
      <alignment horizontal="right" vertical="center" wrapText="1"/>
      <protection hidden="1"/>
    </xf>
    <xf numFmtId="167" fontId="10" fillId="0" borderId="0" xfId="5" applyNumberFormat="1" applyFont="1" applyFill="1" applyProtection="1"/>
    <xf numFmtId="0" fontId="6" fillId="5" borderId="0" xfId="4" quotePrefix="1" applyFont="1" applyFill="1" applyBorder="1" applyAlignment="1" applyProtection="1">
      <alignment horizontal="center" vertical="center"/>
    </xf>
    <xf numFmtId="4" fontId="6" fillId="5" borderId="0" xfId="4" applyNumberFormat="1" applyFont="1" applyFill="1" applyBorder="1" applyAlignment="1" applyProtection="1">
      <alignment horizontal="left" vertical="center"/>
    </xf>
    <xf numFmtId="4" fontId="6" fillId="5" borderId="0" xfId="4" applyNumberFormat="1" applyFont="1" applyFill="1" applyBorder="1" applyAlignment="1" applyProtection="1">
      <alignment horizontal="right" vertical="center"/>
    </xf>
    <xf numFmtId="0" fontId="9" fillId="0" borderId="0" xfId="4" applyFont="1" applyFill="1" applyAlignment="1" applyProtection="1"/>
    <xf numFmtId="0" fontId="13" fillId="0" borderId="0" xfId="4" applyFont="1" applyFill="1" applyAlignment="1" applyProtection="1">
      <protection hidden="1"/>
    </xf>
    <xf numFmtId="167" fontId="9" fillId="0" borderId="0" xfId="5" applyNumberFormat="1" applyFont="1" applyFill="1" applyBorder="1" applyAlignment="1" applyProtection="1">
      <alignment horizontal="right" vertical="center" wrapText="1"/>
      <protection hidden="1"/>
    </xf>
    <xf numFmtId="0" fontId="7" fillId="5" borderId="0" xfId="4" quotePrefix="1" applyFont="1" applyFill="1" applyBorder="1" applyAlignment="1" applyProtection="1">
      <alignment horizontal="center" vertical="center"/>
    </xf>
    <xf numFmtId="4" fontId="7" fillId="5" borderId="0" xfId="4" applyNumberFormat="1" applyFont="1" applyFill="1" applyBorder="1" applyAlignment="1" applyProtection="1">
      <alignment horizontal="left" vertical="center" wrapText="1"/>
    </xf>
    <xf numFmtId="4" fontId="7" fillId="5" borderId="0" xfId="4" applyNumberFormat="1" applyFont="1" applyFill="1" applyBorder="1" applyAlignment="1" applyProtection="1">
      <alignment horizontal="right" vertical="center" wrapText="1"/>
      <protection hidden="1"/>
    </xf>
    <xf numFmtId="4" fontId="7" fillId="5" borderId="0" xfId="4" applyNumberFormat="1" applyFont="1" applyFill="1" applyBorder="1" applyAlignment="1" applyProtection="1">
      <alignment horizontal="right" vertical="center" wrapText="1"/>
      <protection locked="0"/>
    </xf>
    <xf numFmtId="4" fontId="7" fillId="5" borderId="0" xfId="4" applyNumberFormat="1" applyFont="1" applyFill="1" applyBorder="1" applyAlignment="1" applyProtection="1">
      <alignment vertical="center"/>
    </xf>
    <xf numFmtId="4" fontId="6"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left" vertical="center"/>
    </xf>
    <xf numFmtId="4" fontId="7" fillId="5" borderId="0" xfId="4" applyNumberFormat="1" applyFont="1" applyFill="1" applyBorder="1" applyAlignment="1" applyProtection="1">
      <alignment horizontal="right" vertical="center" wrapText="1"/>
    </xf>
    <xf numFmtId="0" fontId="7" fillId="5" borderId="0" xfId="4" applyFont="1" applyFill="1" applyAlignment="1" applyProtection="1"/>
    <xf numFmtId="0" fontId="7" fillId="6" borderId="0" xfId="4" quotePrefix="1" applyFont="1" applyFill="1" applyBorder="1" applyAlignment="1" applyProtection="1">
      <alignment horizontal="center" vertical="center"/>
    </xf>
    <xf numFmtId="0" fontId="7" fillId="6" borderId="0" xfId="4" applyFont="1" applyFill="1" applyAlignment="1" applyProtection="1"/>
    <xf numFmtId="4" fontId="7" fillId="6" borderId="0" xfId="4" applyNumberFormat="1" applyFont="1" applyFill="1" applyBorder="1" applyAlignment="1" applyProtection="1">
      <alignment horizontal="right" vertical="center" wrapText="1"/>
      <protection hidden="1"/>
    </xf>
    <xf numFmtId="4" fontId="7" fillId="6" borderId="0" xfId="4" applyNumberFormat="1" applyFont="1" applyFill="1" applyBorder="1" applyAlignment="1" applyProtection="1">
      <alignment horizontal="right" vertical="center" wrapText="1"/>
      <protection locked="0"/>
    </xf>
    <xf numFmtId="4" fontId="7" fillId="6" borderId="0" xfId="4" applyNumberFormat="1" applyFont="1" applyFill="1" applyBorder="1" applyAlignment="1" applyProtection="1">
      <alignment horizontal="right" vertical="center" wrapText="1"/>
    </xf>
    <xf numFmtId="4" fontId="7" fillId="6" borderId="0" xfId="4" applyNumberFormat="1" applyFont="1" applyFill="1" applyBorder="1" applyAlignment="1" applyProtection="1">
      <alignment vertical="center"/>
    </xf>
    <xf numFmtId="0" fontId="7" fillId="5" borderId="0" xfId="4" quotePrefix="1" applyFont="1" applyFill="1" applyBorder="1" applyAlignment="1" applyProtection="1">
      <alignment horizontal="left" vertical="center"/>
    </xf>
    <xf numFmtId="0" fontId="7" fillId="5" borderId="0" xfId="4" applyFont="1" applyFill="1" applyBorder="1" applyAlignment="1" applyProtection="1">
      <alignment horizontal="center" vertical="center"/>
    </xf>
    <xf numFmtId="4" fontId="7" fillId="5" borderId="0" xfId="4" applyNumberFormat="1" applyFont="1" applyFill="1" applyBorder="1" applyAlignment="1" applyProtection="1">
      <alignment vertical="center"/>
      <protection hidden="1"/>
    </xf>
    <xf numFmtId="4" fontId="7" fillId="5" borderId="0" xfId="4" applyNumberFormat="1" applyFont="1" applyFill="1" applyBorder="1" applyAlignment="1" applyProtection="1">
      <alignment vertical="center"/>
      <protection locked="0"/>
    </xf>
    <xf numFmtId="4" fontId="7"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right" vertical="center"/>
      <protection locked="0"/>
    </xf>
    <xf numFmtId="4" fontId="9" fillId="0" borderId="0" xfId="4" applyNumberFormat="1" applyFont="1" applyFill="1" applyBorder="1" applyAlignment="1" applyProtection="1">
      <alignment vertical="center"/>
      <protection hidden="1"/>
    </xf>
    <xf numFmtId="3" fontId="9" fillId="0" borderId="0" xfId="4" applyNumberFormat="1" applyFont="1" applyFill="1" applyBorder="1" applyAlignment="1" applyProtection="1">
      <alignment vertical="center"/>
      <protection hidden="1"/>
    </xf>
    <xf numFmtId="168" fontId="9" fillId="0" borderId="0" xfId="4" applyNumberFormat="1" applyFont="1" applyFill="1" applyBorder="1" applyAlignment="1" applyProtection="1">
      <alignment horizontal="right" vertical="center" wrapText="1"/>
      <protection hidden="1"/>
    </xf>
    <xf numFmtId="0" fontId="9" fillId="0" borderId="0" xfId="4" applyFont="1" applyFill="1" applyBorder="1" applyAlignment="1" applyProtection="1"/>
    <xf numFmtId="0" fontId="7" fillId="5" borderId="0" xfId="4" applyFont="1" applyFill="1" applyBorder="1" applyAlignment="1" applyProtection="1">
      <alignment vertical="center"/>
    </xf>
    <xf numFmtId="0" fontId="13" fillId="0" borderId="0" xfId="4" applyFont="1" applyFill="1" applyBorder="1" applyAlignment="1" applyProtection="1">
      <protection hidden="1"/>
    </xf>
    <xf numFmtId="169" fontId="9" fillId="0" borderId="0" xfId="5" applyNumberFormat="1" applyFont="1" applyFill="1" applyBorder="1" applyAlignment="1" applyProtection="1">
      <alignment horizontal="right" vertical="center" wrapText="1"/>
      <protection hidden="1"/>
    </xf>
    <xf numFmtId="0" fontId="7" fillId="0" borderId="0" xfId="4" applyFont="1" applyFill="1" applyAlignment="1" applyProtection="1"/>
    <xf numFmtId="0" fontId="14" fillId="0" borderId="0" xfId="4" applyFont="1" applyFill="1" applyProtection="1"/>
    <xf numFmtId="0" fontId="7" fillId="0" borderId="0" xfId="4" applyFont="1" applyFill="1" applyBorder="1" applyAlignment="1" applyProtection="1"/>
    <xf numFmtId="167" fontId="7" fillId="0" borderId="0" xfId="5" applyNumberFormat="1" applyFont="1" applyFill="1" applyProtection="1"/>
    <xf numFmtId="0" fontId="15" fillId="7" borderId="3" xfId="11" applyFont="1" applyFill="1" applyBorder="1" applyAlignment="1">
      <alignment horizontal="center" vertical="center"/>
    </xf>
    <xf numFmtId="0" fontId="11" fillId="7" borderId="3" xfId="11" applyFont="1" applyFill="1" applyBorder="1" applyAlignment="1">
      <alignment horizontal="center" wrapText="1"/>
    </xf>
    <xf numFmtId="0" fontId="20" fillId="6" borderId="2" xfId="11" applyFont="1" applyFill="1" applyBorder="1" applyAlignment="1">
      <alignment vertical="top"/>
    </xf>
    <xf numFmtId="0" fontId="20" fillId="6" borderId="2" xfId="11" applyFont="1" applyFill="1" applyBorder="1" applyAlignment="1">
      <alignment vertical="top" wrapText="1"/>
    </xf>
    <xf numFmtId="0" fontId="20" fillId="6" borderId="2" xfId="11" applyFont="1" applyFill="1" applyBorder="1" applyAlignment="1">
      <alignment horizontal="right" vertical="top" wrapText="1"/>
    </xf>
    <xf numFmtId="0" fontId="20" fillId="0" borderId="0" xfId="0" applyFont="1"/>
    <xf numFmtId="0" fontId="11" fillId="4" borderId="0" xfId="0" applyFont="1" applyFill="1" applyBorder="1" applyAlignment="1" applyProtection="1">
      <alignment horizontal="center" vertical="center"/>
      <protection locked="0"/>
    </xf>
    <xf numFmtId="0" fontId="15"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23" fillId="0" borderId="0" xfId="0" applyFont="1" applyAlignment="1">
      <alignment horizontal="left" vertical="center"/>
    </xf>
    <xf numFmtId="0" fontId="25" fillId="0" borderId="0" xfId="6" applyFont="1"/>
    <xf numFmtId="0" fontId="20" fillId="0" borderId="0" xfId="8" applyFont="1"/>
    <xf numFmtId="0" fontId="23" fillId="0" borderId="0" xfId="6" applyFont="1"/>
    <xf numFmtId="3" fontId="25" fillId="0" borderId="0" xfId="6" applyNumberFormat="1" applyFont="1"/>
    <xf numFmtId="0" fontId="25" fillId="0" borderId="0" xfId="6" applyFont="1" applyAlignment="1">
      <alignment wrapText="1"/>
    </xf>
    <xf numFmtId="3" fontId="25" fillId="0" borderId="0" xfId="6" applyNumberFormat="1" applyFont="1" applyAlignment="1">
      <alignment wrapText="1"/>
    </xf>
    <xf numFmtId="0" fontId="11" fillId="4" borderId="0" xfId="0" applyFont="1" applyFill="1" applyAlignment="1">
      <alignment vertical="center" wrapText="1"/>
    </xf>
    <xf numFmtId="0" fontId="26" fillId="0" borderId="0" xfId="11" applyFont="1"/>
    <xf numFmtId="43" fontId="26" fillId="0" borderId="0" xfId="10" applyFont="1" applyFill="1" applyBorder="1"/>
    <xf numFmtId="0" fontId="26" fillId="0" borderId="0" xfId="8" applyFont="1"/>
    <xf numFmtId="0" fontId="22"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20" fillId="0" borderId="4" xfId="0" applyFont="1" applyBorder="1"/>
    <xf numFmtId="0" fontId="19" fillId="6" borderId="4" xfId="3" applyFont="1" applyFill="1" applyBorder="1" applyAlignment="1">
      <alignment horizontal="center"/>
    </xf>
    <xf numFmtId="0" fontId="20" fillId="6" borderId="0" xfId="0" applyFont="1" applyFill="1" applyBorder="1" applyAlignment="1" applyProtection="1">
      <alignment horizontal="center" vertical="top"/>
      <protection locked="0"/>
    </xf>
    <xf numFmtId="0" fontId="20" fillId="6" borderId="0" xfId="0" applyFont="1" applyFill="1" applyBorder="1" applyAlignment="1" applyProtection="1">
      <alignment vertical="top"/>
      <protection locked="0"/>
    </xf>
    <xf numFmtId="0" fontId="20" fillId="6" borderId="0" xfId="0" applyFont="1" applyFill="1" applyBorder="1" applyAlignment="1" applyProtection="1">
      <alignment vertical="top" wrapText="1"/>
      <protection locked="0"/>
    </xf>
    <xf numFmtId="0" fontId="20" fillId="6" borderId="0" xfId="0" applyFont="1" applyFill="1" applyBorder="1" applyAlignment="1">
      <alignment vertical="top"/>
    </xf>
    <xf numFmtId="3" fontId="19" fillId="6" borderId="4" xfId="0" applyNumberFormat="1" applyFont="1" applyFill="1" applyBorder="1" applyAlignment="1" applyProtection="1">
      <alignment horizontal="right" vertical="center"/>
      <protection locked="0"/>
    </xf>
    <xf numFmtId="3" fontId="20" fillId="6" borderId="0" xfId="0" applyNumberFormat="1" applyFont="1" applyFill="1" applyBorder="1" applyAlignment="1">
      <alignment vertical="top"/>
    </xf>
    <xf numFmtId="0" fontId="29" fillId="0" borderId="0" xfId="6" applyFont="1"/>
    <xf numFmtId="0" fontId="29" fillId="0" borderId="0" xfId="6" applyFont="1" applyFill="1" applyAlignment="1"/>
    <xf numFmtId="0" fontId="29" fillId="0" borderId="0" xfId="6" applyFont="1" applyAlignment="1"/>
    <xf numFmtId="0" fontId="23" fillId="0" borderId="0" xfId="0" applyFont="1" applyFill="1" applyBorder="1"/>
    <xf numFmtId="0" fontId="23" fillId="0" borderId="0" xfId="0" applyFont="1"/>
    <xf numFmtId="0" fontId="20" fillId="0" borderId="0" xfId="0" applyFont="1" applyFill="1" applyBorder="1"/>
    <xf numFmtId="3" fontId="20" fillId="6" borderId="0" xfId="0" applyNumberFormat="1" applyFont="1" applyFill="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vertical="top" wrapText="1"/>
    </xf>
    <xf numFmtId="0" fontId="32" fillId="0" borderId="0" xfId="6" applyFont="1" applyFill="1" applyBorder="1" applyAlignment="1">
      <alignment vertical="top" wrapText="1"/>
    </xf>
    <xf numFmtId="0" fontId="29" fillId="0" borderId="0" xfId="6" applyFont="1" applyAlignment="1">
      <alignment vertical="top"/>
    </xf>
    <xf numFmtId="0" fontId="29" fillId="0" borderId="0" xfId="6" applyFont="1" applyFill="1" applyAlignment="1">
      <alignment vertical="top"/>
    </xf>
    <xf numFmtId="0" fontId="23" fillId="0" borderId="0" xfId="0" applyFont="1" applyFill="1" applyBorder="1" applyAlignment="1">
      <alignment vertical="top"/>
    </xf>
    <xf numFmtId="0" fontId="23"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1" fillId="4" borderId="0" xfId="3" applyFont="1" applyFill="1" applyAlignment="1">
      <alignment horizontal="center" vertical="top"/>
    </xf>
    <xf numFmtId="0" fontId="20" fillId="0" borderId="0" xfId="0" applyFont="1" applyFill="1" applyBorder="1" applyAlignment="1">
      <alignment vertical="top"/>
    </xf>
    <xf numFmtId="0" fontId="20" fillId="0" borderId="0" xfId="0" applyFont="1" applyAlignment="1">
      <alignment vertical="top"/>
    </xf>
    <xf numFmtId="0" fontId="20" fillId="0" borderId="0" xfId="0" applyFont="1" applyAlignment="1">
      <alignment vertical="top" wrapText="1"/>
    </xf>
    <xf numFmtId="0" fontId="15" fillId="7" borderId="3" xfId="11" applyFont="1" applyFill="1" applyBorder="1" applyAlignment="1">
      <alignment horizontal="center" vertical="top"/>
    </xf>
    <xf numFmtId="0" fontId="15"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9" fillId="6" borderId="4" xfId="0" applyFont="1" applyFill="1" applyBorder="1" applyAlignment="1">
      <alignment horizontal="center" vertical="top"/>
    </xf>
    <xf numFmtId="0" fontId="19" fillId="6" borderId="4" xfId="0" applyFont="1" applyFill="1" applyBorder="1" applyAlignment="1">
      <alignment horizontal="center" vertical="top" wrapText="1"/>
    </xf>
    <xf numFmtId="3" fontId="19" fillId="6" borderId="4" xfId="0" applyNumberFormat="1" applyFont="1" applyFill="1" applyBorder="1" applyAlignment="1">
      <alignment horizontal="right" vertical="top" wrapText="1"/>
    </xf>
    <xf numFmtId="0" fontId="19" fillId="6" borderId="0" xfId="0" applyFont="1" applyFill="1" applyBorder="1" applyAlignment="1">
      <alignment vertical="top"/>
    </xf>
    <xf numFmtId="0" fontId="19" fillId="6" borderId="0" xfId="0" applyFont="1" applyFill="1" applyBorder="1" applyAlignment="1">
      <alignment vertical="top" wrapText="1"/>
    </xf>
    <xf numFmtId="3" fontId="19" fillId="6" borderId="0" xfId="0" applyNumberFormat="1" applyFont="1" applyFill="1" applyBorder="1" applyAlignment="1">
      <alignment vertical="top"/>
    </xf>
    <xf numFmtId="0" fontId="20" fillId="6" borderId="0" xfId="0" applyFont="1" applyFill="1" applyBorder="1" applyAlignment="1">
      <alignment vertical="top" wrapText="1"/>
    </xf>
    <xf numFmtId="0" fontId="22" fillId="0" borderId="0" xfId="8" applyFont="1" applyAlignment="1">
      <alignment vertical="top"/>
    </xf>
    <xf numFmtId="0" fontId="22" fillId="0" borderId="0" xfId="6" applyFont="1" applyAlignment="1">
      <alignment vertical="top" wrapText="1"/>
    </xf>
    <xf numFmtId="0" fontId="22" fillId="0" borderId="0" xfId="6" applyFont="1" applyAlignment="1">
      <alignment vertical="top"/>
    </xf>
    <xf numFmtId="0" fontId="23" fillId="0" borderId="0" xfId="6" applyFont="1" applyAlignment="1">
      <alignment vertical="top"/>
    </xf>
    <xf numFmtId="0" fontId="23" fillId="0" borderId="0" xfId="0" applyFont="1" applyAlignment="1">
      <alignment vertical="top" wrapText="1"/>
    </xf>
    <xf numFmtId="0" fontId="35" fillId="0" borderId="0" xfId="6" applyFont="1" applyFill="1" applyBorder="1" applyAlignment="1">
      <alignment vertical="center" wrapText="1"/>
    </xf>
    <xf numFmtId="0" fontId="36" fillId="0" borderId="0" xfId="6" applyFont="1" applyBorder="1" applyAlignment="1">
      <alignment horizontal="left" vertical="center" wrapText="1"/>
    </xf>
    <xf numFmtId="0" fontId="36" fillId="0" borderId="0" xfId="6" applyFont="1" applyBorder="1" applyAlignment="1">
      <alignment vertical="center" wrapText="1"/>
    </xf>
    <xf numFmtId="0" fontId="37" fillId="0" borderId="0" xfId="6" applyFont="1" applyBorder="1"/>
    <xf numFmtId="0" fontId="29"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11" fontId="29" fillId="0" borderId="0" xfId="8" applyNumberFormat="1" applyFont="1"/>
    <xf numFmtId="0" fontId="20" fillId="0" borderId="2" xfId="8" applyFont="1" applyBorder="1" applyAlignment="1">
      <alignment horizontal="center" vertical="center" wrapText="1"/>
    </xf>
    <xf numFmtId="0" fontId="7" fillId="0" borderId="2" xfId="9" applyFont="1" applyBorder="1" applyAlignment="1">
      <alignment horizontal="center"/>
    </xf>
    <xf numFmtId="3" fontId="19" fillId="6" borderId="0" xfId="10" applyNumberFormat="1" applyFont="1" applyFill="1" applyBorder="1" applyAlignment="1">
      <alignment horizontal="right" vertical="top" wrapText="1"/>
    </xf>
    <xf numFmtId="43" fontId="29" fillId="0" borderId="0" xfId="8" applyNumberFormat="1" applyFont="1"/>
    <xf numFmtId="170" fontId="19" fillId="6" borderId="0" xfId="8" applyNumberFormat="1" applyFont="1" applyFill="1" applyBorder="1" applyAlignment="1">
      <alignment horizontal="center" vertical="top" wrapText="1"/>
    </xf>
    <xf numFmtId="0" fontId="19" fillId="6" borderId="0" xfId="8" applyFont="1" applyFill="1" applyBorder="1" applyAlignment="1">
      <alignment vertical="top" wrapText="1"/>
    </xf>
    <xf numFmtId="3" fontId="19" fillId="6" borderId="0" xfId="10" applyNumberFormat="1" applyFont="1" applyFill="1" applyBorder="1" applyAlignment="1">
      <alignment vertical="top"/>
    </xf>
    <xf numFmtId="0" fontId="19" fillId="6" borderId="0" xfId="8" applyFont="1" applyFill="1" applyBorder="1" applyAlignment="1">
      <alignment horizontal="center" vertical="top" wrapText="1"/>
    </xf>
    <xf numFmtId="0" fontId="20" fillId="6" borderId="0" xfId="8" applyFont="1" applyFill="1" applyBorder="1" applyAlignment="1">
      <alignment vertical="top" wrapText="1"/>
    </xf>
    <xf numFmtId="171" fontId="20" fillId="6" borderId="0" xfId="10" applyNumberFormat="1" applyFont="1" applyFill="1" applyBorder="1" applyAlignment="1">
      <alignment vertical="top"/>
    </xf>
    <xf numFmtId="3" fontId="20" fillId="6" borderId="0" xfId="10" applyNumberFormat="1" applyFont="1" applyFill="1" applyBorder="1" applyAlignment="1">
      <alignment vertical="top"/>
    </xf>
    <xf numFmtId="171" fontId="19" fillId="6" borderId="0" xfId="8" applyNumberFormat="1" applyFont="1" applyFill="1" applyBorder="1" applyAlignment="1">
      <alignment vertical="top" wrapText="1"/>
    </xf>
    <xf numFmtId="0" fontId="19" fillId="6" borderId="2" xfId="8" applyFont="1" applyFill="1" applyBorder="1" applyAlignment="1">
      <alignment horizontal="center" vertical="top" wrapText="1"/>
    </xf>
    <xf numFmtId="0" fontId="19" fillId="6" borderId="2" xfId="8" applyFont="1" applyFill="1" applyBorder="1" applyAlignment="1">
      <alignment vertical="top" wrapText="1"/>
    </xf>
    <xf numFmtId="171" fontId="19" fillId="6" borderId="2" xfId="8" applyNumberFormat="1" applyFont="1" applyFill="1" applyBorder="1" applyAlignment="1">
      <alignment vertical="top" wrapText="1"/>
    </xf>
    <xf numFmtId="0" fontId="38" fillId="0" borderId="0" xfId="6" applyFont="1" applyFill="1" applyBorder="1" applyAlignment="1">
      <alignment vertical="center" wrapText="1"/>
    </xf>
    <xf numFmtId="0" fontId="30" fillId="0" borderId="0" xfId="6" applyFont="1" applyFill="1" applyBorder="1" applyAlignment="1">
      <alignment horizontal="left" vertical="center" wrapText="1"/>
    </xf>
    <xf numFmtId="0" fontId="23" fillId="0" borderId="0" xfId="7" applyFont="1"/>
    <xf numFmtId="0" fontId="31" fillId="0" borderId="0" xfId="7" applyFont="1" applyFill="1" applyBorder="1" applyAlignment="1">
      <alignment vertical="center"/>
    </xf>
    <xf numFmtId="0" fontId="23" fillId="0" borderId="0" xfId="7" applyFont="1" applyFill="1" applyBorder="1"/>
    <xf numFmtId="0" fontId="23" fillId="0" borderId="0" xfId="7" applyFont="1" applyFill="1"/>
    <xf numFmtId="0" fontId="5" fillId="0" borderId="0" xfId="0" applyFont="1" applyFill="1" applyBorder="1"/>
    <xf numFmtId="0" fontId="5" fillId="0" borderId="0" xfId="0" applyFont="1" applyFill="1" applyBorder="1" applyAlignment="1">
      <alignment wrapText="1"/>
    </xf>
    <xf numFmtId="0" fontId="20" fillId="0" borderId="0" xfId="0" applyFont="1" applyFill="1"/>
    <xf numFmtId="0" fontId="23" fillId="0" borderId="0" xfId="6" applyFont="1" applyFill="1"/>
    <xf numFmtId="0" fontId="11" fillId="0" borderId="4" xfId="0" applyFont="1" applyFill="1" applyBorder="1" applyAlignment="1">
      <alignment vertical="center" wrapText="1"/>
    </xf>
    <xf numFmtId="0" fontId="5" fillId="0" borderId="0" xfId="6" applyFont="1" applyFill="1"/>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4" borderId="0" xfId="0" applyFont="1" applyFill="1" applyAlignment="1">
      <alignment horizontal="center" vertical="center" wrapText="1"/>
    </xf>
    <xf numFmtId="170" fontId="19" fillId="0" borderId="0" xfId="6" applyNumberFormat="1" applyFont="1" applyFill="1" applyAlignment="1">
      <alignment horizontal="left" vertical="top"/>
    </xf>
    <xf numFmtId="3" fontId="19" fillId="0" borderId="0" xfId="6" applyNumberFormat="1" applyFont="1" applyAlignment="1">
      <alignment vertical="top"/>
    </xf>
    <xf numFmtId="0" fontId="20" fillId="0" borderId="0" xfId="6" applyFont="1"/>
    <xf numFmtId="170" fontId="20" fillId="0" borderId="0" xfId="6" applyNumberFormat="1" applyFont="1" applyFill="1" applyAlignment="1">
      <alignment horizontal="left" vertical="top" wrapText="1" indent="3"/>
    </xf>
    <xf numFmtId="3" fontId="20" fillId="0" borderId="0" xfId="6" applyNumberFormat="1" applyFont="1" applyAlignment="1">
      <alignment vertical="top"/>
    </xf>
    <xf numFmtId="43" fontId="23" fillId="0" borderId="0" xfId="6" applyNumberFormat="1" applyFont="1"/>
    <xf numFmtId="3" fontId="19" fillId="0" borderId="0" xfId="1" applyNumberFormat="1" applyFont="1" applyAlignment="1">
      <alignment vertical="top"/>
    </xf>
    <xf numFmtId="3" fontId="20" fillId="0" borderId="0" xfId="6" applyNumberFormat="1"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0" fontId="11" fillId="4" borderId="0" xfId="6" applyFont="1" applyFill="1" applyBorder="1" applyAlignment="1">
      <alignment horizontal="left" vertical="center"/>
    </xf>
    <xf numFmtId="0" fontId="15" fillId="4" borderId="0" xfId="6" applyFont="1" applyFill="1" applyBorder="1" applyAlignment="1">
      <alignment horizontal="center" vertical="center"/>
    </xf>
    <xf numFmtId="0" fontId="11" fillId="4" borderId="0" xfId="6" applyFont="1" applyFill="1" applyBorder="1" applyAlignment="1">
      <alignment horizontal="center" vertical="center"/>
    </xf>
    <xf numFmtId="0" fontId="19" fillId="6" borderId="0" xfId="6" applyFont="1" applyFill="1"/>
    <xf numFmtId="170" fontId="19" fillId="6" borderId="0" xfId="6" applyNumberFormat="1" applyFont="1" applyFill="1" applyAlignment="1">
      <alignment horizontal="left" vertical="top"/>
    </xf>
    <xf numFmtId="3" fontId="19" fillId="6" borderId="0" xfId="1" applyNumberFormat="1" applyFont="1" applyFill="1" applyAlignment="1">
      <alignment vertical="top"/>
    </xf>
    <xf numFmtId="170" fontId="20" fillId="6" borderId="0" xfId="6" applyNumberFormat="1" applyFont="1" applyFill="1" applyAlignment="1">
      <alignment horizontal="center" vertical="top"/>
    </xf>
    <xf numFmtId="170" fontId="20" fillId="6" borderId="0" xfId="6" applyNumberFormat="1" applyFont="1" applyFill="1" applyAlignment="1">
      <alignment horizontal="left" vertical="top" wrapText="1"/>
    </xf>
    <xf numFmtId="3" fontId="20" fillId="6" borderId="0" xfId="1" applyNumberFormat="1" applyFont="1" applyFill="1" applyAlignment="1">
      <alignment vertical="top"/>
    </xf>
    <xf numFmtId="170" fontId="20" fillId="6" borderId="0" xfId="6" applyNumberFormat="1" applyFont="1" applyFill="1" applyBorder="1" applyAlignment="1">
      <alignment horizontal="center" vertical="top"/>
    </xf>
    <xf numFmtId="170" fontId="20" fillId="6" borderId="0" xfId="6" applyNumberFormat="1" applyFont="1" applyFill="1" applyBorder="1" applyAlignment="1">
      <alignment horizontal="left" vertical="top" wrapText="1"/>
    </xf>
    <xf numFmtId="3" fontId="20" fillId="6" borderId="0" xfId="1" applyNumberFormat="1" applyFont="1" applyFill="1" applyBorder="1" applyAlignment="1">
      <alignment vertical="top"/>
    </xf>
    <xf numFmtId="170" fontId="20" fillId="6" borderId="2" xfId="6" applyNumberFormat="1" applyFont="1" applyFill="1" applyBorder="1" applyAlignment="1">
      <alignment horizontal="center" vertical="top"/>
    </xf>
    <xf numFmtId="170" fontId="20" fillId="6" borderId="2" xfId="6" applyNumberFormat="1" applyFont="1" applyFill="1" applyBorder="1" applyAlignment="1">
      <alignment horizontal="left" vertical="top" wrapText="1"/>
    </xf>
    <xf numFmtId="3" fontId="20" fillId="6" borderId="2" xfId="1" applyNumberFormat="1" applyFont="1" applyFill="1" applyBorder="1" applyAlignment="1">
      <alignment vertical="top"/>
    </xf>
    <xf numFmtId="0" fontId="41" fillId="0" borderId="0" xfId="6" applyFont="1"/>
    <xf numFmtId="170" fontId="19" fillId="6" borderId="0" xfId="6" applyNumberFormat="1" applyFont="1" applyFill="1" applyAlignment="1">
      <alignment horizontal="center" vertical="top"/>
    </xf>
    <xf numFmtId="3" fontId="19" fillId="6" borderId="0" xfId="6" applyNumberFormat="1" applyFont="1" applyFill="1" applyAlignment="1">
      <alignment vertical="top"/>
    </xf>
    <xf numFmtId="0" fontId="42" fillId="0" borderId="0" xfId="6" applyFont="1"/>
    <xf numFmtId="3" fontId="20" fillId="6" borderId="0" xfId="6" applyNumberFormat="1" applyFont="1" applyFill="1"/>
    <xf numFmtId="3" fontId="20" fillId="6" borderId="0" xfId="6" applyNumberFormat="1" applyFont="1" applyFill="1" applyAlignment="1">
      <alignment vertical="top"/>
    </xf>
    <xf numFmtId="0" fontId="43" fillId="0" borderId="0" xfId="0" applyFont="1" applyFill="1" applyBorder="1" applyAlignment="1">
      <alignment horizontal="left" vertical="center"/>
    </xf>
    <xf numFmtId="3" fontId="20" fillId="6" borderId="2" xfId="6" applyNumberFormat="1" applyFont="1" applyFill="1" applyBorder="1"/>
    <xf numFmtId="3" fontId="20" fillId="6" borderId="2" xfId="6" applyNumberFormat="1" applyFont="1" applyFill="1" applyBorder="1" applyAlignment="1">
      <alignment vertical="top"/>
    </xf>
    <xf numFmtId="0" fontId="41" fillId="0" borderId="0" xfId="6" applyFont="1" applyAlignment="1">
      <alignment vertical="top"/>
    </xf>
    <xf numFmtId="0" fontId="22" fillId="0" borderId="0" xfId="6" applyFont="1" applyAlignment="1"/>
    <xf numFmtId="0" fontId="25" fillId="0" borderId="0" xfId="6" applyFont="1" applyAlignment="1"/>
    <xf numFmtId="3" fontId="18" fillId="6" borderId="0" xfId="8" applyNumberFormat="1" applyFont="1" applyFill="1" applyAlignment="1">
      <alignment vertical="top"/>
    </xf>
    <xf numFmtId="164" fontId="18" fillId="6" borderId="0" xfId="8" applyNumberFormat="1" applyFont="1" applyFill="1" applyAlignment="1">
      <alignment vertical="top"/>
    </xf>
    <xf numFmtId="170" fontId="18" fillId="6" borderId="0" xfId="8" applyNumberFormat="1" applyFont="1" applyFill="1" applyAlignment="1">
      <alignment horizontal="center" vertical="top"/>
    </xf>
    <xf numFmtId="170" fontId="18" fillId="6" borderId="0" xfId="8" applyNumberFormat="1" applyFont="1" applyFill="1" applyAlignment="1">
      <alignment horizontal="justify" vertical="top" wrapText="1"/>
    </xf>
    <xf numFmtId="170" fontId="16" fillId="6" borderId="0" xfId="8" applyNumberFormat="1" applyFont="1" applyFill="1" applyAlignment="1">
      <alignment horizontal="center" vertical="top"/>
    </xf>
    <xf numFmtId="170" fontId="16" fillId="6" borderId="0" xfId="8" applyNumberFormat="1" applyFont="1" applyFill="1" applyAlignment="1">
      <alignment horizontal="left" vertical="top" wrapText="1" indent="1"/>
    </xf>
    <xf numFmtId="172" fontId="17" fillId="6" borderId="0" xfId="4" applyNumberFormat="1" applyFont="1" applyFill="1" applyBorder="1"/>
    <xf numFmtId="3" fontId="16" fillId="6" borderId="0" xfId="8" applyNumberFormat="1" applyFont="1" applyFill="1" applyAlignment="1">
      <alignment vertical="top"/>
    </xf>
    <xf numFmtId="170" fontId="18" fillId="6" borderId="0" xfId="8" applyNumberFormat="1" applyFont="1" applyFill="1" applyBorder="1" applyAlignment="1">
      <alignment horizontal="center" vertical="top"/>
    </xf>
    <xf numFmtId="170" fontId="18" fillId="6" borderId="0" xfId="8" applyNumberFormat="1" applyFont="1" applyFill="1" applyBorder="1" applyAlignment="1">
      <alignment horizontal="justify" vertical="top" wrapText="1"/>
    </xf>
    <xf numFmtId="3" fontId="18" fillId="6" borderId="0" xfId="8" applyNumberFormat="1" applyFont="1" applyFill="1" applyBorder="1" applyAlignment="1">
      <alignment vertical="top"/>
    </xf>
    <xf numFmtId="170" fontId="18" fillId="6" borderId="2" xfId="8" applyNumberFormat="1" applyFont="1" applyFill="1" applyBorder="1" applyAlignment="1">
      <alignment horizontal="center" vertical="top"/>
    </xf>
    <xf numFmtId="170" fontId="18" fillId="6" borderId="2" xfId="8" applyNumberFormat="1" applyFont="1" applyFill="1" applyBorder="1" applyAlignment="1">
      <alignment horizontal="justify" vertical="top" wrapText="1"/>
    </xf>
    <xf numFmtId="3" fontId="18" fillId="6" borderId="2" xfId="8" applyNumberFormat="1" applyFont="1" applyFill="1" applyBorder="1" applyAlignment="1">
      <alignment vertical="top"/>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10" fillId="0" borderId="5"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7" xfId="4" applyFont="1" applyFill="1" applyBorder="1" applyAlignment="1" applyProtection="1">
      <alignment horizontal="center"/>
    </xf>
    <xf numFmtId="0" fontId="7" fillId="5" borderId="6" xfId="4" applyFont="1" applyFill="1" applyBorder="1" applyAlignment="1" applyProtection="1">
      <alignment horizontal="center" vertical="center"/>
    </xf>
    <xf numFmtId="0" fontId="7" fillId="5" borderId="6" xfId="4" applyFont="1" applyFill="1" applyBorder="1" applyAlignment="1" applyProtection="1">
      <alignment vertical="center"/>
    </xf>
    <xf numFmtId="4" fontId="7" fillId="5" borderId="6" xfId="4" applyNumberFormat="1" applyFont="1" applyFill="1" applyBorder="1" applyAlignment="1" applyProtection="1">
      <alignment vertical="center"/>
      <protection hidden="1"/>
    </xf>
    <xf numFmtId="4" fontId="7" fillId="5" borderId="6" xfId="4" applyNumberFormat="1" applyFont="1" applyFill="1" applyBorder="1" applyAlignment="1" applyProtection="1">
      <alignment vertical="center"/>
      <protection locked="0"/>
    </xf>
    <xf numFmtId="4" fontId="7" fillId="5" borderId="6" xfId="4" applyNumberFormat="1" applyFont="1" applyFill="1" applyBorder="1" applyAlignment="1" applyProtection="1">
      <alignment horizontal="right" vertical="center" wrapText="1"/>
    </xf>
    <xf numFmtId="4" fontId="7" fillId="5" borderId="6" xfId="4" applyNumberFormat="1" applyFont="1" applyFill="1" applyBorder="1" applyAlignment="1" applyProtection="1">
      <alignment vertical="center"/>
    </xf>
    <xf numFmtId="170" fontId="19" fillId="0" borderId="2" xfId="0" applyNumberFormat="1" applyFont="1" applyFill="1" applyBorder="1" applyAlignment="1">
      <alignment horizontal="left" vertical="top" wrapText="1"/>
    </xf>
    <xf numFmtId="3" fontId="19" fillId="0" borderId="2" xfId="1" applyNumberFormat="1" applyFont="1" applyBorder="1" applyAlignment="1">
      <alignment vertical="top"/>
    </xf>
    <xf numFmtId="0" fontId="26" fillId="0" borderId="0" xfId="0" applyFont="1" applyAlignment="1">
      <alignment horizontal="left" vertical="center"/>
    </xf>
    <xf numFmtId="0" fontId="26" fillId="0" borderId="0" xfId="7" applyFont="1"/>
    <xf numFmtId="0" fontId="48" fillId="0" borderId="0" xfId="7" applyFont="1" applyFill="1" applyBorder="1" applyAlignment="1">
      <alignment vertical="center"/>
    </xf>
    <xf numFmtId="0" fontId="26" fillId="0" borderId="0" xfId="7" applyFont="1" applyFill="1" applyBorder="1"/>
    <xf numFmtId="0" fontId="16" fillId="0" borderId="0" xfId="0" applyFont="1" applyFill="1" applyBorder="1"/>
    <xf numFmtId="0" fontId="16" fillId="0" borderId="0" xfId="0" applyFont="1"/>
    <xf numFmtId="0" fontId="26" fillId="0" borderId="0" xfId="7" applyFont="1" applyFill="1"/>
    <xf numFmtId="0" fontId="50" fillId="0" borderId="0" xfId="0" applyFont="1" applyFill="1" applyBorder="1"/>
    <xf numFmtId="0" fontId="50" fillId="0" borderId="0" xfId="0" applyFont="1" applyFill="1" applyBorder="1" applyAlignment="1">
      <alignment wrapText="1"/>
    </xf>
    <xf numFmtId="0" fontId="16" fillId="0" borderId="0" xfId="0" applyFont="1" applyFill="1"/>
    <xf numFmtId="0" fontId="26" fillId="0" borderId="0" xfId="6" applyFont="1"/>
    <xf numFmtId="0" fontId="52" fillId="0" borderId="4" xfId="0" applyFont="1" applyFill="1" applyBorder="1" applyAlignment="1">
      <alignment vertical="center" wrapText="1"/>
    </xf>
    <xf numFmtId="0" fontId="26" fillId="0" borderId="0" xfId="6" applyFont="1" applyFill="1"/>
    <xf numFmtId="0" fontId="52" fillId="4" borderId="0" xfId="6" applyFont="1" applyFill="1" applyBorder="1" applyAlignment="1">
      <alignment horizontal="center" vertical="center"/>
    </xf>
    <xf numFmtId="0" fontId="16" fillId="0" borderId="0" xfId="6" applyFont="1"/>
    <xf numFmtId="0" fontId="54" fillId="0" borderId="2" xfId="6" applyFont="1" applyBorder="1" applyAlignment="1">
      <alignment horizontal="left" vertical="center"/>
    </xf>
    <xf numFmtId="0" fontId="17" fillId="0" borderId="2" xfId="6" applyFont="1" applyBorder="1" applyAlignment="1">
      <alignment horizontal="center" vertical="center"/>
    </xf>
    <xf numFmtId="0" fontId="54" fillId="0" borderId="2" xfId="6" applyFont="1" applyBorder="1" applyAlignment="1">
      <alignment horizontal="center" vertical="center"/>
    </xf>
    <xf numFmtId="0" fontId="54" fillId="0" borderId="3" xfId="6" applyFont="1" applyBorder="1" applyAlignment="1">
      <alignment horizontal="left" vertical="center"/>
    </xf>
    <xf numFmtId="0" fontId="17" fillId="0" borderId="3" xfId="6" applyFont="1" applyBorder="1" applyAlignment="1">
      <alignment horizontal="center" vertical="center"/>
    </xf>
    <xf numFmtId="0" fontId="54" fillId="0" borderId="3" xfId="6" applyFont="1" applyBorder="1" applyAlignment="1">
      <alignment horizontal="center" vertical="center"/>
    </xf>
    <xf numFmtId="0" fontId="11" fillId="4" borderId="0" xfId="6" applyFont="1" applyFill="1" applyBorder="1" applyAlignment="1">
      <alignment horizontal="center" vertical="center" wrapText="1"/>
    </xf>
    <xf numFmtId="0" fontId="20" fillId="0" borderId="0" xfId="6" applyFont="1" applyBorder="1" applyAlignment="1">
      <alignment vertical="top"/>
    </xf>
    <xf numFmtId="0" fontId="6" fillId="6" borderId="0" xfId="6" applyFont="1" applyFill="1" applyBorder="1" applyAlignment="1">
      <alignment vertical="top"/>
    </xf>
    <xf numFmtId="173" fontId="6" fillId="6" borderId="0" xfId="6" applyNumberFormat="1" applyFont="1" applyFill="1" applyBorder="1" applyAlignment="1">
      <alignment vertical="top"/>
    </xf>
    <xf numFmtId="173" fontId="6" fillId="6" borderId="0" xfId="6" applyNumberFormat="1" applyFont="1" applyFill="1" applyBorder="1" applyAlignment="1">
      <alignment horizontal="right" vertical="top"/>
    </xf>
    <xf numFmtId="0" fontId="20" fillId="6" borderId="0" xfId="6" applyFont="1" applyFill="1" applyBorder="1" applyAlignment="1">
      <alignment vertical="top"/>
    </xf>
    <xf numFmtId="173" fontId="20" fillId="0" borderId="0" xfId="6" applyNumberFormat="1" applyFont="1" applyBorder="1" applyAlignment="1">
      <alignment vertical="top"/>
    </xf>
    <xf numFmtId="164" fontId="20" fillId="0" borderId="0" xfId="6" applyNumberFormat="1" applyFont="1" applyBorder="1" applyAlignment="1">
      <alignment vertical="top"/>
    </xf>
    <xf numFmtId="170" fontId="20" fillId="6" borderId="0" xfId="6" applyNumberFormat="1" applyFont="1" applyFill="1" applyBorder="1" applyAlignment="1">
      <alignment horizontal="justify" vertical="top" wrapText="1"/>
    </xf>
    <xf numFmtId="173" fontId="20" fillId="6" borderId="0" xfId="6" applyNumberFormat="1" applyFont="1" applyFill="1" applyBorder="1" applyAlignment="1">
      <alignment vertical="top"/>
    </xf>
    <xf numFmtId="173" fontId="20" fillId="6" borderId="0" xfId="6" applyNumberFormat="1" applyFont="1" applyFill="1" applyBorder="1" applyAlignment="1">
      <alignment horizontal="right" vertical="top"/>
    </xf>
    <xf numFmtId="0" fontId="20" fillId="6" borderId="2" xfId="6" applyFont="1" applyFill="1" applyBorder="1" applyAlignment="1">
      <alignment vertical="top"/>
    </xf>
    <xf numFmtId="173" fontId="20" fillId="6" borderId="2" xfId="6" applyNumberFormat="1" applyFont="1" applyFill="1" applyBorder="1" applyAlignment="1">
      <alignment vertical="top"/>
    </xf>
    <xf numFmtId="0" fontId="56" fillId="0" borderId="0" xfId="6" applyFont="1"/>
    <xf numFmtId="0" fontId="58" fillId="0" borderId="0" xfId="6" applyFont="1" applyBorder="1" applyAlignment="1">
      <alignment vertical="center" wrapText="1"/>
    </xf>
    <xf numFmtId="0" fontId="59" fillId="0" borderId="0" xfId="6" applyFont="1" applyBorder="1"/>
    <xf numFmtId="0" fontId="19" fillId="0" borderId="0" xfId="6" applyFont="1" applyBorder="1" applyAlignment="1">
      <alignment horizontal="left" vertical="center" wrapText="1"/>
    </xf>
    <xf numFmtId="0" fontId="57" fillId="0" borderId="0" xfId="6" applyFont="1" applyBorder="1" applyAlignment="1">
      <alignment horizontal="left" vertical="center" wrapText="1"/>
    </xf>
    <xf numFmtId="0" fontId="61" fillId="0" borderId="0" xfId="16" applyFont="1" applyAlignment="1">
      <alignment vertical="top"/>
    </xf>
    <xf numFmtId="0" fontId="62" fillId="0" borderId="0" xfId="16" applyFont="1" applyAlignment="1">
      <alignment vertical="top"/>
    </xf>
    <xf numFmtId="0" fontId="61" fillId="0" borderId="0" xfId="0" applyFont="1" applyAlignment="1">
      <alignment vertical="top"/>
    </xf>
    <xf numFmtId="0" fontId="61" fillId="0" borderId="0" xfId="0" applyFont="1" applyFill="1" applyBorder="1" applyAlignment="1">
      <alignment vertical="top"/>
    </xf>
    <xf numFmtId="0" fontId="12" fillId="4" borderId="0" xfId="16" applyFont="1" applyFill="1" applyBorder="1" applyAlignment="1">
      <alignment vertical="top"/>
    </xf>
    <xf numFmtId="0" fontId="61" fillId="0" borderId="0" xfId="0" applyFont="1" applyFill="1" applyBorder="1" applyAlignment="1">
      <alignment horizontal="right" vertical="top" wrapText="1"/>
    </xf>
    <xf numFmtId="0" fontId="19" fillId="0" borderId="0" xfId="16" applyFont="1" applyAlignment="1">
      <alignment horizontal="left" vertical="top" wrapText="1"/>
    </xf>
    <xf numFmtId="0" fontId="20" fillId="0" borderId="0" xfId="16" applyFont="1" applyAlignment="1">
      <alignment horizontal="left" vertical="top" wrapText="1"/>
    </xf>
    <xf numFmtId="164" fontId="19" fillId="0" borderId="0" xfId="16" applyNumberFormat="1" applyFont="1" applyAlignment="1">
      <alignment horizontal="right" vertical="top"/>
    </xf>
    <xf numFmtId="0" fontId="22" fillId="0" borderId="0" xfId="16" applyFont="1" applyAlignment="1">
      <alignment vertical="top"/>
    </xf>
    <xf numFmtId="170" fontId="62" fillId="0" borderId="0" xfId="16" applyNumberFormat="1" applyFont="1" applyAlignment="1">
      <alignment vertical="top"/>
    </xf>
    <xf numFmtId="0" fontId="29" fillId="0" borderId="0" xfId="16" applyFont="1" applyAlignment="1">
      <alignment vertical="top"/>
    </xf>
    <xf numFmtId="0" fontId="34"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20" fillId="0" borderId="0" xfId="16" applyFont="1" applyAlignment="1">
      <alignment vertical="top"/>
    </xf>
    <xf numFmtId="0" fontId="19" fillId="0" borderId="0" xfId="16" applyFont="1" applyFill="1" applyAlignment="1">
      <alignment vertical="top"/>
    </xf>
    <xf numFmtId="164" fontId="19" fillId="0" borderId="0" xfId="16" applyNumberFormat="1" applyFont="1" applyFill="1" applyAlignment="1">
      <alignment vertical="top"/>
    </xf>
    <xf numFmtId="170" fontId="20" fillId="0" borderId="0" xfId="16" applyNumberFormat="1" applyFont="1" applyAlignment="1">
      <alignment horizontal="left" vertical="top"/>
    </xf>
    <xf numFmtId="0" fontId="20" fillId="0" borderId="0" xfId="16" applyFont="1" applyAlignment="1">
      <alignment horizontal="left" vertical="top"/>
    </xf>
    <xf numFmtId="164" fontId="20" fillId="0" borderId="0" xfId="16" applyNumberFormat="1" applyFont="1" applyAlignment="1">
      <alignment vertical="top"/>
    </xf>
    <xf numFmtId="0" fontId="22" fillId="0" borderId="4" xfId="0" applyFont="1" applyBorder="1" applyAlignment="1">
      <alignment horizontal="left" wrapText="1"/>
    </xf>
    <xf numFmtId="0" fontId="6" fillId="0" borderId="4" xfId="0" quotePrefix="1" applyFont="1" applyFill="1" applyBorder="1" applyAlignment="1">
      <alignment vertical="top"/>
    </xf>
    <xf numFmtId="0" fontId="22" fillId="0" borderId="2" xfId="0" applyFont="1" applyBorder="1" applyAlignment="1">
      <alignment horizontal="left" wrapText="1"/>
    </xf>
    <xf numFmtId="0" fontId="22" fillId="0" borderId="3" xfId="0" applyFont="1" applyBorder="1" applyAlignment="1">
      <alignment horizontal="left" wrapText="1"/>
    </xf>
    <xf numFmtId="0" fontId="29" fillId="0" borderId="2" xfId="16" applyFont="1" applyBorder="1" applyAlignment="1">
      <alignment vertical="top"/>
    </xf>
    <xf numFmtId="164" fontId="29" fillId="0" borderId="2" xfId="16" applyNumberFormat="1" applyFont="1" applyBorder="1" applyAlignment="1">
      <alignment vertical="top"/>
    </xf>
    <xf numFmtId="0" fontId="11" fillId="4" borderId="0" xfId="6" applyFont="1" applyFill="1" applyBorder="1" applyAlignment="1">
      <alignment horizontal="center" vertical="center"/>
    </xf>
    <xf numFmtId="0" fontId="0" fillId="0" borderId="0" xfId="0" applyAlignment="1">
      <alignment vertical="top"/>
    </xf>
    <xf numFmtId="0" fontId="22" fillId="0" borderId="0" xfId="0" applyFont="1" applyAlignment="1">
      <alignment vertical="top"/>
    </xf>
    <xf numFmtId="0" fontId="22" fillId="0" borderId="0" xfId="0" applyFont="1" applyAlignment="1">
      <alignment vertical="top" wrapText="1"/>
    </xf>
    <xf numFmtId="0" fontId="55" fillId="0" borderId="0" xfId="0" applyFont="1" applyAlignment="1">
      <alignment horizontal="left"/>
    </xf>
    <xf numFmtId="0" fontId="55" fillId="0" borderId="0" xfId="0" applyFont="1" applyAlignment="1">
      <alignment horizontal="left" wrapText="1"/>
    </xf>
    <xf numFmtId="0" fontId="0" fillId="0" borderId="0" xfId="0" applyAlignment="1">
      <alignment vertical="top" wrapText="1"/>
    </xf>
    <xf numFmtId="0" fontId="11" fillId="4" borderId="0" xfId="16" applyFont="1" applyFill="1" applyBorder="1" applyAlignment="1">
      <alignment horizontal="center" vertical="top"/>
    </xf>
    <xf numFmtId="0" fontId="63" fillId="0" borderId="0" xfId="0" applyFont="1" applyAlignment="1">
      <alignment vertical="top"/>
    </xf>
    <xf numFmtId="0" fontId="19" fillId="6" borderId="0" xfId="0" applyFont="1" applyFill="1" applyBorder="1" applyAlignment="1">
      <alignment horizontal="left" vertical="top"/>
    </xf>
    <xf numFmtId="0" fontId="64" fillId="6" borderId="0" xfId="0" applyFont="1" applyFill="1" applyBorder="1" applyAlignment="1">
      <alignment vertical="top"/>
    </xf>
    <xf numFmtId="0" fontId="64" fillId="6" borderId="0" xfId="0" applyFont="1" applyFill="1" applyBorder="1" applyAlignment="1">
      <alignment horizontal="center" vertical="top"/>
    </xf>
    <xf numFmtId="174" fontId="64" fillId="6" borderId="0" xfId="0" applyNumberFormat="1" applyFont="1" applyFill="1" applyBorder="1" applyAlignment="1">
      <alignment horizontal="left" vertical="top"/>
    </xf>
    <xf numFmtId="0" fontId="64" fillId="6" borderId="0" xfId="0" applyFont="1" applyFill="1" applyBorder="1" applyAlignment="1">
      <alignment horizontal="left" vertical="top" wrapText="1"/>
    </xf>
    <xf numFmtId="164" fontId="64" fillId="6" borderId="0" xfId="0" applyNumberFormat="1" applyFont="1" applyFill="1" applyBorder="1" applyAlignment="1">
      <alignment vertical="top"/>
    </xf>
    <xf numFmtId="164" fontId="64" fillId="6" borderId="0" xfId="0" applyNumberFormat="1" applyFont="1" applyFill="1" applyBorder="1" applyAlignment="1">
      <alignment horizontal="right" vertical="top"/>
    </xf>
    <xf numFmtId="0" fontId="20" fillId="6" borderId="2" xfId="0" applyFont="1" applyFill="1" applyBorder="1" applyAlignment="1"/>
    <xf numFmtId="0" fontId="20" fillId="6" borderId="2" xfId="0" applyFont="1" applyFill="1" applyBorder="1" applyAlignment="1">
      <alignment wrapText="1"/>
    </xf>
    <xf numFmtId="164" fontId="20" fillId="6" borderId="2" xfId="0" applyNumberFormat="1" applyFont="1" applyFill="1" applyBorder="1" applyAlignment="1"/>
    <xf numFmtId="0" fontId="19" fillId="6" borderId="4" xfId="0" applyFont="1" applyFill="1" applyBorder="1" applyAlignment="1">
      <alignment horizontal="left" vertical="top"/>
    </xf>
    <xf numFmtId="0" fontId="64" fillId="6" borderId="4" xfId="0" applyFont="1" applyFill="1" applyBorder="1" applyAlignment="1">
      <alignment vertical="top"/>
    </xf>
    <xf numFmtId="0" fontId="64" fillId="6" borderId="4" xfId="0" applyFont="1" applyFill="1" applyBorder="1" applyAlignment="1">
      <alignment horizontal="center" vertical="top"/>
    </xf>
    <xf numFmtId="174" fontId="64" fillId="6" borderId="4" xfId="0" applyNumberFormat="1" applyFont="1" applyFill="1" applyBorder="1" applyAlignment="1">
      <alignment horizontal="left" vertical="top"/>
    </xf>
    <xf numFmtId="0" fontId="64" fillId="6" borderId="4" xfId="0" applyFont="1" applyFill="1" applyBorder="1" applyAlignment="1">
      <alignment horizontal="left" vertical="top" wrapText="1"/>
    </xf>
    <xf numFmtId="164" fontId="64" fillId="6" borderId="4" xfId="0" applyNumberFormat="1" applyFont="1" applyFill="1" applyBorder="1" applyAlignment="1">
      <alignment vertical="top"/>
    </xf>
    <xf numFmtId="164" fontId="64" fillId="6" borderId="4" xfId="0" applyNumberFormat="1" applyFont="1" applyFill="1" applyBorder="1" applyAlignment="1">
      <alignment horizontal="right" vertical="top"/>
    </xf>
    <xf numFmtId="0" fontId="65" fillId="6" borderId="0" xfId="0" applyFont="1" applyFill="1" applyBorder="1" applyAlignment="1">
      <alignment horizontal="left" vertical="top"/>
    </xf>
    <xf numFmtId="0" fontId="65" fillId="6" borderId="0" xfId="0" applyFont="1" applyFill="1" applyBorder="1" applyAlignment="1">
      <alignment horizontal="left" vertical="top" wrapText="1"/>
    </xf>
    <xf numFmtId="164" fontId="65" fillId="6" borderId="0" xfId="0" applyNumberFormat="1" applyFont="1" applyFill="1" applyBorder="1" applyAlignment="1">
      <alignment horizontal="right" vertical="top"/>
    </xf>
    <xf numFmtId="0" fontId="65" fillId="6" borderId="0" xfId="0" applyFont="1" applyFill="1" applyBorder="1" applyAlignment="1">
      <alignment horizontal="right" vertical="top"/>
    </xf>
    <xf numFmtId="170" fontId="64" fillId="6" borderId="0" xfId="0" applyNumberFormat="1" applyFont="1" applyFill="1" applyBorder="1" applyAlignment="1">
      <alignment horizontal="center" vertical="top"/>
    </xf>
    <xf numFmtId="0" fontId="31" fillId="0" borderId="0" xfId="6" applyFont="1" applyFill="1" applyBorder="1" applyAlignment="1">
      <alignment vertical="center" wrapText="1"/>
    </xf>
    <xf numFmtId="43" fontId="5" fillId="0" borderId="0" xfId="1" applyFont="1"/>
    <xf numFmtId="165" fontId="23" fillId="0" borderId="0" xfId="6" applyNumberFormat="1" applyFont="1"/>
    <xf numFmtId="0" fontId="39" fillId="0" borderId="4" xfId="17" quotePrefix="1" applyFont="1" applyFill="1" applyBorder="1" applyAlignment="1">
      <alignment horizontal="left" wrapText="1"/>
    </xf>
    <xf numFmtId="0" fontId="39"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20" fillId="0" borderId="2" xfId="6" applyFont="1" applyBorder="1" applyAlignment="1">
      <alignment horizontal="center" vertical="center"/>
    </xf>
    <xf numFmtId="0" fontId="20" fillId="0" borderId="2" xfId="6" applyFont="1" applyBorder="1" applyAlignment="1">
      <alignment horizontal="right" vertical="center"/>
    </xf>
    <xf numFmtId="0" fontId="20" fillId="0" borderId="2" xfId="6" quotePrefix="1" applyFont="1" applyBorder="1" applyAlignment="1">
      <alignment horizontal="center" vertical="center" wrapText="1"/>
    </xf>
    <xf numFmtId="0" fontId="20" fillId="0" borderId="3" xfId="6" applyFont="1" applyBorder="1" applyAlignment="1">
      <alignment horizontal="center" vertical="center"/>
    </xf>
    <xf numFmtId="0" fontId="20" fillId="0" borderId="3" xfId="6" applyFont="1" applyBorder="1" applyAlignment="1">
      <alignment horizontal="right" vertical="center"/>
    </xf>
    <xf numFmtId="0" fontId="20"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20" fillId="6" borderId="0" xfId="6" quotePrefix="1" applyFont="1" applyFill="1" applyAlignment="1">
      <alignment horizontal="left" indent="1"/>
    </xf>
    <xf numFmtId="164" fontId="20" fillId="6" borderId="0" xfId="6" applyNumberFormat="1" applyFont="1" applyFill="1"/>
    <xf numFmtId="0" fontId="22" fillId="0" borderId="2" xfId="6" quotePrefix="1" applyFont="1" applyBorder="1" applyAlignment="1">
      <alignment horizontal="left" indent="2"/>
    </xf>
    <xf numFmtId="164" fontId="22" fillId="0" borderId="2" xfId="6" applyNumberFormat="1" applyFont="1" applyBorder="1"/>
    <xf numFmtId="0" fontId="22" fillId="0" borderId="0" xfId="6" applyFont="1"/>
    <xf numFmtId="0" fontId="67" fillId="0" borderId="0" xfId="6" quotePrefix="1" applyFont="1" applyAlignment="1">
      <alignment horizontal="left"/>
    </xf>
    <xf numFmtId="164" fontId="67" fillId="0" borderId="0" xfId="6" applyNumberFormat="1" applyFont="1"/>
    <xf numFmtId="164" fontId="67" fillId="0" borderId="0" xfId="6" applyNumberFormat="1" applyFont="1" applyBorder="1"/>
    <xf numFmtId="0" fontId="67" fillId="0" borderId="0" xfId="6" quotePrefix="1" applyFont="1" applyAlignment="1">
      <alignment horizontal="left" indent="1"/>
    </xf>
    <xf numFmtId="165" fontId="5" fillId="0" borderId="0" xfId="1" applyNumberFormat="1" applyFont="1" applyFill="1" applyBorder="1"/>
    <xf numFmtId="165" fontId="5" fillId="0" borderId="0" xfId="1" applyNumberFormat="1" applyFont="1" applyFill="1" applyBorder="1" applyAlignment="1">
      <alignment wrapText="1"/>
    </xf>
    <xf numFmtId="165" fontId="23" fillId="0" borderId="0" xfId="1" applyNumberFormat="1" applyFont="1"/>
    <xf numFmtId="165" fontId="23" fillId="0" borderId="0" xfId="1" applyNumberFormat="1" applyFont="1" applyFill="1"/>
    <xf numFmtId="165" fontId="20" fillId="0" borderId="0" xfId="1" applyNumberFormat="1" applyFont="1"/>
    <xf numFmtId="165" fontId="20" fillId="0" borderId="0" xfId="1" applyNumberFormat="1" applyFont="1" applyBorder="1" applyAlignment="1">
      <alignment vertical="top"/>
    </xf>
    <xf numFmtId="0" fontId="27" fillId="0" borderId="0" xfId="17" applyFont="1" applyFill="1" applyBorder="1" applyAlignment="1">
      <alignment horizontal="left" vertical="top" wrapText="1"/>
    </xf>
    <xf numFmtId="0" fontId="39"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8" fillId="4" borderId="0" xfId="4" applyFont="1" applyFill="1" applyAlignment="1" applyProtection="1">
      <alignment horizontal="left" vertical="center" wrapText="1"/>
    </xf>
    <xf numFmtId="0" fontId="44" fillId="0" borderId="0" xfId="4" applyFont="1" applyFill="1" applyAlignment="1" applyProtection="1">
      <alignment horizontal="center" vertical="center"/>
    </xf>
    <xf numFmtId="0" fontId="55" fillId="0" borderId="0" xfId="0" applyFont="1" applyAlignment="1">
      <alignment horizontal="left" vertical="top" wrapText="1"/>
    </xf>
    <xf numFmtId="0" fontId="22" fillId="0" borderId="0" xfId="0" applyFont="1" applyBorder="1" applyAlignment="1">
      <alignment horizontal="justify" vertical="top" wrapText="1"/>
    </xf>
    <xf numFmtId="0" fontId="28" fillId="4" borderId="0" xfId="6" applyFont="1" applyFill="1" applyBorder="1" applyAlignment="1">
      <alignment horizontal="left" vertical="top" wrapText="1"/>
    </xf>
    <xf numFmtId="0" fontId="27" fillId="0" borderId="0" xfId="3" applyFont="1" applyBorder="1" applyAlignment="1">
      <alignment horizontal="left" vertical="top" wrapText="1"/>
    </xf>
    <xf numFmtId="0" fontId="27" fillId="0" borderId="0" xfId="3" applyFont="1" applyBorder="1" applyAlignment="1">
      <alignment horizontal="left" vertical="top"/>
    </xf>
    <xf numFmtId="0" fontId="11" fillId="4" borderId="0" xfId="3" applyFont="1" applyFill="1" applyAlignment="1">
      <alignment horizontal="center" vertical="center" wrapText="1"/>
    </xf>
    <xf numFmtId="0" fontId="22" fillId="0" borderId="4" xfId="0" applyFont="1" applyBorder="1" applyAlignment="1">
      <alignment horizontal="justify" vertical="top" wrapText="1"/>
    </xf>
    <xf numFmtId="0" fontId="22" fillId="0" borderId="0" xfId="8" applyFont="1" applyBorder="1" applyAlignment="1">
      <alignment horizontal="justify" vertical="center" wrapText="1"/>
    </xf>
    <xf numFmtId="0" fontId="22" fillId="0" borderId="0" xfId="8" applyFont="1" applyAlignment="1">
      <alignment horizontal="justify" vertical="center" wrapText="1"/>
    </xf>
    <xf numFmtId="0" fontId="28" fillId="4" borderId="0" xfId="6" applyFont="1" applyFill="1" applyBorder="1" applyAlignment="1">
      <alignment horizontal="left" vertical="center" wrapText="1"/>
    </xf>
    <xf numFmtId="0" fontId="27" fillId="0" borderId="0" xfId="8" applyFont="1" applyFill="1" applyAlignment="1">
      <alignment horizontal="left" vertical="center" wrapText="1"/>
    </xf>
    <xf numFmtId="0" fontId="27"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9" fillId="6" borderId="0" xfId="8" applyFont="1" applyFill="1" applyBorder="1" applyAlignment="1">
      <alignment horizontal="left" vertical="top" wrapText="1"/>
    </xf>
    <xf numFmtId="0" fontId="20" fillId="0" borderId="0" xfId="0" applyFont="1" applyAlignment="1">
      <alignment vertical="top" wrapText="1"/>
    </xf>
    <xf numFmtId="0" fontId="11" fillId="4" borderId="0" xfId="3" applyFont="1" applyFill="1" applyAlignment="1">
      <alignment horizontal="center" vertical="center"/>
    </xf>
    <xf numFmtId="0" fontId="27" fillId="0" borderId="0" xfId="3" applyFont="1" applyBorder="1" applyAlignment="1">
      <alignment horizontal="left" wrapText="1"/>
    </xf>
    <xf numFmtId="0" fontId="27" fillId="0" borderId="0" xfId="3" applyFont="1" applyBorder="1" applyAlignment="1">
      <alignment horizontal="left"/>
    </xf>
    <xf numFmtId="0" fontId="24" fillId="0" borderId="0" xfId="7" applyFont="1" applyFill="1" applyBorder="1" applyAlignment="1">
      <alignment horizontal="center" vertical="center" wrapText="1"/>
    </xf>
    <xf numFmtId="0" fontId="27" fillId="0" borderId="0" xfId="7" applyFont="1" applyFill="1" applyBorder="1" applyAlignment="1">
      <alignment horizontal="left" vertical="center" wrapText="1"/>
    </xf>
    <xf numFmtId="0" fontId="27" fillId="0" borderId="0" xfId="0" applyFont="1" applyFill="1" applyAlignment="1">
      <alignment horizontal="left" vertical="center" wrapText="1"/>
    </xf>
    <xf numFmtId="0" fontId="28" fillId="4" borderId="0" xfId="3" applyFont="1" applyFill="1" applyBorder="1" applyAlignment="1">
      <alignment horizontal="left" vertical="top" wrapText="1"/>
    </xf>
    <xf numFmtId="0" fontId="34" fillId="0" borderId="0" xfId="3" applyFont="1" applyBorder="1" applyAlignment="1">
      <alignment horizontal="left" vertical="center" wrapText="1"/>
    </xf>
    <xf numFmtId="0" fontId="22" fillId="0" borderId="0" xfId="6" applyFont="1" applyAlignment="1">
      <alignment horizontal="justify" wrapText="1"/>
    </xf>
    <xf numFmtId="0" fontId="25" fillId="0" borderId="0" xfId="6" applyFont="1" applyAlignment="1">
      <alignment horizontal="center" wrapText="1"/>
    </xf>
    <xf numFmtId="0" fontId="22" fillId="0" borderId="0" xfId="6" applyFont="1" applyAlignment="1">
      <alignment horizontal="justify" vertical="top" wrapText="1"/>
    </xf>
    <xf numFmtId="0" fontId="33" fillId="0" borderId="0" xfId="8" applyFont="1" applyBorder="1" applyAlignment="1"/>
    <xf numFmtId="0" fontId="33" fillId="0" borderId="0" xfId="0" applyFont="1" applyBorder="1" applyAlignment="1"/>
    <xf numFmtId="0" fontId="45" fillId="4" borderId="0" xfId="3" applyFont="1" applyFill="1" applyBorder="1" applyAlignment="1">
      <alignment horizontal="left" vertical="top" wrapText="1"/>
    </xf>
    <xf numFmtId="0" fontId="46" fillId="0" borderId="0" xfId="3" applyFont="1" applyBorder="1" applyAlignment="1">
      <alignment horizontal="left" vertical="center" wrapText="1"/>
    </xf>
    <xf numFmtId="0" fontId="47" fillId="0" borderId="0" xfId="7" applyFont="1" applyFill="1" applyBorder="1" applyAlignment="1">
      <alignment horizontal="center" vertical="center" wrapText="1"/>
    </xf>
    <xf numFmtId="0" fontId="49" fillId="0" borderId="0" xfId="7" applyFont="1" applyFill="1" applyBorder="1" applyAlignment="1">
      <alignment horizontal="left" vertical="center" wrapText="1"/>
    </xf>
    <xf numFmtId="0" fontId="49" fillId="0" borderId="0" xfId="0" applyFont="1" applyFill="1" applyAlignment="1">
      <alignment horizontal="left" vertical="center" wrapText="1"/>
    </xf>
    <xf numFmtId="0" fontId="52" fillId="4" borderId="0" xfId="6" applyFont="1" applyFill="1" applyBorder="1" applyAlignment="1">
      <alignment horizontal="center" vertical="center"/>
    </xf>
    <xf numFmtId="170" fontId="18" fillId="6" borderId="0" xfId="8" applyNumberFormat="1" applyFont="1" applyFill="1" applyBorder="1" applyAlignment="1">
      <alignment horizontal="left" vertical="top"/>
    </xf>
    <xf numFmtId="0" fontId="44" fillId="0" borderId="0" xfId="4" applyFont="1" applyFill="1" applyBorder="1" applyAlignment="1" applyProtection="1">
      <alignment horizontal="left" vertical="center"/>
    </xf>
    <xf numFmtId="0" fontId="28"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9" fillId="0" borderId="0" xfId="0" applyFont="1" applyBorder="1" applyAlignment="1">
      <alignment horizontal="left"/>
    </xf>
    <xf numFmtId="0" fontId="27" fillId="0" borderId="0" xfId="16" applyFont="1" applyFill="1" applyAlignment="1">
      <alignment vertical="top" wrapText="1"/>
    </xf>
    <xf numFmtId="0" fontId="14" fillId="0" borderId="0" xfId="16" applyFont="1" applyFill="1" applyAlignment="1">
      <alignment vertical="top" wrapText="1"/>
    </xf>
    <xf numFmtId="0" fontId="19" fillId="0" borderId="0" xfId="16" applyFont="1" applyAlignment="1">
      <alignment horizontal="left" vertical="top" wrapText="1"/>
    </xf>
    <xf numFmtId="0" fontId="20" fillId="0" borderId="0" xfId="16" applyFont="1" applyAlignment="1">
      <alignment horizontal="left" vertical="top" wrapText="1"/>
    </xf>
    <xf numFmtId="0" fontId="44" fillId="0" borderId="0" xfId="4" applyFont="1" applyFill="1" applyAlignment="1" applyProtection="1">
      <alignment horizontal="left" vertical="center"/>
    </xf>
    <xf numFmtId="0" fontId="7" fillId="0" borderId="0" xfId="4" quotePrefix="1" applyFont="1" applyFill="1" applyBorder="1" applyAlignment="1" applyProtection="1">
      <alignment horizontal="left" wrapText="1"/>
    </xf>
    <xf numFmtId="0" fontId="7" fillId="0" borderId="0" xfId="4" applyFont="1" applyFill="1" applyBorder="1" applyAlignment="1" applyProtection="1">
      <alignment wrapText="1"/>
    </xf>
    <xf numFmtId="0" fontId="7" fillId="0" borderId="0" xfId="4" quotePrefix="1" applyFont="1" applyFill="1" applyBorder="1" applyAlignment="1" applyProtection="1">
      <alignment horizontal="left" vertical="center" wrapText="1"/>
    </xf>
    <xf numFmtId="0" fontId="27" fillId="0" borderId="0" xfId="4" applyFont="1" applyFill="1" applyBorder="1" applyAlignment="1" applyProtection="1">
      <alignment horizontal="left"/>
    </xf>
    <xf numFmtId="0" fontId="27"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55" fillId="0" borderId="0" xfId="6" quotePrefix="1" applyFont="1" applyBorder="1" applyAlignment="1">
      <alignment horizontal="left" wrapText="1"/>
    </xf>
    <xf numFmtId="0" fontId="31" fillId="0" borderId="0" xfId="6" applyFont="1" applyFill="1" applyBorder="1" applyAlignment="1">
      <alignment horizontal="left" vertical="center" wrapText="1"/>
    </xf>
    <xf numFmtId="0" fontId="39" fillId="0" borderId="0" xfId="17" quotePrefix="1" applyFont="1" applyFill="1" applyBorder="1" applyAlignment="1">
      <alignment horizontal="left" wrapText="1"/>
    </xf>
    <xf numFmtId="0" fontId="39"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xf>
    <xf numFmtId="0" fontId="11" fillId="4" borderId="8" xfId="6" applyFont="1" applyFill="1" applyBorder="1" applyAlignment="1">
      <alignment horizontal="center"/>
    </xf>
    <xf numFmtId="0" fontId="55" fillId="0" borderId="0" xfId="6" applyFont="1" applyBorder="1" applyAlignment="1">
      <alignment horizontal="justify" vertical="top" wrapText="1"/>
    </xf>
    <xf numFmtId="0" fontId="55" fillId="0" borderId="0" xfId="6" applyFont="1" applyBorder="1" applyAlignment="1">
      <alignment horizontal="justify" vertical="top"/>
    </xf>
    <xf numFmtId="0" fontId="11"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4">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customXml" Target="../customXml/item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FP1996"/>
      <sheetName val="Tipos de Camb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88"/>
  <sheetViews>
    <sheetView showGridLines="0" zoomScaleNormal="100" workbookViewId="0">
      <selection sqref="A1:G1"/>
    </sheetView>
  </sheetViews>
  <sheetFormatPr baseColWidth="10" defaultRowHeight="15"/>
  <cols>
    <col min="1" max="2" width="1.42578125" style="314" customWidth="1"/>
    <col min="3" max="6" width="5.140625" style="314" customWidth="1"/>
    <col min="7" max="7" width="52.140625" style="319" customWidth="1"/>
    <col min="8" max="8" width="14.140625" style="314" customWidth="1"/>
    <col min="9" max="9" width="17" style="314" customWidth="1"/>
    <col min="10" max="10" width="14.140625" style="314" customWidth="1"/>
    <col min="11" max="16384" width="11.42578125" style="314"/>
  </cols>
  <sheetData>
    <row r="1" spans="1:19" s="84" customFormat="1" ht="40.5" customHeight="1">
      <c r="A1" s="378" t="s">
        <v>14</v>
      </c>
      <c r="B1" s="378"/>
      <c r="C1" s="378"/>
      <c r="D1" s="378"/>
      <c r="E1" s="378"/>
      <c r="F1" s="378"/>
      <c r="G1" s="378"/>
      <c r="H1" s="379" t="s">
        <v>15</v>
      </c>
      <c r="I1" s="379"/>
      <c r="J1" s="379"/>
      <c r="P1" s="85"/>
      <c r="S1" s="86"/>
    </row>
    <row r="2" spans="1:19" s="8" customFormat="1">
      <c r="A2" s="7"/>
      <c r="B2" s="7"/>
      <c r="C2" s="7"/>
      <c r="D2" s="7"/>
      <c r="E2" s="7"/>
      <c r="F2" s="7"/>
      <c r="G2" s="7"/>
      <c r="S2" s="9"/>
    </row>
    <row r="3" spans="1:19" ht="7.5" customHeight="1">
      <c r="A3" s="315"/>
      <c r="B3" s="315"/>
      <c r="C3" s="315"/>
      <c r="D3" s="315"/>
      <c r="E3" s="315"/>
      <c r="F3" s="315"/>
      <c r="G3" s="316"/>
      <c r="H3" s="315"/>
      <c r="I3" s="315"/>
      <c r="J3" s="315"/>
      <c r="K3" s="315"/>
    </row>
    <row r="4" spans="1:19" ht="56.25" customHeight="1" thickBot="1">
      <c r="A4" s="375" t="s">
        <v>843</v>
      </c>
      <c r="B4" s="376"/>
      <c r="C4" s="376"/>
      <c r="D4" s="376"/>
      <c r="E4" s="376"/>
      <c r="F4" s="376"/>
      <c r="G4" s="376"/>
      <c r="H4" s="376"/>
      <c r="I4" s="376"/>
      <c r="J4" s="376"/>
      <c r="K4" s="315"/>
    </row>
    <row r="5" spans="1:19" ht="5.0999999999999996" customHeight="1">
      <c r="A5" s="307"/>
      <c r="B5" s="307"/>
      <c r="C5" s="307"/>
      <c r="D5" s="307"/>
      <c r="E5" s="307"/>
      <c r="F5" s="307"/>
      <c r="G5" s="307"/>
      <c r="H5" s="307"/>
      <c r="I5" s="307"/>
      <c r="J5" s="307"/>
      <c r="K5" s="315"/>
    </row>
    <row r="6" spans="1:19" s="321" customFormat="1">
      <c r="A6" s="377" t="s">
        <v>686</v>
      </c>
      <c r="B6" s="377"/>
      <c r="C6" s="377"/>
      <c r="D6" s="377"/>
      <c r="E6" s="377"/>
      <c r="F6" s="377"/>
      <c r="G6" s="377"/>
      <c r="H6" s="320" t="s">
        <v>11</v>
      </c>
      <c r="I6" s="320" t="s">
        <v>1</v>
      </c>
      <c r="J6" s="320"/>
      <c r="K6" s="113"/>
    </row>
    <row r="7" spans="1:19" s="321" customFormat="1" ht="18" customHeight="1">
      <c r="A7" s="377"/>
      <c r="B7" s="377"/>
      <c r="C7" s="377"/>
      <c r="D7" s="377"/>
      <c r="E7" s="377"/>
      <c r="F7" s="377"/>
      <c r="G7" s="377"/>
      <c r="H7" s="320" t="s">
        <v>0</v>
      </c>
      <c r="I7" s="320" t="s">
        <v>687</v>
      </c>
      <c r="J7" s="320" t="s">
        <v>844</v>
      </c>
      <c r="K7" s="113"/>
    </row>
    <row r="8" spans="1:19" s="321" customFormat="1" ht="16.5">
      <c r="A8" s="377"/>
      <c r="B8" s="377"/>
      <c r="C8" s="377"/>
      <c r="D8" s="377"/>
      <c r="E8" s="377"/>
      <c r="F8" s="377"/>
      <c r="G8" s="377"/>
      <c r="H8" s="320"/>
      <c r="I8" s="320" t="s">
        <v>845</v>
      </c>
      <c r="J8" s="320"/>
      <c r="K8" s="113"/>
    </row>
    <row r="9" spans="1:19" s="321" customFormat="1">
      <c r="A9" s="320"/>
      <c r="B9" s="320"/>
      <c r="C9" s="320"/>
      <c r="D9" s="320"/>
      <c r="E9" s="320"/>
      <c r="F9" s="320"/>
      <c r="G9" s="320"/>
      <c r="H9" s="320" t="s">
        <v>24</v>
      </c>
      <c r="I9" s="320" t="s">
        <v>25</v>
      </c>
      <c r="J9" s="320" t="s">
        <v>688</v>
      </c>
      <c r="K9" s="113"/>
    </row>
    <row r="10" spans="1:19" s="288" customFormat="1" ht="7.5" customHeight="1" thickBot="1">
      <c r="A10" s="309"/>
      <c r="B10" s="309"/>
      <c r="C10" s="309"/>
      <c r="D10" s="309"/>
      <c r="E10" s="309"/>
      <c r="F10" s="309"/>
      <c r="G10" s="309"/>
      <c r="H10" s="309"/>
      <c r="I10" s="309"/>
      <c r="J10" s="309"/>
    </row>
    <row r="11" spans="1:19" s="288" customFormat="1" ht="3.95" customHeight="1" thickBot="1">
      <c r="A11" s="310"/>
      <c r="B11" s="310"/>
      <c r="C11" s="310"/>
      <c r="D11" s="310"/>
      <c r="E11" s="310"/>
      <c r="F11" s="310"/>
      <c r="G11" s="310"/>
      <c r="H11" s="310"/>
      <c r="I11" s="310"/>
      <c r="J11" s="310"/>
    </row>
    <row r="12" spans="1:19" s="321" customFormat="1" ht="21.95" customHeight="1">
      <c r="A12" s="332" t="s">
        <v>689</v>
      </c>
      <c r="B12" s="333"/>
      <c r="C12" s="334"/>
      <c r="D12" s="333"/>
      <c r="E12" s="333"/>
      <c r="F12" s="335"/>
      <c r="G12" s="336"/>
      <c r="H12" s="337"/>
      <c r="I12" s="337"/>
      <c r="J12" s="338"/>
      <c r="K12" s="113"/>
    </row>
    <row r="13" spans="1:19" s="321" customFormat="1">
      <c r="A13" s="92"/>
      <c r="B13" s="339" t="s">
        <v>690</v>
      </c>
      <c r="C13" s="339"/>
      <c r="D13" s="339"/>
      <c r="E13" s="339"/>
      <c r="F13" s="340"/>
      <c r="G13" s="341"/>
      <c r="H13" s="341"/>
      <c r="I13" s="342"/>
      <c r="J13" s="339"/>
      <c r="K13" s="113"/>
    </row>
    <row r="14" spans="1:19" s="321" customFormat="1">
      <c r="A14" s="92"/>
      <c r="B14" s="323"/>
      <c r="C14" s="343">
        <v>43</v>
      </c>
      <c r="D14" s="323" t="s">
        <v>550</v>
      </c>
      <c r="E14" s="323"/>
      <c r="F14" s="325"/>
      <c r="G14" s="326"/>
      <c r="H14" s="327"/>
      <c r="I14" s="327"/>
      <c r="J14" s="328"/>
      <c r="K14" s="113"/>
    </row>
    <row r="15" spans="1:19" s="321" customFormat="1">
      <c r="A15" s="92"/>
      <c r="B15" s="323"/>
      <c r="C15" s="324"/>
      <c r="D15" s="323"/>
      <c r="E15" s="323" t="s">
        <v>691</v>
      </c>
      <c r="F15" s="325"/>
      <c r="G15" s="326"/>
      <c r="H15" s="327"/>
      <c r="I15" s="327"/>
      <c r="J15" s="328"/>
      <c r="K15" s="113"/>
    </row>
    <row r="16" spans="1:19" s="321" customFormat="1">
      <c r="A16" s="92"/>
      <c r="B16" s="323"/>
      <c r="C16" s="324"/>
      <c r="D16" s="323"/>
      <c r="E16" s="323"/>
      <c r="F16" s="325">
        <v>0</v>
      </c>
      <c r="G16" s="326" t="s">
        <v>691</v>
      </c>
      <c r="H16" s="327">
        <v>1998</v>
      </c>
      <c r="I16" s="327">
        <v>2302.7246173700005</v>
      </c>
      <c r="J16" s="328">
        <f t="shared" ref="J16" si="0">IF(AND(I16=0,H16&gt;0),"n.a.",IF(OR(I16=0,H16=0),"n.a.",IF((AND(I16&gt;0,H16&lt;0)),"n.a.",IF((I16/H16)*100-100&gt;100,"-o-",(I16/H16)*100-100))))</f>
        <v>15.251482350850878</v>
      </c>
      <c r="K16" s="113"/>
    </row>
    <row r="17" spans="1:11" s="321" customFormat="1">
      <c r="A17" s="92"/>
      <c r="B17" s="339" t="s">
        <v>682</v>
      </c>
      <c r="C17" s="339"/>
      <c r="D17" s="339"/>
      <c r="E17" s="339"/>
      <c r="F17" s="340"/>
      <c r="G17" s="341"/>
      <c r="H17" s="341"/>
      <c r="I17" s="342"/>
      <c r="J17" s="339"/>
      <c r="K17" s="113"/>
    </row>
    <row r="18" spans="1:11" s="321" customFormat="1">
      <c r="A18" s="92"/>
      <c r="B18" s="323"/>
      <c r="C18" s="343">
        <v>2</v>
      </c>
      <c r="D18" s="323" t="s">
        <v>32</v>
      </c>
      <c r="E18" s="323"/>
      <c r="F18" s="325"/>
      <c r="G18" s="326"/>
      <c r="H18" s="327"/>
      <c r="I18" s="327"/>
      <c r="J18" s="328"/>
      <c r="K18" s="113"/>
    </row>
    <row r="19" spans="1:11" s="321" customFormat="1">
      <c r="A19" s="92"/>
      <c r="B19" s="323"/>
      <c r="C19" s="324"/>
      <c r="D19" s="323"/>
      <c r="E19" s="323" t="s">
        <v>691</v>
      </c>
      <c r="F19" s="325"/>
      <c r="G19" s="326"/>
      <c r="H19" s="327"/>
      <c r="I19" s="327"/>
      <c r="J19" s="328"/>
      <c r="K19" s="113"/>
    </row>
    <row r="20" spans="1:11" s="321" customFormat="1">
      <c r="A20" s="92"/>
      <c r="B20" s="323"/>
      <c r="C20" s="324"/>
      <c r="D20" s="323"/>
      <c r="E20" s="323"/>
      <c r="F20" s="325">
        <v>0</v>
      </c>
      <c r="G20" s="326" t="s">
        <v>691</v>
      </c>
      <c r="H20" s="327">
        <v>1797.4182470000001</v>
      </c>
      <c r="I20" s="327">
        <v>3942.2688277700049</v>
      </c>
      <c r="J20" s="328" t="str">
        <f t="shared" ref="J20" si="1">IF(AND(I20=0,H20&gt;0),"n.a.",IF(OR(I20=0,H20=0),"n.a.",IF((AND(I20&gt;0,H20&lt;0)),"n.a.",IF((I20/H20)*100-100&gt;100,"-o-",(I20/H20)*100-100))))</f>
        <v>-o-</v>
      </c>
      <c r="K20" s="113"/>
    </row>
    <row r="21" spans="1:11" s="321" customFormat="1">
      <c r="A21" s="92"/>
      <c r="B21" s="323"/>
      <c r="C21" s="343">
        <v>4</v>
      </c>
      <c r="D21" s="323" t="s">
        <v>610</v>
      </c>
      <c r="E21" s="323"/>
      <c r="F21" s="325"/>
      <c r="G21" s="326"/>
      <c r="H21" s="327"/>
      <c r="I21" s="327"/>
      <c r="J21" s="328"/>
      <c r="K21" s="113"/>
    </row>
    <row r="22" spans="1:11" s="321" customFormat="1">
      <c r="A22" s="92"/>
      <c r="B22" s="323"/>
      <c r="C22" s="324"/>
      <c r="D22" s="323"/>
      <c r="E22" s="323" t="s">
        <v>691</v>
      </c>
      <c r="F22" s="325"/>
      <c r="G22" s="326"/>
      <c r="H22" s="327"/>
      <c r="I22" s="327"/>
      <c r="J22" s="328"/>
      <c r="K22" s="113"/>
    </row>
    <row r="23" spans="1:11" s="321" customFormat="1">
      <c r="A23" s="92"/>
      <c r="B23" s="323"/>
      <c r="C23" s="324"/>
      <c r="D23" s="323"/>
      <c r="E23" s="323"/>
      <c r="F23" s="325">
        <v>0</v>
      </c>
      <c r="G23" s="326" t="s">
        <v>691</v>
      </c>
      <c r="H23" s="327">
        <v>5300.7435869999999</v>
      </c>
      <c r="I23" s="327">
        <v>6888.0558292399965</v>
      </c>
      <c r="J23" s="328">
        <f t="shared" ref="J23" si="2">IF(AND(I23=0,H23&gt;0),"n.a.",IF(OR(I23=0,H23=0),"n.a.",IF((AND(I23&gt;0,H23&lt;0)),"n.a.",IF((I23/H23)*100-100&gt;100,"-o-",(I23/H23)*100-100))))</f>
        <v>29.945086310774542</v>
      </c>
      <c r="K23" s="113"/>
    </row>
    <row r="24" spans="1:11" s="321" customFormat="1">
      <c r="A24" s="92"/>
      <c r="B24" s="323"/>
      <c r="C24" s="324"/>
      <c r="D24" s="323"/>
      <c r="E24" s="323" t="s">
        <v>692</v>
      </c>
      <c r="F24" s="325"/>
      <c r="G24" s="326"/>
      <c r="H24" s="327"/>
      <c r="I24" s="327"/>
      <c r="J24" s="328"/>
      <c r="K24" s="113"/>
    </row>
    <row r="25" spans="1:11" s="321" customFormat="1" ht="30">
      <c r="A25" s="92"/>
      <c r="B25" s="323"/>
      <c r="C25" s="324"/>
      <c r="D25" s="323"/>
      <c r="E25" s="323"/>
      <c r="F25" s="325" t="s">
        <v>693</v>
      </c>
      <c r="G25" s="326" t="s">
        <v>38</v>
      </c>
      <c r="H25" s="327">
        <v>43.412458999999998</v>
      </c>
      <c r="I25" s="327">
        <v>40.791332620000013</v>
      </c>
      <c r="J25" s="328">
        <f t="shared" ref="J25:J40" si="3">IF(AND(I25=0,H25&gt;0),"n.a.",IF(OR(I25=0,H25=0),"n.a.",IF((AND(I25&gt;0,H25&lt;0)),"n.a.",IF((I25/H25)*100-100&gt;100,"-o-",(I25/H25)*100-100))))</f>
        <v>-6.0377284318310274</v>
      </c>
      <c r="K25" s="113"/>
    </row>
    <row r="26" spans="1:11" s="321" customFormat="1">
      <c r="A26" s="92"/>
      <c r="B26" s="323"/>
      <c r="C26" s="324"/>
      <c r="D26" s="323"/>
      <c r="E26" s="323"/>
      <c r="F26" s="325" t="s">
        <v>694</v>
      </c>
      <c r="G26" s="326" t="s">
        <v>40</v>
      </c>
      <c r="H26" s="327">
        <v>17783.691649</v>
      </c>
      <c r="I26" s="327">
        <v>25446.990607249987</v>
      </c>
      <c r="J26" s="328">
        <f t="shared" si="3"/>
        <v>43.091721952347882</v>
      </c>
      <c r="K26" s="113"/>
    </row>
    <row r="27" spans="1:11" s="321" customFormat="1" ht="30">
      <c r="A27" s="92"/>
      <c r="B27" s="323"/>
      <c r="C27" s="324"/>
      <c r="D27" s="323"/>
      <c r="E27" s="323"/>
      <c r="F27" s="325" t="s">
        <v>695</v>
      </c>
      <c r="G27" s="326" t="s">
        <v>44</v>
      </c>
      <c r="H27" s="327">
        <v>71.133919000000006</v>
      </c>
      <c r="I27" s="327">
        <v>267.59186507999993</v>
      </c>
      <c r="J27" s="328" t="str">
        <f t="shared" si="3"/>
        <v>-o-</v>
      </c>
      <c r="K27" s="113"/>
    </row>
    <row r="28" spans="1:11" s="321" customFormat="1">
      <c r="A28" s="92"/>
      <c r="B28" s="323"/>
      <c r="C28" s="324"/>
      <c r="D28" s="323"/>
      <c r="E28" s="323"/>
      <c r="F28" s="325" t="s">
        <v>696</v>
      </c>
      <c r="G28" s="326" t="s">
        <v>46</v>
      </c>
      <c r="H28" s="327">
        <v>81.974733000000001</v>
      </c>
      <c r="I28" s="327">
        <v>86.317158400000025</v>
      </c>
      <c r="J28" s="328">
        <f t="shared" si="3"/>
        <v>5.2972730024018801</v>
      </c>
      <c r="K28" s="113"/>
    </row>
    <row r="29" spans="1:11" s="321" customFormat="1">
      <c r="A29" s="92"/>
      <c r="B29" s="323"/>
      <c r="C29" s="324"/>
      <c r="D29" s="323"/>
      <c r="E29" s="323"/>
      <c r="F29" s="325" t="s">
        <v>697</v>
      </c>
      <c r="G29" s="326" t="s">
        <v>48</v>
      </c>
      <c r="H29" s="327">
        <v>2888.443702</v>
      </c>
      <c r="I29" s="327">
        <v>4742.9592202000022</v>
      </c>
      <c r="J29" s="328">
        <f t="shared" si="3"/>
        <v>64.20466207861034</v>
      </c>
      <c r="K29" s="113"/>
    </row>
    <row r="30" spans="1:11" s="321" customFormat="1">
      <c r="A30" s="92"/>
      <c r="B30" s="323"/>
      <c r="C30" s="324"/>
      <c r="D30" s="323"/>
      <c r="E30" s="323"/>
      <c r="F30" s="325" t="s">
        <v>698</v>
      </c>
      <c r="G30" s="326" t="s">
        <v>50</v>
      </c>
      <c r="H30" s="327">
        <v>1731.8953100000001</v>
      </c>
      <c r="I30" s="327">
        <v>6161.092243060004</v>
      </c>
      <c r="J30" s="328" t="str">
        <f t="shared" si="3"/>
        <v>-o-</v>
      </c>
      <c r="K30" s="113"/>
    </row>
    <row r="31" spans="1:11" s="321" customFormat="1">
      <c r="A31" s="92"/>
      <c r="B31" s="323"/>
      <c r="C31" s="324"/>
      <c r="D31" s="323"/>
      <c r="E31" s="323"/>
      <c r="F31" s="325" t="s">
        <v>699</v>
      </c>
      <c r="G31" s="326" t="s">
        <v>700</v>
      </c>
      <c r="H31" s="327">
        <v>28231.216951999999</v>
      </c>
      <c r="I31" s="327">
        <v>31932.802772319999</v>
      </c>
      <c r="J31" s="328">
        <f t="shared" si="3"/>
        <v>13.111676434684355</v>
      </c>
      <c r="K31" s="113"/>
    </row>
    <row r="32" spans="1:11" s="321" customFormat="1" ht="30">
      <c r="A32" s="92"/>
      <c r="B32" s="323"/>
      <c r="C32" s="324"/>
      <c r="D32" s="323"/>
      <c r="E32" s="323"/>
      <c r="F32" s="325" t="s">
        <v>701</v>
      </c>
      <c r="G32" s="326" t="s">
        <v>54</v>
      </c>
      <c r="H32" s="327">
        <v>5.4118240000000002</v>
      </c>
      <c r="I32" s="327">
        <v>4.2878219300000007</v>
      </c>
      <c r="J32" s="328">
        <f t="shared" si="3"/>
        <v>-20.769375907272661</v>
      </c>
      <c r="K32" s="113"/>
    </row>
    <row r="33" spans="1:11" s="321" customFormat="1" ht="30">
      <c r="A33" s="92"/>
      <c r="B33" s="323"/>
      <c r="C33" s="324"/>
      <c r="D33" s="323"/>
      <c r="E33" s="323"/>
      <c r="F33" s="325" t="s">
        <v>702</v>
      </c>
      <c r="G33" s="326" t="s">
        <v>56</v>
      </c>
      <c r="H33" s="327">
        <v>25.784647</v>
      </c>
      <c r="I33" s="327">
        <v>30.580719010000003</v>
      </c>
      <c r="J33" s="328">
        <f t="shared" si="3"/>
        <v>18.600495131851162</v>
      </c>
      <c r="K33" s="113"/>
    </row>
    <row r="34" spans="1:11" s="321" customFormat="1">
      <c r="A34" s="92"/>
      <c r="B34" s="323"/>
      <c r="C34" s="324"/>
      <c r="D34" s="323"/>
      <c r="E34" s="323"/>
      <c r="F34" s="325" t="s">
        <v>703</v>
      </c>
      <c r="G34" s="326" t="s">
        <v>704</v>
      </c>
      <c r="H34" s="327">
        <v>1599.004441</v>
      </c>
      <c r="I34" s="327">
        <v>2228.2693580100008</v>
      </c>
      <c r="J34" s="328">
        <f t="shared" si="3"/>
        <v>39.353544047474031</v>
      </c>
      <c r="K34" s="113"/>
    </row>
    <row r="35" spans="1:11" s="321" customFormat="1" ht="30">
      <c r="A35" s="92"/>
      <c r="B35" s="323"/>
      <c r="C35" s="324"/>
      <c r="D35" s="323"/>
      <c r="E35" s="323"/>
      <c r="F35" s="325" t="s">
        <v>705</v>
      </c>
      <c r="G35" s="326" t="s">
        <v>60</v>
      </c>
      <c r="H35" s="327">
        <v>53.697727</v>
      </c>
      <c r="I35" s="327">
        <v>45.296163469999996</v>
      </c>
      <c r="J35" s="328">
        <f t="shared" si="3"/>
        <v>-15.646031963326863</v>
      </c>
      <c r="K35" s="113"/>
    </row>
    <row r="36" spans="1:11" s="321" customFormat="1" ht="30">
      <c r="A36" s="92"/>
      <c r="B36" s="323"/>
      <c r="C36" s="324"/>
      <c r="D36" s="323"/>
      <c r="E36" s="323"/>
      <c r="F36" s="325" t="s">
        <v>706</v>
      </c>
      <c r="G36" s="326" t="s">
        <v>62</v>
      </c>
      <c r="H36" s="327">
        <v>49.647362000000001</v>
      </c>
      <c r="I36" s="327">
        <v>90.477008130000002</v>
      </c>
      <c r="J36" s="328">
        <f t="shared" si="3"/>
        <v>82.239306350254822</v>
      </c>
      <c r="K36" s="113"/>
    </row>
    <row r="37" spans="1:11" s="321" customFormat="1">
      <c r="A37" s="92"/>
      <c r="B37" s="323"/>
      <c r="C37" s="324"/>
      <c r="D37" s="323"/>
      <c r="E37" s="323"/>
      <c r="F37" s="325" t="s">
        <v>707</v>
      </c>
      <c r="G37" s="326" t="s">
        <v>64</v>
      </c>
      <c r="H37" s="327">
        <v>75.280338999999998</v>
      </c>
      <c r="I37" s="327">
        <v>47.062850349999991</v>
      </c>
      <c r="J37" s="328">
        <f t="shared" si="3"/>
        <v>-37.483211453125911</v>
      </c>
      <c r="K37" s="113"/>
    </row>
    <row r="38" spans="1:11" s="321" customFormat="1" ht="30">
      <c r="A38" s="92"/>
      <c r="B38" s="323"/>
      <c r="C38" s="324"/>
      <c r="D38" s="323"/>
      <c r="E38" s="323"/>
      <c r="F38" s="325" t="s">
        <v>708</v>
      </c>
      <c r="G38" s="326" t="s">
        <v>66</v>
      </c>
      <c r="H38" s="327">
        <v>60.126590999999998</v>
      </c>
      <c r="I38" s="327">
        <v>36.692832669999994</v>
      </c>
      <c r="J38" s="328">
        <f t="shared" si="3"/>
        <v>-38.974034516608469</v>
      </c>
      <c r="K38" s="113"/>
    </row>
    <row r="39" spans="1:11" s="321" customFormat="1" ht="30">
      <c r="A39" s="92"/>
      <c r="B39" s="323"/>
      <c r="C39" s="324"/>
      <c r="D39" s="323"/>
      <c r="E39" s="323"/>
      <c r="F39" s="325" t="s">
        <v>709</v>
      </c>
      <c r="G39" s="326" t="s">
        <v>68</v>
      </c>
      <c r="H39" s="327">
        <v>256.25734699999998</v>
      </c>
      <c r="I39" s="327">
        <v>208.5083094</v>
      </c>
      <c r="J39" s="328">
        <f t="shared" si="3"/>
        <v>-18.633236533116843</v>
      </c>
      <c r="K39" s="113"/>
    </row>
    <row r="40" spans="1:11" s="321" customFormat="1">
      <c r="A40" s="92"/>
      <c r="B40" s="323"/>
      <c r="C40" s="324"/>
      <c r="D40" s="323"/>
      <c r="E40" s="323"/>
      <c r="F40" s="325" t="s">
        <v>710</v>
      </c>
      <c r="G40" s="326" t="s">
        <v>711</v>
      </c>
      <c r="H40" s="327">
        <v>0</v>
      </c>
      <c r="I40" s="327">
        <v>13.019160359999999</v>
      </c>
      <c r="J40" s="328" t="str">
        <f t="shared" si="3"/>
        <v>n.a.</v>
      </c>
      <c r="K40" s="113"/>
    </row>
    <row r="41" spans="1:11" s="321" customFormat="1">
      <c r="A41" s="92"/>
      <c r="B41" s="323"/>
      <c r="C41" s="324"/>
      <c r="D41" s="323"/>
      <c r="E41" s="323" t="s">
        <v>712</v>
      </c>
      <c r="F41" s="325"/>
      <c r="G41" s="326"/>
      <c r="H41" s="327"/>
      <c r="I41" s="327"/>
      <c r="J41" s="328"/>
      <c r="K41" s="113"/>
    </row>
    <row r="42" spans="1:11" s="321" customFormat="1">
      <c r="A42" s="92"/>
      <c r="B42" s="323"/>
      <c r="C42" s="324"/>
      <c r="D42" s="323"/>
      <c r="E42" s="323"/>
      <c r="F42" s="325" t="s">
        <v>713</v>
      </c>
      <c r="G42" s="326" t="s">
        <v>72</v>
      </c>
      <c r="H42" s="327">
        <v>69.674402000000001</v>
      </c>
      <c r="I42" s="327">
        <v>215.82983246999993</v>
      </c>
      <c r="J42" s="328" t="str">
        <f t="shared" ref="J42" si="4">IF(AND(I42=0,H42&gt;0),"n.a.",IF(OR(I42=0,H42=0),"n.a.",IF((AND(I42&gt;0,H42&lt;0)),"n.a.",IF((I42/H42)*100-100&gt;100,"-o-",(I42/H42)*100-100))))</f>
        <v>-o-</v>
      </c>
      <c r="K42" s="113"/>
    </row>
    <row r="43" spans="1:11" s="321" customFormat="1">
      <c r="A43" s="92"/>
      <c r="B43" s="323"/>
      <c r="C43" s="343">
        <v>5</v>
      </c>
      <c r="D43" s="323" t="s">
        <v>611</v>
      </c>
      <c r="E43" s="323"/>
      <c r="F43" s="325"/>
      <c r="G43" s="326"/>
      <c r="H43" s="327"/>
      <c r="I43" s="327"/>
      <c r="J43" s="328"/>
      <c r="K43" s="113"/>
    </row>
    <row r="44" spans="1:11" s="321" customFormat="1">
      <c r="A44" s="92"/>
      <c r="B44" s="323"/>
      <c r="C44" s="324"/>
      <c r="D44" s="323"/>
      <c r="E44" s="323" t="s">
        <v>691</v>
      </c>
      <c r="F44" s="325"/>
      <c r="G44" s="326"/>
      <c r="H44" s="327"/>
      <c r="I44" s="327"/>
      <c r="J44" s="328"/>
      <c r="K44" s="113"/>
    </row>
    <row r="45" spans="1:11" s="321" customFormat="1">
      <c r="A45" s="92"/>
      <c r="B45" s="323"/>
      <c r="C45" s="324"/>
      <c r="D45" s="323"/>
      <c r="E45" s="323"/>
      <c r="F45" s="325">
        <v>0</v>
      </c>
      <c r="G45" s="326" t="s">
        <v>691</v>
      </c>
      <c r="H45" s="327">
        <v>8292.6140030000006</v>
      </c>
      <c r="I45" s="327">
        <v>13681.920652799981</v>
      </c>
      <c r="J45" s="328">
        <f t="shared" ref="J45" si="5">IF(AND(I45=0,H45&gt;0),"n.a.",IF(OR(I45=0,H45=0),"n.a.",IF((AND(I45&gt;0,H45&lt;0)),"n.a.",IF((I45/H45)*100-100&gt;100,"-o-",(I45/H45)*100-100))))</f>
        <v>64.989237987567037</v>
      </c>
      <c r="K45" s="113"/>
    </row>
    <row r="46" spans="1:11" s="321" customFormat="1">
      <c r="A46" s="92"/>
      <c r="B46" s="323"/>
      <c r="C46" s="324"/>
      <c r="D46" s="323"/>
      <c r="E46" s="323" t="s">
        <v>692</v>
      </c>
      <c r="F46" s="325"/>
      <c r="G46" s="326"/>
      <c r="H46" s="327"/>
      <c r="I46" s="327"/>
      <c r="J46" s="328"/>
      <c r="K46" s="113"/>
    </row>
    <row r="47" spans="1:11" s="321" customFormat="1">
      <c r="A47" s="92"/>
      <c r="B47" s="323"/>
      <c r="C47" s="324"/>
      <c r="D47" s="323"/>
      <c r="E47" s="323"/>
      <c r="F47" s="325" t="s">
        <v>697</v>
      </c>
      <c r="G47" s="326" t="s">
        <v>84</v>
      </c>
      <c r="H47" s="327">
        <v>20.302686999999999</v>
      </c>
      <c r="I47" s="327">
        <v>18.455910849999995</v>
      </c>
      <c r="J47" s="328">
        <f t="shared" ref="J47:J49" si="6">IF(AND(I47=0,H47&gt;0),"n.a.",IF(OR(I47=0,H47=0),"n.a.",IF((AND(I47&gt;0,H47&lt;0)),"n.a.",IF((I47/H47)*100-100&gt;100,"-o-",(I47/H47)*100-100))))</f>
        <v>-9.0962154418279937</v>
      </c>
      <c r="K47" s="113"/>
    </row>
    <row r="48" spans="1:11" s="321" customFormat="1">
      <c r="A48" s="92"/>
      <c r="B48" s="323"/>
      <c r="C48" s="324"/>
      <c r="D48" s="323"/>
      <c r="E48" s="323"/>
      <c r="F48" s="325" t="s">
        <v>714</v>
      </c>
      <c r="G48" s="326" t="s">
        <v>86</v>
      </c>
      <c r="H48" s="327">
        <v>72.195221000000004</v>
      </c>
      <c r="I48" s="327">
        <v>110.23704416</v>
      </c>
      <c r="J48" s="328">
        <f t="shared" si="6"/>
        <v>52.692993570862512</v>
      </c>
      <c r="K48" s="113"/>
    </row>
    <row r="49" spans="1:11" s="321" customFormat="1" ht="30">
      <c r="A49" s="92"/>
      <c r="B49" s="323"/>
      <c r="C49" s="324"/>
      <c r="D49" s="323"/>
      <c r="E49" s="323"/>
      <c r="F49" s="325" t="s">
        <v>698</v>
      </c>
      <c r="G49" s="326" t="s">
        <v>88</v>
      </c>
      <c r="H49" s="327">
        <v>550.01736300000005</v>
      </c>
      <c r="I49" s="327">
        <v>762.3506116100001</v>
      </c>
      <c r="J49" s="328">
        <f t="shared" si="6"/>
        <v>38.604826482541426</v>
      </c>
      <c r="K49" s="113"/>
    </row>
    <row r="50" spans="1:11" s="321" customFormat="1">
      <c r="A50" s="92"/>
      <c r="B50" s="323"/>
      <c r="C50" s="343">
        <v>6</v>
      </c>
      <c r="D50" s="323" t="s">
        <v>612</v>
      </c>
      <c r="E50" s="323"/>
      <c r="F50" s="325"/>
      <c r="G50" s="326"/>
      <c r="H50" s="327"/>
      <c r="I50" s="327"/>
      <c r="J50" s="328"/>
      <c r="K50" s="113"/>
    </row>
    <row r="51" spans="1:11" s="321" customFormat="1">
      <c r="A51" s="92"/>
      <c r="B51" s="323"/>
      <c r="C51" s="324"/>
      <c r="D51" s="323"/>
      <c r="E51" s="323" t="s">
        <v>691</v>
      </c>
      <c r="F51" s="325"/>
      <c r="G51" s="326"/>
      <c r="H51" s="327"/>
      <c r="I51" s="327"/>
      <c r="J51" s="328"/>
      <c r="K51" s="113"/>
    </row>
    <row r="52" spans="1:11" s="321" customFormat="1">
      <c r="A52" s="92"/>
      <c r="B52" s="323"/>
      <c r="C52" s="324"/>
      <c r="D52" s="323"/>
      <c r="E52" s="323"/>
      <c r="F52" s="325">
        <v>0</v>
      </c>
      <c r="G52" s="326" t="s">
        <v>691</v>
      </c>
      <c r="H52" s="327">
        <v>4991.470671</v>
      </c>
      <c r="I52" s="327">
        <v>6491.8086535499951</v>
      </c>
      <c r="J52" s="328">
        <f t="shared" ref="J52" si="7">IF(AND(I52=0,H52&gt;0),"n.a.",IF(OR(I52=0,H52=0),"n.a.",IF((AND(I52&gt;0,H52&lt;0)),"n.a.",IF((I52/H52)*100-100&gt;100,"-o-",(I52/H52)*100-100))))</f>
        <v>30.05803462428068</v>
      </c>
      <c r="K52" s="113"/>
    </row>
    <row r="53" spans="1:11" s="321" customFormat="1">
      <c r="A53" s="92"/>
      <c r="B53" s="323"/>
      <c r="C53" s="324"/>
      <c r="D53" s="323"/>
      <c r="E53" s="323" t="s">
        <v>692</v>
      </c>
      <c r="F53" s="325"/>
      <c r="G53" s="326"/>
      <c r="H53" s="327"/>
      <c r="I53" s="327"/>
      <c r="J53" s="328"/>
      <c r="K53" s="113"/>
    </row>
    <row r="54" spans="1:11" s="321" customFormat="1" ht="30">
      <c r="A54" s="92"/>
      <c r="B54" s="323"/>
      <c r="C54" s="324"/>
      <c r="D54" s="323"/>
      <c r="E54" s="323"/>
      <c r="F54" s="325" t="s">
        <v>693</v>
      </c>
      <c r="G54" s="326" t="s">
        <v>94</v>
      </c>
      <c r="H54" s="327">
        <v>133.351755</v>
      </c>
      <c r="I54" s="327">
        <v>614.65728085000001</v>
      </c>
      <c r="J54" s="328" t="str">
        <f t="shared" ref="J54:J58" si="8">IF(AND(I54=0,H54&gt;0),"n.a.",IF(OR(I54=0,H54=0),"n.a.",IF((AND(I54&gt;0,H54&lt;0)),"n.a.",IF((I54/H54)*100-100&gt;100,"-o-",(I54/H54)*100-100))))</f>
        <v>-o-</v>
      </c>
      <c r="K54" s="113"/>
    </row>
    <row r="55" spans="1:11" s="321" customFormat="1">
      <c r="A55" s="92"/>
      <c r="B55" s="323"/>
      <c r="C55" s="324"/>
      <c r="D55" s="323"/>
      <c r="E55" s="323"/>
      <c r="F55" s="325" t="s">
        <v>715</v>
      </c>
      <c r="G55" s="326" t="s">
        <v>96</v>
      </c>
      <c r="H55" s="327">
        <v>1276.1689200000001</v>
      </c>
      <c r="I55" s="327">
        <v>2532.7119217600007</v>
      </c>
      <c r="J55" s="328">
        <f t="shared" si="8"/>
        <v>98.462122221249558</v>
      </c>
      <c r="K55" s="113"/>
    </row>
    <row r="56" spans="1:11" s="321" customFormat="1">
      <c r="A56" s="92"/>
      <c r="B56" s="323"/>
      <c r="C56" s="324"/>
      <c r="D56" s="323"/>
      <c r="E56" s="323"/>
      <c r="F56" s="325" t="s">
        <v>716</v>
      </c>
      <c r="G56" s="326" t="s">
        <v>98</v>
      </c>
      <c r="H56" s="327">
        <v>264.65321699999998</v>
      </c>
      <c r="I56" s="327">
        <v>711.79858210000009</v>
      </c>
      <c r="J56" s="328" t="str">
        <f t="shared" si="8"/>
        <v>-o-</v>
      </c>
      <c r="K56" s="113"/>
    </row>
    <row r="57" spans="1:11" s="321" customFormat="1" ht="30">
      <c r="A57" s="92"/>
      <c r="B57" s="323"/>
      <c r="C57" s="324"/>
      <c r="D57" s="323"/>
      <c r="E57" s="323"/>
      <c r="F57" s="325" t="s">
        <v>694</v>
      </c>
      <c r="G57" s="326" t="s">
        <v>100</v>
      </c>
      <c r="H57" s="327">
        <v>226.116545</v>
      </c>
      <c r="I57" s="327">
        <v>496.87770684999992</v>
      </c>
      <c r="J57" s="328" t="str">
        <f t="shared" si="8"/>
        <v>-o-</v>
      </c>
      <c r="K57" s="113"/>
    </row>
    <row r="58" spans="1:11" s="321" customFormat="1">
      <c r="A58" s="92"/>
      <c r="B58" s="323"/>
      <c r="C58" s="324"/>
      <c r="D58" s="323"/>
      <c r="E58" s="323"/>
      <c r="F58" s="325" t="s">
        <v>717</v>
      </c>
      <c r="G58" s="326" t="s">
        <v>102</v>
      </c>
      <c r="H58" s="327">
        <v>13722.255619</v>
      </c>
      <c r="I58" s="327">
        <v>17705.037226030003</v>
      </c>
      <c r="J58" s="328">
        <f t="shared" si="8"/>
        <v>29.024248765016409</v>
      </c>
      <c r="K58" s="113"/>
    </row>
    <row r="59" spans="1:11" s="321" customFormat="1">
      <c r="A59" s="92"/>
      <c r="B59" s="323"/>
      <c r="C59" s="324"/>
      <c r="D59" s="323"/>
      <c r="E59" s="323" t="s">
        <v>712</v>
      </c>
      <c r="F59" s="325"/>
      <c r="G59" s="326"/>
      <c r="H59" s="327"/>
      <c r="I59" s="327"/>
      <c r="J59" s="328"/>
      <c r="K59" s="113"/>
    </row>
    <row r="60" spans="1:11" s="321" customFormat="1">
      <c r="A60" s="92"/>
      <c r="B60" s="323"/>
      <c r="C60" s="324"/>
      <c r="D60" s="323"/>
      <c r="E60" s="323"/>
      <c r="F60" s="325" t="s">
        <v>718</v>
      </c>
      <c r="G60" s="326" t="s">
        <v>719</v>
      </c>
      <c r="H60" s="327">
        <v>0</v>
      </c>
      <c r="I60" s="327">
        <v>3386</v>
      </c>
      <c r="J60" s="328" t="str">
        <f t="shared" ref="J60:J67" si="9">IF(AND(I60=0,H60&gt;0),"n.a.",IF(OR(I60=0,H60=0),"n.a.",IF((AND(I60&gt;0,H60&lt;0)),"n.a.",IF((I60/H60)*100-100&gt;100,"-o-",(I60/H60)*100-100))))</f>
        <v>n.a.</v>
      </c>
      <c r="K60" s="113"/>
    </row>
    <row r="61" spans="1:11" s="321" customFormat="1">
      <c r="A61" s="92"/>
      <c r="B61" s="323"/>
      <c r="C61" s="324"/>
      <c r="D61" s="323"/>
      <c r="E61" s="323"/>
      <c r="F61" s="325" t="s">
        <v>720</v>
      </c>
      <c r="G61" s="326" t="s">
        <v>721</v>
      </c>
      <c r="H61" s="327">
        <v>0</v>
      </c>
      <c r="I61" s="327">
        <v>7585</v>
      </c>
      <c r="J61" s="328" t="str">
        <f t="shared" si="9"/>
        <v>n.a.</v>
      </c>
      <c r="K61" s="113"/>
    </row>
    <row r="62" spans="1:11" s="321" customFormat="1" ht="30">
      <c r="A62" s="92"/>
      <c r="B62" s="323"/>
      <c r="C62" s="324"/>
      <c r="D62" s="323"/>
      <c r="E62" s="323"/>
      <c r="F62" s="325" t="s">
        <v>722</v>
      </c>
      <c r="G62" s="326" t="s">
        <v>106</v>
      </c>
      <c r="H62" s="327">
        <v>603.98242300000004</v>
      </c>
      <c r="I62" s="327">
        <v>678.7128914000001</v>
      </c>
      <c r="J62" s="328">
        <f t="shared" si="9"/>
        <v>12.372954171217671</v>
      </c>
      <c r="K62" s="113"/>
    </row>
    <row r="63" spans="1:11" s="321" customFormat="1" ht="30">
      <c r="A63" s="92"/>
      <c r="B63" s="323"/>
      <c r="C63" s="324"/>
      <c r="D63" s="323"/>
      <c r="E63" s="323"/>
      <c r="F63" s="325" t="s">
        <v>723</v>
      </c>
      <c r="G63" s="326" t="s">
        <v>724</v>
      </c>
      <c r="H63" s="327">
        <v>900</v>
      </c>
      <c r="I63" s="327">
        <v>975</v>
      </c>
      <c r="J63" s="328">
        <f t="shared" si="9"/>
        <v>8.3333333333333286</v>
      </c>
      <c r="K63" s="113"/>
    </row>
    <row r="64" spans="1:11" s="321" customFormat="1">
      <c r="A64" s="92"/>
      <c r="B64" s="323"/>
      <c r="C64" s="324"/>
      <c r="D64" s="323"/>
      <c r="E64" s="323"/>
      <c r="F64" s="325" t="s">
        <v>725</v>
      </c>
      <c r="G64" s="326" t="s">
        <v>726</v>
      </c>
      <c r="H64" s="327">
        <v>0</v>
      </c>
      <c r="I64" s="327">
        <v>540</v>
      </c>
      <c r="J64" s="328" t="str">
        <f t="shared" si="9"/>
        <v>n.a.</v>
      </c>
      <c r="K64" s="113"/>
    </row>
    <row r="65" spans="1:11" s="321" customFormat="1">
      <c r="A65" s="92"/>
      <c r="B65" s="323"/>
      <c r="C65" s="324"/>
      <c r="D65" s="323"/>
      <c r="E65" s="323"/>
      <c r="F65" s="325" t="s">
        <v>727</v>
      </c>
      <c r="G65" s="326" t="s">
        <v>728</v>
      </c>
      <c r="H65" s="327">
        <v>0</v>
      </c>
      <c r="I65" s="327">
        <v>1376</v>
      </c>
      <c r="J65" s="328" t="str">
        <f t="shared" si="9"/>
        <v>n.a.</v>
      </c>
      <c r="K65" s="113"/>
    </row>
    <row r="66" spans="1:11" s="321" customFormat="1" ht="30">
      <c r="A66" s="92"/>
      <c r="B66" s="323"/>
      <c r="C66" s="324"/>
      <c r="D66" s="323"/>
      <c r="E66" s="323"/>
      <c r="F66" s="325" t="s">
        <v>729</v>
      </c>
      <c r="G66" s="326" t="s">
        <v>730</v>
      </c>
      <c r="H66" s="327">
        <v>643.50680499999999</v>
      </c>
      <c r="I66" s="327">
        <v>584.02327749999995</v>
      </c>
      <c r="J66" s="328">
        <f t="shared" si="9"/>
        <v>-9.2436516658126067</v>
      </c>
      <c r="K66" s="113"/>
    </row>
    <row r="67" spans="1:11" s="321" customFormat="1">
      <c r="A67" s="92"/>
      <c r="B67" s="323"/>
      <c r="C67" s="324"/>
      <c r="D67" s="323"/>
      <c r="E67" s="323"/>
      <c r="F67" s="325" t="s">
        <v>731</v>
      </c>
      <c r="G67" s="326" t="s">
        <v>108</v>
      </c>
      <c r="H67" s="327">
        <v>1380.5437939999999</v>
      </c>
      <c r="I67" s="327">
        <v>1639.9551275699998</v>
      </c>
      <c r="J67" s="328">
        <f t="shared" si="9"/>
        <v>18.790518250665485</v>
      </c>
      <c r="K67" s="113"/>
    </row>
    <row r="68" spans="1:11" s="321" customFormat="1">
      <c r="A68" s="92"/>
      <c r="B68" s="323"/>
      <c r="C68" s="343">
        <v>8</v>
      </c>
      <c r="D68" s="323" t="s">
        <v>614</v>
      </c>
      <c r="E68" s="323"/>
      <c r="F68" s="325"/>
      <c r="G68" s="326"/>
      <c r="H68" s="327"/>
      <c r="I68" s="327"/>
      <c r="J68" s="328"/>
      <c r="K68" s="113"/>
    </row>
    <row r="69" spans="1:11" s="321" customFormat="1">
      <c r="A69" s="92"/>
      <c r="B69" s="323"/>
      <c r="C69" s="324"/>
      <c r="D69" s="323"/>
      <c r="E69" s="323" t="s">
        <v>691</v>
      </c>
      <c r="F69" s="325"/>
      <c r="G69" s="326"/>
      <c r="H69" s="327"/>
      <c r="I69" s="327"/>
      <c r="J69" s="328"/>
      <c r="K69" s="113"/>
    </row>
    <row r="70" spans="1:11" s="321" customFormat="1">
      <c r="A70" s="92"/>
      <c r="B70" s="323"/>
      <c r="C70" s="324"/>
      <c r="D70" s="323"/>
      <c r="E70" s="323"/>
      <c r="F70" s="325">
        <v>0</v>
      </c>
      <c r="G70" s="326" t="s">
        <v>691</v>
      </c>
      <c r="H70" s="327">
        <v>44388.828508999999</v>
      </c>
      <c r="I70" s="327">
        <v>46660.639146410023</v>
      </c>
      <c r="J70" s="328">
        <f t="shared" ref="J70" si="10">IF(AND(I70=0,H70&gt;0),"n.a.",IF(OR(I70=0,H70=0),"n.a.",IF((AND(I70&gt;0,H70&lt;0)),"n.a.",IF((I70/H70)*100-100&gt;100,"-o-",(I70/H70)*100-100))))</f>
        <v>5.117978360139432</v>
      </c>
      <c r="K70" s="113"/>
    </row>
    <row r="71" spans="1:11" s="321" customFormat="1">
      <c r="A71" s="92"/>
      <c r="B71" s="323"/>
      <c r="C71" s="324"/>
      <c r="D71" s="323"/>
      <c r="E71" s="323" t="s">
        <v>692</v>
      </c>
      <c r="F71" s="325"/>
      <c r="G71" s="326"/>
      <c r="H71" s="327"/>
      <c r="I71" s="327"/>
      <c r="J71" s="328"/>
      <c r="K71" s="113"/>
    </row>
    <row r="72" spans="1:11" s="321" customFormat="1" ht="30">
      <c r="A72" s="92"/>
      <c r="B72" s="323"/>
      <c r="C72" s="324"/>
      <c r="D72" s="323"/>
      <c r="E72" s="323"/>
      <c r="F72" s="325" t="s">
        <v>715</v>
      </c>
      <c r="G72" s="326" t="s">
        <v>118</v>
      </c>
      <c r="H72" s="327">
        <v>6881.8433839999998</v>
      </c>
      <c r="I72" s="327">
        <v>7353.7393159900021</v>
      </c>
      <c r="J72" s="328">
        <f t="shared" ref="J72:J74" si="11">IF(AND(I72=0,H72&gt;0),"n.a.",IF(OR(I72=0,H72=0),"n.a.",IF((AND(I72&gt;0,H72&lt;0)),"n.a.",IF((I72/H72)*100-100&gt;100,"-o-",(I72/H72)*100-100))))</f>
        <v>6.8571152474515884</v>
      </c>
      <c r="K72" s="113"/>
    </row>
    <row r="73" spans="1:11" s="321" customFormat="1" ht="30">
      <c r="A73" s="92"/>
      <c r="B73" s="323"/>
      <c r="C73" s="324"/>
      <c r="D73" s="323"/>
      <c r="E73" s="323"/>
      <c r="F73" s="325" t="s">
        <v>716</v>
      </c>
      <c r="G73" s="326" t="s">
        <v>120</v>
      </c>
      <c r="H73" s="327">
        <v>43.000946999999996</v>
      </c>
      <c r="I73" s="327">
        <v>111.04574604999999</v>
      </c>
      <c r="J73" s="328" t="str">
        <f t="shared" si="11"/>
        <v>-o-</v>
      </c>
      <c r="K73" s="113"/>
    </row>
    <row r="74" spans="1:11" s="321" customFormat="1" ht="30">
      <c r="A74" s="92"/>
      <c r="B74" s="323"/>
      <c r="C74" s="324"/>
      <c r="D74" s="323"/>
      <c r="E74" s="323"/>
      <c r="F74" s="325" t="s">
        <v>732</v>
      </c>
      <c r="G74" s="326" t="s">
        <v>124</v>
      </c>
      <c r="H74" s="327">
        <v>10001.603009</v>
      </c>
      <c r="I74" s="327">
        <v>6796.122431920001</v>
      </c>
      <c r="J74" s="328">
        <f t="shared" si="11"/>
        <v>-32.049668180146014</v>
      </c>
      <c r="K74" s="113"/>
    </row>
    <row r="75" spans="1:11" s="321" customFormat="1">
      <c r="A75" s="92"/>
      <c r="B75" s="323"/>
      <c r="C75" s="324"/>
      <c r="D75" s="323"/>
      <c r="E75" s="323" t="s">
        <v>712</v>
      </c>
      <c r="F75" s="325"/>
      <c r="G75" s="326"/>
      <c r="H75" s="327"/>
      <c r="I75" s="327"/>
      <c r="J75" s="328"/>
      <c r="K75" s="113"/>
    </row>
    <row r="76" spans="1:11" s="321" customFormat="1">
      <c r="A76" s="92"/>
      <c r="B76" s="323"/>
      <c r="C76" s="324"/>
      <c r="D76" s="323"/>
      <c r="E76" s="323"/>
      <c r="F76" s="325" t="s">
        <v>733</v>
      </c>
      <c r="G76" s="326" t="s">
        <v>134</v>
      </c>
      <c r="H76" s="327">
        <v>553.23583299999996</v>
      </c>
      <c r="I76" s="327">
        <v>583.66576856000017</v>
      </c>
      <c r="J76" s="328">
        <f t="shared" ref="J76:J80" si="12">IF(AND(I76=0,H76&gt;0),"n.a.",IF(OR(I76=0,H76=0),"n.a.",IF((AND(I76&gt;0,H76&lt;0)),"n.a.",IF((I76/H76)*100-100&gt;100,"-o-",(I76/H76)*100-100))))</f>
        <v>5.5003551369746901</v>
      </c>
      <c r="K76" s="113"/>
    </row>
    <row r="77" spans="1:11" s="321" customFormat="1" ht="30">
      <c r="A77" s="92"/>
      <c r="B77" s="323"/>
      <c r="C77" s="324"/>
      <c r="D77" s="323"/>
      <c r="E77" s="323"/>
      <c r="F77" s="325" t="s">
        <v>734</v>
      </c>
      <c r="G77" s="326" t="s">
        <v>136</v>
      </c>
      <c r="H77" s="327">
        <v>8.8514630000000007</v>
      </c>
      <c r="I77" s="327">
        <v>10.026657189999998</v>
      </c>
      <c r="J77" s="328">
        <f t="shared" si="12"/>
        <v>13.276835592037116</v>
      </c>
      <c r="K77" s="113"/>
    </row>
    <row r="78" spans="1:11" s="321" customFormat="1" ht="30">
      <c r="A78" s="92"/>
      <c r="B78" s="323"/>
      <c r="C78" s="324"/>
      <c r="D78" s="323"/>
      <c r="E78" s="323"/>
      <c r="F78" s="325" t="s">
        <v>735</v>
      </c>
      <c r="G78" s="326" t="s">
        <v>138</v>
      </c>
      <c r="H78" s="327">
        <v>27.997268999999999</v>
      </c>
      <c r="I78" s="327">
        <v>35.123547250000001</v>
      </c>
      <c r="J78" s="328">
        <f t="shared" si="12"/>
        <v>25.453476372999106</v>
      </c>
      <c r="K78" s="113"/>
    </row>
    <row r="79" spans="1:11" s="321" customFormat="1">
      <c r="A79" s="92"/>
      <c r="B79" s="323"/>
      <c r="C79" s="324"/>
      <c r="D79" s="323"/>
      <c r="E79" s="323"/>
      <c r="F79" s="325" t="s">
        <v>736</v>
      </c>
      <c r="G79" s="326" t="s">
        <v>142</v>
      </c>
      <c r="H79" s="327">
        <v>876.42569300000002</v>
      </c>
      <c r="I79" s="327">
        <v>1581.7434938900001</v>
      </c>
      <c r="J79" s="328">
        <f t="shared" si="12"/>
        <v>80.476623006760718</v>
      </c>
      <c r="K79" s="113"/>
    </row>
    <row r="80" spans="1:11" s="321" customFormat="1">
      <c r="A80" s="92"/>
      <c r="B80" s="323"/>
      <c r="C80" s="324"/>
      <c r="D80" s="323"/>
      <c r="E80" s="323"/>
      <c r="F80" s="325" t="s">
        <v>737</v>
      </c>
      <c r="G80" s="326" t="s">
        <v>146</v>
      </c>
      <c r="H80" s="327">
        <v>612.220009</v>
      </c>
      <c r="I80" s="327">
        <v>569.07344865000016</v>
      </c>
      <c r="J80" s="328">
        <f t="shared" si="12"/>
        <v>-7.0475580209270561</v>
      </c>
      <c r="K80" s="113"/>
    </row>
    <row r="81" spans="1:11" s="321" customFormat="1">
      <c r="A81" s="92"/>
      <c r="B81" s="323"/>
      <c r="C81" s="343">
        <v>9</v>
      </c>
      <c r="D81" s="323" t="s">
        <v>615</v>
      </c>
      <c r="E81" s="323"/>
      <c r="F81" s="325"/>
      <c r="G81" s="326"/>
      <c r="H81" s="327"/>
      <c r="I81" s="327"/>
      <c r="J81" s="328"/>
      <c r="K81" s="113"/>
    </row>
    <row r="82" spans="1:11" s="321" customFormat="1">
      <c r="A82" s="92"/>
      <c r="B82" s="323"/>
      <c r="C82" s="324"/>
      <c r="D82" s="323"/>
      <c r="E82" s="323" t="s">
        <v>692</v>
      </c>
      <c r="F82" s="325"/>
      <c r="G82" s="326"/>
      <c r="H82" s="327"/>
      <c r="I82" s="327"/>
      <c r="J82" s="328"/>
      <c r="K82" s="113"/>
    </row>
    <row r="83" spans="1:11" s="321" customFormat="1">
      <c r="A83" s="92"/>
      <c r="B83" s="323"/>
      <c r="C83" s="324"/>
      <c r="D83" s="323"/>
      <c r="E83" s="323"/>
      <c r="F83" s="325" t="s">
        <v>693</v>
      </c>
      <c r="G83" s="326" t="s">
        <v>152</v>
      </c>
      <c r="H83" s="327">
        <v>146.44733500000001</v>
      </c>
      <c r="I83" s="327">
        <v>198.23974008999994</v>
      </c>
      <c r="J83" s="328">
        <f t="shared" ref="J83:J85" si="13">IF(AND(I83=0,H83&gt;0),"n.a.",IF(OR(I83=0,H83=0),"n.a.",IF((AND(I83&gt;0,H83&lt;0)),"n.a.",IF((I83/H83)*100-100&gt;100,"-o-",(I83/H83)*100-100))))</f>
        <v>35.365891151245563</v>
      </c>
      <c r="K83" s="113"/>
    </row>
    <row r="84" spans="1:11" s="321" customFormat="1" ht="30">
      <c r="A84" s="92"/>
      <c r="B84" s="323"/>
      <c r="C84" s="324"/>
      <c r="D84" s="323"/>
      <c r="E84" s="323"/>
      <c r="F84" s="325" t="s">
        <v>716</v>
      </c>
      <c r="G84" s="326" t="s">
        <v>154</v>
      </c>
      <c r="H84" s="327">
        <v>2350.0524209999999</v>
      </c>
      <c r="I84" s="327">
        <v>3111.1534196399998</v>
      </c>
      <c r="J84" s="328">
        <f t="shared" si="13"/>
        <v>32.386554097211786</v>
      </c>
      <c r="K84" s="113"/>
    </row>
    <row r="85" spans="1:11" s="321" customFormat="1">
      <c r="A85" s="92"/>
      <c r="B85" s="323"/>
      <c r="C85" s="324"/>
      <c r="D85" s="323"/>
      <c r="E85" s="323"/>
      <c r="F85" s="325" t="s">
        <v>694</v>
      </c>
      <c r="G85" s="326" t="s">
        <v>156</v>
      </c>
      <c r="H85" s="327">
        <v>151.471172</v>
      </c>
      <c r="I85" s="327">
        <v>105.066422</v>
      </c>
      <c r="J85" s="328">
        <f t="shared" si="13"/>
        <v>-30.636027560412614</v>
      </c>
      <c r="K85" s="113"/>
    </row>
    <row r="86" spans="1:11" s="321" customFormat="1">
      <c r="A86" s="92"/>
      <c r="B86" s="323"/>
      <c r="C86" s="324"/>
      <c r="D86" s="323"/>
      <c r="E86" s="323" t="s">
        <v>712</v>
      </c>
      <c r="F86" s="325"/>
      <c r="G86" s="326"/>
      <c r="H86" s="327"/>
      <c r="I86" s="327"/>
      <c r="J86" s="328"/>
      <c r="K86" s="113"/>
    </row>
    <row r="87" spans="1:11" s="321" customFormat="1" ht="30">
      <c r="A87" s="92"/>
      <c r="B87" s="323"/>
      <c r="C87" s="324"/>
      <c r="D87" s="323"/>
      <c r="E87" s="323"/>
      <c r="F87" s="325" t="s">
        <v>738</v>
      </c>
      <c r="G87" s="326" t="s">
        <v>739</v>
      </c>
      <c r="H87" s="327">
        <v>218.175005</v>
      </c>
      <c r="I87" s="327">
        <v>148.36000000000001</v>
      </c>
      <c r="J87" s="328">
        <f t="shared" ref="J87:J95" si="14">IF(AND(I87=0,H87&gt;0),"n.a.",IF(OR(I87=0,H87=0),"n.a.",IF((AND(I87&gt;0,H87&lt;0)),"n.a.",IF((I87/H87)*100-100&gt;100,"-o-",(I87/H87)*100-100))))</f>
        <v>-31.999543210735794</v>
      </c>
      <c r="K87" s="113"/>
    </row>
    <row r="88" spans="1:11" s="321" customFormat="1" ht="30">
      <c r="A88" s="92"/>
      <c r="B88" s="323"/>
      <c r="C88" s="324"/>
      <c r="D88" s="323"/>
      <c r="E88" s="323"/>
      <c r="F88" s="325" t="s">
        <v>740</v>
      </c>
      <c r="G88" s="326" t="s">
        <v>741</v>
      </c>
      <c r="H88" s="327">
        <v>0</v>
      </c>
      <c r="I88" s="327">
        <v>128.9</v>
      </c>
      <c r="J88" s="328" t="str">
        <f t="shared" si="14"/>
        <v>n.a.</v>
      </c>
      <c r="K88" s="113"/>
    </row>
    <row r="89" spans="1:11" s="321" customFormat="1" ht="30">
      <c r="A89" s="92"/>
      <c r="B89" s="323"/>
      <c r="C89" s="324"/>
      <c r="D89" s="323"/>
      <c r="E89" s="323"/>
      <c r="F89" s="325" t="s">
        <v>742</v>
      </c>
      <c r="G89" s="326" t="s">
        <v>158</v>
      </c>
      <c r="H89" s="327">
        <v>24.564533000000001</v>
      </c>
      <c r="I89" s="327">
        <v>62.551520579999995</v>
      </c>
      <c r="J89" s="328" t="str">
        <f t="shared" si="14"/>
        <v>-o-</v>
      </c>
      <c r="K89" s="113"/>
    </row>
    <row r="90" spans="1:11" s="321" customFormat="1" ht="30">
      <c r="A90" s="92"/>
      <c r="B90" s="323"/>
      <c r="C90" s="324"/>
      <c r="D90" s="323"/>
      <c r="E90" s="323"/>
      <c r="F90" s="325" t="s">
        <v>743</v>
      </c>
      <c r="G90" s="326" t="s">
        <v>162</v>
      </c>
      <c r="H90" s="327">
        <v>173.80507600000001</v>
      </c>
      <c r="I90" s="327">
        <v>188.41634389999999</v>
      </c>
      <c r="J90" s="328">
        <f t="shared" si="14"/>
        <v>8.4066980299240441</v>
      </c>
      <c r="K90" s="113"/>
    </row>
    <row r="91" spans="1:11" s="321" customFormat="1" ht="30">
      <c r="A91" s="92"/>
      <c r="B91" s="323"/>
      <c r="C91" s="324"/>
      <c r="D91" s="323"/>
      <c r="E91" s="323"/>
      <c r="F91" s="325" t="s">
        <v>744</v>
      </c>
      <c r="G91" s="326" t="s">
        <v>164</v>
      </c>
      <c r="H91" s="327">
        <v>75.715783999999999</v>
      </c>
      <c r="I91" s="327">
        <v>81.358380080000003</v>
      </c>
      <c r="J91" s="328">
        <f t="shared" si="14"/>
        <v>7.4523379167545869</v>
      </c>
      <c r="K91" s="113"/>
    </row>
    <row r="92" spans="1:11" s="321" customFormat="1">
      <c r="A92" s="92"/>
      <c r="B92" s="323"/>
      <c r="C92" s="324"/>
      <c r="D92" s="323"/>
      <c r="E92" s="323"/>
      <c r="F92" s="325" t="s">
        <v>745</v>
      </c>
      <c r="G92" s="326" t="s">
        <v>746</v>
      </c>
      <c r="H92" s="327">
        <v>667.46858299999997</v>
      </c>
      <c r="I92" s="327">
        <v>2598.1776230700002</v>
      </c>
      <c r="J92" s="328" t="str">
        <f t="shared" si="14"/>
        <v>-o-</v>
      </c>
      <c r="K92" s="113"/>
    </row>
    <row r="93" spans="1:11" s="321" customFormat="1">
      <c r="A93" s="92"/>
      <c r="B93" s="323"/>
      <c r="C93" s="324"/>
      <c r="D93" s="323"/>
      <c r="E93" s="323"/>
      <c r="F93" s="325" t="s">
        <v>747</v>
      </c>
      <c r="G93" s="326" t="s">
        <v>166</v>
      </c>
      <c r="H93" s="327">
        <v>77.821489</v>
      </c>
      <c r="I93" s="327">
        <v>83.770214010000032</v>
      </c>
      <c r="J93" s="328">
        <f t="shared" si="14"/>
        <v>7.6440647518322749</v>
      </c>
      <c r="K93" s="113"/>
    </row>
    <row r="94" spans="1:11" s="321" customFormat="1">
      <c r="A94" s="92"/>
      <c r="B94" s="323"/>
      <c r="C94" s="324"/>
      <c r="D94" s="323"/>
      <c r="E94" s="323"/>
      <c r="F94" s="325" t="s">
        <v>748</v>
      </c>
      <c r="G94" s="326" t="s">
        <v>749</v>
      </c>
      <c r="H94" s="327">
        <v>337.758486</v>
      </c>
      <c r="I94" s="327">
        <v>1135.1136690000001</v>
      </c>
      <c r="J94" s="328" t="str">
        <f t="shared" si="14"/>
        <v>-o-</v>
      </c>
      <c r="K94" s="113"/>
    </row>
    <row r="95" spans="1:11" s="321" customFormat="1" ht="30">
      <c r="A95" s="92"/>
      <c r="B95" s="323"/>
      <c r="C95" s="324"/>
      <c r="D95" s="323"/>
      <c r="E95" s="323"/>
      <c r="F95" s="325" t="s">
        <v>750</v>
      </c>
      <c r="G95" s="326" t="s">
        <v>168</v>
      </c>
      <c r="H95" s="327">
        <v>5813.397234</v>
      </c>
      <c r="I95" s="327">
        <v>60735.718934930002</v>
      </c>
      <c r="J95" s="328" t="str">
        <f t="shared" si="14"/>
        <v>-o-</v>
      </c>
      <c r="K95" s="113"/>
    </row>
    <row r="96" spans="1:11" s="321" customFormat="1">
      <c r="A96" s="92"/>
      <c r="B96" s="323"/>
      <c r="C96" s="343">
        <v>10</v>
      </c>
      <c r="D96" s="323" t="s">
        <v>616</v>
      </c>
      <c r="E96" s="323"/>
      <c r="F96" s="325"/>
      <c r="G96" s="326"/>
      <c r="H96" s="327"/>
      <c r="I96" s="327"/>
      <c r="J96" s="328"/>
      <c r="K96" s="113"/>
    </row>
    <row r="97" spans="1:11" s="321" customFormat="1">
      <c r="A97" s="92"/>
      <c r="B97" s="323"/>
      <c r="C97" s="324"/>
      <c r="D97" s="323"/>
      <c r="E97" s="323" t="s">
        <v>691</v>
      </c>
      <c r="F97" s="325"/>
      <c r="G97" s="326"/>
      <c r="H97" s="327"/>
      <c r="I97" s="327"/>
      <c r="J97" s="328"/>
      <c r="K97" s="113"/>
    </row>
    <row r="98" spans="1:11" s="321" customFormat="1">
      <c r="A98" s="92"/>
      <c r="B98" s="323"/>
      <c r="C98" s="324"/>
      <c r="D98" s="323"/>
      <c r="E98" s="323"/>
      <c r="F98" s="325">
        <v>0</v>
      </c>
      <c r="G98" s="326" t="s">
        <v>691</v>
      </c>
      <c r="H98" s="327">
        <v>2755.340076</v>
      </c>
      <c r="I98" s="327">
        <v>3237.1628165699981</v>
      </c>
      <c r="J98" s="328">
        <f t="shared" ref="J98" si="15">IF(AND(I98=0,H98&gt;0),"n.a.",IF(OR(I98=0,H98=0),"n.a.",IF((AND(I98&gt;0,H98&lt;0)),"n.a.",IF((I98/H98)*100-100&gt;100,"-o-",(I98/H98)*100-100))))</f>
        <v>17.486870124194368</v>
      </c>
      <c r="K98" s="113"/>
    </row>
    <row r="99" spans="1:11" s="321" customFormat="1">
      <c r="A99" s="92"/>
      <c r="B99" s="323"/>
      <c r="C99" s="324"/>
      <c r="D99" s="323"/>
      <c r="E99" s="323" t="s">
        <v>692</v>
      </c>
      <c r="F99" s="325"/>
      <c r="G99" s="326"/>
      <c r="H99" s="327"/>
      <c r="I99" s="327"/>
      <c r="J99" s="328"/>
      <c r="K99" s="113"/>
    </row>
    <row r="100" spans="1:11" s="321" customFormat="1">
      <c r="A100" s="92"/>
      <c r="B100" s="323"/>
      <c r="C100" s="324"/>
      <c r="D100" s="323"/>
      <c r="E100" s="323"/>
      <c r="F100" s="325" t="s">
        <v>715</v>
      </c>
      <c r="G100" s="326" t="s">
        <v>174</v>
      </c>
      <c r="H100" s="327">
        <v>79.339281999999997</v>
      </c>
      <c r="I100" s="327">
        <v>87.933107920000012</v>
      </c>
      <c r="J100" s="328">
        <f t="shared" ref="J100:J101" si="16">IF(AND(I100=0,H100&gt;0),"n.a.",IF(OR(I100=0,H100=0),"n.a.",IF((AND(I100&gt;0,H100&lt;0)),"n.a.",IF((I100/H100)*100-100&gt;100,"-o-",(I100/H100)*100-100))))</f>
        <v>10.831741482107219</v>
      </c>
      <c r="K100" s="113"/>
    </row>
    <row r="101" spans="1:11" s="321" customFormat="1">
      <c r="A101" s="92"/>
      <c r="B101" s="323"/>
      <c r="C101" s="324"/>
      <c r="D101" s="323"/>
      <c r="E101" s="323"/>
      <c r="F101" s="325" t="s">
        <v>717</v>
      </c>
      <c r="G101" s="326" t="s">
        <v>176</v>
      </c>
      <c r="H101" s="327">
        <v>4137.1749200000004</v>
      </c>
      <c r="I101" s="327">
        <v>3858.4732678299997</v>
      </c>
      <c r="J101" s="328">
        <f t="shared" si="16"/>
        <v>-6.736520876182837</v>
      </c>
      <c r="K101" s="113"/>
    </row>
    <row r="102" spans="1:11" s="321" customFormat="1">
      <c r="A102" s="92"/>
      <c r="B102" s="323"/>
      <c r="C102" s="324"/>
      <c r="D102" s="323"/>
      <c r="E102" s="323" t="s">
        <v>712</v>
      </c>
      <c r="F102" s="325"/>
      <c r="G102" s="326"/>
      <c r="H102" s="327"/>
      <c r="I102" s="327"/>
      <c r="J102" s="328"/>
      <c r="K102" s="113"/>
    </row>
    <row r="103" spans="1:11" s="321" customFormat="1">
      <c r="A103" s="92"/>
      <c r="B103" s="323"/>
      <c r="C103" s="324"/>
      <c r="D103" s="323"/>
      <c r="E103" s="323"/>
      <c r="F103" s="325" t="s">
        <v>751</v>
      </c>
      <c r="G103" s="326" t="s">
        <v>178</v>
      </c>
      <c r="H103" s="327">
        <v>212.81621100000001</v>
      </c>
      <c r="I103" s="327">
        <v>250.00384928000003</v>
      </c>
      <c r="J103" s="328">
        <f t="shared" ref="J103:J106" si="17">IF(AND(I103=0,H103&gt;0),"n.a.",IF(OR(I103=0,H103=0),"n.a.",IF((AND(I103&gt;0,H103&lt;0)),"n.a.",IF((I103/H103)*100-100&gt;100,"-o-",(I103/H103)*100-100))))</f>
        <v>17.47406276301011</v>
      </c>
      <c r="K103" s="113"/>
    </row>
    <row r="104" spans="1:11" s="321" customFormat="1">
      <c r="A104" s="92"/>
      <c r="B104" s="323"/>
      <c r="C104" s="324"/>
      <c r="D104" s="323"/>
      <c r="E104" s="323"/>
      <c r="F104" s="325" t="s">
        <v>752</v>
      </c>
      <c r="G104" s="326" t="s">
        <v>180</v>
      </c>
      <c r="H104" s="327">
        <v>1055.6917000000001</v>
      </c>
      <c r="I104" s="327">
        <v>1298.96850795</v>
      </c>
      <c r="J104" s="328">
        <f t="shared" si="17"/>
        <v>23.044304312518491</v>
      </c>
      <c r="K104" s="113"/>
    </row>
    <row r="105" spans="1:11" s="321" customFormat="1">
      <c r="A105" s="92"/>
      <c r="B105" s="323"/>
      <c r="C105" s="324"/>
      <c r="D105" s="323"/>
      <c r="E105" s="323"/>
      <c r="F105" s="325" t="s">
        <v>753</v>
      </c>
      <c r="G105" s="326" t="s">
        <v>182</v>
      </c>
      <c r="H105" s="327">
        <v>1118.3582449999999</v>
      </c>
      <c r="I105" s="327">
        <v>1203.0461358900025</v>
      </c>
      <c r="J105" s="328">
        <f t="shared" si="17"/>
        <v>7.5725190267634304</v>
      </c>
      <c r="K105" s="113"/>
    </row>
    <row r="106" spans="1:11" s="321" customFormat="1">
      <c r="A106" s="92"/>
      <c r="B106" s="323"/>
      <c r="C106" s="324"/>
      <c r="D106" s="323"/>
      <c r="E106" s="323"/>
      <c r="F106" s="325" t="s">
        <v>754</v>
      </c>
      <c r="G106" s="326" t="s">
        <v>184</v>
      </c>
      <c r="H106" s="327">
        <v>219.69991400000001</v>
      </c>
      <c r="I106" s="327">
        <v>533.06249361000005</v>
      </c>
      <c r="J106" s="328" t="str">
        <f t="shared" si="17"/>
        <v>-o-</v>
      </c>
      <c r="K106" s="113"/>
    </row>
    <row r="107" spans="1:11" s="321" customFormat="1">
      <c r="A107" s="92"/>
      <c r="B107" s="323"/>
      <c r="C107" s="343">
        <v>11</v>
      </c>
      <c r="D107" s="323" t="s">
        <v>617</v>
      </c>
      <c r="E107" s="323"/>
      <c r="F107" s="325"/>
      <c r="G107" s="326"/>
      <c r="H107" s="327"/>
      <c r="I107" s="327"/>
      <c r="J107" s="328"/>
      <c r="K107" s="113"/>
    </row>
    <row r="108" spans="1:11" s="321" customFormat="1">
      <c r="A108" s="92"/>
      <c r="B108" s="323"/>
      <c r="C108" s="324"/>
      <c r="D108" s="323"/>
      <c r="E108" s="323" t="s">
        <v>691</v>
      </c>
      <c r="F108" s="325"/>
      <c r="G108" s="326"/>
      <c r="H108" s="327"/>
      <c r="I108" s="327"/>
      <c r="J108" s="328"/>
      <c r="K108" s="113"/>
    </row>
    <row r="109" spans="1:11" s="321" customFormat="1">
      <c r="A109" s="92"/>
      <c r="B109" s="323"/>
      <c r="C109" s="324"/>
      <c r="D109" s="323"/>
      <c r="E109" s="323"/>
      <c r="F109" s="325">
        <v>0</v>
      </c>
      <c r="G109" s="326" t="s">
        <v>691</v>
      </c>
      <c r="H109" s="327">
        <v>178744.008321</v>
      </c>
      <c r="I109" s="327">
        <v>209852.02315771012</v>
      </c>
      <c r="J109" s="328">
        <f t="shared" ref="J109" si="18">IF(AND(I109=0,H109&gt;0),"n.a.",IF(OR(I109=0,H109=0),"n.a.",IF((AND(I109&gt;0,H109&lt;0)),"n.a.",IF((I109/H109)*100-100&gt;100,"-o-",(I109/H109)*100-100))))</f>
        <v>17.403668592260928</v>
      </c>
      <c r="K109" s="113"/>
    </row>
    <row r="110" spans="1:11" s="321" customFormat="1">
      <c r="A110" s="92"/>
      <c r="B110" s="323"/>
      <c r="C110" s="324"/>
      <c r="D110" s="323"/>
      <c r="E110" s="323" t="s">
        <v>692</v>
      </c>
      <c r="F110" s="325"/>
      <c r="G110" s="326"/>
      <c r="H110" s="327"/>
      <c r="I110" s="327"/>
      <c r="J110" s="328"/>
      <c r="K110" s="113"/>
    </row>
    <row r="111" spans="1:11" s="321" customFormat="1">
      <c r="A111" s="92"/>
      <c r="B111" s="323"/>
      <c r="C111" s="324"/>
      <c r="D111" s="323"/>
      <c r="E111" s="323"/>
      <c r="F111" s="325" t="s">
        <v>693</v>
      </c>
      <c r="G111" s="326" t="s">
        <v>190</v>
      </c>
      <c r="H111" s="327">
        <v>826.42552699999999</v>
      </c>
      <c r="I111" s="327">
        <v>962.82237749999967</v>
      </c>
      <c r="J111" s="328">
        <f t="shared" ref="J111:J115" si="19">IF(AND(I111=0,H111&gt;0),"n.a.",IF(OR(I111=0,H111=0),"n.a.",IF((AND(I111&gt;0,H111&lt;0)),"n.a.",IF((I111/H111)*100-100&gt;100,"-o-",(I111/H111)*100-100))))</f>
        <v>16.504433375277344</v>
      </c>
      <c r="K111" s="113"/>
    </row>
    <row r="112" spans="1:11" s="321" customFormat="1">
      <c r="A112" s="92"/>
      <c r="B112" s="323"/>
      <c r="C112" s="324"/>
      <c r="D112" s="323"/>
      <c r="E112" s="323"/>
      <c r="F112" s="325" t="s">
        <v>755</v>
      </c>
      <c r="G112" s="326" t="s">
        <v>194</v>
      </c>
      <c r="H112" s="327">
        <v>579.51364699999999</v>
      </c>
      <c r="I112" s="327">
        <v>642.10231222999971</v>
      </c>
      <c r="J112" s="328">
        <f t="shared" si="19"/>
        <v>10.800205578247528</v>
      </c>
      <c r="K112" s="113"/>
    </row>
    <row r="113" spans="1:11" s="321" customFormat="1" ht="30">
      <c r="A113" s="92"/>
      <c r="B113" s="323"/>
      <c r="C113" s="324"/>
      <c r="D113" s="323"/>
      <c r="E113" s="323"/>
      <c r="F113" s="325" t="s">
        <v>699</v>
      </c>
      <c r="G113" s="326" t="s">
        <v>200</v>
      </c>
      <c r="H113" s="327">
        <v>926.40284599999995</v>
      </c>
      <c r="I113" s="327">
        <v>1038.6475764299998</v>
      </c>
      <c r="J113" s="328">
        <f t="shared" si="19"/>
        <v>12.116190155788871</v>
      </c>
      <c r="K113" s="113"/>
    </row>
    <row r="114" spans="1:11" s="321" customFormat="1">
      <c r="A114" s="92"/>
      <c r="B114" s="323"/>
      <c r="C114" s="324"/>
      <c r="D114" s="323"/>
      <c r="E114" s="323"/>
      <c r="F114" s="325" t="s">
        <v>701</v>
      </c>
      <c r="G114" s="326" t="s">
        <v>202</v>
      </c>
      <c r="H114" s="327">
        <v>15981.692150999999</v>
      </c>
      <c r="I114" s="327">
        <v>18741.334819920001</v>
      </c>
      <c r="J114" s="328">
        <f t="shared" si="19"/>
        <v>17.26752488313528</v>
      </c>
      <c r="K114" s="113"/>
    </row>
    <row r="115" spans="1:11" s="321" customFormat="1">
      <c r="A115" s="92"/>
      <c r="B115" s="323"/>
      <c r="C115" s="324"/>
      <c r="D115" s="323"/>
      <c r="E115" s="323"/>
      <c r="F115" s="325" t="s">
        <v>702</v>
      </c>
      <c r="G115" s="326" t="s">
        <v>204</v>
      </c>
      <c r="H115" s="327">
        <v>151.54271399999999</v>
      </c>
      <c r="I115" s="327">
        <v>88.881080139999995</v>
      </c>
      <c r="J115" s="328">
        <f t="shared" si="19"/>
        <v>-41.349156423317055</v>
      </c>
      <c r="K115" s="113"/>
    </row>
    <row r="116" spans="1:11" s="321" customFormat="1">
      <c r="A116" s="92"/>
      <c r="B116" s="323"/>
      <c r="C116" s="324"/>
      <c r="D116" s="323"/>
      <c r="E116" s="323" t="s">
        <v>712</v>
      </c>
      <c r="F116" s="325"/>
      <c r="G116" s="326"/>
      <c r="H116" s="327"/>
      <c r="I116" s="327"/>
      <c r="J116" s="328"/>
      <c r="K116" s="113"/>
    </row>
    <row r="117" spans="1:11" s="321" customFormat="1">
      <c r="A117" s="92"/>
      <c r="B117" s="323"/>
      <c r="C117" s="324"/>
      <c r="D117" s="323"/>
      <c r="E117" s="323"/>
      <c r="F117" s="325" t="s">
        <v>756</v>
      </c>
      <c r="G117" s="326" t="s">
        <v>206</v>
      </c>
      <c r="H117" s="327">
        <v>156.924935</v>
      </c>
      <c r="I117" s="327">
        <v>294.01148201000001</v>
      </c>
      <c r="J117" s="328">
        <f t="shared" ref="J117:J128" si="20">IF(AND(I117=0,H117&gt;0),"n.a.",IF(OR(I117=0,H117=0),"n.a.",IF((AND(I117&gt;0,H117&lt;0)),"n.a.",IF((I117/H117)*100-100&gt;100,"-o-",(I117/H117)*100-100))))</f>
        <v>87.358039695858395</v>
      </c>
      <c r="K117" s="113"/>
    </row>
    <row r="118" spans="1:11" s="321" customFormat="1" ht="30">
      <c r="A118" s="92"/>
      <c r="B118" s="323"/>
      <c r="C118" s="324"/>
      <c r="D118" s="323"/>
      <c r="E118" s="323"/>
      <c r="F118" s="325" t="s">
        <v>757</v>
      </c>
      <c r="G118" s="326" t="s">
        <v>214</v>
      </c>
      <c r="H118" s="327">
        <v>2260.267366</v>
      </c>
      <c r="I118" s="327">
        <v>3022.4401783900007</v>
      </c>
      <c r="J118" s="328">
        <f t="shared" si="20"/>
        <v>33.720471474081393</v>
      </c>
      <c r="K118" s="113"/>
    </row>
    <row r="119" spans="1:11" s="321" customFormat="1">
      <c r="A119" s="92"/>
      <c r="B119" s="323"/>
      <c r="C119" s="324"/>
      <c r="D119" s="323"/>
      <c r="E119" s="323"/>
      <c r="F119" s="325" t="s">
        <v>758</v>
      </c>
      <c r="G119" s="326" t="s">
        <v>218</v>
      </c>
      <c r="H119" s="327">
        <v>1463.3038799999999</v>
      </c>
      <c r="I119" s="327">
        <v>1537.2413112199993</v>
      </c>
      <c r="J119" s="328">
        <f t="shared" si="20"/>
        <v>5.0527735373734828</v>
      </c>
      <c r="K119" s="113"/>
    </row>
    <row r="120" spans="1:11" s="321" customFormat="1" ht="30">
      <c r="A120" s="92"/>
      <c r="B120" s="323"/>
      <c r="C120" s="324"/>
      <c r="D120" s="323"/>
      <c r="E120" s="323"/>
      <c r="F120" s="325" t="s">
        <v>759</v>
      </c>
      <c r="G120" s="326" t="s">
        <v>220</v>
      </c>
      <c r="H120" s="327">
        <v>233.797763</v>
      </c>
      <c r="I120" s="327">
        <v>260.08744092999996</v>
      </c>
      <c r="J120" s="328">
        <f t="shared" si="20"/>
        <v>11.244623384185218</v>
      </c>
      <c r="K120" s="113"/>
    </row>
    <row r="121" spans="1:11" s="321" customFormat="1">
      <c r="A121" s="92"/>
      <c r="B121" s="323"/>
      <c r="C121" s="324"/>
      <c r="D121" s="323"/>
      <c r="E121" s="323"/>
      <c r="F121" s="325" t="s">
        <v>760</v>
      </c>
      <c r="G121" s="326" t="s">
        <v>224</v>
      </c>
      <c r="H121" s="327">
        <v>2507.0255379999999</v>
      </c>
      <c r="I121" s="327">
        <v>2375.6856162399999</v>
      </c>
      <c r="J121" s="328">
        <f t="shared" si="20"/>
        <v>-5.2388745056333761</v>
      </c>
      <c r="K121" s="113"/>
    </row>
    <row r="122" spans="1:11" s="321" customFormat="1">
      <c r="A122" s="92"/>
      <c r="B122" s="323"/>
      <c r="C122" s="324"/>
      <c r="D122" s="323"/>
      <c r="E122" s="323"/>
      <c r="F122" s="325" t="s">
        <v>761</v>
      </c>
      <c r="G122" s="326" t="s">
        <v>228</v>
      </c>
      <c r="H122" s="327">
        <v>582.386439</v>
      </c>
      <c r="I122" s="327">
        <v>735.64076639999996</v>
      </c>
      <c r="J122" s="328">
        <f t="shared" si="20"/>
        <v>26.314885982432699</v>
      </c>
      <c r="K122" s="113"/>
    </row>
    <row r="123" spans="1:11" s="321" customFormat="1" ht="45">
      <c r="A123" s="92"/>
      <c r="B123" s="323"/>
      <c r="C123" s="324"/>
      <c r="D123" s="323"/>
      <c r="E123" s="323"/>
      <c r="F123" s="325" t="s">
        <v>762</v>
      </c>
      <c r="G123" s="326" t="s">
        <v>230</v>
      </c>
      <c r="H123" s="327">
        <v>84.412874000000002</v>
      </c>
      <c r="I123" s="327">
        <v>92.024443269999978</v>
      </c>
      <c r="J123" s="328">
        <f t="shared" si="20"/>
        <v>9.017071578441886</v>
      </c>
      <c r="K123" s="113"/>
    </row>
    <row r="124" spans="1:11" s="321" customFormat="1">
      <c r="A124" s="92"/>
      <c r="B124" s="323"/>
      <c r="C124" s="324"/>
      <c r="D124" s="323"/>
      <c r="E124" s="323"/>
      <c r="F124" s="325" t="s">
        <v>763</v>
      </c>
      <c r="G124" s="326" t="s">
        <v>232</v>
      </c>
      <c r="H124" s="327">
        <v>2535.5803930000002</v>
      </c>
      <c r="I124" s="327">
        <v>3133.0100697499997</v>
      </c>
      <c r="J124" s="328">
        <f t="shared" si="20"/>
        <v>23.561851101204638</v>
      </c>
      <c r="K124" s="113"/>
    </row>
    <row r="125" spans="1:11" s="321" customFormat="1" ht="30">
      <c r="A125" s="92"/>
      <c r="B125" s="323"/>
      <c r="C125" s="324"/>
      <c r="D125" s="323"/>
      <c r="E125" s="323"/>
      <c r="F125" s="325" t="s">
        <v>764</v>
      </c>
      <c r="G125" s="326" t="s">
        <v>234</v>
      </c>
      <c r="H125" s="327">
        <v>1371.35383</v>
      </c>
      <c r="I125" s="327">
        <v>1551.6687293800001</v>
      </c>
      <c r="J125" s="328">
        <f t="shared" si="20"/>
        <v>13.148678002379597</v>
      </c>
      <c r="K125" s="113"/>
    </row>
    <row r="126" spans="1:11" s="321" customFormat="1">
      <c r="A126" s="92"/>
      <c r="B126" s="323"/>
      <c r="C126" s="324"/>
      <c r="D126" s="323"/>
      <c r="E126" s="323"/>
      <c r="F126" s="325" t="s">
        <v>765</v>
      </c>
      <c r="G126" s="326" t="s">
        <v>236</v>
      </c>
      <c r="H126" s="327">
        <v>177.98200900000001</v>
      </c>
      <c r="I126" s="327">
        <v>240.52092302000005</v>
      </c>
      <c r="J126" s="328">
        <f t="shared" si="20"/>
        <v>35.137772840849351</v>
      </c>
      <c r="K126" s="113"/>
    </row>
    <row r="127" spans="1:11" s="321" customFormat="1" ht="30">
      <c r="A127" s="92"/>
      <c r="B127" s="323"/>
      <c r="C127" s="324"/>
      <c r="D127" s="323"/>
      <c r="E127" s="323"/>
      <c r="F127" s="325" t="s">
        <v>766</v>
      </c>
      <c r="G127" s="326" t="s">
        <v>238</v>
      </c>
      <c r="H127" s="327">
        <v>41.846069</v>
      </c>
      <c r="I127" s="327">
        <v>155.61590123000005</v>
      </c>
      <c r="J127" s="328" t="str">
        <f t="shared" si="20"/>
        <v>-o-</v>
      </c>
      <c r="K127" s="113"/>
    </row>
    <row r="128" spans="1:11" s="321" customFormat="1">
      <c r="A128" s="92"/>
      <c r="B128" s="323"/>
      <c r="C128" s="324"/>
      <c r="D128" s="323"/>
      <c r="E128" s="323"/>
      <c r="F128" s="325" t="s">
        <v>767</v>
      </c>
      <c r="G128" s="326" t="s">
        <v>240</v>
      </c>
      <c r="H128" s="327">
        <v>971.62886000000003</v>
      </c>
      <c r="I128" s="327">
        <v>1080.5193665499999</v>
      </c>
      <c r="J128" s="328">
        <f t="shared" si="20"/>
        <v>11.207006196789976</v>
      </c>
      <c r="K128" s="113"/>
    </row>
    <row r="129" spans="1:11" s="321" customFormat="1">
      <c r="A129" s="92"/>
      <c r="B129" s="323"/>
      <c r="C129" s="343">
        <v>12</v>
      </c>
      <c r="D129" s="323" t="s">
        <v>618</v>
      </c>
      <c r="E129" s="323"/>
      <c r="F129" s="325"/>
      <c r="G129" s="326"/>
      <c r="H129" s="327"/>
      <c r="I129" s="327"/>
      <c r="J129" s="328"/>
      <c r="K129" s="113"/>
    </row>
    <row r="130" spans="1:11" s="321" customFormat="1">
      <c r="A130" s="92"/>
      <c r="B130" s="323"/>
      <c r="C130" s="324"/>
      <c r="D130" s="323"/>
      <c r="E130" s="323" t="s">
        <v>692</v>
      </c>
      <c r="F130" s="325"/>
      <c r="G130" s="326"/>
      <c r="H130" s="327"/>
      <c r="I130" s="327"/>
      <c r="J130" s="328"/>
      <c r="K130" s="113"/>
    </row>
    <row r="131" spans="1:11" s="321" customFormat="1" ht="30">
      <c r="A131" s="92"/>
      <c r="B131" s="323"/>
      <c r="C131" s="324"/>
      <c r="D131" s="323"/>
      <c r="E131" s="323"/>
      <c r="F131" s="325" t="s">
        <v>717</v>
      </c>
      <c r="G131" s="326" t="s">
        <v>246</v>
      </c>
      <c r="H131" s="327">
        <v>64.370554999999996</v>
      </c>
      <c r="I131" s="327">
        <v>73.74838978999999</v>
      </c>
      <c r="J131" s="328">
        <f t="shared" ref="J131:J139" si="21">IF(AND(I131=0,H131&gt;0),"n.a.",IF(OR(I131=0,H131=0),"n.a.",IF((AND(I131&gt;0,H131&lt;0)),"n.a.",IF((I131/H131)*100-100&gt;100,"-o-",(I131/H131)*100-100))))</f>
        <v>14.568516288231464</v>
      </c>
      <c r="K131" s="113"/>
    </row>
    <row r="132" spans="1:11" s="321" customFormat="1" ht="30">
      <c r="A132" s="92"/>
      <c r="B132" s="323"/>
      <c r="C132" s="324"/>
      <c r="D132" s="323"/>
      <c r="E132" s="323"/>
      <c r="F132" s="325" t="s">
        <v>698</v>
      </c>
      <c r="G132" s="326" t="s">
        <v>250</v>
      </c>
      <c r="H132" s="327">
        <v>377.89858400000003</v>
      </c>
      <c r="I132" s="327">
        <v>313.24835781000002</v>
      </c>
      <c r="J132" s="328">
        <f t="shared" si="21"/>
        <v>-17.107824407725218</v>
      </c>
      <c r="K132" s="113"/>
    </row>
    <row r="133" spans="1:11" s="321" customFormat="1">
      <c r="A133" s="92"/>
      <c r="B133" s="323"/>
      <c r="C133" s="324"/>
      <c r="D133" s="323"/>
      <c r="E133" s="323"/>
      <c r="F133" s="325" t="s">
        <v>702</v>
      </c>
      <c r="G133" s="326" t="s">
        <v>256</v>
      </c>
      <c r="H133" s="327">
        <v>986.37368200000003</v>
      </c>
      <c r="I133" s="327">
        <v>1077.9984806800001</v>
      </c>
      <c r="J133" s="328">
        <f t="shared" si="21"/>
        <v>9.2890554920543877</v>
      </c>
      <c r="K133" s="113"/>
    </row>
    <row r="134" spans="1:11" s="321" customFormat="1" ht="30">
      <c r="A134" s="92"/>
      <c r="B134" s="323"/>
      <c r="C134" s="324"/>
      <c r="D134" s="323"/>
      <c r="E134" s="323"/>
      <c r="F134" s="325" t="s">
        <v>703</v>
      </c>
      <c r="G134" s="326" t="s">
        <v>258</v>
      </c>
      <c r="H134" s="327">
        <v>864.77588900000001</v>
      </c>
      <c r="I134" s="327">
        <v>1173.7373365500002</v>
      </c>
      <c r="J134" s="328">
        <f t="shared" si="21"/>
        <v>35.727342942837339</v>
      </c>
      <c r="K134" s="113"/>
    </row>
    <row r="135" spans="1:11" s="321" customFormat="1" ht="30">
      <c r="A135" s="92"/>
      <c r="B135" s="323"/>
      <c r="C135" s="324"/>
      <c r="D135" s="323"/>
      <c r="E135" s="323"/>
      <c r="F135" s="325" t="s">
        <v>707</v>
      </c>
      <c r="G135" s="326" t="s">
        <v>262</v>
      </c>
      <c r="H135" s="327">
        <v>2071.0792590000001</v>
      </c>
      <c r="I135" s="327">
        <v>3607.8899676199999</v>
      </c>
      <c r="J135" s="328">
        <f t="shared" si="21"/>
        <v>74.203374976679243</v>
      </c>
      <c r="K135" s="113"/>
    </row>
    <row r="136" spans="1:11" s="321" customFormat="1" ht="30">
      <c r="A136" s="92"/>
      <c r="B136" s="323"/>
      <c r="C136" s="324"/>
      <c r="D136" s="323"/>
      <c r="E136" s="323"/>
      <c r="F136" s="325" t="s">
        <v>768</v>
      </c>
      <c r="G136" s="326" t="s">
        <v>264</v>
      </c>
      <c r="H136" s="327">
        <v>690.75529400000005</v>
      </c>
      <c r="I136" s="327">
        <v>1420.4957969100001</v>
      </c>
      <c r="J136" s="328" t="str">
        <f t="shared" si="21"/>
        <v>-o-</v>
      </c>
      <c r="K136" s="113"/>
    </row>
    <row r="137" spans="1:11" s="321" customFormat="1">
      <c r="A137" s="92"/>
      <c r="B137" s="323"/>
      <c r="C137" s="324"/>
      <c r="D137" s="323"/>
      <c r="E137" s="323"/>
      <c r="F137" s="325" t="s">
        <v>708</v>
      </c>
      <c r="G137" s="326" t="s">
        <v>266</v>
      </c>
      <c r="H137" s="327">
        <v>40.978980999999997</v>
      </c>
      <c r="I137" s="327">
        <v>36.53691844999998</v>
      </c>
      <c r="J137" s="328">
        <f t="shared" si="21"/>
        <v>-10.839856047177008</v>
      </c>
      <c r="K137" s="113"/>
    </row>
    <row r="138" spans="1:11" s="321" customFormat="1">
      <c r="A138" s="92"/>
      <c r="B138" s="323"/>
      <c r="C138" s="324"/>
      <c r="D138" s="323"/>
      <c r="E138" s="323"/>
      <c r="F138" s="325" t="s">
        <v>709</v>
      </c>
      <c r="G138" s="326" t="s">
        <v>270</v>
      </c>
      <c r="H138" s="327">
        <v>41.877347</v>
      </c>
      <c r="I138" s="327">
        <v>35.014868469999982</v>
      </c>
      <c r="J138" s="328">
        <f t="shared" si="21"/>
        <v>-16.387089970145468</v>
      </c>
      <c r="K138" s="113"/>
    </row>
    <row r="139" spans="1:11" s="321" customFormat="1">
      <c r="A139" s="92"/>
      <c r="B139" s="323"/>
      <c r="C139" s="324"/>
      <c r="D139" s="323"/>
      <c r="E139" s="323"/>
      <c r="F139" s="325" t="s">
        <v>769</v>
      </c>
      <c r="G139" s="326" t="s">
        <v>272</v>
      </c>
      <c r="H139" s="327">
        <v>719.29191200000002</v>
      </c>
      <c r="I139" s="327">
        <v>655.93195671000001</v>
      </c>
      <c r="J139" s="328">
        <f t="shared" si="21"/>
        <v>-8.8086567126588307</v>
      </c>
      <c r="K139" s="113"/>
    </row>
    <row r="140" spans="1:11" s="321" customFormat="1">
      <c r="A140" s="92"/>
      <c r="B140" s="323"/>
      <c r="C140" s="324"/>
      <c r="D140" s="323"/>
      <c r="E140" s="323" t="s">
        <v>712</v>
      </c>
      <c r="F140" s="325"/>
      <c r="G140" s="326"/>
      <c r="H140" s="327"/>
      <c r="I140" s="327"/>
      <c r="J140" s="328"/>
      <c r="K140" s="113"/>
    </row>
    <row r="141" spans="1:11" s="321" customFormat="1">
      <c r="A141" s="92"/>
      <c r="B141" s="323"/>
      <c r="C141" s="324"/>
      <c r="D141" s="323"/>
      <c r="E141" s="323"/>
      <c r="F141" s="325" t="s">
        <v>770</v>
      </c>
      <c r="G141" s="326" t="s">
        <v>274</v>
      </c>
      <c r="H141" s="327">
        <v>1302.6966629999999</v>
      </c>
      <c r="I141" s="327">
        <v>1386.4417090800002</v>
      </c>
      <c r="J141" s="328">
        <f t="shared" ref="J141:J154" si="22">IF(AND(I141=0,H141&gt;0),"n.a.",IF(OR(I141=0,H141=0),"n.a.",IF((AND(I141&gt;0,H141&lt;0)),"n.a.",IF((I141/H141)*100-100&gt;100,"-o-",(I141/H141)*100-100))))</f>
        <v>6.4285914333381839</v>
      </c>
      <c r="K141" s="113"/>
    </row>
    <row r="142" spans="1:11" s="321" customFormat="1">
      <c r="A142" s="92"/>
      <c r="B142" s="323"/>
      <c r="C142" s="324"/>
      <c r="D142" s="323"/>
      <c r="E142" s="323"/>
      <c r="F142" s="325" t="s">
        <v>771</v>
      </c>
      <c r="G142" s="326" t="s">
        <v>280</v>
      </c>
      <c r="H142" s="327">
        <v>1324.2773850000001</v>
      </c>
      <c r="I142" s="327">
        <v>1488.6136425500001</v>
      </c>
      <c r="J142" s="328">
        <f t="shared" si="22"/>
        <v>12.409504187825434</v>
      </c>
      <c r="K142" s="113"/>
    </row>
    <row r="143" spans="1:11" s="321" customFormat="1">
      <c r="A143" s="92"/>
      <c r="B143" s="323"/>
      <c r="C143" s="324"/>
      <c r="D143" s="323"/>
      <c r="E143" s="323"/>
      <c r="F143" s="325" t="s">
        <v>772</v>
      </c>
      <c r="G143" s="326" t="s">
        <v>282</v>
      </c>
      <c r="H143" s="327">
        <v>1070.387256</v>
      </c>
      <c r="I143" s="327">
        <v>1130.1789430900001</v>
      </c>
      <c r="J143" s="328">
        <f t="shared" si="22"/>
        <v>5.5859864506832508</v>
      </c>
      <c r="K143" s="113"/>
    </row>
    <row r="144" spans="1:11" s="321" customFormat="1">
      <c r="A144" s="92"/>
      <c r="B144" s="323"/>
      <c r="C144" s="324"/>
      <c r="D144" s="323"/>
      <c r="E144" s="323"/>
      <c r="F144" s="325" t="s">
        <v>773</v>
      </c>
      <c r="G144" s="326" t="s">
        <v>284</v>
      </c>
      <c r="H144" s="327">
        <v>2949.8010720000002</v>
      </c>
      <c r="I144" s="327">
        <v>3144.5706243100008</v>
      </c>
      <c r="J144" s="328">
        <f t="shared" si="22"/>
        <v>6.6028029536901727</v>
      </c>
      <c r="K144" s="113"/>
    </row>
    <row r="145" spans="1:11" s="321" customFormat="1">
      <c r="A145" s="92"/>
      <c r="B145" s="323"/>
      <c r="C145" s="324"/>
      <c r="D145" s="323"/>
      <c r="E145" s="323"/>
      <c r="F145" s="325" t="s">
        <v>774</v>
      </c>
      <c r="G145" s="326" t="s">
        <v>286</v>
      </c>
      <c r="H145" s="327">
        <v>1471.6175009999999</v>
      </c>
      <c r="I145" s="327">
        <v>1551.7552868100004</v>
      </c>
      <c r="J145" s="328">
        <f t="shared" si="22"/>
        <v>5.4455580852731629</v>
      </c>
      <c r="K145" s="113"/>
    </row>
    <row r="146" spans="1:11" s="321" customFormat="1" ht="30">
      <c r="A146" s="92"/>
      <c r="B146" s="323"/>
      <c r="C146" s="324"/>
      <c r="D146" s="323"/>
      <c r="E146" s="323"/>
      <c r="F146" s="325" t="s">
        <v>775</v>
      </c>
      <c r="G146" s="326" t="s">
        <v>292</v>
      </c>
      <c r="H146" s="327">
        <v>873.69566399999997</v>
      </c>
      <c r="I146" s="327">
        <v>990.86454391999973</v>
      </c>
      <c r="J146" s="328">
        <f t="shared" si="22"/>
        <v>13.410720087996197</v>
      </c>
      <c r="K146" s="113"/>
    </row>
    <row r="147" spans="1:11" s="321" customFormat="1">
      <c r="A147" s="92"/>
      <c r="B147" s="323"/>
      <c r="C147" s="324"/>
      <c r="D147" s="323"/>
      <c r="E147" s="323"/>
      <c r="F147" s="325" t="s">
        <v>776</v>
      </c>
      <c r="G147" s="326" t="s">
        <v>298</v>
      </c>
      <c r="H147" s="327">
        <v>1243.1075390000001</v>
      </c>
      <c r="I147" s="327">
        <v>1378.3045863999996</v>
      </c>
      <c r="J147" s="328">
        <f t="shared" si="22"/>
        <v>10.875732240249846</v>
      </c>
      <c r="K147" s="113"/>
    </row>
    <row r="148" spans="1:11" s="321" customFormat="1">
      <c r="A148" s="92"/>
      <c r="B148" s="323"/>
      <c r="C148" s="324"/>
      <c r="D148" s="323"/>
      <c r="E148" s="323"/>
      <c r="F148" s="325" t="s">
        <v>777</v>
      </c>
      <c r="G148" s="326" t="s">
        <v>300</v>
      </c>
      <c r="H148" s="327">
        <v>1102.1932810000001</v>
      </c>
      <c r="I148" s="327">
        <v>1235.52944129</v>
      </c>
      <c r="J148" s="328">
        <f t="shared" si="22"/>
        <v>12.097348313448848</v>
      </c>
      <c r="K148" s="113"/>
    </row>
    <row r="149" spans="1:11" s="321" customFormat="1">
      <c r="A149" s="92"/>
      <c r="B149" s="323"/>
      <c r="C149" s="324"/>
      <c r="D149" s="323"/>
      <c r="E149" s="323"/>
      <c r="F149" s="325" t="s">
        <v>778</v>
      </c>
      <c r="G149" s="326" t="s">
        <v>304</v>
      </c>
      <c r="H149" s="327">
        <v>51.323816999999998</v>
      </c>
      <c r="I149" s="327">
        <v>65.624332289999984</v>
      </c>
      <c r="J149" s="328">
        <f t="shared" si="22"/>
        <v>27.863312056466867</v>
      </c>
      <c r="K149" s="113"/>
    </row>
    <row r="150" spans="1:11" s="321" customFormat="1" ht="30">
      <c r="A150" s="92"/>
      <c r="B150" s="323"/>
      <c r="C150" s="324"/>
      <c r="D150" s="323"/>
      <c r="E150" s="323"/>
      <c r="F150" s="325" t="s">
        <v>779</v>
      </c>
      <c r="G150" s="326" t="s">
        <v>306</v>
      </c>
      <c r="H150" s="327">
        <v>1413.0639799999999</v>
      </c>
      <c r="I150" s="327">
        <v>1582.2752257300001</v>
      </c>
      <c r="J150" s="328">
        <f t="shared" si="22"/>
        <v>11.974775956712193</v>
      </c>
      <c r="K150" s="113"/>
    </row>
    <row r="151" spans="1:11" s="321" customFormat="1" ht="30">
      <c r="A151" s="92"/>
      <c r="B151" s="323"/>
      <c r="C151" s="324"/>
      <c r="D151" s="323"/>
      <c r="E151" s="323"/>
      <c r="F151" s="325" t="s">
        <v>780</v>
      </c>
      <c r="G151" s="326" t="s">
        <v>310</v>
      </c>
      <c r="H151" s="327">
        <v>797.58482000000004</v>
      </c>
      <c r="I151" s="327">
        <v>841.25981154999999</v>
      </c>
      <c r="J151" s="328">
        <f t="shared" si="22"/>
        <v>5.4759055657553688</v>
      </c>
      <c r="K151" s="113"/>
    </row>
    <row r="152" spans="1:11" s="321" customFormat="1">
      <c r="A152" s="92"/>
      <c r="B152" s="323"/>
      <c r="C152" s="324"/>
      <c r="D152" s="323"/>
      <c r="E152" s="323"/>
      <c r="F152" s="325" t="s">
        <v>781</v>
      </c>
      <c r="G152" s="326" t="s">
        <v>312</v>
      </c>
      <c r="H152" s="327">
        <v>1572.0919409999999</v>
      </c>
      <c r="I152" s="327">
        <v>1724.0412520699999</v>
      </c>
      <c r="J152" s="328">
        <f t="shared" si="22"/>
        <v>9.6654214112531918</v>
      </c>
      <c r="K152" s="113"/>
    </row>
    <row r="153" spans="1:11" s="321" customFormat="1">
      <c r="A153" s="92"/>
      <c r="B153" s="323"/>
      <c r="C153" s="324"/>
      <c r="D153" s="323"/>
      <c r="E153" s="323"/>
      <c r="F153" s="325" t="s">
        <v>782</v>
      </c>
      <c r="G153" s="326" t="s">
        <v>318</v>
      </c>
      <c r="H153" s="327">
        <v>406.62905699999999</v>
      </c>
      <c r="I153" s="327">
        <v>508.93967461000011</v>
      </c>
      <c r="J153" s="328">
        <f t="shared" si="22"/>
        <v>25.160675522015168</v>
      </c>
      <c r="K153" s="113"/>
    </row>
    <row r="154" spans="1:11" s="321" customFormat="1" ht="30">
      <c r="A154" s="92"/>
      <c r="B154" s="323"/>
      <c r="C154" s="324"/>
      <c r="D154" s="323"/>
      <c r="E154" s="323"/>
      <c r="F154" s="325" t="s">
        <v>783</v>
      </c>
      <c r="G154" s="326" t="s">
        <v>320</v>
      </c>
      <c r="H154" s="327">
        <v>2289.8054750000001</v>
      </c>
      <c r="I154" s="327">
        <v>2430.61216681</v>
      </c>
      <c r="J154" s="328">
        <f t="shared" si="22"/>
        <v>6.1492861881640835</v>
      </c>
      <c r="K154" s="113"/>
    </row>
    <row r="155" spans="1:11" s="321" customFormat="1">
      <c r="A155" s="92"/>
      <c r="B155" s="323"/>
      <c r="C155" s="343">
        <v>13</v>
      </c>
      <c r="D155" s="323" t="s">
        <v>619</v>
      </c>
      <c r="E155" s="323"/>
      <c r="F155" s="325"/>
      <c r="G155" s="326"/>
      <c r="H155" s="327"/>
      <c r="I155" s="327"/>
      <c r="J155" s="328"/>
      <c r="K155" s="113"/>
    </row>
    <row r="156" spans="1:11" s="321" customFormat="1">
      <c r="A156" s="92"/>
      <c r="B156" s="323"/>
      <c r="C156" s="324"/>
      <c r="D156" s="323"/>
      <c r="E156" s="323" t="s">
        <v>691</v>
      </c>
      <c r="F156" s="325"/>
      <c r="G156" s="326"/>
      <c r="H156" s="327"/>
      <c r="I156" s="327"/>
      <c r="J156" s="328"/>
      <c r="K156" s="113"/>
    </row>
    <row r="157" spans="1:11" s="321" customFormat="1">
      <c r="A157" s="92"/>
      <c r="B157" s="323"/>
      <c r="C157" s="324"/>
      <c r="D157" s="323"/>
      <c r="E157" s="323"/>
      <c r="F157" s="325">
        <v>0</v>
      </c>
      <c r="G157" s="326" t="s">
        <v>691</v>
      </c>
      <c r="H157" s="327">
        <v>31305.775195999999</v>
      </c>
      <c r="I157" s="327">
        <v>35599.011185829964</v>
      </c>
      <c r="J157" s="328">
        <f t="shared" ref="J157" si="23">IF(AND(I157=0,H157&gt;0),"n.a.",IF(OR(I157=0,H157=0),"n.a.",IF((AND(I157&gt;0,H157&lt;0)),"n.a.",IF((I157/H157)*100-100&gt;100,"-o-",(I157/H157)*100-100))))</f>
        <v>13.713878551004612</v>
      </c>
      <c r="K157" s="113"/>
    </row>
    <row r="158" spans="1:11" s="321" customFormat="1">
      <c r="A158" s="92"/>
      <c r="B158" s="323"/>
      <c r="C158" s="343">
        <v>14</v>
      </c>
      <c r="D158" s="323" t="s">
        <v>634</v>
      </c>
      <c r="E158" s="323"/>
      <c r="F158" s="325"/>
      <c r="G158" s="326"/>
      <c r="H158" s="327"/>
      <c r="I158" s="327"/>
      <c r="J158" s="328"/>
      <c r="K158" s="113"/>
    </row>
    <row r="159" spans="1:11" s="321" customFormat="1">
      <c r="A159" s="92"/>
      <c r="B159" s="323"/>
      <c r="C159" s="324"/>
      <c r="D159" s="323"/>
      <c r="E159" s="323" t="s">
        <v>691</v>
      </c>
      <c r="F159" s="325"/>
      <c r="G159" s="326"/>
      <c r="H159" s="327"/>
      <c r="I159" s="327"/>
      <c r="J159" s="328"/>
      <c r="K159" s="113"/>
    </row>
    <row r="160" spans="1:11" s="321" customFormat="1">
      <c r="A160" s="92"/>
      <c r="B160" s="323"/>
      <c r="C160" s="324"/>
      <c r="D160" s="323"/>
      <c r="E160" s="323"/>
      <c r="F160" s="325">
        <v>0</v>
      </c>
      <c r="G160" s="326" t="s">
        <v>691</v>
      </c>
      <c r="H160" s="327">
        <v>3775.2599660000001</v>
      </c>
      <c r="I160" s="327">
        <v>4434.4285291700007</v>
      </c>
      <c r="J160" s="328">
        <f t="shared" ref="J160" si="24">IF(AND(I160=0,H160&gt;0),"n.a.",IF(OR(I160=0,H160=0),"n.a.",IF((AND(I160&gt;0,H160&lt;0)),"n.a.",IF((I160/H160)*100-100&gt;100,"-o-",(I160/H160)*100-100))))</f>
        <v>17.460216491221118</v>
      </c>
      <c r="K160" s="113"/>
    </row>
    <row r="161" spans="1:11" s="321" customFormat="1">
      <c r="A161" s="92"/>
      <c r="B161" s="323"/>
      <c r="C161" s="324"/>
      <c r="D161" s="323"/>
      <c r="E161" s="323" t="s">
        <v>692</v>
      </c>
      <c r="F161" s="325"/>
      <c r="G161" s="326"/>
      <c r="H161" s="327"/>
      <c r="I161" s="327"/>
      <c r="J161" s="328"/>
      <c r="K161" s="113"/>
    </row>
    <row r="162" spans="1:11" s="321" customFormat="1">
      <c r="A162" s="92"/>
      <c r="B162" s="323"/>
      <c r="C162" s="324"/>
      <c r="D162" s="323"/>
      <c r="E162" s="323"/>
      <c r="F162" s="325" t="s">
        <v>693</v>
      </c>
      <c r="G162" s="326" t="s">
        <v>328</v>
      </c>
      <c r="H162" s="327">
        <v>202.81127000000001</v>
      </c>
      <c r="I162" s="327">
        <v>225.45775954999996</v>
      </c>
      <c r="J162" s="328">
        <f t="shared" ref="J162:J163" si="25">IF(AND(I162=0,H162&gt;0),"n.a.",IF(OR(I162=0,H162=0),"n.a.",IF((AND(I162&gt;0,H162&lt;0)),"n.a.",IF((I162/H162)*100-100&gt;100,"-o-",(I162/H162)*100-100))))</f>
        <v>11.166287529287672</v>
      </c>
      <c r="K162" s="113"/>
    </row>
    <row r="163" spans="1:11" s="321" customFormat="1">
      <c r="A163" s="92"/>
      <c r="B163" s="323"/>
      <c r="C163" s="324"/>
      <c r="D163" s="323"/>
      <c r="E163" s="323"/>
      <c r="F163" s="325" t="s">
        <v>715</v>
      </c>
      <c r="G163" s="326" t="s">
        <v>330</v>
      </c>
      <c r="H163" s="327">
        <v>19.292258</v>
      </c>
      <c r="I163" s="327">
        <v>21.26648672</v>
      </c>
      <c r="J163" s="328">
        <f t="shared" si="25"/>
        <v>10.233269324928159</v>
      </c>
      <c r="K163" s="113"/>
    </row>
    <row r="164" spans="1:11" s="321" customFormat="1">
      <c r="A164" s="92"/>
      <c r="B164" s="323"/>
      <c r="C164" s="324"/>
      <c r="D164" s="323"/>
      <c r="E164" s="323" t="s">
        <v>712</v>
      </c>
      <c r="F164" s="325"/>
      <c r="G164" s="326"/>
      <c r="H164" s="327"/>
      <c r="I164" s="327"/>
      <c r="J164" s="328"/>
      <c r="K164" s="113"/>
    </row>
    <row r="165" spans="1:11" s="321" customFormat="1">
      <c r="A165" s="92"/>
      <c r="B165" s="323"/>
      <c r="C165" s="324"/>
      <c r="D165" s="323"/>
      <c r="E165" s="323"/>
      <c r="F165" s="325" t="s">
        <v>784</v>
      </c>
      <c r="G165" s="326" t="s">
        <v>332</v>
      </c>
      <c r="H165" s="327">
        <v>39.615366999999999</v>
      </c>
      <c r="I165" s="327">
        <v>42.343027810000002</v>
      </c>
      <c r="J165" s="328">
        <f t="shared" ref="J165" si="26">IF(AND(I165=0,H165&gt;0),"n.a.",IF(OR(I165=0,H165=0),"n.a.",IF((AND(I165&gt;0,H165&lt;0)),"n.a.",IF((I165/H165)*100-100&gt;100,"-o-",(I165/H165)*100-100))))</f>
        <v>6.885360446111747</v>
      </c>
      <c r="K165" s="113"/>
    </row>
    <row r="166" spans="1:11" s="321" customFormat="1">
      <c r="A166" s="92"/>
      <c r="B166" s="323"/>
      <c r="C166" s="343">
        <v>15</v>
      </c>
      <c r="D166" s="323" t="s">
        <v>635</v>
      </c>
      <c r="E166" s="323"/>
      <c r="F166" s="325"/>
      <c r="G166" s="326"/>
      <c r="H166" s="327"/>
      <c r="I166" s="327"/>
      <c r="J166" s="328"/>
      <c r="K166" s="113"/>
    </row>
    <row r="167" spans="1:11" s="321" customFormat="1">
      <c r="A167" s="92"/>
      <c r="B167" s="323"/>
      <c r="C167" s="324"/>
      <c r="D167" s="323"/>
      <c r="E167" s="323" t="s">
        <v>691</v>
      </c>
      <c r="F167" s="325"/>
      <c r="G167" s="326"/>
      <c r="H167" s="327"/>
      <c r="I167" s="327"/>
      <c r="J167" s="328"/>
      <c r="K167" s="113"/>
    </row>
    <row r="168" spans="1:11" s="321" customFormat="1">
      <c r="A168" s="92"/>
      <c r="B168" s="323"/>
      <c r="C168" s="324"/>
      <c r="D168" s="323"/>
      <c r="E168" s="323"/>
      <c r="F168" s="325">
        <v>0</v>
      </c>
      <c r="G168" s="326" t="s">
        <v>691</v>
      </c>
      <c r="H168" s="327">
        <v>5919.9467629999999</v>
      </c>
      <c r="I168" s="327">
        <v>10339.537251929996</v>
      </c>
      <c r="J168" s="328">
        <f t="shared" ref="J168" si="27">IF(AND(I168=0,H168&gt;0),"n.a.",IF(OR(I168=0,H168=0),"n.a.",IF((AND(I168&gt;0,H168&lt;0)),"n.a.",IF((I168/H168)*100-100&gt;100,"-o-",(I168/H168)*100-100))))</f>
        <v>74.655916106419852</v>
      </c>
      <c r="K168" s="113"/>
    </row>
    <row r="169" spans="1:11" s="321" customFormat="1">
      <c r="A169" s="92"/>
      <c r="B169" s="323"/>
      <c r="C169" s="324"/>
      <c r="D169" s="323"/>
      <c r="E169" s="323" t="s">
        <v>692</v>
      </c>
      <c r="F169" s="325"/>
      <c r="G169" s="326"/>
      <c r="H169" s="327"/>
      <c r="I169" s="327"/>
      <c r="J169" s="328"/>
      <c r="K169" s="113"/>
    </row>
    <row r="170" spans="1:11" s="321" customFormat="1">
      <c r="A170" s="92"/>
      <c r="B170" s="323"/>
      <c r="C170" s="324"/>
      <c r="D170" s="323"/>
      <c r="E170" s="323"/>
      <c r="F170" s="325" t="s">
        <v>715</v>
      </c>
      <c r="G170" s="326" t="s">
        <v>337</v>
      </c>
      <c r="H170" s="327">
        <v>729.93032900000003</v>
      </c>
      <c r="I170" s="327">
        <v>814.61868290000029</v>
      </c>
      <c r="J170" s="328">
        <f t="shared" ref="J170" si="28">IF(AND(I170=0,H170&gt;0),"n.a.",IF(OR(I170=0,H170=0),"n.a.",IF((AND(I170&gt;0,H170&lt;0)),"n.a.",IF((I170/H170)*100-100&gt;100,"-o-",(I170/H170)*100-100))))</f>
        <v>11.602251685585216</v>
      </c>
      <c r="K170" s="113"/>
    </row>
    <row r="171" spans="1:11" s="321" customFormat="1">
      <c r="A171" s="92"/>
      <c r="B171" s="323"/>
      <c r="C171" s="324"/>
      <c r="D171" s="323"/>
      <c r="E171" s="323" t="s">
        <v>712</v>
      </c>
      <c r="F171" s="325"/>
      <c r="G171" s="326"/>
      <c r="H171" s="327"/>
      <c r="I171" s="327"/>
      <c r="J171" s="328"/>
      <c r="K171" s="113"/>
    </row>
    <row r="172" spans="1:11" s="321" customFormat="1">
      <c r="A172" s="92"/>
      <c r="B172" s="323"/>
      <c r="C172" s="324"/>
      <c r="D172" s="323"/>
      <c r="E172" s="323"/>
      <c r="F172" s="325" t="s">
        <v>785</v>
      </c>
      <c r="G172" s="326" t="s">
        <v>339</v>
      </c>
      <c r="H172" s="327">
        <v>6936.8330169999999</v>
      </c>
      <c r="I172" s="327">
        <v>6277.5523110500035</v>
      </c>
      <c r="J172" s="328">
        <f t="shared" ref="J172:J176" si="29">IF(AND(I172=0,H172&gt;0),"n.a.",IF(OR(I172=0,H172=0),"n.a.",IF((AND(I172&gt;0,H172&lt;0)),"n.a.",IF((I172/H172)*100-100&gt;100,"-o-",(I172/H172)*100-100))))</f>
        <v>-9.5040590473247164</v>
      </c>
      <c r="K172" s="113"/>
    </row>
    <row r="173" spans="1:11" s="321" customFormat="1">
      <c r="A173" s="92"/>
      <c r="B173" s="323"/>
      <c r="C173" s="324"/>
      <c r="D173" s="323"/>
      <c r="E173" s="323"/>
      <c r="F173" s="325" t="s">
        <v>786</v>
      </c>
      <c r="G173" s="326" t="s">
        <v>341</v>
      </c>
      <c r="H173" s="327">
        <v>100</v>
      </c>
      <c r="I173" s="327">
        <v>125.10640995999999</v>
      </c>
      <c r="J173" s="328">
        <f t="shared" si="29"/>
        <v>25.106409959999993</v>
      </c>
      <c r="K173" s="113"/>
    </row>
    <row r="174" spans="1:11" s="321" customFormat="1">
      <c r="A174" s="92"/>
      <c r="B174" s="323"/>
      <c r="C174" s="324"/>
      <c r="D174" s="323"/>
      <c r="E174" s="323"/>
      <c r="F174" s="325" t="s">
        <v>787</v>
      </c>
      <c r="G174" s="326" t="s">
        <v>788</v>
      </c>
      <c r="H174" s="327">
        <v>0</v>
      </c>
      <c r="I174" s="327">
        <v>3.9971968199999997</v>
      </c>
      <c r="J174" s="328" t="str">
        <f t="shared" si="29"/>
        <v>n.a.</v>
      </c>
      <c r="K174" s="113"/>
    </row>
    <row r="175" spans="1:11" s="321" customFormat="1">
      <c r="A175" s="92"/>
      <c r="B175" s="323"/>
      <c r="C175" s="324"/>
      <c r="D175" s="323"/>
      <c r="E175" s="323"/>
      <c r="F175" s="325" t="s">
        <v>789</v>
      </c>
      <c r="G175" s="326" t="s">
        <v>343</v>
      </c>
      <c r="H175" s="327">
        <v>937.30055800000002</v>
      </c>
      <c r="I175" s="327">
        <v>1065.8868309500003</v>
      </c>
      <c r="J175" s="328">
        <f t="shared" si="29"/>
        <v>13.718787623937416</v>
      </c>
      <c r="K175" s="113"/>
    </row>
    <row r="176" spans="1:11" s="321" customFormat="1" ht="30">
      <c r="A176" s="92"/>
      <c r="B176" s="323"/>
      <c r="C176" s="324"/>
      <c r="D176" s="323"/>
      <c r="E176" s="323"/>
      <c r="F176" s="325" t="s">
        <v>790</v>
      </c>
      <c r="G176" s="326" t="s">
        <v>345</v>
      </c>
      <c r="H176" s="327">
        <v>2142.1850469999999</v>
      </c>
      <c r="I176" s="327">
        <v>2895.0191983499999</v>
      </c>
      <c r="J176" s="328">
        <f t="shared" si="29"/>
        <v>35.143282901927563</v>
      </c>
      <c r="K176" s="113"/>
    </row>
    <row r="177" spans="1:11" s="321" customFormat="1">
      <c r="A177" s="92"/>
      <c r="B177" s="323"/>
      <c r="C177" s="343">
        <v>16</v>
      </c>
      <c r="D177" s="323" t="s">
        <v>576</v>
      </c>
      <c r="E177" s="323"/>
      <c r="F177" s="325"/>
      <c r="G177" s="326"/>
      <c r="H177" s="327"/>
      <c r="I177" s="327"/>
      <c r="J177" s="328"/>
      <c r="K177" s="113"/>
    </row>
    <row r="178" spans="1:11" s="321" customFormat="1">
      <c r="A178" s="92"/>
      <c r="B178" s="323"/>
      <c r="C178" s="324"/>
      <c r="D178" s="323"/>
      <c r="E178" s="323" t="s">
        <v>691</v>
      </c>
      <c r="F178" s="325"/>
      <c r="G178" s="326"/>
      <c r="H178" s="327"/>
      <c r="I178" s="327"/>
      <c r="J178" s="328"/>
      <c r="K178" s="113"/>
    </row>
    <row r="179" spans="1:11" s="321" customFormat="1">
      <c r="A179" s="92"/>
      <c r="B179" s="323"/>
      <c r="C179" s="324"/>
      <c r="D179" s="323"/>
      <c r="E179" s="323"/>
      <c r="F179" s="325">
        <v>0</v>
      </c>
      <c r="G179" s="326" t="s">
        <v>691</v>
      </c>
      <c r="H179" s="327">
        <v>3005.3184809999998</v>
      </c>
      <c r="I179" s="327">
        <v>3492.9554842400044</v>
      </c>
      <c r="J179" s="328">
        <f t="shared" ref="J179" si="30">IF(AND(I179=0,H179&gt;0),"n.a.",IF(OR(I179=0,H179=0),"n.a.",IF((AND(I179&gt;0,H179&lt;0)),"n.a.",IF((I179/H179)*100-100&gt;100,"-o-",(I179/H179)*100-100))))</f>
        <v>16.225801236138764</v>
      </c>
      <c r="K179" s="113"/>
    </row>
    <row r="180" spans="1:11" s="321" customFormat="1">
      <c r="A180" s="92"/>
      <c r="B180" s="323"/>
      <c r="C180" s="324"/>
      <c r="D180" s="323"/>
      <c r="E180" s="323" t="s">
        <v>692</v>
      </c>
      <c r="F180" s="325"/>
      <c r="G180" s="326"/>
      <c r="H180" s="327"/>
      <c r="I180" s="327"/>
      <c r="J180" s="328"/>
      <c r="K180" s="113"/>
    </row>
    <row r="181" spans="1:11" s="321" customFormat="1">
      <c r="A181" s="92"/>
      <c r="B181" s="323"/>
      <c r="C181" s="324"/>
      <c r="D181" s="323"/>
      <c r="E181" s="323"/>
      <c r="F181" s="325" t="s">
        <v>715</v>
      </c>
      <c r="G181" s="326" t="s">
        <v>350</v>
      </c>
      <c r="H181" s="327">
        <v>27369.848150999998</v>
      </c>
      <c r="I181" s="327">
        <v>33031.499881019976</v>
      </c>
      <c r="J181" s="328">
        <f t="shared" ref="J181:J183" si="31">IF(AND(I181=0,H181&gt;0),"n.a.",IF(OR(I181=0,H181=0),"n.a.",IF((AND(I181&gt;0,H181&lt;0)),"n.a.",IF((I181/H181)*100-100&gt;100,"-o-",(I181/H181)*100-100))))</f>
        <v>20.685725762103374</v>
      </c>
      <c r="K181" s="113"/>
    </row>
    <row r="182" spans="1:11" s="321" customFormat="1">
      <c r="A182" s="92"/>
      <c r="B182" s="323"/>
      <c r="C182" s="324"/>
      <c r="D182" s="323"/>
      <c r="E182" s="323"/>
      <c r="F182" s="325" t="s">
        <v>717</v>
      </c>
      <c r="G182" s="326" t="s">
        <v>352</v>
      </c>
      <c r="H182" s="327">
        <v>989.00426700000003</v>
      </c>
      <c r="I182" s="327">
        <v>1246.6921026999994</v>
      </c>
      <c r="J182" s="328">
        <f t="shared" si="31"/>
        <v>26.055280477369209</v>
      </c>
      <c r="K182" s="113"/>
    </row>
    <row r="183" spans="1:11" s="321" customFormat="1">
      <c r="A183" s="92"/>
      <c r="B183" s="323"/>
      <c r="C183" s="324"/>
      <c r="D183" s="323"/>
      <c r="E183" s="323"/>
      <c r="F183" s="325" t="s">
        <v>732</v>
      </c>
      <c r="G183" s="326" t="s">
        <v>354</v>
      </c>
      <c r="H183" s="327">
        <v>1132.0196659999999</v>
      </c>
      <c r="I183" s="327">
        <v>1555.9354274599998</v>
      </c>
      <c r="J183" s="328">
        <f t="shared" si="31"/>
        <v>37.447738249805269</v>
      </c>
      <c r="K183" s="113"/>
    </row>
    <row r="184" spans="1:11" s="321" customFormat="1">
      <c r="A184" s="92"/>
      <c r="B184" s="323"/>
      <c r="C184" s="343">
        <v>17</v>
      </c>
      <c r="D184" s="323" t="s">
        <v>578</v>
      </c>
      <c r="E184" s="323"/>
      <c r="F184" s="325"/>
      <c r="G184" s="326"/>
      <c r="H184" s="327"/>
      <c r="I184" s="327"/>
      <c r="J184" s="328"/>
      <c r="K184" s="113"/>
    </row>
    <row r="185" spans="1:11" s="321" customFormat="1">
      <c r="A185" s="92"/>
      <c r="B185" s="323"/>
      <c r="C185" s="324"/>
      <c r="D185" s="323"/>
      <c r="E185" s="323" t="s">
        <v>692</v>
      </c>
      <c r="F185" s="325"/>
      <c r="G185" s="326"/>
      <c r="H185" s="327"/>
      <c r="I185" s="327"/>
      <c r="J185" s="328"/>
      <c r="K185" s="113"/>
    </row>
    <row r="186" spans="1:11" s="321" customFormat="1" ht="30">
      <c r="A186" s="92"/>
      <c r="B186" s="323"/>
      <c r="C186" s="324"/>
      <c r="D186" s="323"/>
      <c r="E186" s="323"/>
      <c r="F186" s="325" t="s">
        <v>693</v>
      </c>
      <c r="G186" s="326" t="s">
        <v>367</v>
      </c>
      <c r="H186" s="327">
        <v>319.64315299999998</v>
      </c>
      <c r="I186" s="327">
        <v>291.98690876999996</v>
      </c>
      <c r="J186" s="328">
        <f t="shared" ref="J186:J191" si="32">IF(AND(I186=0,H186&gt;0),"n.a.",IF(OR(I186=0,H186=0),"n.a.",IF((AND(I186&gt;0,H186&lt;0)),"n.a.",IF((I186/H186)*100-100&gt;100,"-o-",(I186/H186)*100-100))))</f>
        <v>-8.6522248233485612</v>
      </c>
      <c r="K186" s="113"/>
    </row>
    <row r="187" spans="1:11" s="321" customFormat="1">
      <c r="A187" s="92"/>
      <c r="B187" s="323"/>
      <c r="C187" s="324"/>
      <c r="D187" s="323"/>
      <c r="E187" s="323"/>
      <c r="F187" s="325" t="s">
        <v>715</v>
      </c>
      <c r="G187" s="326" t="s">
        <v>369</v>
      </c>
      <c r="H187" s="327">
        <v>103.24695</v>
      </c>
      <c r="I187" s="327">
        <v>65.207941840000018</v>
      </c>
      <c r="J187" s="328">
        <f t="shared" si="32"/>
        <v>-36.842742725087739</v>
      </c>
      <c r="K187" s="113"/>
    </row>
    <row r="188" spans="1:11" s="321" customFormat="1">
      <c r="A188" s="92"/>
      <c r="B188" s="323"/>
      <c r="C188" s="324"/>
      <c r="D188" s="323"/>
      <c r="E188" s="323"/>
      <c r="F188" s="325" t="s">
        <v>716</v>
      </c>
      <c r="G188" s="326" t="s">
        <v>371</v>
      </c>
      <c r="H188" s="327">
        <v>116.30916499999999</v>
      </c>
      <c r="I188" s="327">
        <v>110.11932559999998</v>
      </c>
      <c r="J188" s="328">
        <f t="shared" si="32"/>
        <v>-5.3218844791809943</v>
      </c>
      <c r="K188" s="113"/>
    </row>
    <row r="189" spans="1:11" s="321" customFormat="1">
      <c r="A189" s="92"/>
      <c r="B189" s="323"/>
      <c r="C189" s="324"/>
      <c r="D189" s="323"/>
      <c r="E189" s="323"/>
      <c r="F189" s="325" t="s">
        <v>694</v>
      </c>
      <c r="G189" s="326" t="s">
        <v>373</v>
      </c>
      <c r="H189" s="327">
        <v>10.041399999999999</v>
      </c>
      <c r="I189" s="327">
        <v>9.2493521600000008</v>
      </c>
      <c r="J189" s="328">
        <f t="shared" si="32"/>
        <v>-7.8878228135518782</v>
      </c>
      <c r="K189" s="113"/>
    </row>
    <row r="190" spans="1:11" s="321" customFormat="1">
      <c r="A190" s="92"/>
      <c r="B190" s="323"/>
      <c r="C190" s="324"/>
      <c r="D190" s="323"/>
      <c r="E190" s="323"/>
      <c r="F190" s="325" t="s">
        <v>717</v>
      </c>
      <c r="G190" s="326" t="s">
        <v>375</v>
      </c>
      <c r="H190" s="327">
        <v>27.041965000000001</v>
      </c>
      <c r="I190" s="327">
        <v>63.688520740000001</v>
      </c>
      <c r="J190" s="328" t="str">
        <f t="shared" si="32"/>
        <v>-o-</v>
      </c>
      <c r="K190" s="113"/>
    </row>
    <row r="191" spans="1:11" s="321" customFormat="1" ht="45">
      <c r="A191" s="92"/>
      <c r="B191" s="323"/>
      <c r="C191" s="324"/>
      <c r="D191" s="323"/>
      <c r="E191" s="323"/>
      <c r="F191" s="325" t="s">
        <v>732</v>
      </c>
      <c r="G191" s="326" t="s">
        <v>791</v>
      </c>
      <c r="H191" s="327">
        <v>1.5134430000000001</v>
      </c>
      <c r="I191" s="327">
        <v>0.31004438000000001</v>
      </c>
      <c r="J191" s="328">
        <f t="shared" si="32"/>
        <v>-79.513970463373909</v>
      </c>
      <c r="K191" s="113"/>
    </row>
    <row r="192" spans="1:11" s="321" customFormat="1">
      <c r="A192" s="92"/>
      <c r="B192" s="323"/>
      <c r="C192" s="324"/>
      <c r="D192" s="323"/>
      <c r="E192" s="323" t="s">
        <v>712</v>
      </c>
      <c r="F192" s="325"/>
      <c r="G192" s="326"/>
      <c r="H192" s="327"/>
      <c r="I192" s="327"/>
      <c r="J192" s="328"/>
      <c r="K192" s="113"/>
    </row>
    <row r="193" spans="1:11" s="321" customFormat="1">
      <c r="A193" s="92"/>
      <c r="B193" s="323"/>
      <c r="C193" s="324"/>
      <c r="D193" s="323"/>
      <c r="E193" s="323"/>
      <c r="F193" s="325" t="s">
        <v>792</v>
      </c>
      <c r="G193" s="326" t="s">
        <v>377</v>
      </c>
      <c r="H193" s="327">
        <v>121.05349099999999</v>
      </c>
      <c r="I193" s="327">
        <v>128.58440964999997</v>
      </c>
      <c r="J193" s="328">
        <f t="shared" ref="J193" si="33">IF(AND(I193=0,H193&gt;0),"n.a.",IF(OR(I193=0,H193=0),"n.a.",IF((AND(I193&gt;0,H193&lt;0)),"n.a.",IF((I193/H193)*100-100&gt;100,"-o-",(I193/H193)*100-100))))</f>
        <v>6.2211494999346826</v>
      </c>
      <c r="K193" s="113"/>
    </row>
    <row r="194" spans="1:11" s="321" customFormat="1">
      <c r="A194" s="92"/>
      <c r="B194" s="323"/>
      <c r="C194" s="343">
        <v>18</v>
      </c>
      <c r="D194" s="323" t="s">
        <v>621</v>
      </c>
      <c r="E194" s="323"/>
      <c r="F194" s="325"/>
      <c r="G194" s="326"/>
      <c r="H194" s="327"/>
      <c r="I194" s="327"/>
      <c r="J194" s="328"/>
      <c r="K194" s="113"/>
    </row>
    <row r="195" spans="1:11" s="321" customFormat="1">
      <c r="A195" s="92"/>
      <c r="B195" s="323"/>
      <c r="C195" s="324"/>
      <c r="D195" s="323"/>
      <c r="E195" s="323" t="s">
        <v>691</v>
      </c>
      <c r="F195" s="325"/>
      <c r="G195" s="326"/>
      <c r="H195" s="327"/>
      <c r="I195" s="327"/>
      <c r="J195" s="328"/>
      <c r="K195" s="113"/>
    </row>
    <row r="196" spans="1:11" s="321" customFormat="1">
      <c r="A196" s="92"/>
      <c r="B196" s="323"/>
      <c r="C196" s="324"/>
      <c r="D196" s="323"/>
      <c r="E196" s="323"/>
      <c r="F196" s="325">
        <v>0</v>
      </c>
      <c r="G196" s="326" t="s">
        <v>691</v>
      </c>
      <c r="H196" s="327">
        <v>1360.531262</v>
      </c>
      <c r="I196" s="327">
        <v>4052.5024090799989</v>
      </c>
      <c r="J196" s="328" t="str">
        <f t="shared" ref="J196" si="34">IF(AND(I196=0,H196&gt;0),"n.a.",IF(OR(I196=0,H196=0),"n.a.",IF((AND(I196&gt;0,H196&lt;0)),"n.a.",IF((I196/H196)*100-100&gt;100,"-o-",(I196/H196)*100-100))))</f>
        <v>-o-</v>
      </c>
      <c r="K196" s="113"/>
    </row>
    <row r="197" spans="1:11" s="321" customFormat="1">
      <c r="A197" s="92"/>
      <c r="B197" s="323"/>
      <c r="C197" s="324"/>
      <c r="D197" s="323"/>
      <c r="E197" s="323" t="s">
        <v>692</v>
      </c>
      <c r="F197" s="325"/>
      <c r="G197" s="326"/>
      <c r="H197" s="327"/>
      <c r="I197" s="327"/>
      <c r="J197" s="328"/>
      <c r="K197" s="113"/>
    </row>
    <row r="198" spans="1:11" s="321" customFormat="1" ht="30">
      <c r="A198" s="92"/>
      <c r="B198" s="323"/>
      <c r="C198" s="324"/>
      <c r="D198" s="323"/>
      <c r="E198" s="323"/>
      <c r="F198" s="325" t="s">
        <v>693</v>
      </c>
      <c r="G198" s="326" t="s">
        <v>382</v>
      </c>
      <c r="H198" s="327">
        <v>127.915122</v>
      </c>
      <c r="I198" s="327">
        <v>143.74721787999997</v>
      </c>
      <c r="J198" s="328">
        <f t="shared" ref="J198:J199" si="35">IF(AND(I198=0,H198&gt;0),"n.a.",IF(OR(I198=0,H198=0),"n.a.",IF((AND(I198&gt;0,H198&lt;0)),"n.a.",IF((I198/H198)*100-100&gt;100,"-o-",(I198/H198)*100-100))))</f>
        <v>12.377032232357934</v>
      </c>
      <c r="K198" s="113"/>
    </row>
    <row r="199" spans="1:11" s="321" customFormat="1" ht="30">
      <c r="A199" s="92"/>
      <c r="B199" s="323"/>
      <c r="C199" s="324"/>
      <c r="D199" s="323"/>
      <c r="E199" s="323"/>
      <c r="F199" s="325" t="s">
        <v>717</v>
      </c>
      <c r="G199" s="326" t="s">
        <v>384</v>
      </c>
      <c r="H199" s="327">
        <v>111.22989200000001</v>
      </c>
      <c r="I199" s="327">
        <v>119.29949397999998</v>
      </c>
      <c r="J199" s="328">
        <f t="shared" si="35"/>
        <v>7.254886105616265</v>
      </c>
      <c r="K199" s="113"/>
    </row>
    <row r="200" spans="1:11" s="321" customFormat="1">
      <c r="A200" s="92"/>
      <c r="B200" s="323"/>
      <c r="C200" s="324"/>
      <c r="D200" s="323"/>
      <c r="E200" s="323" t="s">
        <v>712</v>
      </c>
      <c r="F200" s="325"/>
      <c r="G200" s="326"/>
      <c r="H200" s="327"/>
      <c r="I200" s="327"/>
      <c r="J200" s="328"/>
      <c r="K200" s="113"/>
    </row>
    <row r="201" spans="1:11" s="321" customFormat="1">
      <c r="A201" s="92"/>
      <c r="B201" s="323"/>
      <c r="C201" s="324"/>
      <c r="D201" s="323"/>
      <c r="E201" s="323"/>
      <c r="F201" s="325" t="s">
        <v>793</v>
      </c>
      <c r="G201" s="326" t="s">
        <v>386</v>
      </c>
      <c r="H201" s="327">
        <v>313.421989</v>
      </c>
      <c r="I201" s="327">
        <v>355.02961936000003</v>
      </c>
      <c r="J201" s="328">
        <f t="shared" ref="J201:J202" si="36">IF(AND(I201=0,H201&gt;0),"n.a.",IF(OR(I201=0,H201=0),"n.a.",IF((AND(I201&gt;0,H201&lt;0)),"n.a.",IF((I201/H201)*100-100&gt;100,"-o-",(I201/H201)*100-100))))</f>
        <v>13.275274811685293</v>
      </c>
      <c r="K201" s="113"/>
    </row>
    <row r="202" spans="1:11" s="321" customFormat="1">
      <c r="A202" s="92"/>
      <c r="B202" s="323"/>
      <c r="C202" s="324"/>
      <c r="D202" s="323"/>
      <c r="E202" s="323"/>
      <c r="F202" s="325" t="s">
        <v>794</v>
      </c>
      <c r="G202" s="326" t="s">
        <v>795</v>
      </c>
      <c r="H202" s="327">
        <v>0</v>
      </c>
      <c r="I202" s="327">
        <v>495.37366250000002</v>
      </c>
      <c r="J202" s="328" t="str">
        <f t="shared" si="36"/>
        <v>n.a.</v>
      </c>
      <c r="K202" s="113"/>
    </row>
    <row r="203" spans="1:11" s="321" customFormat="1">
      <c r="A203" s="92"/>
      <c r="B203" s="323"/>
      <c r="C203" s="343">
        <v>20</v>
      </c>
      <c r="D203" s="323" t="s">
        <v>796</v>
      </c>
      <c r="E203" s="323"/>
      <c r="F203" s="325"/>
      <c r="G203" s="326"/>
      <c r="H203" s="327"/>
      <c r="I203" s="327"/>
      <c r="J203" s="328"/>
      <c r="K203" s="113"/>
    </row>
    <row r="204" spans="1:11" s="321" customFormat="1">
      <c r="A204" s="92"/>
      <c r="B204" s="323"/>
      <c r="C204" s="324"/>
      <c r="D204" s="323"/>
      <c r="E204" s="323" t="s">
        <v>692</v>
      </c>
      <c r="F204" s="325"/>
      <c r="G204" s="326"/>
      <c r="H204" s="327"/>
      <c r="I204" s="327"/>
      <c r="J204" s="328"/>
      <c r="K204" s="113"/>
    </row>
    <row r="205" spans="1:11" s="321" customFormat="1">
      <c r="A205" s="92"/>
      <c r="B205" s="323"/>
      <c r="C205" s="324"/>
      <c r="D205" s="323"/>
      <c r="E205" s="323"/>
      <c r="F205" s="325" t="s">
        <v>694</v>
      </c>
      <c r="G205" s="326" t="s">
        <v>393</v>
      </c>
      <c r="H205" s="327">
        <v>598.56957199999999</v>
      </c>
      <c r="I205" s="327">
        <v>531.64553569000009</v>
      </c>
      <c r="J205" s="328">
        <f t="shared" ref="J205:J206" si="37">IF(AND(I205=0,H205&gt;0),"n.a.",IF(OR(I205=0,H205=0),"n.a.",IF((AND(I205&gt;0,H205&lt;0)),"n.a.",IF((I205/H205)*100-100&gt;100,"-o-",(I205/H205)*100-100))))</f>
        <v>-11.18066126989828</v>
      </c>
      <c r="K205" s="113"/>
    </row>
    <row r="206" spans="1:11" s="321" customFormat="1" ht="30">
      <c r="A206" s="92"/>
      <c r="B206" s="323"/>
      <c r="C206" s="324"/>
      <c r="D206" s="323"/>
      <c r="E206" s="323"/>
      <c r="F206" s="325" t="s">
        <v>695</v>
      </c>
      <c r="G206" s="326" t="s">
        <v>395</v>
      </c>
      <c r="H206" s="327">
        <v>46899.275372999997</v>
      </c>
      <c r="I206" s="327">
        <v>41339.329665899997</v>
      </c>
      <c r="J206" s="328">
        <f t="shared" si="37"/>
        <v>-11.855078064384912</v>
      </c>
      <c r="K206" s="113"/>
    </row>
    <row r="207" spans="1:11" s="321" customFormat="1">
      <c r="A207" s="92"/>
      <c r="B207" s="323"/>
      <c r="C207" s="324"/>
      <c r="D207" s="323"/>
      <c r="E207" s="323" t="s">
        <v>712</v>
      </c>
      <c r="F207" s="325"/>
      <c r="G207" s="326"/>
      <c r="H207" s="327"/>
      <c r="I207" s="327"/>
      <c r="J207" s="328"/>
      <c r="K207" s="113"/>
    </row>
    <row r="208" spans="1:11" s="321" customFormat="1" ht="30">
      <c r="A208" s="92"/>
      <c r="B208" s="323"/>
      <c r="C208" s="324"/>
      <c r="D208" s="323"/>
      <c r="E208" s="323"/>
      <c r="F208" s="325" t="s">
        <v>797</v>
      </c>
      <c r="G208" s="326" t="s">
        <v>401</v>
      </c>
      <c r="H208" s="327">
        <v>478.70967999999999</v>
      </c>
      <c r="I208" s="327">
        <v>450.00972387999991</v>
      </c>
      <c r="J208" s="328">
        <f t="shared" ref="J208:J211" si="38">IF(AND(I208=0,H208&gt;0),"n.a.",IF(OR(I208=0,H208=0),"n.a.",IF((AND(I208&gt;0,H208&lt;0)),"n.a.",IF((I208/H208)*100-100&gt;100,"-o-",(I208/H208)*100-100))))</f>
        <v>-5.9952738202411382</v>
      </c>
      <c r="K208" s="113"/>
    </row>
    <row r="209" spans="1:11" s="321" customFormat="1" ht="30">
      <c r="A209" s="92"/>
      <c r="B209" s="323"/>
      <c r="C209" s="324"/>
      <c r="D209" s="323"/>
      <c r="E209" s="323"/>
      <c r="F209" s="325" t="s">
        <v>798</v>
      </c>
      <c r="G209" s="326" t="s">
        <v>403</v>
      </c>
      <c r="H209" s="327">
        <v>59.264746000000002</v>
      </c>
      <c r="I209" s="327">
        <v>66.660579280000007</v>
      </c>
      <c r="J209" s="328">
        <f t="shared" si="38"/>
        <v>12.479313215988469</v>
      </c>
      <c r="K209" s="113"/>
    </row>
    <row r="210" spans="1:11" s="321" customFormat="1">
      <c r="A210" s="92"/>
      <c r="B210" s="323"/>
      <c r="C210" s="324"/>
      <c r="D210" s="323"/>
      <c r="E210" s="323"/>
      <c r="F210" s="325" t="s">
        <v>799</v>
      </c>
      <c r="G210" s="326" t="s">
        <v>800</v>
      </c>
      <c r="H210" s="327">
        <v>2951.113918</v>
      </c>
      <c r="I210" s="327">
        <v>3410.2139179999999</v>
      </c>
      <c r="J210" s="328">
        <f t="shared" si="38"/>
        <v>15.556837613071096</v>
      </c>
      <c r="K210" s="113"/>
    </row>
    <row r="211" spans="1:11" s="321" customFormat="1">
      <c r="A211" s="92"/>
      <c r="B211" s="323"/>
      <c r="C211" s="324"/>
      <c r="D211" s="323"/>
      <c r="E211" s="323"/>
      <c r="F211" s="325" t="s">
        <v>801</v>
      </c>
      <c r="G211" s="326" t="s">
        <v>405</v>
      </c>
      <c r="H211" s="327">
        <v>311.96636000000001</v>
      </c>
      <c r="I211" s="327">
        <v>381.07108886000009</v>
      </c>
      <c r="J211" s="328">
        <f t="shared" si="38"/>
        <v>22.151339926522866</v>
      </c>
      <c r="K211" s="113"/>
    </row>
    <row r="212" spans="1:11" s="321" customFormat="1">
      <c r="A212" s="92"/>
      <c r="B212" s="323"/>
      <c r="C212" s="343">
        <v>21</v>
      </c>
      <c r="D212" s="323" t="s">
        <v>636</v>
      </c>
      <c r="E212" s="323"/>
      <c r="F212" s="325"/>
      <c r="G212" s="326"/>
      <c r="H212" s="327"/>
      <c r="I212" s="327"/>
      <c r="J212" s="328"/>
      <c r="K212" s="113"/>
    </row>
    <row r="213" spans="1:11" s="321" customFormat="1">
      <c r="A213" s="92"/>
      <c r="B213" s="323"/>
      <c r="C213" s="324"/>
      <c r="D213" s="323"/>
      <c r="E213" s="323" t="s">
        <v>691</v>
      </c>
      <c r="F213" s="325"/>
      <c r="G213" s="326"/>
      <c r="H213" s="327"/>
      <c r="I213" s="327"/>
      <c r="J213" s="328"/>
      <c r="K213" s="113"/>
    </row>
    <row r="214" spans="1:11" s="321" customFormat="1">
      <c r="A214" s="92"/>
      <c r="B214" s="323"/>
      <c r="C214" s="324"/>
      <c r="D214" s="323"/>
      <c r="E214" s="323"/>
      <c r="F214" s="325">
        <v>0</v>
      </c>
      <c r="G214" s="326" t="s">
        <v>691</v>
      </c>
      <c r="H214" s="327">
        <v>1122.594443</v>
      </c>
      <c r="I214" s="327">
        <v>1552.2248889100003</v>
      </c>
      <c r="J214" s="328">
        <f t="shared" ref="J214" si="39">IF(AND(I214=0,H214&gt;0),"n.a.",IF(OR(I214=0,H214=0),"n.a.",IF((AND(I214&gt;0,H214&lt;0)),"n.a.",IF((I214/H214)*100-100&gt;100,"-o-",(I214/H214)*100-100))))</f>
        <v>38.271207254675545</v>
      </c>
      <c r="K214" s="113"/>
    </row>
    <row r="215" spans="1:11" s="321" customFormat="1">
      <c r="A215" s="92"/>
      <c r="B215" s="323"/>
      <c r="C215" s="324"/>
      <c r="D215" s="323"/>
      <c r="E215" s="323" t="s">
        <v>692</v>
      </c>
      <c r="F215" s="325"/>
      <c r="G215" s="326"/>
      <c r="H215" s="327"/>
      <c r="I215" s="327"/>
      <c r="J215" s="328"/>
      <c r="K215" s="113"/>
    </row>
    <row r="216" spans="1:11" s="321" customFormat="1">
      <c r="A216" s="92"/>
      <c r="B216" s="323"/>
      <c r="C216" s="324"/>
      <c r="D216" s="323"/>
      <c r="E216" s="323"/>
      <c r="F216" s="325" t="s">
        <v>715</v>
      </c>
      <c r="G216" s="326" t="s">
        <v>414</v>
      </c>
      <c r="H216" s="327">
        <v>221.216938</v>
      </c>
      <c r="I216" s="327">
        <v>236.36736748000007</v>
      </c>
      <c r="J216" s="328">
        <f t="shared" ref="J216" si="40">IF(AND(I216=0,H216&gt;0),"n.a.",IF(OR(I216=0,H216=0),"n.a.",IF((AND(I216&gt;0,H216&lt;0)),"n.a.",IF((I216/H216)*100-100&gt;100,"-o-",(I216/H216)*100-100))))</f>
        <v>6.8486751588615107</v>
      </c>
      <c r="K216" s="113"/>
    </row>
    <row r="217" spans="1:11" s="321" customFormat="1">
      <c r="A217" s="92"/>
      <c r="B217" s="323"/>
      <c r="C217" s="324"/>
      <c r="D217" s="323"/>
      <c r="E217" s="323" t="s">
        <v>712</v>
      </c>
      <c r="F217" s="325"/>
      <c r="G217" s="326"/>
      <c r="H217" s="327"/>
      <c r="I217" s="327"/>
      <c r="J217" s="328"/>
      <c r="K217" s="113"/>
    </row>
    <row r="218" spans="1:11" s="321" customFormat="1">
      <c r="A218" s="92"/>
      <c r="B218" s="323"/>
      <c r="C218" s="324"/>
      <c r="D218" s="323"/>
      <c r="E218" s="323"/>
      <c r="F218" s="325" t="s">
        <v>802</v>
      </c>
      <c r="G218" s="326" t="s">
        <v>803</v>
      </c>
      <c r="H218" s="327">
        <v>0</v>
      </c>
      <c r="I218" s="327">
        <v>1.5</v>
      </c>
      <c r="J218" s="328" t="str">
        <f t="shared" ref="J218:J220" si="41">IF(AND(I218=0,H218&gt;0),"n.a.",IF(OR(I218=0,H218=0),"n.a.",IF((AND(I218&gt;0,H218&lt;0)),"n.a.",IF((I218/H218)*100-100&gt;100,"-o-",(I218/H218)*100-100))))</f>
        <v>n.a.</v>
      </c>
      <c r="K218" s="113"/>
    </row>
    <row r="219" spans="1:11" s="321" customFormat="1" ht="30">
      <c r="A219" s="92"/>
      <c r="B219" s="323"/>
      <c r="C219" s="324"/>
      <c r="D219" s="323"/>
      <c r="E219" s="323"/>
      <c r="F219" s="325" t="s">
        <v>804</v>
      </c>
      <c r="G219" s="326" t="s">
        <v>416</v>
      </c>
      <c r="H219" s="327">
        <v>617.39765399999999</v>
      </c>
      <c r="I219" s="327">
        <v>6176.1177967600015</v>
      </c>
      <c r="J219" s="328" t="str">
        <f t="shared" si="41"/>
        <v>-o-</v>
      </c>
      <c r="K219" s="113"/>
    </row>
    <row r="220" spans="1:11" s="321" customFormat="1">
      <c r="A220" s="92"/>
      <c r="B220" s="323"/>
      <c r="C220" s="324"/>
      <c r="D220" s="323"/>
      <c r="E220" s="323"/>
      <c r="F220" s="325" t="s">
        <v>805</v>
      </c>
      <c r="G220" s="326" t="s">
        <v>418</v>
      </c>
      <c r="H220" s="327">
        <v>1759.252984</v>
      </c>
      <c r="I220" s="327">
        <v>2257.8363712199994</v>
      </c>
      <c r="J220" s="328">
        <f t="shared" si="41"/>
        <v>28.34063046955157</v>
      </c>
      <c r="K220" s="113"/>
    </row>
    <row r="221" spans="1:11" s="321" customFormat="1">
      <c r="A221" s="92"/>
      <c r="B221" s="323"/>
      <c r="C221" s="343">
        <v>27</v>
      </c>
      <c r="D221" s="323" t="s">
        <v>683</v>
      </c>
      <c r="E221" s="323"/>
      <c r="F221" s="325"/>
      <c r="G221" s="326"/>
      <c r="H221" s="327"/>
      <c r="I221" s="327"/>
      <c r="J221" s="328"/>
      <c r="K221" s="113"/>
    </row>
    <row r="222" spans="1:11" s="321" customFormat="1">
      <c r="A222" s="92"/>
      <c r="B222" s="323"/>
      <c r="C222" s="324"/>
      <c r="D222" s="323"/>
      <c r="E222" s="323" t="s">
        <v>691</v>
      </c>
      <c r="F222" s="325"/>
      <c r="G222" s="326"/>
      <c r="H222" s="327"/>
      <c r="I222" s="327"/>
      <c r="J222" s="328"/>
      <c r="K222" s="113"/>
    </row>
    <row r="223" spans="1:11" s="321" customFormat="1">
      <c r="A223" s="92"/>
      <c r="B223" s="323"/>
      <c r="C223" s="324"/>
      <c r="D223" s="323"/>
      <c r="E223" s="323"/>
      <c r="F223" s="325">
        <v>0</v>
      </c>
      <c r="G223" s="326" t="s">
        <v>691</v>
      </c>
      <c r="H223" s="327">
        <v>1191.905203</v>
      </c>
      <c r="I223" s="327">
        <v>2009.3251228700001</v>
      </c>
      <c r="J223" s="328">
        <f t="shared" ref="J223" si="42">IF(AND(I223=0,H223&gt;0),"n.a.",IF(OR(I223=0,H223=0),"n.a.",IF((AND(I223&gt;0,H223&lt;0)),"n.a.",IF((I223/H223)*100-100&gt;100,"-o-",(I223/H223)*100-100))))</f>
        <v>68.58095071760502</v>
      </c>
      <c r="K223" s="113"/>
    </row>
    <row r="224" spans="1:11" s="321" customFormat="1">
      <c r="A224" s="92"/>
      <c r="B224" s="323"/>
      <c r="C224" s="343">
        <v>37</v>
      </c>
      <c r="D224" s="323" t="s">
        <v>437</v>
      </c>
      <c r="E224" s="323"/>
      <c r="F224" s="325"/>
      <c r="G224" s="326"/>
      <c r="H224" s="327"/>
      <c r="I224" s="327"/>
      <c r="J224" s="328"/>
      <c r="K224" s="113"/>
    </row>
    <row r="225" spans="1:11" s="321" customFormat="1">
      <c r="A225" s="92"/>
      <c r="B225" s="323"/>
      <c r="C225" s="324"/>
      <c r="D225" s="323"/>
      <c r="E225" s="323" t="s">
        <v>691</v>
      </c>
      <c r="F225" s="325"/>
      <c r="G225" s="326"/>
      <c r="H225" s="327"/>
      <c r="I225" s="327"/>
      <c r="J225" s="328"/>
      <c r="K225" s="113"/>
    </row>
    <row r="226" spans="1:11" s="321" customFormat="1">
      <c r="A226" s="92"/>
      <c r="B226" s="323"/>
      <c r="C226" s="324"/>
      <c r="D226" s="323"/>
      <c r="E226" s="323"/>
      <c r="F226" s="325">
        <v>0</v>
      </c>
      <c r="G226" s="326" t="s">
        <v>691</v>
      </c>
      <c r="H226" s="327">
        <v>131.20196899999999</v>
      </c>
      <c r="I226" s="327">
        <v>146.56255387999997</v>
      </c>
      <c r="J226" s="328">
        <f t="shared" ref="J226" si="43">IF(AND(I226=0,H226&gt;0),"n.a.",IF(OR(I226=0,H226=0),"n.a.",IF((AND(I226&gt;0,H226&lt;0)),"n.a.",IF((I226/H226)*100-100&gt;100,"-o-",(I226/H226)*100-100))))</f>
        <v>11.707587162811549</v>
      </c>
      <c r="K226" s="113"/>
    </row>
    <row r="227" spans="1:11" s="321" customFormat="1">
      <c r="A227" s="92"/>
      <c r="B227" s="323"/>
      <c r="C227" s="343">
        <v>38</v>
      </c>
      <c r="D227" s="323" t="s">
        <v>591</v>
      </c>
      <c r="E227" s="323"/>
      <c r="F227" s="325"/>
      <c r="G227" s="326"/>
      <c r="H227" s="327"/>
      <c r="I227" s="327"/>
      <c r="J227" s="328"/>
      <c r="K227" s="113"/>
    </row>
    <row r="228" spans="1:11" s="321" customFormat="1">
      <c r="A228" s="92"/>
      <c r="B228" s="323"/>
      <c r="C228" s="324"/>
      <c r="D228" s="323"/>
      <c r="E228" s="323" t="s">
        <v>712</v>
      </c>
      <c r="F228" s="325"/>
      <c r="G228" s="326"/>
      <c r="H228" s="327"/>
      <c r="I228" s="327"/>
      <c r="J228" s="328"/>
      <c r="K228" s="113"/>
    </row>
    <row r="229" spans="1:11" s="321" customFormat="1">
      <c r="A229" s="92"/>
      <c r="B229" s="323"/>
      <c r="C229" s="324"/>
      <c r="D229" s="323"/>
      <c r="E229" s="323"/>
      <c r="F229" s="325" t="s">
        <v>806</v>
      </c>
      <c r="G229" s="326" t="s">
        <v>452</v>
      </c>
      <c r="H229" s="327">
        <v>364.31217700000002</v>
      </c>
      <c r="I229" s="327">
        <v>383.38137502000012</v>
      </c>
      <c r="J229" s="328">
        <f t="shared" ref="J229:J235" si="44">IF(AND(I229=0,H229&gt;0),"n.a.",IF(OR(I229=0,H229=0),"n.a.",IF((AND(I229&gt;0,H229&lt;0)),"n.a.",IF((I229/H229)*100-100&gt;100,"-o-",(I229/H229)*100-100))))</f>
        <v>5.2343015753766764</v>
      </c>
      <c r="K229" s="113"/>
    </row>
    <row r="230" spans="1:11" s="321" customFormat="1" ht="30">
      <c r="A230" s="92"/>
      <c r="B230" s="323"/>
      <c r="C230" s="324"/>
      <c r="D230" s="323"/>
      <c r="E230" s="323"/>
      <c r="F230" s="325" t="s">
        <v>807</v>
      </c>
      <c r="G230" s="326" t="s">
        <v>462</v>
      </c>
      <c r="H230" s="327">
        <v>284.24966899999998</v>
      </c>
      <c r="I230" s="327">
        <v>313.52502728999997</v>
      </c>
      <c r="J230" s="328">
        <f t="shared" si="44"/>
        <v>10.299170582323526</v>
      </c>
      <c r="K230" s="113"/>
    </row>
    <row r="231" spans="1:11" s="321" customFormat="1">
      <c r="A231" s="92"/>
      <c r="B231" s="323"/>
      <c r="C231" s="324"/>
      <c r="D231" s="323"/>
      <c r="E231" s="323"/>
      <c r="F231" s="325" t="s">
        <v>808</v>
      </c>
      <c r="G231" s="326" t="s">
        <v>470</v>
      </c>
      <c r="H231" s="327">
        <v>327.50471800000003</v>
      </c>
      <c r="I231" s="327">
        <v>348.15332287000001</v>
      </c>
      <c r="J231" s="328">
        <f t="shared" si="44"/>
        <v>6.3048266895501683</v>
      </c>
      <c r="K231" s="113"/>
    </row>
    <row r="232" spans="1:11" s="321" customFormat="1">
      <c r="A232" s="92"/>
      <c r="B232" s="323"/>
      <c r="C232" s="324"/>
      <c r="D232" s="323"/>
      <c r="E232" s="323"/>
      <c r="F232" s="325" t="s">
        <v>809</v>
      </c>
      <c r="G232" s="326" t="s">
        <v>472</v>
      </c>
      <c r="H232" s="327">
        <v>138.16386</v>
      </c>
      <c r="I232" s="327">
        <v>150.495542</v>
      </c>
      <c r="J232" s="328">
        <f t="shared" si="44"/>
        <v>8.9254035027683756</v>
      </c>
      <c r="K232" s="113"/>
    </row>
    <row r="233" spans="1:11" s="321" customFormat="1" ht="30">
      <c r="A233" s="92"/>
      <c r="B233" s="323"/>
      <c r="C233" s="324"/>
      <c r="D233" s="323"/>
      <c r="E233" s="323"/>
      <c r="F233" s="325" t="s">
        <v>810</v>
      </c>
      <c r="G233" s="326" t="s">
        <v>482</v>
      </c>
      <c r="H233" s="327">
        <v>116.713245</v>
      </c>
      <c r="I233" s="327">
        <v>137.33866164000003</v>
      </c>
      <c r="J233" s="328">
        <f t="shared" si="44"/>
        <v>17.671873179432225</v>
      </c>
      <c r="K233" s="113"/>
    </row>
    <row r="234" spans="1:11" s="321" customFormat="1" ht="30">
      <c r="A234" s="92"/>
      <c r="B234" s="323"/>
      <c r="C234" s="324"/>
      <c r="D234" s="323"/>
      <c r="E234" s="323"/>
      <c r="F234" s="325" t="s">
        <v>811</v>
      </c>
      <c r="G234" s="326" t="s">
        <v>486</v>
      </c>
      <c r="H234" s="327">
        <v>496.199995</v>
      </c>
      <c r="I234" s="327">
        <v>523.15388934999987</v>
      </c>
      <c r="J234" s="328">
        <f t="shared" si="44"/>
        <v>5.432062600081224</v>
      </c>
      <c r="K234" s="113"/>
    </row>
    <row r="235" spans="1:11" s="321" customFormat="1" ht="30">
      <c r="A235" s="92"/>
      <c r="B235" s="323"/>
      <c r="C235" s="324"/>
      <c r="D235" s="323"/>
      <c r="E235" s="323"/>
      <c r="F235" s="325" t="s">
        <v>812</v>
      </c>
      <c r="G235" s="326" t="s">
        <v>488</v>
      </c>
      <c r="H235" s="327">
        <v>338.46738699999997</v>
      </c>
      <c r="I235" s="327">
        <v>372.15576049999987</v>
      </c>
      <c r="J235" s="328">
        <f t="shared" si="44"/>
        <v>9.9532110903198827</v>
      </c>
      <c r="K235" s="113"/>
    </row>
    <row r="236" spans="1:11" s="321" customFormat="1">
      <c r="A236" s="92"/>
      <c r="B236" s="323"/>
      <c r="C236" s="343">
        <v>45</v>
      </c>
      <c r="D236" s="323" t="s">
        <v>491</v>
      </c>
      <c r="E236" s="323"/>
      <c r="F236" s="325"/>
      <c r="G236" s="326"/>
      <c r="H236" s="327"/>
      <c r="I236" s="327"/>
      <c r="J236" s="328"/>
      <c r="K236" s="113"/>
    </row>
    <row r="237" spans="1:11" s="321" customFormat="1">
      <c r="A237" s="92"/>
      <c r="B237" s="323"/>
      <c r="C237" s="324"/>
      <c r="D237" s="323"/>
      <c r="E237" s="323" t="s">
        <v>691</v>
      </c>
      <c r="F237" s="325"/>
      <c r="G237" s="326"/>
      <c r="H237" s="327"/>
      <c r="I237" s="327"/>
      <c r="J237" s="328"/>
      <c r="K237" s="113"/>
    </row>
    <row r="238" spans="1:11" s="321" customFormat="1">
      <c r="A238" s="92"/>
      <c r="B238" s="323"/>
      <c r="C238" s="324"/>
      <c r="D238" s="323"/>
      <c r="E238" s="323"/>
      <c r="F238" s="325">
        <v>0</v>
      </c>
      <c r="G238" s="326" t="s">
        <v>691</v>
      </c>
      <c r="H238" s="327">
        <v>346.90312399999999</v>
      </c>
      <c r="I238" s="327">
        <v>1177.9986439899994</v>
      </c>
      <c r="J238" s="328" t="str">
        <f t="shared" ref="J238" si="45">IF(AND(I238=0,H238&gt;0),"n.a.",IF(OR(I238=0,H238=0),"n.a.",IF((AND(I238&gt;0,H238&lt;0)),"n.a.",IF((I238/H238)*100-100&gt;100,"-o-",(I238/H238)*100-100))))</f>
        <v>-o-</v>
      </c>
      <c r="K238" s="113"/>
    </row>
    <row r="239" spans="1:11" s="321" customFormat="1">
      <c r="A239" s="92"/>
      <c r="B239" s="323"/>
      <c r="C239" s="343">
        <v>46</v>
      </c>
      <c r="D239" s="323" t="s">
        <v>494</v>
      </c>
      <c r="E239" s="323"/>
      <c r="F239" s="325"/>
      <c r="G239" s="326"/>
      <c r="H239" s="327"/>
      <c r="I239" s="327"/>
      <c r="J239" s="328"/>
      <c r="K239" s="113"/>
    </row>
    <row r="240" spans="1:11" s="321" customFormat="1">
      <c r="A240" s="92"/>
      <c r="B240" s="323"/>
      <c r="C240" s="324"/>
      <c r="D240" s="323"/>
      <c r="E240" s="323" t="s">
        <v>691</v>
      </c>
      <c r="F240" s="325"/>
      <c r="G240" s="326"/>
      <c r="H240" s="327"/>
      <c r="I240" s="327"/>
      <c r="J240" s="328"/>
      <c r="K240" s="113"/>
    </row>
    <row r="241" spans="1:11" s="321" customFormat="1">
      <c r="A241" s="92"/>
      <c r="B241" s="323"/>
      <c r="C241" s="324"/>
      <c r="D241" s="323"/>
      <c r="E241" s="323"/>
      <c r="F241" s="325">
        <v>0</v>
      </c>
      <c r="G241" s="326" t="s">
        <v>691</v>
      </c>
      <c r="H241" s="327">
        <v>296.93281400000001</v>
      </c>
      <c r="I241" s="327">
        <v>1125.5800743899988</v>
      </c>
      <c r="J241" s="328" t="str">
        <f t="shared" ref="J241" si="46">IF(AND(I241=0,H241&gt;0),"n.a.",IF(OR(I241=0,H241=0),"n.a.",IF((AND(I241&gt;0,H241&lt;0)),"n.a.",IF((I241/H241)*100-100&gt;100,"-o-",(I241/H241)*100-100))))</f>
        <v>-o-</v>
      </c>
      <c r="K241" s="113"/>
    </row>
    <row r="242" spans="1:11" s="321" customFormat="1">
      <c r="A242" s="92"/>
      <c r="B242" s="323"/>
      <c r="C242" s="343">
        <v>47</v>
      </c>
      <c r="D242" s="323" t="s">
        <v>813</v>
      </c>
      <c r="E242" s="323"/>
      <c r="F242" s="325"/>
      <c r="G242" s="326"/>
      <c r="H242" s="327"/>
      <c r="I242" s="327"/>
      <c r="J242" s="328"/>
      <c r="K242" s="113"/>
    </row>
    <row r="243" spans="1:11" s="321" customFormat="1">
      <c r="A243" s="92"/>
      <c r="B243" s="323"/>
      <c r="C243" s="324"/>
      <c r="D243" s="323"/>
      <c r="E243" s="323" t="s">
        <v>712</v>
      </c>
      <c r="F243" s="325"/>
      <c r="G243" s="326"/>
      <c r="H243" s="327"/>
      <c r="I243" s="327"/>
      <c r="J243" s="328"/>
      <c r="K243" s="113"/>
    </row>
    <row r="244" spans="1:11" s="321" customFormat="1" ht="30">
      <c r="A244" s="92"/>
      <c r="B244" s="323"/>
      <c r="C244" s="324"/>
      <c r="D244" s="323"/>
      <c r="E244" s="323"/>
      <c r="F244" s="325" t="s">
        <v>814</v>
      </c>
      <c r="G244" s="326" t="s">
        <v>497</v>
      </c>
      <c r="H244" s="327">
        <v>6088.9358160000002</v>
      </c>
      <c r="I244" s="327">
        <v>5651.8034505599962</v>
      </c>
      <c r="J244" s="328">
        <f t="shared" ref="J244:J248" si="47">IF(AND(I244=0,H244&gt;0),"n.a.",IF(OR(I244=0,H244=0),"n.a.",IF((AND(I244&gt;0,H244&lt;0)),"n.a.",IF((I244/H244)*100-100&gt;100,"-o-",(I244/H244)*100-100))))</f>
        <v>-7.179125854658281</v>
      </c>
      <c r="K244" s="113"/>
    </row>
    <row r="245" spans="1:11" s="321" customFormat="1">
      <c r="A245" s="92"/>
      <c r="B245" s="323"/>
      <c r="C245" s="324"/>
      <c r="D245" s="323"/>
      <c r="E245" s="323"/>
      <c r="F245" s="325" t="s">
        <v>815</v>
      </c>
      <c r="G245" s="326" t="s">
        <v>499</v>
      </c>
      <c r="H245" s="327">
        <v>173.05703399999999</v>
      </c>
      <c r="I245" s="327">
        <v>200.19657063</v>
      </c>
      <c r="J245" s="328">
        <f t="shared" si="47"/>
        <v>15.682423304446559</v>
      </c>
      <c r="K245" s="113"/>
    </row>
    <row r="246" spans="1:11" s="321" customFormat="1">
      <c r="A246" s="92"/>
      <c r="B246" s="323"/>
      <c r="C246" s="324"/>
      <c r="D246" s="323"/>
      <c r="E246" s="323"/>
      <c r="F246" s="325" t="s">
        <v>816</v>
      </c>
      <c r="G246" s="326" t="s">
        <v>503</v>
      </c>
      <c r="H246" s="327">
        <v>976.32924100000002</v>
      </c>
      <c r="I246" s="327">
        <v>518.23297307999985</v>
      </c>
      <c r="J246" s="328">
        <f t="shared" si="47"/>
        <v>-46.920265078898751</v>
      </c>
      <c r="K246" s="113"/>
    </row>
    <row r="247" spans="1:11" s="321" customFormat="1" ht="30">
      <c r="A247" s="92"/>
      <c r="B247" s="323"/>
      <c r="C247" s="324"/>
      <c r="D247" s="323"/>
      <c r="E247" s="323"/>
      <c r="F247" s="325" t="s">
        <v>817</v>
      </c>
      <c r="G247" s="326" t="s">
        <v>505</v>
      </c>
      <c r="H247" s="327">
        <v>220.158647</v>
      </c>
      <c r="I247" s="327">
        <v>445.47773489999997</v>
      </c>
      <c r="J247" s="328" t="str">
        <f t="shared" si="47"/>
        <v>-o-</v>
      </c>
      <c r="K247" s="113"/>
    </row>
    <row r="248" spans="1:11" s="321" customFormat="1" ht="30">
      <c r="A248" s="92"/>
      <c r="B248" s="323"/>
      <c r="C248" s="324"/>
      <c r="D248" s="323"/>
      <c r="E248" s="323"/>
      <c r="F248" s="325" t="s">
        <v>818</v>
      </c>
      <c r="G248" s="326" t="s">
        <v>507</v>
      </c>
      <c r="H248" s="327">
        <v>172.09056699999999</v>
      </c>
      <c r="I248" s="327">
        <v>127.25476658000001</v>
      </c>
      <c r="J248" s="328">
        <f t="shared" si="47"/>
        <v>-26.053607238100383</v>
      </c>
      <c r="K248" s="113"/>
    </row>
    <row r="249" spans="1:11" s="321" customFormat="1">
      <c r="A249" s="92"/>
      <c r="B249" s="323"/>
      <c r="C249" s="343">
        <v>48</v>
      </c>
      <c r="D249" s="323" t="s">
        <v>633</v>
      </c>
      <c r="E249" s="323"/>
      <c r="F249" s="325"/>
      <c r="G249" s="326"/>
      <c r="H249" s="327"/>
      <c r="I249" s="327"/>
      <c r="J249" s="328"/>
      <c r="K249" s="113"/>
    </row>
    <row r="250" spans="1:11" s="321" customFormat="1">
      <c r="A250" s="92"/>
      <c r="B250" s="323"/>
      <c r="C250" s="324"/>
      <c r="D250" s="323"/>
      <c r="E250" s="323" t="s">
        <v>691</v>
      </c>
      <c r="F250" s="325"/>
      <c r="G250" s="326"/>
      <c r="H250" s="327"/>
      <c r="I250" s="327"/>
      <c r="J250" s="328"/>
      <c r="K250" s="113"/>
    </row>
    <row r="251" spans="1:11" s="321" customFormat="1">
      <c r="A251" s="92"/>
      <c r="B251" s="323"/>
      <c r="C251" s="324"/>
      <c r="D251" s="323"/>
      <c r="E251" s="323"/>
      <c r="F251" s="325">
        <v>0</v>
      </c>
      <c r="G251" s="326" t="s">
        <v>691</v>
      </c>
      <c r="H251" s="327">
        <v>5005.3664769999996</v>
      </c>
      <c r="I251" s="327">
        <v>5467.761853179999</v>
      </c>
      <c r="J251" s="328">
        <f t="shared" ref="J251" si="48">IF(AND(I251=0,H251&gt;0),"n.a.",IF(OR(I251=0,H251=0),"n.a.",IF((AND(I251&gt;0,H251&lt;0)),"n.a.",IF((I251/H251)*100-100&gt;100,"-o-",(I251/H251)*100-100))))</f>
        <v>9.2379924288209025</v>
      </c>
      <c r="K251" s="113"/>
    </row>
    <row r="252" spans="1:11" s="321" customFormat="1">
      <c r="A252" s="92"/>
      <c r="B252" s="323"/>
      <c r="C252" s="324"/>
      <c r="D252" s="323"/>
      <c r="E252" s="323" t="s">
        <v>692</v>
      </c>
      <c r="F252" s="325"/>
      <c r="G252" s="326"/>
      <c r="H252" s="327"/>
      <c r="I252" s="327"/>
      <c r="J252" s="328"/>
      <c r="K252" s="113"/>
    </row>
    <row r="253" spans="1:11" s="321" customFormat="1">
      <c r="A253" s="92"/>
      <c r="B253" s="323"/>
      <c r="C253" s="324"/>
      <c r="D253" s="323"/>
      <c r="E253" s="323"/>
      <c r="F253" s="325" t="s">
        <v>694</v>
      </c>
      <c r="G253" s="326" t="s">
        <v>514</v>
      </c>
      <c r="H253" s="327">
        <v>3668.5824229999998</v>
      </c>
      <c r="I253" s="327">
        <v>4468.5044412300012</v>
      </c>
      <c r="J253" s="328">
        <f t="shared" ref="J253:J257" si="49">IF(AND(I253=0,H253&gt;0),"n.a.",IF(OR(I253=0,H253=0),"n.a.",IF((AND(I253&gt;0,H253&lt;0)),"n.a.",IF((I253/H253)*100-100&gt;100,"-o-",(I253/H253)*100-100))))</f>
        <v>21.804662564344454</v>
      </c>
      <c r="K253" s="113"/>
    </row>
    <row r="254" spans="1:11" s="321" customFormat="1">
      <c r="A254" s="92"/>
      <c r="B254" s="323"/>
      <c r="C254" s="324"/>
      <c r="D254" s="323"/>
      <c r="E254" s="323"/>
      <c r="F254" s="325" t="s">
        <v>717</v>
      </c>
      <c r="G254" s="326" t="s">
        <v>516</v>
      </c>
      <c r="H254" s="327">
        <v>3260.8343709999999</v>
      </c>
      <c r="I254" s="327">
        <v>3570.2907474600011</v>
      </c>
      <c r="J254" s="328">
        <f t="shared" si="49"/>
        <v>9.49009797038849</v>
      </c>
      <c r="K254" s="113"/>
    </row>
    <row r="255" spans="1:11" s="321" customFormat="1">
      <c r="A255" s="92"/>
      <c r="B255" s="323"/>
      <c r="C255" s="324"/>
      <c r="D255" s="323"/>
      <c r="E255" s="323"/>
      <c r="F255" s="325" t="s">
        <v>732</v>
      </c>
      <c r="G255" s="326" t="s">
        <v>819</v>
      </c>
      <c r="H255" s="327">
        <v>85.691237999999998</v>
      </c>
      <c r="I255" s="327">
        <v>98.128457300000008</v>
      </c>
      <c r="J255" s="328">
        <f t="shared" si="49"/>
        <v>14.513991850602054</v>
      </c>
      <c r="K255" s="113"/>
    </row>
    <row r="256" spans="1:11" s="321" customFormat="1">
      <c r="A256" s="92"/>
      <c r="B256" s="323"/>
      <c r="C256" s="324"/>
      <c r="D256" s="323"/>
      <c r="E256" s="323"/>
      <c r="F256" s="325" t="s">
        <v>697</v>
      </c>
      <c r="G256" s="326" t="s">
        <v>820</v>
      </c>
      <c r="H256" s="327">
        <v>75.937347000000003</v>
      </c>
      <c r="I256" s="327">
        <v>67.959954070000023</v>
      </c>
      <c r="J256" s="328">
        <f t="shared" si="49"/>
        <v>-10.505229962800755</v>
      </c>
      <c r="K256" s="113"/>
    </row>
    <row r="257" spans="1:11" s="321" customFormat="1" ht="30">
      <c r="A257" s="92"/>
      <c r="B257" s="323"/>
      <c r="C257" s="324"/>
      <c r="D257" s="323"/>
      <c r="E257" s="323"/>
      <c r="F257" s="325" t="s">
        <v>714</v>
      </c>
      <c r="G257" s="326" t="s">
        <v>598</v>
      </c>
      <c r="H257" s="327">
        <v>37.793782999999998</v>
      </c>
      <c r="I257" s="327">
        <v>48.249942929999989</v>
      </c>
      <c r="J257" s="328">
        <f t="shared" si="49"/>
        <v>27.66634906592968</v>
      </c>
      <c r="K257" s="113"/>
    </row>
    <row r="258" spans="1:11" s="321" customFormat="1">
      <c r="A258" s="92"/>
      <c r="B258" s="323"/>
      <c r="C258" s="324"/>
      <c r="D258" s="323"/>
      <c r="E258" s="323" t="s">
        <v>712</v>
      </c>
      <c r="F258" s="325"/>
      <c r="G258" s="326"/>
      <c r="H258" s="327"/>
      <c r="I258" s="327"/>
      <c r="J258" s="328"/>
      <c r="K258" s="113"/>
    </row>
    <row r="259" spans="1:11" s="321" customFormat="1">
      <c r="A259" s="92"/>
      <c r="B259" s="323"/>
      <c r="C259" s="324"/>
      <c r="D259" s="323"/>
      <c r="E259" s="323"/>
      <c r="F259" s="325" t="s">
        <v>821</v>
      </c>
      <c r="G259" s="326" t="s">
        <v>822</v>
      </c>
      <c r="H259" s="327">
        <v>30.368580000000001</v>
      </c>
      <c r="I259" s="327">
        <v>37.881815669999995</v>
      </c>
      <c r="J259" s="328">
        <f t="shared" ref="J259:J262" si="50">IF(AND(I259=0,H259&gt;0),"n.a.",IF(OR(I259=0,H259=0),"n.a.",IF((AND(I259&gt;0,H259&lt;0)),"n.a.",IF((I259/H259)*100-100&gt;100,"-o-",(I259/H259)*100-100))))</f>
        <v>24.740161278531929</v>
      </c>
      <c r="K259" s="113"/>
    </row>
    <row r="260" spans="1:11" s="321" customFormat="1">
      <c r="A260" s="92"/>
      <c r="B260" s="323"/>
      <c r="C260" s="324"/>
      <c r="D260" s="323"/>
      <c r="E260" s="323"/>
      <c r="F260" s="325" t="s">
        <v>823</v>
      </c>
      <c r="G260" s="326" t="s">
        <v>824</v>
      </c>
      <c r="H260" s="327">
        <v>32.936736000000003</v>
      </c>
      <c r="I260" s="327">
        <v>48.966735999999997</v>
      </c>
      <c r="J260" s="328">
        <f t="shared" si="50"/>
        <v>48.669060589367405</v>
      </c>
      <c r="K260" s="113"/>
    </row>
    <row r="261" spans="1:11" s="321" customFormat="1">
      <c r="A261" s="92"/>
      <c r="B261" s="323"/>
      <c r="C261" s="324"/>
      <c r="D261" s="323"/>
      <c r="E261" s="323"/>
      <c r="F261" s="325" t="s">
        <v>825</v>
      </c>
      <c r="G261" s="326" t="s">
        <v>826</v>
      </c>
      <c r="H261" s="327">
        <v>39.388807</v>
      </c>
      <c r="I261" s="327">
        <v>42.372454179999998</v>
      </c>
      <c r="J261" s="328">
        <f t="shared" si="50"/>
        <v>7.5748604927283054</v>
      </c>
      <c r="K261" s="113"/>
    </row>
    <row r="262" spans="1:11" s="321" customFormat="1">
      <c r="A262" s="92"/>
      <c r="B262" s="323"/>
      <c r="C262" s="324"/>
      <c r="D262" s="323"/>
      <c r="E262" s="323"/>
      <c r="F262" s="325" t="s">
        <v>827</v>
      </c>
      <c r="G262" s="326" t="s">
        <v>534</v>
      </c>
      <c r="H262" s="327">
        <v>172.72291000000001</v>
      </c>
      <c r="I262" s="327">
        <v>203.79052228999996</v>
      </c>
      <c r="J262" s="328">
        <f t="shared" si="50"/>
        <v>17.986966691332356</v>
      </c>
      <c r="K262" s="113"/>
    </row>
    <row r="263" spans="1:11" s="321" customFormat="1">
      <c r="A263" s="92"/>
      <c r="B263" s="339" t="s">
        <v>828</v>
      </c>
      <c r="C263" s="339"/>
      <c r="D263" s="339"/>
      <c r="E263" s="339"/>
      <c r="F263" s="340"/>
      <c r="G263" s="341"/>
      <c r="H263" s="341"/>
      <c r="I263" s="342"/>
      <c r="J263" s="339"/>
      <c r="K263" s="113"/>
    </row>
    <row r="264" spans="1:11" s="321" customFormat="1">
      <c r="A264" s="92"/>
      <c r="B264" s="323"/>
      <c r="C264" s="343">
        <v>19</v>
      </c>
      <c r="D264" s="323" t="s">
        <v>829</v>
      </c>
      <c r="E264" s="323"/>
      <c r="F264" s="325"/>
      <c r="G264" s="326"/>
      <c r="H264" s="327"/>
      <c r="I264" s="327"/>
      <c r="J264" s="328"/>
      <c r="K264" s="113"/>
    </row>
    <row r="265" spans="1:11" s="321" customFormat="1">
      <c r="A265" s="92"/>
      <c r="B265" s="323"/>
      <c r="C265" s="324"/>
      <c r="D265" s="323"/>
      <c r="E265" s="323" t="s">
        <v>691</v>
      </c>
      <c r="F265" s="325"/>
      <c r="G265" s="326"/>
      <c r="H265" s="327"/>
      <c r="I265" s="327"/>
      <c r="J265" s="328"/>
      <c r="K265" s="113"/>
    </row>
    <row r="266" spans="1:11" s="321" customFormat="1">
      <c r="A266" s="92"/>
      <c r="B266" s="323"/>
      <c r="C266" s="324"/>
      <c r="D266" s="323"/>
      <c r="E266" s="323"/>
      <c r="F266" s="325">
        <v>0</v>
      </c>
      <c r="G266" s="326" t="s">
        <v>691</v>
      </c>
      <c r="H266" s="327">
        <v>105552.183145</v>
      </c>
      <c r="I266" s="327">
        <v>98650.833031440008</v>
      </c>
      <c r="J266" s="328">
        <f t="shared" ref="J266" si="51">IF(AND(I266=0,H266&gt;0),"n.a.",IF(OR(I266=0,H266=0),"n.a.",IF((AND(I266&gt;0,H266&lt;0)),"n.a.",IF((I266/H266)*100-100&gt;100,"-o-",(I266/H266)*100-100))))</f>
        <v>-6.5383300543196015</v>
      </c>
      <c r="K266" s="113"/>
    </row>
    <row r="267" spans="1:11" s="321" customFormat="1">
      <c r="A267" s="92"/>
      <c r="B267" s="323"/>
      <c r="C267" s="324"/>
      <c r="D267" s="323"/>
      <c r="E267" s="323" t="s">
        <v>712</v>
      </c>
      <c r="F267" s="325"/>
      <c r="G267" s="326"/>
      <c r="H267" s="327"/>
      <c r="I267" s="327"/>
      <c r="J267" s="328"/>
      <c r="K267" s="113"/>
    </row>
    <row r="268" spans="1:11" s="321" customFormat="1" ht="30">
      <c r="A268" s="92"/>
      <c r="B268" s="323"/>
      <c r="C268" s="324"/>
      <c r="D268" s="323"/>
      <c r="E268" s="323"/>
      <c r="F268" s="325" t="s">
        <v>830</v>
      </c>
      <c r="G268" s="326" t="s">
        <v>831</v>
      </c>
      <c r="H268" s="327">
        <v>5232.5446259999999</v>
      </c>
      <c r="I268" s="327">
        <v>5632.8695209999996</v>
      </c>
      <c r="J268" s="328">
        <f t="shared" ref="J268" si="52">IF(AND(I268=0,H268&gt;0),"n.a.",IF(OR(I268=0,H268=0),"n.a.",IF((AND(I268&gt;0,H268&lt;0)),"n.a.",IF((I268/H268)*100-100&gt;100,"-o-",(I268/H268)*100-100))))</f>
        <v>7.650673307415758</v>
      </c>
      <c r="K268" s="113"/>
    </row>
    <row r="269" spans="1:11" s="321" customFormat="1">
      <c r="A269" s="92"/>
      <c r="B269" s="323"/>
      <c r="C269" s="343">
        <v>23</v>
      </c>
      <c r="D269" s="323" t="s">
        <v>832</v>
      </c>
      <c r="E269" s="323"/>
      <c r="F269" s="325"/>
      <c r="G269" s="326"/>
      <c r="H269" s="327"/>
      <c r="I269" s="327"/>
      <c r="J269" s="328"/>
      <c r="K269" s="113"/>
    </row>
    <row r="270" spans="1:11" s="321" customFormat="1">
      <c r="A270" s="92"/>
      <c r="B270" s="323"/>
      <c r="C270" s="324"/>
      <c r="D270" s="323"/>
      <c r="E270" s="323" t="s">
        <v>691</v>
      </c>
      <c r="F270" s="325"/>
      <c r="G270" s="326"/>
      <c r="H270" s="327"/>
      <c r="I270" s="327"/>
      <c r="J270" s="328"/>
      <c r="K270" s="113"/>
    </row>
    <row r="271" spans="1:11" s="321" customFormat="1">
      <c r="A271" s="92"/>
      <c r="B271" s="323"/>
      <c r="C271" s="324"/>
      <c r="D271" s="323"/>
      <c r="E271" s="323"/>
      <c r="F271" s="325">
        <v>0</v>
      </c>
      <c r="G271" s="326" t="s">
        <v>691</v>
      </c>
      <c r="H271" s="327">
        <v>156463.239818</v>
      </c>
      <c r="I271" s="327">
        <v>272793.54893270013</v>
      </c>
      <c r="J271" s="328">
        <f t="shared" ref="J271" si="53">IF(AND(I271=0,H271&gt;0),"n.a.",IF(OR(I271=0,H271=0),"n.a.",IF((AND(I271&gt;0,H271&lt;0)),"n.a.",IF((I271/H271)*100-100&gt;100,"-o-",(I271/H271)*100-100))))</f>
        <v>74.349929894086927</v>
      </c>
      <c r="K271" s="113"/>
    </row>
    <row r="272" spans="1:11" s="321" customFormat="1">
      <c r="A272" s="92"/>
      <c r="B272" s="323"/>
      <c r="C272" s="343">
        <v>25</v>
      </c>
      <c r="D272" s="323" t="s">
        <v>833</v>
      </c>
      <c r="E272" s="323"/>
      <c r="F272" s="325"/>
      <c r="G272" s="326"/>
      <c r="H272" s="327"/>
      <c r="I272" s="327"/>
      <c r="J272" s="328"/>
      <c r="K272" s="113"/>
    </row>
    <row r="273" spans="1:11" s="321" customFormat="1">
      <c r="A273" s="92"/>
      <c r="B273" s="323"/>
      <c r="C273" s="324"/>
      <c r="D273" s="323"/>
      <c r="E273" s="323" t="s">
        <v>691</v>
      </c>
      <c r="F273" s="325"/>
      <c r="G273" s="326"/>
      <c r="H273" s="327"/>
      <c r="I273" s="327"/>
      <c r="J273" s="328"/>
      <c r="K273" s="113"/>
    </row>
    <row r="274" spans="1:11" s="321" customFormat="1">
      <c r="A274" s="92"/>
      <c r="B274" s="323"/>
      <c r="C274" s="324"/>
      <c r="D274" s="323"/>
      <c r="E274" s="323"/>
      <c r="F274" s="325">
        <v>0</v>
      </c>
      <c r="G274" s="326" t="s">
        <v>691</v>
      </c>
      <c r="H274" s="327">
        <v>9988.2125629999991</v>
      </c>
      <c r="I274" s="327">
        <v>9.6869599999999997E-3</v>
      </c>
      <c r="J274" s="328">
        <f t="shared" ref="J274" si="54">IF(AND(I274=0,H274&gt;0),"n.a.",IF(OR(I274=0,H274=0),"n.a.",IF((AND(I274&gt;0,H274&lt;0)),"n.a.",IF((I274/H274)*100-100&gt;100,"-o-",(I274/H274)*100-100))))</f>
        <v>-99.999903016080822</v>
      </c>
      <c r="K274" s="113"/>
    </row>
    <row r="275" spans="1:11" s="321" customFormat="1">
      <c r="A275" s="92"/>
      <c r="B275" s="323"/>
      <c r="C275" s="324"/>
      <c r="D275" s="323"/>
      <c r="E275" s="323" t="s">
        <v>692</v>
      </c>
      <c r="F275" s="325"/>
      <c r="G275" s="326"/>
      <c r="H275" s="327"/>
      <c r="I275" s="327"/>
      <c r="J275" s="328"/>
      <c r="K275" s="113"/>
    </row>
    <row r="276" spans="1:11" s="321" customFormat="1">
      <c r="A276" s="92"/>
      <c r="B276" s="323"/>
      <c r="C276" s="324"/>
      <c r="D276" s="323"/>
      <c r="E276" s="323"/>
      <c r="F276" s="325" t="s">
        <v>716</v>
      </c>
      <c r="G276" s="326" t="s">
        <v>586</v>
      </c>
      <c r="H276" s="327">
        <v>42740.070499000001</v>
      </c>
      <c r="I276" s="327">
        <v>37448.282210419973</v>
      </c>
      <c r="J276" s="328">
        <f t="shared" ref="J276" si="55">IF(AND(I276=0,H276&gt;0),"n.a.",IF(OR(I276=0,H276=0),"n.a.",IF((AND(I276&gt;0,H276&lt;0)),"n.a.",IF((I276/H276)*100-100&gt;100,"-o-",(I276/H276)*100-100))))</f>
        <v>-12.381327936049715</v>
      </c>
      <c r="K276" s="113"/>
    </row>
    <row r="277" spans="1:11" s="321" customFormat="1" ht="21.95" customHeight="1">
      <c r="A277" s="322" t="s">
        <v>834</v>
      </c>
      <c r="B277" s="323"/>
      <c r="C277" s="324"/>
      <c r="D277" s="323"/>
      <c r="E277" s="323"/>
      <c r="F277" s="325"/>
      <c r="G277" s="326"/>
      <c r="H277" s="327"/>
      <c r="I277" s="327"/>
      <c r="J277" s="328"/>
      <c r="K277" s="113"/>
    </row>
    <row r="278" spans="1:11" s="321" customFormat="1">
      <c r="A278" s="92"/>
      <c r="B278" s="339" t="s">
        <v>835</v>
      </c>
      <c r="C278" s="339"/>
      <c r="D278" s="339"/>
      <c r="E278" s="339"/>
      <c r="F278" s="340"/>
      <c r="G278" s="341"/>
      <c r="H278" s="341"/>
      <c r="I278" s="342"/>
      <c r="J278" s="339"/>
      <c r="K278" s="113"/>
    </row>
    <row r="279" spans="1:11" s="321" customFormat="1">
      <c r="A279" s="92"/>
      <c r="B279" s="323"/>
      <c r="C279" s="343">
        <v>52</v>
      </c>
      <c r="D279" s="323" t="s">
        <v>836</v>
      </c>
      <c r="E279" s="323"/>
      <c r="F279" s="325"/>
      <c r="G279" s="326"/>
      <c r="H279" s="327"/>
      <c r="I279" s="327"/>
      <c r="J279" s="328"/>
      <c r="K279" s="113"/>
    </row>
    <row r="280" spans="1:11" s="321" customFormat="1">
      <c r="A280" s="92"/>
      <c r="B280" s="323"/>
      <c r="C280" s="324"/>
      <c r="D280" s="323"/>
      <c r="E280" s="323" t="s">
        <v>835</v>
      </c>
      <c r="F280" s="325"/>
      <c r="G280" s="326"/>
      <c r="H280" s="327"/>
      <c r="I280" s="327"/>
      <c r="J280" s="328"/>
      <c r="K280" s="113"/>
    </row>
    <row r="281" spans="1:11" s="321" customFormat="1">
      <c r="A281" s="92"/>
      <c r="B281" s="323"/>
      <c r="C281" s="324"/>
      <c r="D281" s="323"/>
      <c r="E281" s="323"/>
      <c r="F281" s="325" t="s">
        <v>837</v>
      </c>
      <c r="G281" s="326" t="s">
        <v>838</v>
      </c>
      <c r="H281" s="327">
        <v>110810.101404</v>
      </c>
      <c r="I281" s="327">
        <v>122565.35463</v>
      </c>
      <c r="J281" s="328">
        <f t="shared" ref="J281" si="56">IF(AND(I281=0,H281&gt;0),"n.a.",IF(OR(I281=0,H281=0),"n.a.",IF((AND(I281&gt;0,H281&lt;0)),"n.a.",IF((I281/H281)*100-100&gt;100,"-o-",(I281/H281)*100-100))))</f>
        <v>10.608467167755592</v>
      </c>
      <c r="K281" s="113"/>
    </row>
    <row r="282" spans="1:11" s="321" customFormat="1" ht="6.95" customHeight="1" thickBot="1">
      <c r="A282" s="329"/>
      <c r="B282" s="329"/>
      <c r="C282" s="329"/>
      <c r="D282" s="329"/>
      <c r="E282" s="329"/>
      <c r="F282" s="329"/>
      <c r="G282" s="330"/>
      <c r="H282" s="331"/>
      <c r="I282" s="331"/>
      <c r="J282" s="331"/>
      <c r="K282" s="113"/>
    </row>
    <row r="283" spans="1:11">
      <c r="A283" s="317" t="s">
        <v>839</v>
      </c>
      <c r="B283" s="317"/>
      <c r="C283" s="317"/>
      <c r="D283" s="317"/>
      <c r="E283" s="317"/>
      <c r="F283" s="317"/>
      <c r="G283" s="318"/>
      <c r="H283" s="317"/>
      <c r="I283" s="317"/>
      <c r="J283" s="317"/>
      <c r="K283" s="315"/>
    </row>
    <row r="284" spans="1:11">
      <c r="A284" s="317" t="s">
        <v>840</v>
      </c>
      <c r="B284" s="317"/>
      <c r="C284" s="317"/>
      <c r="D284" s="317"/>
      <c r="E284" s="317"/>
      <c r="F284" s="317"/>
      <c r="G284" s="318"/>
      <c r="H284" s="317"/>
      <c r="I284" s="317"/>
      <c r="J284" s="317"/>
      <c r="K284" s="315"/>
    </row>
    <row r="285" spans="1:11" ht="27.75" customHeight="1">
      <c r="A285" s="380" t="s">
        <v>841</v>
      </c>
      <c r="B285" s="380"/>
      <c r="C285" s="380"/>
      <c r="D285" s="380"/>
      <c r="E285" s="380"/>
      <c r="F285" s="380"/>
      <c r="G285" s="380"/>
      <c r="H285" s="380"/>
      <c r="I285" s="380"/>
      <c r="J285" s="380"/>
      <c r="K285" s="315"/>
    </row>
    <row r="286" spans="1:11" ht="12" customHeight="1">
      <c r="A286" s="317" t="s">
        <v>842</v>
      </c>
      <c r="B286" s="317"/>
      <c r="C286" s="317"/>
      <c r="D286" s="317"/>
      <c r="E286" s="317"/>
      <c r="F286" s="317"/>
      <c r="G286" s="318"/>
      <c r="H286" s="317"/>
      <c r="I286" s="317"/>
      <c r="J286" s="317"/>
      <c r="K286" s="315"/>
    </row>
    <row r="287" spans="1:11">
      <c r="A287" s="317" t="s">
        <v>12</v>
      </c>
      <c r="B287" s="317"/>
      <c r="C287" s="317"/>
      <c r="D287" s="317"/>
      <c r="E287" s="317"/>
      <c r="F287" s="317"/>
      <c r="G287" s="318"/>
      <c r="H287" s="317"/>
      <c r="I287" s="317"/>
      <c r="J287" s="317"/>
      <c r="K287" s="315"/>
    </row>
    <row r="288" spans="1:11">
      <c r="A288" s="315"/>
      <c r="B288" s="315"/>
      <c r="C288" s="315"/>
      <c r="D288" s="315"/>
      <c r="E288" s="315"/>
      <c r="F288" s="315"/>
      <c r="G288" s="316"/>
      <c r="H288" s="315"/>
      <c r="I288" s="315"/>
      <c r="J288" s="315"/>
      <c r="K288" s="315"/>
    </row>
  </sheetData>
  <mergeCells count="5">
    <mergeCell ref="A4:J4"/>
    <mergeCell ref="A6:G8"/>
    <mergeCell ref="A1:G1"/>
    <mergeCell ref="H1:J1"/>
    <mergeCell ref="A285:J285"/>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91"/>
  <sheetViews>
    <sheetView showGridLines="0" zoomScaleNormal="100" workbookViewId="0">
      <selection sqref="A1:B1"/>
    </sheetView>
  </sheetViews>
  <sheetFormatPr baseColWidth="10" defaultRowHeight="18"/>
  <cols>
    <col min="1" max="1" width="5" style="108" customWidth="1"/>
    <col min="2" max="2" width="76.5703125" style="129" customWidth="1"/>
    <col min="3" max="3" width="37" style="108" customWidth="1"/>
    <col min="4" max="10" width="11.42578125" style="107"/>
    <col min="11" max="16384" width="11.42578125" style="108"/>
  </cols>
  <sheetData>
    <row r="1" spans="1:10" s="105" customFormat="1" ht="43.5" customHeight="1">
      <c r="A1" s="382" t="s">
        <v>638</v>
      </c>
      <c r="B1" s="382"/>
      <c r="C1" s="104" t="s">
        <v>15</v>
      </c>
      <c r="H1" s="106"/>
      <c r="I1" s="106"/>
    </row>
    <row r="2" spans="1:10" ht="55.5" customHeight="1" thickBot="1">
      <c r="A2" s="383" t="s">
        <v>640</v>
      </c>
      <c r="B2" s="384"/>
      <c r="C2" s="384"/>
    </row>
    <row r="3" spans="1:10" ht="6" customHeight="1">
      <c r="A3" s="109"/>
      <c r="B3" s="110"/>
      <c r="C3" s="109"/>
    </row>
    <row r="4" spans="1:10" s="113" customFormat="1" ht="15" customHeight="1">
      <c r="A4" s="385" t="s">
        <v>555</v>
      </c>
      <c r="B4" s="385"/>
      <c r="C4" s="111" t="s">
        <v>556</v>
      </c>
      <c r="D4" s="112"/>
      <c r="E4" s="112"/>
      <c r="F4" s="112"/>
      <c r="G4" s="112"/>
      <c r="H4" s="112"/>
      <c r="I4" s="112"/>
      <c r="J4" s="112"/>
    </row>
    <row r="5" spans="1:10" s="113" customFormat="1" ht="15">
      <c r="A5" s="385"/>
      <c r="B5" s="385"/>
      <c r="C5" s="111" t="s">
        <v>557</v>
      </c>
      <c r="D5" s="112"/>
      <c r="E5" s="112"/>
      <c r="F5" s="112"/>
      <c r="G5" s="112"/>
      <c r="H5" s="112"/>
      <c r="I5" s="112"/>
      <c r="J5" s="112"/>
    </row>
    <row r="6" spans="1:10" s="113" customFormat="1" ht="3" customHeight="1" thickBot="1">
      <c r="B6" s="114"/>
      <c r="D6" s="112"/>
      <c r="E6" s="112"/>
      <c r="F6" s="112"/>
      <c r="G6" s="112"/>
      <c r="H6" s="112"/>
      <c r="I6" s="112"/>
      <c r="J6" s="112"/>
    </row>
    <row r="7" spans="1:10" s="113" customFormat="1" ht="3" customHeight="1" thickBot="1">
      <c r="A7" s="115"/>
      <c r="B7" s="116"/>
      <c r="C7" s="117"/>
      <c r="D7" s="112"/>
      <c r="E7" s="112"/>
      <c r="F7" s="112"/>
      <c r="G7" s="112"/>
      <c r="H7" s="112"/>
      <c r="I7" s="112"/>
      <c r="J7" s="112"/>
    </row>
    <row r="8" spans="1:10" s="113" customFormat="1" ht="15">
      <c r="A8" s="118" t="s">
        <v>29</v>
      </c>
      <c r="B8" s="119"/>
      <c r="C8" s="120">
        <f>C9+C11+C13+C15+C25+C27+C30+C34+C36+C39+C45+C47+C53+C55+C57+C59+C61+C63+C65+C67+C69+C71+C73+C75+C77+C79+C81</f>
        <v>251095550278.72998</v>
      </c>
      <c r="D8" s="112"/>
      <c r="E8" s="112"/>
      <c r="F8" s="112"/>
      <c r="G8" s="112"/>
      <c r="H8" s="112"/>
      <c r="I8" s="112"/>
      <c r="J8" s="112"/>
    </row>
    <row r="9" spans="1:10" s="113" customFormat="1" ht="15">
      <c r="A9" s="121" t="s">
        <v>558</v>
      </c>
      <c r="B9" s="122"/>
      <c r="C9" s="123">
        <f>SUM(C10)</f>
        <v>33522578</v>
      </c>
      <c r="D9" s="112"/>
      <c r="E9" s="112"/>
      <c r="F9" s="112"/>
      <c r="G9" s="112"/>
      <c r="H9" s="112"/>
      <c r="I9" s="112"/>
      <c r="J9" s="112"/>
    </row>
    <row r="10" spans="1:10" s="113" customFormat="1" ht="15">
      <c r="A10" s="92"/>
      <c r="B10" s="124" t="s">
        <v>559</v>
      </c>
      <c r="C10" s="94">
        <v>33522578</v>
      </c>
      <c r="D10" s="112"/>
      <c r="E10" s="112"/>
      <c r="F10" s="112"/>
      <c r="G10" s="112"/>
      <c r="H10" s="112"/>
      <c r="I10" s="112"/>
      <c r="J10" s="112"/>
    </row>
    <row r="11" spans="1:10" s="113" customFormat="1" ht="15">
      <c r="A11" s="121" t="s">
        <v>560</v>
      </c>
      <c r="B11" s="122"/>
      <c r="C11" s="123">
        <f>C12</f>
        <v>7020605196.8000002</v>
      </c>
      <c r="D11" s="112"/>
      <c r="E11" s="112"/>
      <c r="F11" s="112"/>
      <c r="G11" s="112"/>
      <c r="H11" s="112"/>
      <c r="I11" s="112"/>
      <c r="J11" s="112"/>
    </row>
    <row r="12" spans="1:10" s="113" customFormat="1" ht="15">
      <c r="A12" s="92"/>
      <c r="B12" s="124" t="s">
        <v>36</v>
      </c>
      <c r="C12" s="94">
        <v>7020605196.8000002</v>
      </c>
      <c r="D12" s="112"/>
      <c r="E12" s="112"/>
      <c r="F12" s="112"/>
      <c r="G12" s="112"/>
      <c r="H12" s="112"/>
      <c r="I12" s="112"/>
      <c r="J12" s="112"/>
    </row>
    <row r="13" spans="1:10" s="113" customFormat="1" ht="15">
      <c r="A13" s="121" t="s">
        <v>561</v>
      </c>
      <c r="B13" s="122"/>
      <c r="C13" s="123">
        <f>C14</f>
        <v>3806052097</v>
      </c>
      <c r="D13" s="112"/>
      <c r="E13" s="112"/>
      <c r="F13" s="112"/>
      <c r="G13" s="112"/>
      <c r="H13" s="112"/>
      <c r="I13" s="112"/>
      <c r="J13" s="112"/>
    </row>
    <row r="14" spans="1:10" s="113" customFormat="1" ht="15">
      <c r="A14" s="92"/>
      <c r="B14" s="124" t="s">
        <v>78</v>
      </c>
      <c r="C14" s="94">
        <v>3806052097</v>
      </c>
      <c r="D14" s="112"/>
      <c r="E14" s="112"/>
      <c r="F14" s="112"/>
      <c r="G14" s="112"/>
      <c r="H14" s="112"/>
      <c r="I14" s="112"/>
      <c r="J14" s="112"/>
    </row>
    <row r="15" spans="1:10" s="113" customFormat="1" ht="15">
      <c r="A15" s="121" t="s">
        <v>562</v>
      </c>
      <c r="B15" s="122"/>
      <c r="C15" s="123">
        <f>C16+C17+C18+C19+C21+C20+C22+C23+C24</f>
        <v>72478761173</v>
      </c>
      <c r="D15" s="112"/>
      <c r="E15" s="112"/>
      <c r="F15" s="112"/>
      <c r="G15" s="112"/>
      <c r="H15" s="112"/>
      <c r="I15" s="112"/>
      <c r="J15" s="112"/>
    </row>
    <row r="16" spans="1:10" s="113" customFormat="1" ht="16.5">
      <c r="A16" s="92"/>
      <c r="B16" s="124" t="s">
        <v>563</v>
      </c>
      <c r="C16" s="94">
        <f>12347000000+29800+26563+5000000000+10769100000+4307600000+3644000000+180938000</f>
        <v>36248694363</v>
      </c>
      <c r="D16" s="112"/>
      <c r="E16" s="112"/>
      <c r="F16" s="112"/>
      <c r="G16" s="112"/>
      <c r="H16" s="112"/>
      <c r="I16" s="112"/>
      <c r="J16" s="112"/>
    </row>
    <row r="17" spans="1:10" s="113" customFormat="1" ht="15">
      <c r="A17" s="92"/>
      <c r="B17" s="124" t="s">
        <v>94</v>
      </c>
      <c r="C17" s="94">
        <v>451470119</v>
      </c>
      <c r="D17" s="112"/>
      <c r="E17" s="112"/>
      <c r="F17" s="112"/>
      <c r="G17" s="112"/>
      <c r="H17" s="112"/>
      <c r="I17" s="112"/>
      <c r="J17" s="112"/>
    </row>
    <row r="18" spans="1:10" s="113" customFormat="1" ht="15">
      <c r="A18" s="92"/>
      <c r="B18" s="124" t="s">
        <v>96</v>
      </c>
      <c r="C18" s="94">
        <v>2340215943</v>
      </c>
      <c r="D18" s="112"/>
      <c r="E18" s="112"/>
      <c r="F18" s="112"/>
      <c r="G18" s="112"/>
      <c r="H18" s="112"/>
      <c r="I18" s="112"/>
      <c r="J18" s="112"/>
    </row>
    <row r="19" spans="1:10" s="113" customFormat="1" ht="15">
      <c r="A19" s="92"/>
      <c r="B19" s="124" t="s">
        <v>98</v>
      </c>
      <c r="C19" s="94">
        <v>886638305</v>
      </c>
      <c r="D19" s="112"/>
      <c r="E19" s="112"/>
      <c r="F19" s="112"/>
      <c r="G19" s="112"/>
      <c r="H19" s="112"/>
      <c r="I19" s="112"/>
      <c r="J19" s="112"/>
    </row>
    <row r="20" spans="1:10" s="113" customFormat="1" ht="15">
      <c r="A20" s="92"/>
      <c r="B20" s="124" t="s">
        <v>100</v>
      </c>
      <c r="C20" s="94">
        <v>776707512</v>
      </c>
      <c r="D20" s="112"/>
      <c r="E20" s="112"/>
      <c r="F20" s="112"/>
      <c r="G20" s="112"/>
      <c r="H20" s="112"/>
      <c r="I20" s="112"/>
      <c r="J20" s="112"/>
    </row>
    <row r="21" spans="1:10" s="113" customFormat="1" ht="15">
      <c r="A21" s="92"/>
      <c r="B21" s="124" t="s">
        <v>102</v>
      </c>
      <c r="C21" s="94">
        <v>3490161961</v>
      </c>
      <c r="D21" s="112"/>
      <c r="E21" s="112"/>
      <c r="F21" s="112"/>
      <c r="G21" s="112"/>
      <c r="H21" s="112"/>
      <c r="I21" s="112"/>
      <c r="J21" s="112"/>
    </row>
    <row r="22" spans="1:10" s="113" customFormat="1" ht="30">
      <c r="A22" s="92"/>
      <c r="B22" s="124" t="s">
        <v>106</v>
      </c>
      <c r="C22" s="94">
        <v>17732990</v>
      </c>
      <c r="D22" s="112"/>
      <c r="E22" s="112"/>
      <c r="F22" s="112"/>
      <c r="G22" s="112"/>
      <c r="H22" s="112"/>
      <c r="I22" s="112"/>
      <c r="J22" s="112"/>
    </row>
    <row r="23" spans="1:10" s="113" customFormat="1" ht="15">
      <c r="A23" s="92"/>
      <c r="B23" s="124" t="s">
        <v>564</v>
      </c>
      <c r="C23" s="94">
        <v>27999600000</v>
      </c>
      <c r="D23" s="112"/>
      <c r="E23" s="112"/>
      <c r="F23" s="112"/>
      <c r="G23" s="112"/>
      <c r="H23" s="112"/>
      <c r="I23" s="112"/>
      <c r="J23" s="112"/>
    </row>
    <row r="24" spans="1:10" s="113" customFormat="1" ht="15">
      <c r="A24" s="92"/>
      <c r="B24" s="124" t="s">
        <v>565</v>
      </c>
      <c r="C24" s="94">
        <v>267539980</v>
      </c>
      <c r="D24" s="112"/>
      <c r="E24" s="112"/>
      <c r="F24" s="112"/>
      <c r="G24" s="112"/>
      <c r="H24" s="112"/>
      <c r="I24" s="112"/>
      <c r="J24" s="112"/>
    </row>
    <row r="25" spans="1:10" s="113" customFormat="1" ht="15">
      <c r="A25" s="121" t="s">
        <v>566</v>
      </c>
      <c r="B25" s="122"/>
      <c r="C25" s="123">
        <f>C26</f>
        <v>3740786299</v>
      </c>
      <c r="D25" s="112"/>
      <c r="E25" s="112"/>
      <c r="F25" s="112"/>
      <c r="G25" s="112"/>
      <c r="H25" s="112"/>
      <c r="I25" s="112"/>
      <c r="J25" s="112"/>
    </row>
    <row r="26" spans="1:10" s="113" customFormat="1" ht="15">
      <c r="A26" s="92"/>
      <c r="B26" s="124" t="s">
        <v>112</v>
      </c>
      <c r="C26" s="94">
        <v>3740786299</v>
      </c>
      <c r="D26" s="112"/>
      <c r="E26" s="112"/>
      <c r="F26" s="112"/>
      <c r="G26" s="112"/>
      <c r="H26" s="112"/>
      <c r="I26" s="112"/>
      <c r="J26" s="112"/>
    </row>
    <row r="27" spans="1:10" s="113" customFormat="1" ht="15">
      <c r="A27" s="121" t="s">
        <v>567</v>
      </c>
      <c r="B27" s="122"/>
      <c r="C27" s="123">
        <f>SUM(C28:C29)</f>
        <v>987388061</v>
      </c>
      <c r="D27" s="112"/>
      <c r="E27" s="112"/>
      <c r="F27" s="112"/>
      <c r="G27" s="112"/>
      <c r="H27" s="112"/>
      <c r="I27" s="112"/>
      <c r="J27" s="112"/>
    </row>
    <row r="28" spans="1:10" s="113" customFormat="1" ht="15">
      <c r="A28" s="92"/>
      <c r="B28" s="124" t="s">
        <v>118</v>
      </c>
      <c r="C28" s="94">
        <v>904198387</v>
      </c>
      <c r="D28" s="112"/>
      <c r="E28" s="112"/>
      <c r="F28" s="112"/>
      <c r="G28" s="112"/>
      <c r="H28" s="112"/>
      <c r="I28" s="112"/>
      <c r="J28" s="112"/>
    </row>
    <row r="29" spans="1:10" s="113" customFormat="1" ht="30">
      <c r="A29" s="92"/>
      <c r="B29" s="124" t="s">
        <v>124</v>
      </c>
      <c r="C29" s="94">
        <v>83189674</v>
      </c>
      <c r="D29" s="112"/>
      <c r="E29" s="112"/>
      <c r="F29" s="112"/>
      <c r="G29" s="112"/>
      <c r="H29" s="112"/>
      <c r="I29" s="112"/>
      <c r="J29" s="112"/>
    </row>
    <row r="30" spans="1:10" s="113" customFormat="1" ht="15">
      <c r="A30" s="121" t="s">
        <v>568</v>
      </c>
      <c r="B30" s="122"/>
      <c r="C30" s="123">
        <f>SUM(C31:C33)</f>
        <v>62566287840</v>
      </c>
      <c r="D30" s="112"/>
      <c r="E30" s="112"/>
      <c r="F30" s="112"/>
      <c r="G30" s="112"/>
      <c r="H30" s="112"/>
      <c r="I30" s="112"/>
      <c r="J30" s="112"/>
    </row>
    <row r="31" spans="1:10" s="113" customFormat="1" ht="15">
      <c r="A31" s="92"/>
      <c r="B31" s="124" t="s">
        <v>150</v>
      </c>
      <c r="C31" s="94">
        <v>61868330907</v>
      </c>
      <c r="D31" s="112"/>
      <c r="E31" s="112"/>
      <c r="F31" s="112"/>
      <c r="G31" s="112"/>
      <c r="H31" s="112"/>
      <c r="I31" s="112"/>
      <c r="J31" s="112"/>
    </row>
    <row r="32" spans="1:10" s="113" customFormat="1" ht="15">
      <c r="A32" s="92"/>
      <c r="B32" s="124" t="s">
        <v>152</v>
      </c>
      <c r="C32" s="94">
        <v>379763</v>
      </c>
      <c r="D32" s="112"/>
      <c r="E32" s="112"/>
      <c r="F32" s="112"/>
      <c r="G32" s="112"/>
      <c r="H32" s="112"/>
      <c r="I32" s="112"/>
      <c r="J32" s="112"/>
    </row>
    <row r="33" spans="1:10" s="113" customFormat="1" ht="15">
      <c r="A33" s="92"/>
      <c r="B33" s="124" t="s">
        <v>154</v>
      </c>
      <c r="C33" s="94">
        <v>697577170</v>
      </c>
      <c r="D33" s="112"/>
      <c r="E33" s="112"/>
      <c r="F33" s="112"/>
      <c r="G33" s="112"/>
      <c r="H33" s="112"/>
      <c r="I33" s="112"/>
      <c r="J33" s="112"/>
    </row>
    <row r="34" spans="1:10" s="113" customFormat="1" ht="15">
      <c r="A34" s="121" t="s">
        <v>569</v>
      </c>
      <c r="B34" s="122"/>
      <c r="C34" s="123">
        <f>SUM(C35)</f>
        <v>3963358729</v>
      </c>
      <c r="D34" s="112"/>
      <c r="E34" s="112"/>
      <c r="F34" s="112"/>
      <c r="G34" s="112"/>
      <c r="H34" s="112"/>
      <c r="I34" s="112"/>
      <c r="J34" s="112"/>
    </row>
    <row r="35" spans="1:10" s="113" customFormat="1" ht="15">
      <c r="A35" s="92"/>
      <c r="B35" s="124" t="s">
        <v>570</v>
      </c>
      <c r="C35" s="94">
        <v>3963358729</v>
      </c>
      <c r="D35" s="112"/>
      <c r="E35" s="112"/>
      <c r="F35" s="112"/>
      <c r="G35" s="112"/>
      <c r="H35" s="112"/>
      <c r="I35" s="112"/>
      <c r="J35" s="112"/>
    </row>
    <row r="36" spans="1:10" s="113" customFormat="1" ht="15">
      <c r="A36" s="121" t="s">
        <v>571</v>
      </c>
      <c r="B36" s="122"/>
      <c r="C36" s="123">
        <f>SUM(C37:C38)</f>
        <v>58659297.409999996</v>
      </c>
      <c r="D36" s="112"/>
      <c r="E36" s="112"/>
      <c r="F36" s="112"/>
      <c r="G36" s="112"/>
      <c r="H36" s="112"/>
      <c r="I36" s="112"/>
      <c r="J36" s="112"/>
    </row>
    <row r="37" spans="1:10" s="113" customFormat="1" ht="15">
      <c r="A37" s="92"/>
      <c r="B37" s="124" t="s">
        <v>188</v>
      </c>
      <c r="C37" s="94">
        <v>49106284</v>
      </c>
      <c r="D37" s="112"/>
      <c r="E37" s="112"/>
      <c r="F37" s="112"/>
      <c r="G37" s="112"/>
      <c r="H37" s="112"/>
      <c r="I37" s="112"/>
      <c r="J37" s="112"/>
    </row>
    <row r="38" spans="1:10" s="113" customFormat="1" ht="15">
      <c r="A38" s="92"/>
      <c r="B38" s="124" t="s">
        <v>190</v>
      </c>
      <c r="C38" s="94">
        <v>9553013.4100000001</v>
      </c>
      <c r="D38" s="112"/>
      <c r="E38" s="112"/>
      <c r="F38" s="112"/>
      <c r="G38" s="112"/>
      <c r="H38" s="112"/>
      <c r="I38" s="112"/>
      <c r="J38" s="112"/>
    </row>
    <row r="39" spans="1:10" s="113" customFormat="1" ht="15">
      <c r="A39" s="121" t="s">
        <v>572</v>
      </c>
      <c r="B39" s="122"/>
      <c r="C39" s="123">
        <f>SUM(C40:C44)</f>
        <v>1098839938</v>
      </c>
      <c r="D39" s="112"/>
      <c r="E39" s="112"/>
      <c r="F39" s="112"/>
      <c r="G39" s="112"/>
      <c r="H39" s="112"/>
      <c r="I39" s="112"/>
      <c r="J39" s="112"/>
    </row>
    <row r="40" spans="1:10" s="113" customFormat="1" ht="15">
      <c r="A40" s="92"/>
      <c r="B40" s="124" t="s">
        <v>244</v>
      </c>
      <c r="C40" s="94">
        <v>46568020</v>
      </c>
      <c r="D40" s="112"/>
      <c r="E40" s="112"/>
      <c r="F40" s="112"/>
      <c r="G40" s="112"/>
      <c r="H40" s="112"/>
      <c r="I40" s="112"/>
      <c r="J40" s="112"/>
    </row>
    <row r="41" spans="1:10" s="113" customFormat="1" ht="15">
      <c r="A41" s="92"/>
      <c r="B41" s="124" t="s">
        <v>248</v>
      </c>
      <c r="C41" s="94">
        <v>345699</v>
      </c>
      <c r="D41" s="112"/>
      <c r="E41" s="112"/>
      <c r="F41" s="112"/>
      <c r="G41" s="112"/>
      <c r="H41" s="112"/>
      <c r="I41" s="112"/>
      <c r="J41" s="112"/>
    </row>
    <row r="42" spans="1:10" s="113" customFormat="1" ht="15">
      <c r="A42" s="92"/>
      <c r="B42" s="124" t="s">
        <v>256</v>
      </c>
      <c r="C42" s="94">
        <v>15817008</v>
      </c>
      <c r="D42" s="112"/>
      <c r="E42" s="112"/>
      <c r="F42" s="112"/>
      <c r="G42" s="112"/>
      <c r="H42" s="112"/>
      <c r="I42" s="112"/>
      <c r="J42" s="112"/>
    </row>
    <row r="43" spans="1:10" s="113" customFormat="1" ht="15">
      <c r="A43" s="92"/>
      <c r="B43" s="124" t="s">
        <v>264</v>
      </c>
      <c r="C43" s="94">
        <v>1013719168</v>
      </c>
      <c r="D43" s="112"/>
      <c r="E43" s="112"/>
      <c r="F43" s="112"/>
      <c r="G43" s="112"/>
      <c r="H43" s="112"/>
      <c r="I43" s="112"/>
      <c r="J43" s="112"/>
    </row>
    <row r="44" spans="1:10" s="113" customFormat="1" ht="15">
      <c r="A44" s="92"/>
      <c r="B44" s="124" t="s">
        <v>272</v>
      </c>
      <c r="C44" s="94">
        <v>22390043</v>
      </c>
      <c r="D44" s="112"/>
      <c r="E44" s="112"/>
      <c r="F44" s="112"/>
      <c r="G44" s="112"/>
      <c r="H44" s="112"/>
      <c r="I44" s="112"/>
      <c r="J44" s="112"/>
    </row>
    <row r="45" spans="1:10" s="113" customFormat="1" ht="15">
      <c r="A45" s="121" t="s">
        <v>573</v>
      </c>
      <c r="B45" s="122"/>
      <c r="C45" s="123">
        <f>C46</f>
        <v>909577394</v>
      </c>
      <c r="D45" s="112"/>
      <c r="E45" s="112"/>
      <c r="F45" s="112"/>
      <c r="G45" s="112"/>
      <c r="H45" s="112"/>
      <c r="I45" s="112"/>
      <c r="J45" s="112"/>
    </row>
    <row r="46" spans="1:10" s="113" customFormat="1" ht="15">
      <c r="A46" s="92"/>
      <c r="B46" s="124" t="s">
        <v>574</v>
      </c>
      <c r="C46" s="94">
        <v>909577394</v>
      </c>
      <c r="D46" s="112"/>
      <c r="E46" s="112"/>
      <c r="F46" s="112"/>
      <c r="G46" s="112"/>
      <c r="H46" s="112"/>
      <c r="I46" s="112"/>
      <c r="J46" s="112"/>
    </row>
    <row r="47" spans="1:10" s="113" customFormat="1" ht="15">
      <c r="A47" s="121" t="s">
        <v>575</v>
      </c>
      <c r="B47" s="122"/>
      <c r="C47" s="123">
        <f>SUM(C48:C52)</f>
        <v>8198410275</v>
      </c>
      <c r="D47" s="112"/>
      <c r="E47" s="112"/>
      <c r="F47" s="112"/>
      <c r="G47" s="112"/>
      <c r="H47" s="112"/>
      <c r="I47" s="112"/>
      <c r="J47" s="112"/>
    </row>
    <row r="48" spans="1:10" s="113" customFormat="1" ht="15">
      <c r="A48" s="92"/>
      <c r="B48" s="124" t="s">
        <v>576</v>
      </c>
      <c r="C48" s="94">
        <v>301687578</v>
      </c>
      <c r="D48" s="112"/>
      <c r="E48" s="112"/>
      <c r="F48" s="112"/>
      <c r="G48" s="112"/>
      <c r="H48" s="112"/>
      <c r="I48" s="112"/>
      <c r="J48" s="112"/>
    </row>
    <row r="49" spans="1:10" s="113" customFormat="1" ht="15">
      <c r="A49" s="92"/>
      <c r="B49" s="124" t="s">
        <v>350</v>
      </c>
      <c r="C49" s="94">
        <v>7461079700</v>
      </c>
      <c r="D49" s="112"/>
      <c r="E49" s="112"/>
      <c r="F49" s="112"/>
      <c r="G49" s="112"/>
      <c r="H49" s="112"/>
      <c r="I49" s="112"/>
      <c r="J49" s="112"/>
    </row>
    <row r="50" spans="1:10" s="113" customFormat="1" ht="15">
      <c r="A50" s="92"/>
      <c r="B50" s="124" t="s">
        <v>352</v>
      </c>
      <c r="C50" s="94">
        <v>218266461.00000003</v>
      </c>
      <c r="D50" s="112"/>
      <c r="E50" s="112"/>
      <c r="F50" s="112"/>
      <c r="G50" s="112"/>
      <c r="H50" s="112"/>
      <c r="I50" s="112"/>
      <c r="J50" s="112"/>
    </row>
    <row r="51" spans="1:10" s="113" customFormat="1" ht="15">
      <c r="A51" s="92"/>
      <c r="B51" s="124" t="s">
        <v>354</v>
      </c>
      <c r="C51" s="94">
        <v>110158430</v>
      </c>
      <c r="D51" s="112"/>
      <c r="E51" s="112"/>
      <c r="F51" s="112"/>
      <c r="G51" s="112"/>
      <c r="H51" s="112"/>
      <c r="I51" s="112"/>
      <c r="J51" s="112"/>
    </row>
    <row r="52" spans="1:10" s="113" customFormat="1" ht="30">
      <c r="A52" s="92"/>
      <c r="B52" s="124" t="s">
        <v>356</v>
      </c>
      <c r="C52" s="94">
        <v>107218106</v>
      </c>
      <c r="D52" s="112"/>
      <c r="E52" s="112"/>
      <c r="F52" s="112"/>
      <c r="G52" s="112"/>
      <c r="H52" s="112"/>
      <c r="I52" s="112"/>
      <c r="J52" s="112"/>
    </row>
    <row r="53" spans="1:10" s="113" customFormat="1" ht="15">
      <c r="A53" s="121" t="s">
        <v>577</v>
      </c>
      <c r="B53" s="122"/>
      <c r="C53" s="123">
        <f>SUM(C54)</f>
        <v>124881863</v>
      </c>
      <c r="D53" s="112"/>
      <c r="E53" s="112"/>
      <c r="F53" s="112"/>
      <c r="G53" s="112"/>
      <c r="H53" s="112"/>
      <c r="I53" s="112"/>
      <c r="J53" s="112"/>
    </row>
    <row r="54" spans="1:10" s="113" customFormat="1" ht="15">
      <c r="A54" s="92"/>
      <c r="B54" s="124" t="s">
        <v>578</v>
      </c>
      <c r="C54" s="94">
        <v>124881863</v>
      </c>
      <c r="D54" s="112"/>
      <c r="E54" s="112"/>
      <c r="F54" s="112"/>
      <c r="G54" s="112"/>
      <c r="H54" s="112"/>
      <c r="I54" s="112"/>
      <c r="J54" s="112"/>
    </row>
    <row r="55" spans="1:10" s="113" customFormat="1" ht="15">
      <c r="A55" s="121" t="s">
        <v>579</v>
      </c>
      <c r="B55" s="122"/>
      <c r="C55" s="123">
        <f>SUM(C56)</f>
        <v>31492637474</v>
      </c>
      <c r="D55" s="112"/>
      <c r="E55" s="112"/>
      <c r="F55" s="112"/>
      <c r="G55" s="112"/>
      <c r="H55" s="112"/>
      <c r="I55" s="112"/>
      <c r="J55" s="112"/>
    </row>
    <row r="56" spans="1:10" s="113" customFormat="1" ht="16.5">
      <c r="A56" s="92"/>
      <c r="B56" s="124" t="s">
        <v>580</v>
      </c>
      <c r="C56" s="94">
        <f>266337474+31226300000</f>
        <v>31492637474</v>
      </c>
      <c r="D56" s="112"/>
      <c r="E56" s="112"/>
      <c r="F56" s="112"/>
      <c r="G56" s="112"/>
      <c r="H56" s="112"/>
      <c r="I56" s="112"/>
      <c r="J56" s="112"/>
    </row>
    <row r="57" spans="1:10" s="113" customFormat="1" ht="15">
      <c r="A57" s="121" t="s">
        <v>581</v>
      </c>
      <c r="B57" s="122"/>
      <c r="C57" s="123">
        <f>C58</f>
        <v>5995733914.3999996</v>
      </c>
      <c r="D57" s="112"/>
      <c r="E57" s="112"/>
      <c r="F57" s="112"/>
      <c r="G57" s="112"/>
      <c r="H57" s="112"/>
      <c r="I57" s="112"/>
      <c r="J57" s="112"/>
    </row>
    <row r="58" spans="1:10" s="113" customFormat="1" ht="16.5">
      <c r="A58" s="92"/>
      <c r="B58" s="124" t="s">
        <v>582</v>
      </c>
      <c r="C58" s="94">
        <v>5995733914.3999996</v>
      </c>
      <c r="D58" s="112"/>
      <c r="E58" s="112"/>
      <c r="F58" s="112"/>
      <c r="G58" s="112"/>
      <c r="H58" s="112"/>
      <c r="I58" s="112"/>
      <c r="J58" s="112"/>
    </row>
    <row r="59" spans="1:10" s="113" customFormat="1" ht="15">
      <c r="A59" s="121" t="s">
        <v>583</v>
      </c>
      <c r="B59" s="122"/>
      <c r="C59" s="123">
        <f>C60</f>
        <v>273225</v>
      </c>
      <c r="D59" s="112"/>
      <c r="E59" s="112"/>
      <c r="F59" s="112"/>
      <c r="G59" s="112"/>
      <c r="H59" s="112"/>
      <c r="I59" s="112"/>
      <c r="J59" s="112"/>
    </row>
    <row r="60" spans="1:10" s="113" customFormat="1" ht="15">
      <c r="A60" s="92"/>
      <c r="B60" s="124" t="s">
        <v>547</v>
      </c>
      <c r="C60" s="94">
        <v>273225</v>
      </c>
      <c r="D60" s="112"/>
      <c r="E60" s="112"/>
      <c r="F60" s="112"/>
      <c r="G60" s="112"/>
      <c r="H60" s="112"/>
      <c r="I60" s="112"/>
      <c r="J60" s="112"/>
    </row>
    <row r="61" spans="1:10" s="113" customFormat="1" ht="15">
      <c r="A61" s="121" t="s">
        <v>584</v>
      </c>
      <c r="B61" s="122"/>
      <c r="C61" s="123">
        <f>C62</f>
        <v>14883903496</v>
      </c>
      <c r="D61" s="112"/>
      <c r="E61" s="112"/>
      <c r="F61" s="112"/>
      <c r="G61" s="112"/>
      <c r="H61" s="112"/>
      <c r="I61" s="112"/>
      <c r="J61" s="112"/>
    </row>
    <row r="62" spans="1:10" s="113" customFormat="1" ht="15">
      <c r="A62" s="92"/>
      <c r="B62" s="124" t="s">
        <v>847</v>
      </c>
      <c r="C62" s="94">
        <v>14883903496</v>
      </c>
      <c r="D62" s="112"/>
      <c r="E62" s="112"/>
      <c r="F62" s="112"/>
      <c r="G62" s="112"/>
      <c r="H62" s="112"/>
      <c r="I62" s="112"/>
      <c r="J62" s="112"/>
    </row>
    <row r="63" spans="1:10" s="113" customFormat="1" ht="15">
      <c r="A63" s="121" t="s">
        <v>585</v>
      </c>
      <c r="B63" s="122"/>
      <c r="C63" s="123">
        <f>C64</f>
        <v>3630104</v>
      </c>
      <c r="D63" s="112"/>
      <c r="E63" s="112"/>
      <c r="F63" s="112"/>
      <c r="G63" s="112"/>
      <c r="H63" s="112"/>
      <c r="I63" s="112"/>
      <c r="J63" s="112"/>
    </row>
    <row r="64" spans="1:10" s="113" customFormat="1" ht="15">
      <c r="A64" s="92"/>
      <c r="B64" s="124" t="s">
        <v>586</v>
      </c>
      <c r="C64" s="94">
        <v>3630104</v>
      </c>
      <c r="D64" s="112"/>
      <c r="E64" s="112"/>
      <c r="F64" s="112"/>
      <c r="G64" s="112"/>
      <c r="H64" s="112"/>
      <c r="I64" s="112"/>
      <c r="J64" s="112"/>
    </row>
    <row r="65" spans="1:10" s="113" customFormat="1" ht="15">
      <c r="A65" s="121" t="s">
        <v>587</v>
      </c>
      <c r="B65" s="122"/>
      <c r="C65" s="123">
        <f>C66</f>
        <v>941514195</v>
      </c>
      <c r="D65" s="112"/>
      <c r="E65" s="112"/>
      <c r="F65" s="112"/>
      <c r="G65" s="112"/>
      <c r="H65" s="112"/>
      <c r="I65" s="112"/>
      <c r="J65" s="112"/>
    </row>
    <row r="66" spans="1:10" s="113" customFormat="1" ht="15">
      <c r="A66" s="92"/>
      <c r="B66" s="124" t="s">
        <v>424</v>
      </c>
      <c r="C66" s="94">
        <v>941514195</v>
      </c>
      <c r="D66" s="112"/>
      <c r="E66" s="112"/>
      <c r="F66" s="112"/>
      <c r="G66" s="112"/>
      <c r="H66" s="112"/>
      <c r="I66" s="112"/>
      <c r="J66" s="112"/>
    </row>
    <row r="67" spans="1:10" s="113" customFormat="1" ht="15">
      <c r="A67" s="121" t="s">
        <v>846</v>
      </c>
      <c r="B67" s="122"/>
      <c r="C67" s="123">
        <f>SUM(C68)</f>
        <v>28403381087</v>
      </c>
      <c r="D67" s="112"/>
      <c r="E67" s="112"/>
      <c r="F67" s="112"/>
      <c r="G67" s="112"/>
      <c r="H67" s="112"/>
      <c r="I67" s="112"/>
      <c r="J67" s="112"/>
    </row>
    <row r="68" spans="1:10" s="113" customFormat="1" ht="15">
      <c r="A68" s="92"/>
      <c r="B68" s="124" t="s">
        <v>565</v>
      </c>
      <c r="C68" s="101">
        <v>28403381087</v>
      </c>
      <c r="D68" s="112"/>
      <c r="E68" s="112"/>
      <c r="F68" s="112"/>
      <c r="G68" s="112"/>
      <c r="H68" s="112"/>
      <c r="I68" s="112"/>
      <c r="J68" s="112"/>
    </row>
    <row r="69" spans="1:10" s="113" customFormat="1" ht="15">
      <c r="A69" s="121" t="s">
        <v>588</v>
      </c>
      <c r="B69" s="122"/>
      <c r="C69" s="123">
        <f>C70</f>
        <v>1368871</v>
      </c>
      <c r="D69" s="112"/>
      <c r="E69" s="112"/>
      <c r="F69" s="112"/>
      <c r="G69" s="112"/>
      <c r="H69" s="112"/>
      <c r="I69" s="112"/>
      <c r="J69" s="112"/>
    </row>
    <row r="70" spans="1:10" s="113" customFormat="1" ht="15">
      <c r="A70" s="92"/>
      <c r="B70" s="124" t="s">
        <v>589</v>
      </c>
      <c r="C70" s="94">
        <v>1368871</v>
      </c>
      <c r="D70" s="112"/>
      <c r="E70" s="112"/>
      <c r="F70" s="112"/>
      <c r="G70" s="112"/>
      <c r="H70" s="112"/>
      <c r="I70" s="112"/>
      <c r="J70" s="112"/>
    </row>
    <row r="71" spans="1:10" s="113" customFormat="1" ht="15">
      <c r="A71" s="121" t="s">
        <v>590</v>
      </c>
      <c r="B71" s="122"/>
      <c r="C71" s="123">
        <f>SUM(C72)</f>
        <v>605438231</v>
      </c>
      <c r="D71" s="112"/>
      <c r="E71" s="112"/>
      <c r="F71" s="112"/>
      <c r="G71" s="112"/>
      <c r="H71" s="112"/>
      <c r="I71" s="112"/>
      <c r="J71" s="112"/>
    </row>
    <row r="72" spans="1:10" s="113" customFormat="1" ht="15">
      <c r="A72" s="92"/>
      <c r="B72" s="124" t="s">
        <v>591</v>
      </c>
      <c r="C72" s="94">
        <v>605438231</v>
      </c>
      <c r="D72" s="112"/>
      <c r="E72" s="112"/>
      <c r="F72" s="112"/>
      <c r="G72" s="112"/>
      <c r="H72" s="112"/>
      <c r="I72" s="112"/>
      <c r="J72" s="112"/>
    </row>
    <row r="73" spans="1:10" s="113" customFormat="1" ht="15">
      <c r="A73" s="121" t="s">
        <v>592</v>
      </c>
      <c r="B73" s="122"/>
      <c r="C73" s="123">
        <f>C74</f>
        <v>25752690</v>
      </c>
      <c r="D73" s="112"/>
      <c r="E73" s="112"/>
      <c r="F73" s="112"/>
      <c r="G73" s="112"/>
      <c r="H73" s="112"/>
      <c r="I73" s="112"/>
      <c r="J73" s="112"/>
    </row>
    <row r="74" spans="1:10" s="113" customFormat="1" ht="15">
      <c r="A74" s="92"/>
      <c r="B74" s="124" t="s">
        <v>549</v>
      </c>
      <c r="C74" s="94">
        <v>25752690</v>
      </c>
      <c r="D74" s="112"/>
      <c r="E74" s="112"/>
      <c r="F74" s="112"/>
      <c r="G74" s="112"/>
      <c r="H74" s="112"/>
      <c r="I74" s="112"/>
      <c r="J74" s="112"/>
    </row>
    <row r="75" spans="1:10" s="113" customFormat="1" ht="15">
      <c r="A75" s="121" t="s">
        <v>593</v>
      </c>
      <c r="B75" s="122"/>
      <c r="C75" s="123">
        <f>SUM(C76)</f>
        <v>441724617.37000006</v>
      </c>
      <c r="D75" s="112"/>
      <c r="E75" s="112"/>
      <c r="F75" s="112"/>
      <c r="G75" s="112"/>
      <c r="H75" s="112"/>
      <c r="I75" s="112"/>
      <c r="J75" s="112"/>
    </row>
    <row r="76" spans="1:10" s="113" customFormat="1" ht="15">
      <c r="A76" s="92"/>
      <c r="B76" s="124" t="s">
        <v>550</v>
      </c>
      <c r="C76" s="94">
        <v>441724617.37000006</v>
      </c>
      <c r="D76" s="112"/>
      <c r="E76" s="112"/>
      <c r="F76" s="112"/>
      <c r="G76" s="112"/>
      <c r="H76" s="112"/>
      <c r="I76" s="112"/>
      <c r="J76" s="112"/>
    </row>
    <row r="77" spans="1:10" s="113" customFormat="1" ht="15">
      <c r="A77" s="121" t="s">
        <v>594</v>
      </c>
      <c r="B77" s="122"/>
      <c r="C77" s="123">
        <f>C78</f>
        <v>1354760037</v>
      </c>
      <c r="D77" s="112"/>
      <c r="E77" s="112"/>
      <c r="F77" s="112"/>
      <c r="G77" s="112"/>
      <c r="H77" s="112"/>
      <c r="I77" s="112"/>
      <c r="J77" s="112"/>
    </row>
    <row r="78" spans="1:10" s="113" customFormat="1" ht="15">
      <c r="A78" s="92"/>
      <c r="B78" s="124" t="s">
        <v>491</v>
      </c>
      <c r="C78" s="94">
        <v>1354760037</v>
      </c>
      <c r="D78" s="112"/>
      <c r="E78" s="112"/>
      <c r="F78" s="112"/>
      <c r="G78" s="112"/>
      <c r="H78" s="112"/>
      <c r="I78" s="112"/>
      <c r="J78" s="112"/>
    </row>
    <row r="79" spans="1:10" s="113" customFormat="1" ht="15">
      <c r="A79" s="121" t="s">
        <v>595</v>
      </c>
      <c r="B79" s="122"/>
      <c r="C79" s="123">
        <f>C80</f>
        <v>1227529020</v>
      </c>
      <c r="D79" s="112"/>
      <c r="E79" s="112"/>
      <c r="F79" s="112"/>
      <c r="G79" s="112"/>
      <c r="H79" s="112"/>
      <c r="I79" s="112"/>
      <c r="J79" s="112"/>
    </row>
    <row r="80" spans="1:10" s="113" customFormat="1" ht="15">
      <c r="A80" s="92"/>
      <c r="B80" s="124" t="s">
        <v>494</v>
      </c>
      <c r="C80" s="94">
        <v>1227529020</v>
      </c>
      <c r="D80" s="112"/>
      <c r="E80" s="112"/>
      <c r="F80" s="112"/>
      <c r="G80" s="112"/>
      <c r="H80" s="112"/>
      <c r="I80" s="112"/>
      <c r="J80" s="112"/>
    </row>
    <row r="81" spans="1:10" s="113" customFormat="1" ht="15">
      <c r="A81" s="121" t="s">
        <v>596</v>
      </c>
      <c r="B81" s="122"/>
      <c r="C81" s="123">
        <f>SUM(C82:C85)</f>
        <v>730772575.75</v>
      </c>
      <c r="D81" s="112"/>
      <c r="E81" s="112"/>
      <c r="F81" s="112"/>
      <c r="G81" s="112"/>
      <c r="H81" s="112"/>
      <c r="I81" s="112"/>
      <c r="J81" s="112"/>
    </row>
    <row r="82" spans="1:10" s="113" customFormat="1" ht="16.5">
      <c r="A82" s="92"/>
      <c r="B82" s="124" t="s">
        <v>597</v>
      </c>
      <c r="C82" s="94">
        <f>633148933.8+12288846.95</f>
        <v>645437780.75</v>
      </c>
      <c r="D82" s="112"/>
      <c r="E82" s="112"/>
      <c r="F82" s="112"/>
      <c r="G82" s="112"/>
      <c r="H82" s="112"/>
      <c r="I82" s="112"/>
      <c r="J82" s="112"/>
    </row>
    <row r="83" spans="1:10" s="113" customFormat="1" ht="15">
      <c r="A83" s="92"/>
      <c r="B83" s="124" t="s">
        <v>516</v>
      </c>
      <c r="C83" s="94">
        <v>80092689</v>
      </c>
      <c r="D83" s="112"/>
      <c r="E83" s="112"/>
      <c r="F83" s="112"/>
      <c r="G83" s="112"/>
      <c r="H83" s="112"/>
      <c r="I83" s="112"/>
      <c r="J83" s="112"/>
    </row>
    <row r="84" spans="1:10" s="113" customFormat="1" ht="15">
      <c r="A84" s="92"/>
      <c r="B84" s="124" t="s">
        <v>598</v>
      </c>
      <c r="C84" s="94">
        <v>289015</v>
      </c>
      <c r="D84" s="112"/>
      <c r="E84" s="112"/>
      <c r="F84" s="112"/>
      <c r="G84" s="112"/>
      <c r="H84" s="112"/>
      <c r="I84" s="112"/>
      <c r="J84" s="112"/>
    </row>
    <row r="85" spans="1:10" s="113" customFormat="1" ht="15">
      <c r="A85" s="92"/>
      <c r="B85" s="124" t="s">
        <v>599</v>
      </c>
      <c r="C85" s="94">
        <v>4953091</v>
      </c>
      <c r="D85" s="112"/>
      <c r="E85" s="112"/>
      <c r="F85" s="112"/>
      <c r="G85" s="112"/>
      <c r="H85" s="112"/>
      <c r="I85" s="112"/>
      <c r="J85" s="112"/>
    </row>
    <row r="86" spans="1:10" ht="4.5" customHeight="1" thickBot="1">
      <c r="A86" s="64"/>
      <c r="B86" s="65"/>
      <c r="C86" s="66"/>
    </row>
    <row r="87" spans="1:10" ht="104.25" customHeight="1">
      <c r="A87" s="102" t="s">
        <v>600</v>
      </c>
      <c r="B87" s="386" t="s">
        <v>601</v>
      </c>
      <c r="C87" s="386"/>
    </row>
    <row r="88" spans="1:10" ht="45" customHeight="1">
      <c r="A88" s="103" t="s">
        <v>602</v>
      </c>
      <c r="B88" s="381" t="s">
        <v>603</v>
      </c>
      <c r="C88" s="381"/>
    </row>
    <row r="89" spans="1:10" ht="41.25" customHeight="1">
      <c r="A89" s="103" t="s">
        <v>604</v>
      </c>
      <c r="B89" s="381" t="s">
        <v>605</v>
      </c>
      <c r="C89" s="381"/>
    </row>
    <row r="90" spans="1:10" ht="72.75" customHeight="1">
      <c r="A90" s="103" t="s">
        <v>606</v>
      </c>
      <c r="B90" s="381" t="s">
        <v>607</v>
      </c>
      <c r="C90" s="381"/>
    </row>
    <row r="91" spans="1:10" s="128" customFormat="1">
      <c r="A91" s="125" t="s">
        <v>12</v>
      </c>
      <c r="B91" s="126"/>
      <c r="C91" s="127"/>
    </row>
  </sheetData>
  <mergeCells count="7">
    <mergeCell ref="B89:C89"/>
    <mergeCell ref="B90:C90"/>
    <mergeCell ref="A1:B1"/>
    <mergeCell ref="A2:C2"/>
    <mergeCell ref="A4:B5"/>
    <mergeCell ref="B87:C87"/>
    <mergeCell ref="B88:C88"/>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5"/>
  <sheetViews>
    <sheetView showGridLines="0" zoomScaleNormal="100" workbookViewId="0">
      <selection sqref="A1:B1"/>
    </sheetView>
  </sheetViews>
  <sheetFormatPr baseColWidth="10" defaultRowHeight="8.25"/>
  <cols>
    <col min="1" max="1" width="5" style="134" customWidth="1"/>
    <col min="2" max="2" width="54.85546875" style="134" customWidth="1"/>
    <col min="3" max="3" width="30.7109375" style="134" customWidth="1"/>
    <col min="4" max="16384" width="11.42578125" style="134"/>
  </cols>
  <sheetData>
    <row r="1" spans="1:12" s="95" customFormat="1" ht="43.5" customHeight="1">
      <c r="A1" s="389" t="s">
        <v>637</v>
      </c>
      <c r="B1" s="389"/>
      <c r="C1" s="153" t="s">
        <v>15</v>
      </c>
      <c r="D1" s="130"/>
      <c r="G1" s="96"/>
      <c r="H1" s="96"/>
      <c r="I1" s="96"/>
      <c r="J1" s="96"/>
      <c r="L1" s="97"/>
    </row>
    <row r="2" spans="1:12" s="95" customFormat="1">
      <c r="A2" s="131"/>
      <c r="B2" s="131"/>
      <c r="C2" s="131"/>
      <c r="D2" s="131"/>
      <c r="E2" s="131"/>
      <c r="F2" s="131"/>
      <c r="G2" s="131"/>
      <c r="H2" s="132"/>
      <c r="I2" s="133"/>
      <c r="J2" s="133"/>
      <c r="K2" s="133"/>
      <c r="L2" s="133"/>
    </row>
    <row r="3" spans="1:12" ht="55.5" customHeight="1" thickBot="1">
      <c r="A3" s="390" t="s">
        <v>641</v>
      </c>
      <c r="B3" s="391"/>
      <c r="C3" s="391"/>
    </row>
    <row r="4" spans="1:12" ht="6" customHeight="1">
      <c r="A4" s="135"/>
      <c r="B4" s="136"/>
      <c r="C4" s="136"/>
    </row>
    <row r="5" spans="1:12" ht="10.5" customHeight="1">
      <c r="A5" s="392" t="s">
        <v>539</v>
      </c>
      <c r="B5" s="392"/>
      <c r="C5" s="393" t="s">
        <v>639</v>
      </c>
    </row>
    <row r="6" spans="1:12" ht="14.25" customHeight="1">
      <c r="A6" s="392"/>
      <c r="B6" s="392"/>
      <c r="C6" s="394"/>
      <c r="F6" s="137"/>
    </row>
    <row r="7" spans="1:12" ht="3" customHeight="1" thickBot="1">
      <c r="A7" s="138"/>
      <c r="B7" s="138"/>
      <c r="C7" s="139"/>
      <c r="F7" s="137"/>
    </row>
    <row r="8" spans="1:12" ht="3" customHeight="1" thickBot="1">
      <c r="A8" s="138"/>
      <c r="B8" s="138"/>
      <c r="C8" s="139"/>
      <c r="F8" s="137"/>
    </row>
    <row r="9" spans="1:12" ht="15">
      <c r="A9" s="395" t="s">
        <v>29</v>
      </c>
      <c r="B9" s="395"/>
      <c r="C9" s="140">
        <f>+C10+C14+C17+C18+C19+C20+C21+C22</f>
        <v>9819301641.8099995</v>
      </c>
      <c r="D9" s="141"/>
      <c r="E9" s="141"/>
      <c r="F9" s="141"/>
    </row>
    <row r="10" spans="1:12" ht="15">
      <c r="A10" s="142">
        <v>1</v>
      </c>
      <c r="B10" s="143" t="s">
        <v>540</v>
      </c>
      <c r="C10" s="144">
        <f>SUM(C11:C13)</f>
        <v>524828213.30000001</v>
      </c>
    </row>
    <row r="11" spans="1:12" ht="15">
      <c r="A11" s="145"/>
      <c r="B11" s="146" t="s">
        <v>541</v>
      </c>
      <c r="C11" s="147">
        <v>50674694.700000003</v>
      </c>
      <c r="E11" s="141"/>
    </row>
    <row r="12" spans="1:12" ht="15">
      <c r="A12" s="145"/>
      <c r="B12" s="146" t="s">
        <v>542</v>
      </c>
      <c r="C12" s="147">
        <v>414243287.60000002</v>
      </c>
      <c r="E12" s="141"/>
    </row>
    <row r="13" spans="1:12" ht="15">
      <c r="A13" s="145"/>
      <c r="B13" s="146" t="s">
        <v>543</v>
      </c>
      <c r="C13" s="147">
        <v>59910231</v>
      </c>
      <c r="E13" s="141"/>
    </row>
    <row r="14" spans="1:12" ht="15">
      <c r="A14" s="142">
        <v>3</v>
      </c>
      <c r="B14" s="143" t="s">
        <v>544</v>
      </c>
      <c r="C14" s="144">
        <f>SUM(C15:C16)</f>
        <v>50070005</v>
      </c>
      <c r="E14" s="141"/>
    </row>
    <row r="15" spans="1:12" ht="15">
      <c r="A15" s="145"/>
      <c r="B15" s="146" t="s">
        <v>545</v>
      </c>
      <c r="C15" s="148">
        <v>23391005</v>
      </c>
      <c r="E15" s="141"/>
    </row>
    <row r="16" spans="1:12" ht="15" customHeight="1">
      <c r="A16" s="145"/>
      <c r="B16" s="146" t="s">
        <v>546</v>
      </c>
      <c r="C16" s="148">
        <v>26679000</v>
      </c>
      <c r="E16" s="141"/>
    </row>
    <row r="17" spans="1:5" ht="15">
      <c r="A17" s="142">
        <v>22</v>
      </c>
      <c r="B17" s="143" t="s">
        <v>547</v>
      </c>
      <c r="C17" s="144">
        <v>289566142.92000002</v>
      </c>
      <c r="E17" s="141"/>
    </row>
    <row r="18" spans="1:5" ht="15">
      <c r="A18" s="142">
        <v>40</v>
      </c>
      <c r="B18" s="143" t="s">
        <v>548</v>
      </c>
      <c r="C18" s="144">
        <v>408004576.47000003</v>
      </c>
      <c r="E18" s="141"/>
    </row>
    <row r="19" spans="1:5" ht="15" customHeight="1">
      <c r="A19" s="142">
        <v>41</v>
      </c>
      <c r="B19" s="143" t="s">
        <v>549</v>
      </c>
      <c r="C19" s="144">
        <v>22623732</v>
      </c>
      <c r="E19" s="141"/>
    </row>
    <row r="20" spans="1:5" ht="15" customHeight="1">
      <c r="A20" s="142">
        <v>42</v>
      </c>
      <c r="B20" s="143" t="s">
        <v>554</v>
      </c>
      <c r="C20" s="144">
        <v>7074183.8399999999</v>
      </c>
      <c r="E20" s="141"/>
    </row>
    <row r="21" spans="1:5" ht="15">
      <c r="A21" s="142">
        <v>43</v>
      </c>
      <c r="B21" s="143" t="s">
        <v>550</v>
      </c>
      <c r="C21" s="144">
        <v>481844511.28000009</v>
      </c>
      <c r="E21" s="141"/>
    </row>
    <row r="22" spans="1:5" ht="15">
      <c r="A22" s="145">
        <v>50</v>
      </c>
      <c r="B22" s="143" t="s">
        <v>551</v>
      </c>
      <c r="C22" s="149">
        <v>8035290277</v>
      </c>
      <c r="E22" s="141"/>
    </row>
    <row r="23" spans="1:5" ht="4.5" customHeight="1" thickBot="1">
      <c r="A23" s="150"/>
      <c r="B23" s="151"/>
      <c r="C23" s="152"/>
      <c r="E23" s="141"/>
    </row>
    <row r="24" spans="1:5" ht="15" customHeight="1">
      <c r="A24" s="387" t="s">
        <v>552</v>
      </c>
      <c r="B24" s="387"/>
      <c r="C24" s="387"/>
      <c r="E24" s="141"/>
    </row>
    <row r="25" spans="1:5" ht="15" customHeight="1">
      <c r="A25" s="388" t="s">
        <v>553</v>
      </c>
      <c r="B25" s="388"/>
      <c r="C25" s="388"/>
    </row>
  </sheetData>
  <mergeCells count="7">
    <mergeCell ref="A24:C24"/>
    <mergeCell ref="A25:C25"/>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6"/>
  <sheetViews>
    <sheetView showGridLines="0" zoomScaleNormal="100" workbookViewId="0">
      <selection sqref="A1:B1"/>
    </sheetView>
  </sheetViews>
  <sheetFormatPr baseColWidth="10" defaultRowHeight="18"/>
  <cols>
    <col min="1" max="1" width="8.85546875" style="99" customWidth="1"/>
    <col min="2" max="2" width="51.5703125" style="99" customWidth="1"/>
    <col min="3" max="3" width="33.7109375" style="99" customWidth="1"/>
    <col min="4" max="4" width="4.28515625" style="99" customWidth="1"/>
    <col min="5" max="5" width="11.42578125" style="98"/>
    <col min="6" max="16384" width="11.42578125" style="99"/>
  </cols>
  <sheetData>
    <row r="1" spans="1:11" s="95" customFormat="1" ht="43.5" customHeight="1">
      <c r="A1" s="389" t="s">
        <v>637</v>
      </c>
      <c r="B1" s="389"/>
      <c r="C1" s="154" t="s">
        <v>15</v>
      </c>
      <c r="H1" s="96"/>
      <c r="I1" s="96"/>
      <c r="K1" s="97"/>
    </row>
    <row r="3" spans="1:11" ht="54.75" customHeight="1" thickBot="1">
      <c r="A3" s="398" t="s">
        <v>642</v>
      </c>
      <c r="B3" s="399"/>
      <c r="C3" s="399"/>
    </row>
    <row r="4" spans="1:11" ht="6" customHeight="1">
      <c r="A4" s="87"/>
      <c r="B4" s="87"/>
      <c r="C4" s="87"/>
    </row>
    <row r="5" spans="1:11" s="67" customFormat="1" ht="15" customHeight="1">
      <c r="A5" s="397" t="s">
        <v>608</v>
      </c>
      <c r="B5" s="397" t="s">
        <v>609</v>
      </c>
      <c r="C5" s="68" t="s">
        <v>556</v>
      </c>
      <c r="E5" s="100"/>
    </row>
    <row r="6" spans="1:11" s="67" customFormat="1" ht="15" customHeight="1">
      <c r="A6" s="397"/>
      <c r="B6" s="397"/>
      <c r="C6" s="68" t="s">
        <v>557</v>
      </c>
      <c r="E6" s="100"/>
    </row>
    <row r="7" spans="1:11" s="67" customFormat="1" ht="3" customHeight="1" thickBot="1">
      <c r="A7" s="69"/>
      <c r="B7" s="69"/>
      <c r="C7" s="70"/>
      <c r="D7" s="71"/>
      <c r="E7" s="100"/>
    </row>
    <row r="8" spans="1:11" s="67" customFormat="1" ht="3" customHeight="1" thickBot="1">
      <c r="A8" s="62"/>
      <c r="B8" s="62"/>
      <c r="C8" s="63"/>
      <c r="E8" s="100"/>
    </row>
    <row r="9" spans="1:11" s="67" customFormat="1" ht="15.75" customHeight="1">
      <c r="A9" s="88" t="s">
        <v>29</v>
      </c>
      <c r="B9" s="88"/>
      <c r="C9" s="93">
        <f>SUM(C10:C23)</f>
        <v>21109309162</v>
      </c>
      <c r="E9" s="100"/>
    </row>
    <row r="10" spans="1:11" s="67" customFormat="1" ht="15" customHeight="1">
      <c r="A10" s="89">
        <v>2</v>
      </c>
      <c r="B10" s="90" t="s">
        <v>32</v>
      </c>
      <c r="C10" s="94">
        <v>33522578</v>
      </c>
      <c r="E10" s="100"/>
    </row>
    <row r="11" spans="1:11" s="67" customFormat="1" ht="15" customHeight="1">
      <c r="A11" s="89">
        <v>4</v>
      </c>
      <c r="B11" s="90" t="s">
        <v>610</v>
      </c>
      <c r="C11" s="94">
        <v>875784294</v>
      </c>
      <c r="E11" s="100"/>
    </row>
    <row r="12" spans="1:11" s="67" customFormat="1" ht="15" customHeight="1">
      <c r="A12" s="89">
        <v>5</v>
      </c>
      <c r="B12" s="90" t="s">
        <v>611</v>
      </c>
      <c r="C12" s="94">
        <v>99882049</v>
      </c>
      <c r="E12" s="100"/>
    </row>
    <row r="13" spans="1:11" s="67" customFormat="1" ht="15" customHeight="1">
      <c r="A13" s="89">
        <v>6</v>
      </c>
      <c r="B13" s="90" t="s">
        <v>612</v>
      </c>
      <c r="C13" s="94">
        <v>12594724351</v>
      </c>
      <c r="E13" s="100"/>
    </row>
    <row r="14" spans="1:11" s="67" customFormat="1" ht="15" customHeight="1">
      <c r="A14" s="89">
        <v>7</v>
      </c>
      <c r="B14" s="90" t="s">
        <v>613</v>
      </c>
      <c r="C14" s="94">
        <v>3289686483</v>
      </c>
      <c r="E14" s="100"/>
    </row>
    <row r="15" spans="1:11" s="67" customFormat="1" ht="15" customHeight="1">
      <c r="A15" s="89">
        <v>8</v>
      </c>
      <c r="B15" s="91" t="s">
        <v>614</v>
      </c>
      <c r="C15" s="94">
        <v>83189674</v>
      </c>
      <c r="E15" s="100"/>
    </row>
    <row r="16" spans="1:11" s="67" customFormat="1" ht="15" customHeight="1">
      <c r="A16" s="89">
        <v>9</v>
      </c>
      <c r="B16" s="90" t="s">
        <v>615</v>
      </c>
      <c r="C16" s="94">
        <v>2085359068</v>
      </c>
      <c r="E16" s="100"/>
    </row>
    <row r="17" spans="1:5" s="67" customFormat="1" ht="15" customHeight="1">
      <c r="A17" s="89">
        <v>10</v>
      </c>
      <c r="B17" s="90" t="s">
        <v>616</v>
      </c>
      <c r="C17" s="94">
        <v>-7043632</v>
      </c>
      <c r="E17" s="100"/>
    </row>
    <row r="18" spans="1:5" s="67" customFormat="1" ht="15" customHeight="1">
      <c r="A18" s="89">
        <v>11</v>
      </c>
      <c r="B18" s="90" t="s">
        <v>617</v>
      </c>
      <c r="C18" s="94">
        <v>167185</v>
      </c>
      <c r="E18" s="100"/>
    </row>
    <row r="19" spans="1:5" s="67" customFormat="1" ht="15" customHeight="1">
      <c r="A19" s="89">
        <v>12</v>
      </c>
      <c r="B19" s="90" t="s">
        <v>618</v>
      </c>
      <c r="C19" s="94">
        <v>39881563</v>
      </c>
      <c r="E19" s="100"/>
    </row>
    <row r="20" spans="1:5" s="67" customFormat="1" ht="15" customHeight="1">
      <c r="A20" s="89">
        <v>13</v>
      </c>
      <c r="B20" s="90" t="s">
        <v>619</v>
      </c>
      <c r="C20" s="94">
        <v>379131360</v>
      </c>
      <c r="E20" s="100"/>
    </row>
    <row r="21" spans="1:5" s="67" customFormat="1" ht="15" customHeight="1">
      <c r="A21" s="89">
        <v>16</v>
      </c>
      <c r="B21" s="90" t="s">
        <v>620</v>
      </c>
      <c r="C21" s="94">
        <v>153613545</v>
      </c>
      <c r="E21" s="100"/>
    </row>
    <row r="22" spans="1:5" s="67" customFormat="1" ht="15" customHeight="1">
      <c r="A22" s="89">
        <v>18</v>
      </c>
      <c r="B22" s="90" t="s">
        <v>621</v>
      </c>
      <c r="C22" s="94">
        <v>266337474</v>
      </c>
      <c r="E22" s="100"/>
    </row>
    <row r="23" spans="1:5" s="67" customFormat="1" ht="15" customHeight="1">
      <c r="A23" s="89">
        <v>46</v>
      </c>
      <c r="B23" s="92" t="s">
        <v>494</v>
      </c>
      <c r="C23" s="94">
        <v>1215073170</v>
      </c>
      <c r="E23" s="100"/>
    </row>
    <row r="24" spans="1:5" ht="4.5" customHeight="1" thickBot="1">
      <c r="A24" s="64"/>
      <c r="B24" s="65"/>
      <c r="C24" s="66"/>
    </row>
    <row r="25" spans="1:5" s="75" customFormat="1">
      <c r="A25" s="83" t="s">
        <v>12</v>
      </c>
    </row>
    <row r="26" spans="1:5">
      <c r="A26" s="396"/>
      <c r="B26" s="396"/>
      <c r="C26" s="396"/>
    </row>
  </sheetData>
  <mergeCells count="5">
    <mergeCell ref="A26:C26"/>
    <mergeCell ref="B5:B6"/>
    <mergeCell ref="A5:A6"/>
    <mergeCell ref="A1:B1"/>
    <mergeCell ref="A3:C3"/>
  </mergeCells>
  <pageMargins left="0.7" right="0.7" top="0.75" bottom="0.75" header="0.3" footer="0.3"/>
  <pageSetup scale="91" orientation="portrait" r:id="rId1"/>
  <ignoredErrors>
    <ignoredError sqref="C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14"/>
  <sheetViews>
    <sheetView showGridLines="0" zoomScaleNormal="100" workbookViewId="0">
      <selection sqref="A1:C1"/>
    </sheetView>
  </sheetViews>
  <sheetFormatPr baseColWidth="10" defaultRowHeight="18"/>
  <cols>
    <col min="1" max="1" width="31.5703125" style="75" customWidth="1"/>
    <col min="2" max="5" width="20.7109375" style="75" customWidth="1"/>
    <col min="6" max="6" width="20.140625" style="75" customWidth="1"/>
    <col min="7" max="7" width="20.140625" style="75" bestFit="1" customWidth="1"/>
    <col min="8" max="16384" width="11.42578125" style="75"/>
  </cols>
  <sheetData>
    <row r="1" spans="1:20" s="67" customFormat="1" ht="42.75" customHeight="1">
      <c r="A1" s="403" t="s">
        <v>630</v>
      </c>
      <c r="B1" s="403"/>
      <c r="C1" s="403"/>
      <c r="D1" s="404" t="s">
        <v>15</v>
      </c>
      <c r="E1" s="404"/>
      <c r="F1" s="72"/>
      <c r="G1" s="155"/>
      <c r="H1" s="400"/>
      <c r="I1" s="400"/>
      <c r="J1" s="400"/>
      <c r="K1" s="400"/>
      <c r="L1" s="156"/>
      <c r="M1" s="157"/>
      <c r="N1" s="100"/>
      <c r="O1" s="100"/>
      <c r="P1" s="100"/>
      <c r="Q1" s="100"/>
      <c r="R1" s="100"/>
      <c r="S1" s="100"/>
      <c r="T1" s="100"/>
    </row>
    <row r="2" spans="1:20" s="161" customFormat="1" ht="9" customHeight="1">
      <c r="A2" s="401"/>
      <c r="B2" s="401"/>
      <c r="C2" s="401"/>
      <c r="D2" s="401"/>
      <c r="E2" s="401"/>
      <c r="F2" s="158"/>
      <c r="G2" s="158"/>
      <c r="H2" s="159"/>
      <c r="I2" s="159"/>
      <c r="J2" s="160"/>
      <c r="K2" s="160"/>
      <c r="L2" s="160"/>
      <c r="M2" s="159"/>
      <c r="N2" s="100"/>
      <c r="O2" s="100"/>
      <c r="P2" s="100"/>
      <c r="Q2" s="100"/>
      <c r="R2" s="100"/>
      <c r="S2" s="100"/>
      <c r="T2" s="100"/>
    </row>
    <row r="3" spans="1:20" ht="84" customHeight="1" thickBot="1">
      <c r="A3" s="402" t="s">
        <v>643</v>
      </c>
      <c r="B3" s="402"/>
      <c r="C3" s="402"/>
      <c r="D3" s="402"/>
      <c r="E3" s="402"/>
    </row>
    <row r="4" spans="1:20" s="162" customFormat="1" ht="6" customHeight="1">
      <c r="A4" s="163"/>
      <c r="B4" s="163"/>
      <c r="C4" s="163"/>
      <c r="D4" s="163"/>
      <c r="E4" s="163"/>
    </row>
    <row r="5" spans="1:20" s="164" customFormat="1" ht="30" customHeight="1">
      <c r="A5" s="79"/>
      <c r="B5" s="167" t="s">
        <v>623</v>
      </c>
      <c r="C5" s="167" t="s">
        <v>624</v>
      </c>
      <c r="D5" s="167" t="s">
        <v>625</v>
      </c>
      <c r="E5" s="167" t="s">
        <v>29</v>
      </c>
    </row>
    <row r="6" spans="1:20" s="162" customFormat="1" ht="3" customHeight="1" thickBot="1">
      <c r="A6" s="165"/>
      <c r="B6" s="165"/>
      <c r="C6" s="165"/>
      <c r="D6" s="165"/>
      <c r="E6" s="165"/>
    </row>
    <row r="7" spans="1:20" s="162" customFormat="1" ht="3" customHeight="1" thickBot="1">
      <c r="A7" s="166"/>
      <c r="B7" s="166"/>
      <c r="C7" s="166"/>
      <c r="D7" s="166"/>
      <c r="E7" s="166"/>
    </row>
    <row r="8" spans="1:20" s="170" customFormat="1" ht="15">
      <c r="A8" s="168" t="s">
        <v>29</v>
      </c>
      <c r="B8" s="169">
        <f>+B9+B12</f>
        <v>2173999155.1899996</v>
      </c>
      <c r="C8" s="169">
        <f t="shared" ref="C8:D8" si="0">+C9+C12</f>
        <v>1641925691.72</v>
      </c>
      <c r="D8" s="169">
        <f t="shared" si="0"/>
        <v>316880915.45999998</v>
      </c>
      <c r="E8" s="169">
        <f t="shared" ref="E8:E12" si="1">+B8+C8+D8</f>
        <v>4132805762.3699999</v>
      </c>
    </row>
    <row r="9" spans="1:20" s="170" customFormat="1" ht="15">
      <c r="A9" s="168" t="s">
        <v>652</v>
      </c>
      <c r="B9" s="169">
        <f>+B10+B11</f>
        <v>386905709.74000001</v>
      </c>
      <c r="C9" s="169">
        <f t="shared" ref="C9:D9" si="2">+C10+C11</f>
        <v>1003097320.0600001</v>
      </c>
      <c r="D9" s="169">
        <f t="shared" si="2"/>
        <v>0</v>
      </c>
      <c r="E9" s="169">
        <f t="shared" ref="E9" si="3">+B9+C9+D9</f>
        <v>1390003029.8000002</v>
      </c>
    </row>
    <row r="10" spans="1:20" s="170" customFormat="1" ht="15">
      <c r="A10" s="171" t="s">
        <v>631</v>
      </c>
      <c r="B10" s="172">
        <f>+Fiscales!C8</f>
        <v>50379.739999999991</v>
      </c>
      <c r="C10" s="172">
        <f>+Fiscales!D8</f>
        <v>180348422.06000003</v>
      </c>
      <c r="D10" s="172">
        <f>+Fiscales!E8</f>
        <v>0</v>
      </c>
      <c r="E10" s="172">
        <f t="shared" si="1"/>
        <v>180398801.80000004</v>
      </c>
    </row>
    <row r="11" spans="1:20" s="170" customFormat="1" ht="15">
      <c r="A11" s="171" t="s">
        <v>632</v>
      </c>
      <c r="B11" s="172">
        <f>+Propios!C8</f>
        <v>386855330</v>
      </c>
      <c r="C11" s="172">
        <f>+Propios!D8</f>
        <v>822748898</v>
      </c>
      <c r="D11" s="172">
        <f>+Propios!E8</f>
        <v>0</v>
      </c>
      <c r="E11" s="172">
        <f t="shared" si="1"/>
        <v>1209604228</v>
      </c>
    </row>
    <row r="12" spans="1:20" s="170" customFormat="1" ht="15">
      <c r="A12" s="168" t="s">
        <v>653</v>
      </c>
      <c r="B12" s="169">
        <v>1787093445.4499998</v>
      </c>
      <c r="C12" s="169">
        <v>638828371.65999997</v>
      </c>
      <c r="D12" s="169">
        <v>316880915.45999998</v>
      </c>
      <c r="E12" s="169">
        <f t="shared" si="1"/>
        <v>2742802732.5699997</v>
      </c>
    </row>
    <row r="13" spans="1:20" s="170" customFormat="1" ht="4.5" customHeight="1" thickBot="1">
      <c r="A13" s="245"/>
      <c r="B13" s="246"/>
      <c r="C13" s="246"/>
      <c r="D13" s="246"/>
      <c r="E13" s="246"/>
    </row>
    <row r="14" spans="1:20">
      <c r="A14" s="74" t="s">
        <v>12</v>
      </c>
    </row>
  </sheetData>
  <mergeCells count="5">
    <mergeCell ref="H1:K1"/>
    <mergeCell ref="A2:E2"/>
    <mergeCell ref="A3:E3"/>
    <mergeCell ref="A1:C1"/>
    <mergeCell ref="D1:E1"/>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7"/>
  <sheetViews>
    <sheetView showGridLines="0" zoomScaleNormal="100" workbookViewId="0">
      <selection sqref="A1:D1"/>
    </sheetView>
  </sheetViews>
  <sheetFormatPr baseColWidth="10" defaultRowHeight="18"/>
  <cols>
    <col min="1" max="1" width="5.7109375" style="75" customWidth="1"/>
    <col min="2" max="2" width="46.42578125" style="75" customWidth="1"/>
    <col min="3" max="6" width="20.7109375" style="75" customWidth="1"/>
    <col min="7" max="7" width="20.140625" style="75" bestFit="1" customWidth="1"/>
    <col min="8" max="16384" width="11.42578125" style="75"/>
  </cols>
  <sheetData>
    <row r="1" spans="1:21" s="67" customFormat="1" ht="42.75" customHeight="1">
      <c r="A1" s="403" t="s">
        <v>630</v>
      </c>
      <c r="B1" s="403"/>
      <c r="C1" s="403"/>
      <c r="D1" s="403"/>
      <c r="E1" s="404" t="s">
        <v>15</v>
      </c>
      <c r="F1" s="404"/>
      <c r="G1" s="72"/>
      <c r="H1" s="155"/>
      <c r="I1" s="400"/>
      <c r="J1" s="400"/>
      <c r="K1" s="400"/>
      <c r="L1" s="400"/>
      <c r="M1" s="156"/>
      <c r="N1" s="157"/>
      <c r="O1" s="100"/>
      <c r="P1" s="100"/>
      <c r="Q1" s="100"/>
      <c r="R1" s="100"/>
      <c r="S1" s="100"/>
      <c r="T1" s="100"/>
      <c r="U1" s="100"/>
    </row>
    <row r="2" spans="1:21" s="161" customFormat="1" ht="9" customHeight="1">
      <c r="A2" s="401"/>
      <c r="B2" s="401"/>
      <c r="C2" s="401"/>
      <c r="D2" s="401"/>
      <c r="E2" s="401"/>
      <c r="F2" s="401"/>
      <c r="G2" s="158"/>
      <c r="H2" s="158"/>
      <c r="I2" s="159"/>
      <c r="J2" s="159"/>
      <c r="K2" s="160"/>
      <c r="L2" s="160"/>
      <c r="M2" s="160"/>
      <c r="N2" s="159"/>
      <c r="O2" s="100"/>
      <c r="P2" s="100"/>
      <c r="Q2" s="100"/>
      <c r="R2" s="100"/>
      <c r="S2" s="100"/>
      <c r="T2" s="100"/>
      <c r="U2" s="100"/>
    </row>
    <row r="3" spans="1:21" ht="96.75" customHeight="1" thickBot="1">
      <c r="A3" s="402" t="s">
        <v>644</v>
      </c>
      <c r="B3" s="402"/>
      <c r="C3" s="402"/>
      <c r="D3" s="402"/>
      <c r="E3" s="402"/>
      <c r="F3" s="402"/>
    </row>
    <row r="4" spans="1:21" s="162" customFormat="1" ht="6" customHeight="1">
      <c r="A4" s="163"/>
      <c r="B4" s="163"/>
      <c r="C4" s="163"/>
      <c r="D4" s="163"/>
      <c r="E4" s="163"/>
      <c r="F4" s="163"/>
    </row>
    <row r="5" spans="1:21" s="170" customFormat="1" ht="26.25" customHeight="1">
      <c r="A5" s="182" t="s">
        <v>608</v>
      </c>
      <c r="B5" s="183"/>
      <c r="C5" s="184" t="s">
        <v>623</v>
      </c>
      <c r="D5" s="184" t="s">
        <v>624</v>
      </c>
      <c r="E5" s="184" t="s">
        <v>625</v>
      </c>
      <c r="F5" s="184" t="s">
        <v>645</v>
      </c>
    </row>
    <row r="6" spans="1:21" s="170" customFormat="1" ht="3" customHeight="1" thickBot="1">
      <c r="A6" s="176"/>
      <c r="B6" s="177"/>
      <c r="C6" s="178"/>
      <c r="D6" s="178"/>
      <c r="E6" s="178"/>
      <c r="F6" s="178"/>
    </row>
    <row r="7" spans="1:21" s="170" customFormat="1" ht="3" customHeight="1" thickBot="1">
      <c r="A7" s="179"/>
      <c r="B7" s="180"/>
      <c r="C7" s="181"/>
      <c r="D7" s="181"/>
      <c r="E7" s="181"/>
      <c r="F7" s="181"/>
    </row>
    <row r="8" spans="1:21" s="170" customFormat="1" ht="15">
      <c r="A8" s="185" t="s">
        <v>29</v>
      </c>
      <c r="B8" s="186"/>
      <c r="C8" s="187">
        <f>SUM(C9:C11)</f>
        <v>50379.739999999991</v>
      </c>
      <c r="D8" s="187">
        <f>SUM(D9:D11)</f>
        <v>180348422.06000003</v>
      </c>
      <c r="E8" s="187">
        <f>SUM(E9:E11)</f>
        <v>0</v>
      </c>
      <c r="F8" s="187">
        <f>(SUM(F9:F11))</f>
        <v>180398801.80000001</v>
      </c>
      <c r="G8" s="174"/>
      <c r="H8" s="175"/>
    </row>
    <row r="9" spans="1:21" s="170" customFormat="1" ht="15">
      <c r="A9" s="188">
        <v>12</v>
      </c>
      <c r="B9" s="189" t="s">
        <v>618</v>
      </c>
      <c r="C9" s="190">
        <v>0</v>
      </c>
      <c r="D9" s="190">
        <v>4278616.83</v>
      </c>
      <c r="E9" s="190">
        <v>0</v>
      </c>
      <c r="F9" s="190">
        <f t="shared" ref="F9:F11" si="0">+C9+D9+E9</f>
        <v>4278616.83</v>
      </c>
      <c r="G9" s="175">
        <v>1</v>
      </c>
      <c r="H9" s="175"/>
    </row>
    <row r="10" spans="1:21" s="170" customFormat="1" ht="15">
      <c r="A10" s="188">
        <v>37</v>
      </c>
      <c r="B10" s="189" t="s">
        <v>437</v>
      </c>
      <c r="C10" s="190">
        <v>50379.739999999991</v>
      </c>
      <c r="D10" s="190">
        <v>0</v>
      </c>
      <c r="E10" s="190">
        <v>0</v>
      </c>
      <c r="F10" s="190">
        <f t="shared" si="0"/>
        <v>50379.739999999991</v>
      </c>
      <c r="G10" s="175"/>
      <c r="H10" s="175"/>
    </row>
    <row r="11" spans="1:21" s="170" customFormat="1" ht="15">
      <c r="A11" s="191">
        <v>48</v>
      </c>
      <c r="B11" s="192" t="s">
        <v>633</v>
      </c>
      <c r="C11" s="193">
        <v>0</v>
      </c>
      <c r="D11" s="193">
        <v>176069805.23000002</v>
      </c>
      <c r="E11" s="193">
        <v>0</v>
      </c>
      <c r="F11" s="193">
        <f t="shared" si="0"/>
        <v>176069805.23000002</v>
      </c>
      <c r="G11" s="175"/>
      <c r="H11" s="175"/>
    </row>
    <row r="12" spans="1:21" s="170" customFormat="1" ht="4.5" customHeight="1" thickBot="1">
      <c r="A12" s="194"/>
      <c r="B12" s="195"/>
      <c r="C12" s="196"/>
      <c r="D12" s="196"/>
      <c r="E12" s="196"/>
      <c r="F12" s="196"/>
      <c r="G12" s="175"/>
      <c r="H12" s="175"/>
    </row>
    <row r="13" spans="1:21" ht="128.25" customHeight="1">
      <c r="A13" s="405" t="s">
        <v>646</v>
      </c>
      <c r="B13" s="405"/>
      <c r="C13" s="405"/>
      <c r="D13" s="405"/>
      <c r="E13" s="405"/>
      <c r="F13" s="405"/>
    </row>
    <row r="15" spans="1:21">
      <c r="A15" s="99"/>
    </row>
    <row r="17" spans="4:4">
      <c r="D17" s="173"/>
    </row>
  </sheetData>
  <mergeCells count="6">
    <mergeCell ref="A13:F13"/>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38"/>
  <sheetViews>
    <sheetView showGridLines="0" zoomScaleNormal="100" workbookViewId="0">
      <selection sqref="A1:D1"/>
    </sheetView>
  </sheetViews>
  <sheetFormatPr baseColWidth="10" defaultRowHeight="15.75"/>
  <cols>
    <col min="1" max="1" width="5.7109375" style="73" customWidth="1"/>
    <col min="2" max="2" width="36.7109375" style="73" customWidth="1"/>
    <col min="3" max="6" width="20.7109375" style="73" customWidth="1"/>
    <col min="7" max="7" width="12.140625" style="73" bestFit="1" customWidth="1"/>
    <col min="8" max="8" width="11.42578125" style="73"/>
    <col min="9" max="9" width="12.140625" style="73" bestFit="1" customWidth="1"/>
    <col min="10" max="16384" width="11.42578125" style="73"/>
  </cols>
  <sheetData>
    <row r="1" spans="1:21" s="67" customFormat="1" ht="42.75" customHeight="1">
      <c r="A1" s="403" t="s">
        <v>630</v>
      </c>
      <c r="B1" s="403"/>
      <c r="C1" s="403"/>
      <c r="D1" s="403"/>
      <c r="E1" s="404" t="s">
        <v>15</v>
      </c>
      <c r="F1" s="404"/>
      <c r="G1" s="72"/>
      <c r="H1" s="155"/>
      <c r="I1" s="400"/>
      <c r="J1" s="400"/>
      <c r="K1" s="400"/>
      <c r="L1" s="400"/>
      <c r="M1" s="156"/>
      <c r="N1" s="157"/>
      <c r="O1" s="100"/>
      <c r="P1" s="100"/>
      <c r="Q1" s="100"/>
      <c r="R1" s="100"/>
      <c r="S1" s="100"/>
      <c r="T1" s="100"/>
      <c r="U1" s="100"/>
    </row>
    <row r="2" spans="1:21" s="161" customFormat="1" ht="9" customHeight="1">
      <c r="A2" s="401"/>
      <c r="B2" s="401"/>
      <c r="C2" s="401"/>
      <c r="D2" s="401"/>
      <c r="E2" s="401"/>
      <c r="F2" s="401"/>
      <c r="G2" s="158"/>
      <c r="H2" s="158"/>
      <c r="I2" s="159"/>
      <c r="J2" s="159"/>
      <c r="K2" s="160"/>
      <c r="L2" s="160"/>
      <c r="M2" s="160"/>
      <c r="N2" s="159"/>
      <c r="O2" s="100"/>
      <c r="P2" s="100"/>
      <c r="Q2" s="100"/>
      <c r="R2" s="100"/>
      <c r="S2" s="100"/>
      <c r="T2" s="100"/>
      <c r="U2" s="100"/>
    </row>
    <row r="3" spans="1:21" s="75" customFormat="1" ht="96.75" customHeight="1" thickBot="1">
      <c r="A3" s="402" t="s">
        <v>649</v>
      </c>
      <c r="B3" s="402"/>
      <c r="C3" s="402"/>
      <c r="D3" s="402"/>
      <c r="E3" s="402"/>
      <c r="F3" s="402"/>
    </row>
    <row r="4" spans="1:21" s="162" customFormat="1" ht="6" customHeight="1">
      <c r="A4" s="163"/>
      <c r="B4" s="163"/>
      <c r="C4" s="163"/>
      <c r="D4" s="163"/>
      <c r="E4" s="163"/>
      <c r="F4" s="163"/>
    </row>
    <row r="5" spans="1:21" s="170" customFormat="1" ht="26.25" customHeight="1">
      <c r="A5" s="182" t="s">
        <v>608</v>
      </c>
      <c r="B5" s="183"/>
      <c r="C5" s="184" t="s">
        <v>623</v>
      </c>
      <c r="D5" s="184" t="s">
        <v>624</v>
      </c>
      <c r="E5" s="184" t="s">
        <v>625</v>
      </c>
      <c r="F5" s="184" t="s">
        <v>645</v>
      </c>
    </row>
    <row r="6" spans="1:21" s="170" customFormat="1" ht="3" customHeight="1" thickBot="1">
      <c r="A6" s="176"/>
      <c r="B6" s="177"/>
      <c r="C6" s="178"/>
      <c r="D6" s="178"/>
      <c r="E6" s="178"/>
      <c r="F6" s="178"/>
    </row>
    <row r="7" spans="1:21" s="170" customFormat="1" ht="3" customHeight="1" thickBot="1">
      <c r="A7" s="179"/>
      <c r="B7" s="180"/>
      <c r="C7" s="181"/>
      <c r="D7" s="181"/>
      <c r="E7" s="181"/>
      <c r="F7" s="181"/>
    </row>
    <row r="8" spans="1:21" s="200" customFormat="1" ht="15">
      <c r="A8" s="185" t="s">
        <v>29</v>
      </c>
      <c r="B8" s="198"/>
      <c r="C8" s="199">
        <f>SUM(C9:C17)</f>
        <v>386855330</v>
      </c>
      <c r="D8" s="199">
        <f t="shared" ref="D8:F8" si="0">SUM(D9:D17)</f>
        <v>822748898</v>
      </c>
      <c r="E8" s="199">
        <f t="shared" si="0"/>
        <v>0</v>
      </c>
      <c r="F8" s="199">
        <f t="shared" si="0"/>
        <v>1209604228</v>
      </c>
    </row>
    <row r="9" spans="1:21" s="200" customFormat="1" ht="15" customHeight="1">
      <c r="A9" s="188">
        <v>4</v>
      </c>
      <c r="B9" s="189" t="s">
        <v>610</v>
      </c>
      <c r="C9" s="190">
        <v>45000000</v>
      </c>
      <c r="D9" s="190">
        <v>710000</v>
      </c>
      <c r="E9" s="201">
        <v>0</v>
      </c>
      <c r="F9" s="202">
        <f>+C9+D9+E9</f>
        <v>45710000</v>
      </c>
      <c r="G9" s="203"/>
      <c r="H9" s="203"/>
      <c r="I9" s="203"/>
      <c r="J9" s="203"/>
      <c r="K9" s="203"/>
    </row>
    <row r="10" spans="1:21" s="200" customFormat="1" ht="15" customHeight="1">
      <c r="A10" s="188">
        <v>6</v>
      </c>
      <c r="B10" s="189" t="s">
        <v>612</v>
      </c>
      <c r="C10" s="190">
        <v>102445352</v>
      </c>
      <c r="D10" s="190">
        <v>52046850</v>
      </c>
      <c r="E10" s="201">
        <v>0</v>
      </c>
      <c r="F10" s="202">
        <f t="shared" ref="F10:F17" si="1">+C10+D10+E10</f>
        <v>154492202</v>
      </c>
      <c r="G10" s="203"/>
      <c r="H10" s="203"/>
      <c r="I10" s="203"/>
      <c r="J10" s="203"/>
      <c r="K10" s="203"/>
    </row>
    <row r="11" spans="1:21" s="200" customFormat="1" ht="15" customHeight="1">
      <c r="A11" s="188">
        <v>7</v>
      </c>
      <c r="B11" s="189" t="s">
        <v>613</v>
      </c>
      <c r="C11" s="190">
        <v>558812</v>
      </c>
      <c r="D11" s="190">
        <v>10763351</v>
      </c>
      <c r="E11" s="201">
        <v>0</v>
      </c>
      <c r="F11" s="202">
        <f t="shared" si="1"/>
        <v>11322163</v>
      </c>
      <c r="G11" s="203"/>
      <c r="H11" s="203"/>
      <c r="I11" s="203"/>
      <c r="J11" s="203"/>
      <c r="K11" s="203"/>
    </row>
    <row r="12" spans="1:21" s="200" customFormat="1" ht="15" customHeight="1">
      <c r="A12" s="188">
        <v>9</v>
      </c>
      <c r="B12" s="189" t="s">
        <v>615</v>
      </c>
      <c r="C12" s="190">
        <v>49297228</v>
      </c>
      <c r="D12" s="190">
        <v>1225750</v>
      </c>
      <c r="E12" s="201">
        <v>0</v>
      </c>
      <c r="F12" s="202">
        <f t="shared" si="1"/>
        <v>50522978</v>
      </c>
      <c r="G12" s="203"/>
      <c r="H12" s="203"/>
      <c r="I12" s="203"/>
      <c r="J12" s="203"/>
      <c r="K12" s="203"/>
    </row>
    <row r="13" spans="1:21" s="200" customFormat="1" ht="15" customHeight="1">
      <c r="A13" s="188">
        <v>10</v>
      </c>
      <c r="B13" s="189" t="s">
        <v>616</v>
      </c>
      <c r="C13" s="190">
        <v>0</v>
      </c>
      <c r="D13" s="190">
        <v>15829531</v>
      </c>
      <c r="E13" s="201">
        <v>0</v>
      </c>
      <c r="F13" s="202">
        <f t="shared" si="1"/>
        <v>15829531</v>
      </c>
      <c r="G13" s="203"/>
      <c r="H13" s="203"/>
      <c r="I13" s="203"/>
      <c r="J13" s="203"/>
      <c r="K13" s="203"/>
    </row>
    <row r="14" spans="1:21" s="200" customFormat="1" ht="15" customHeight="1">
      <c r="A14" s="188">
        <v>14</v>
      </c>
      <c r="B14" s="189" t="s">
        <v>634</v>
      </c>
      <c r="C14" s="190">
        <v>14420046</v>
      </c>
      <c r="D14" s="190">
        <v>0</v>
      </c>
      <c r="E14" s="201">
        <v>0</v>
      </c>
      <c r="F14" s="202">
        <f t="shared" si="1"/>
        <v>14420046</v>
      </c>
      <c r="G14" s="203"/>
      <c r="H14" s="203"/>
      <c r="I14" s="203"/>
      <c r="J14" s="203"/>
      <c r="K14" s="203"/>
    </row>
    <row r="15" spans="1:21" s="200" customFormat="1" ht="15" customHeight="1">
      <c r="A15" s="188">
        <v>15</v>
      </c>
      <c r="B15" s="189" t="s">
        <v>635</v>
      </c>
      <c r="C15" s="190">
        <v>7911818</v>
      </c>
      <c r="D15" s="190">
        <v>0</v>
      </c>
      <c r="E15" s="201">
        <v>0</v>
      </c>
      <c r="F15" s="202">
        <f t="shared" si="1"/>
        <v>7911818</v>
      </c>
      <c r="G15" s="203"/>
      <c r="H15" s="203"/>
      <c r="I15" s="203"/>
      <c r="J15" s="203"/>
      <c r="K15" s="203"/>
    </row>
    <row r="16" spans="1:21" s="200" customFormat="1" ht="15" customHeight="1">
      <c r="A16" s="188">
        <v>18</v>
      </c>
      <c r="B16" s="189" t="s">
        <v>621</v>
      </c>
      <c r="C16" s="190">
        <v>166695503</v>
      </c>
      <c r="D16" s="190">
        <v>742173416</v>
      </c>
      <c r="E16" s="201">
        <v>0</v>
      </c>
      <c r="F16" s="202">
        <f t="shared" si="1"/>
        <v>908868919</v>
      </c>
      <c r="G16" s="203"/>
      <c r="H16" s="203"/>
      <c r="I16" s="203"/>
      <c r="J16" s="203"/>
      <c r="K16" s="203"/>
    </row>
    <row r="17" spans="1:14" s="200" customFormat="1" ht="15" customHeight="1">
      <c r="A17" s="188">
        <v>21</v>
      </c>
      <c r="B17" s="189" t="s">
        <v>636</v>
      </c>
      <c r="C17" s="190">
        <v>526571</v>
      </c>
      <c r="D17" s="190">
        <v>0</v>
      </c>
      <c r="E17" s="201">
        <v>0</v>
      </c>
      <c r="F17" s="202">
        <f t="shared" si="1"/>
        <v>526571</v>
      </c>
      <c r="G17" s="203"/>
      <c r="H17" s="203"/>
      <c r="I17" s="203"/>
      <c r="J17" s="203"/>
      <c r="K17" s="203"/>
    </row>
    <row r="18" spans="1:14" s="200" customFormat="1" ht="4.5" customHeight="1" thickBot="1">
      <c r="A18" s="194"/>
      <c r="B18" s="195"/>
      <c r="C18" s="196"/>
      <c r="D18" s="196"/>
      <c r="E18" s="204"/>
      <c r="F18" s="205"/>
      <c r="G18" s="203"/>
      <c r="H18" s="203"/>
      <c r="I18" s="203"/>
      <c r="J18" s="203"/>
      <c r="K18" s="203"/>
    </row>
    <row r="19" spans="1:14" s="197" customFormat="1" ht="105" customHeight="1">
      <c r="A19" s="407" t="s">
        <v>647</v>
      </c>
      <c r="B19" s="407"/>
      <c r="C19" s="407"/>
      <c r="D19" s="407"/>
      <c r="E19" s="407"/>
      <c r="F19" s="407"/>
      <c r="I19" s="406"/>
      <c r="J19" s="406"/>
      <c r="K19" s="406"/>
      <c r="L19" s="406"/>
      <c r="M19" s="406"/>
      <c r="N19" s="406"/>
    </row>
    <row r="20" spans="1:14" s="206" customFormat="1" ht="144.75" customHeight="1">
      <c r="A20" s="405" t="s">
        <v>648</v>
      </c>
      <c r="B20" s="405"/>
      <c r="C20" s="405"/>
      <c r="D20" s="405"/>
      <c r="E20" s="405"/>
      <c r="F20" s="405"/>
      <c r="I20" s="406"/>
      <c r="J20" s="406"/>
      <c r="K20" s="406"/>
      <c r="L20" s="406"/>
      <c r="M20" s="406"/>
      <c r="N20" s="406"/>
    </row>
    <row r="21" spans="1:14" s="208" customFormat="1" ht="15" customHeight="1">
      <c r="A21" s="207" t="s">
        <v>12</v>
      </c>
      <c r="I21" s="406"/>
      <c r="J21" s="406"/>
      <c r="K21" s="406"/>
      <c r="L21" s="406"/>
      <c r="M21" s="406"/>
      <c r="N21" s="406"/>
    </row>
    <row r="22" spans="1:14" ht="15.75" customHeight="1">
      <c r="I22" s="406"/>
      <c r="J22" s="406"/>
      <c r="K22" s="406"/>
      <c r="L22" s="406"/>
      <c r="M22" s="406"/>
      <c r="N22" s="406"/>
    </row>
    <row r="23" spans="1:14" ht="15.75" customHeight="1">
      <c r="I23" s="406"/>
      <c r="J23" s="406"/>
      <c r="K23" s="406"/>
      <c r="L23" s="406"/>
      <c r="M23" s="406"/>
      <c r="N23" s="406"/>
    </row>
    <row r="24" spans="1:14" ht="139.5" customHeight="1">
      <c r="G24" s="77"/>
      <c r="I24" s="406"/>
      <c r="J24" s="406"/>
      <c r="K24" s="406"/>
      <c r="L24" s="406"/>
      <c r="M24" s="406"/>
      <c r="N24" s="406"/>
    </row>
    <row r="25" spans="1:14">
      <c r="G25" s="77"/>
      <c r="I25" s="406"/>
      <c r="J25" s="406"/>
      <c r="K25" s="406"/>
      <c r="L25" s="406"/>
      <c r="M25" s="406"/>
      <c r="N25" s="406"/>
    </row>
    <row r="26" spans="1:14">
      <c r="G26" s="78"/>
      <c r="H26" s="76"/>
      <c r="I26" s="406"/>
      <c r="J26" s="406"/>
      <c r="K26" s="406"/>
      <c r="L26" s="406"/>
      <c r="M26" s="406"/>
      <c r="N26" s="406"/>
    </row>
    <row r="27" spans="1:14">
      <c r="G27" s="77"/>
      <c r="I27" s="406"/>
      <c r="J27" s="406"/>
      <c r="K27" s="406"/>
      <c r="L27" s="406"/>
      <c r="M27" s="406"/>
      <c r="N27" s="406"/>
    </row>
    <row r="28" spans="1:14">
      <c r="G28" s="77"/>
    </row>
    <row r="29" spans="1:14">
      <c r="G29" s="77"/>
    </row>
    <row r="30" spans="1:14">
      <c r="G30" s="77"/>
    </row>
    <row r="31" spans="1:14" ht="157.5" customHeight="1">
      <c r="G31" s="77"/>
    </row>
    <row r="32" spans="1:14" ht="15.75" customHeight="1">
      <c r="G32" s="77"/>
    </row>
    <row r="33" ht="15.75" customHeight="1"/>
    <row r="34" ht="15.75" customHeight="1"/>
    <row r="35" ht="15.75" customHeight="1"/>
    <row r="36" ht="15.75" customHeight="1"/>
    <row r="37" ht="15.75" customHeight="1"/>
    <row r="38" ht="15.75" customHeight="1"/>
  </sheetData>
  <mergeCells count="8">
    <mergeCell ref="I19:N27"/>
    <mergeCell ref="A19:F19"/>
    <mergeCell ref="A20:F20"/>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5"/>
  <sheetViews>
    <sheetView showGridLines="0" zoomScaleNormal="100" workbookViewId="0">
      <selection sqref="A1:D1"/>
    </sheetView>
  </sheetViews>
  <sheetFormatPr baseColWidth="10" defaultRowHeight="14.25"/>
  <cols>
    <col min="1" max="1" width="4.28515625" style="80" customWidth="1"/>
    <col min="2" max="2" width="44.7109375" style="80" customWidth="1"/>
    <col min="3" max="6" width="20.7109375" style="80" customWidth="1"/>
    <col min="7" max="16384" width="11.42578125" style="80"/>
  </cols>
  <sheetData>
    <row r="1" spans="1:21" s="252" customFormat="1" ht="42.75" customHeight="1">
      <c r="A1" s="410" t="s">
        <v>630</v>
      </c>
      <c r="B1" s="410"/>
      <c r="C1" s="410"/>
      <c r="D1" s="410"/>
      <c r="E1" s="411" t="s">
        <v>15</v>
      </c>
      <c r="F1" s="411"/>
      <c r="G1" s="247"/>
      <c r="H1" s="248"/>
      <c r="I1" s="412"/>
      <c r="J1" s="412"/>
      <c r="K1" s="412"/>
      <c r="L1" s="412"/>
      <c r="M1" s="249"/>
      <c r="N1" s="250"/>
      <c r="O1" s="251"/>
      <c r="P1" s="251"/>
      <c r="Q1" s="251"/>
      <c r="R1" s="251"/>
      <c r="S1" s="251"/>
      <c r="T1" s="251"/>
      <c r="U1" s="251"/>
    </row>
    <row r="2" spans="1:21" s="256" customFormat="1" ht="9" customHeight="1">
      <c r="A2" s="413"/>
      <c r="B2" s="413"/>
      <c r="C2" s="413"/>
      <c r="D2" s="413"/>
      <c r="E2" s="413"/>
      <c r="F2" s="413"/>
      <c r="G2" s="253"/>
      <c r="H2" s="253"/>
      <c r="I2" s="254"/>
      <c r="J2" s="254"/>
      <c r="K2" s="255"/>
      <c r="L2" s="255"/>
      <c r="M2" s="255"/>
      <c r="N2" s="254"/>
      <c r="O2" s="251"/>
      <c r="P2" s="251"/>
      <c r="Q2" s="251"/>
      <c r="R2" s="251"/>
      <c r="S2" s="251"/>
      <c r="T2" s="251"/>
      <c r="U2" s="251"/>
    </row>
    <row r="3" spans="1:21" s="257" customFormat="1" ht="80.25" customHeight="1" thickBot="1">
      <c r="A3" s="414" t="s">
        <v>654</v>
      </c>
      <c r="B3" s="414"/>
      <c r="C3" s="414"/>
      <c r="D3" s="414"/>
      <c r="E3" s="414"/>
      <c r="F3" s="414"/>
    </row>
    <row r="4" spans="1:21" s="259" customFormat="1" ht="6" customHeight="1">
      <c r="A4" s="258"/>
      <c r="B4" s="258"/>
      <c r="C4" s="258"/>
      <c r="D4" s="258"/>
      <c r="E4" s="258"/>
      <c r="F4" s="258"/>
    </row>
    <row r="5" spans="1:21" s="261" customFormat="1" ht="26.25" customHeight="1">
      <c r="A5" s="415" t="s">
        <v>622</v>
      </c>
      <c r="B5" s="415"/>
      <c r="C5" s="260" t="s">
        <v>623</v>
      </c>
      <c r="D5" s="260" t="s">
        <v>624</v>
      </c>
      <c r="E5" s="260" t="s">
        <v>625</v>
      </c>
      <c r="F5" s="260" t="s">
        <v>655</v>
      </c>
    </row>
    <row r="6" spans="1:21" s="261" customFormat="1" ht="3" customHeight="1" thickBot="1">
      <c r="A6" s="262"/>
      <c r="B6" s="263"/>
      <c r="C6" s="264"/>
      <c r="D6" s="264"/>
      <c r="E6" s="264"/>
      <c r="F6" s="264"/>
    </row>
    <row r="7" spans="1:21" s="261" customFormat="1" ht="3" customHeight="1" thickBot="1">
      <c r="A7" s="265"/>
      <c r="B7" s="266"/>
      <c r="C7" s="267"/>
      <c r="D7" s="267"/>
      <c r="E7" s="267"/>
      <c r="F7" s="267"/>
    </row>
    <row r="8" spans="1:21">
      <c r="A8" s="416" t="s">
        <v>29</v>
      </c>
      <c r="B8" s="416"/>
      <c r="C8" s="209">
        <f>+C9+C12+C16+C18+C19+C20+C21+C22</f>
        <v>1787093445.4499998</v>
      </c>
      <c r="D8" s="209">
        <f>+D9+D12+D16+D17+D18+D19+D20+D21+D22</f>
        <v>638828371.65999997</v>
      </c>
      <c r="E8" s="210">
        <f>+E9+E12+E16+E18+E19+E20+E21+E22</f>
        <v>316880915.45999998</v>
      </c>
      <c r="F8" s="209">
        <f>+F9+F12+F16+F17+F18+F19+F20+F21+F22</f>
        <v>2742802732.5699997</v>
      </c>
    </row>
    <row r="9" spans="1:21">
      <c r="A9" s="211">
        <v>1</v>
      </c>
      <c r="B9" s="212" t="s">
        <v>540</v>
      </c>
      <c r="C9" s="209">
        <f>+SUM(C10:C11)</f>
        <v>199396159.88</v>
      </c>
      <c r="D9" s="209">
        <f>+SUM(D10:D11)</f>
        <v>117466760.44</v>
      </c>
      <c r="E9" s="209">
        <f>+SUM(E10:E11)</f>
        <v>72448911.060000002</v>
      </c>
      <c r="F9" s="209">
        <f>+SUM(F10:F11)</f>
        <v>389311831.38</v>
      </c>
    </row>
    <row r="10" spans="1:21">
      <c r="A10" s="213"/>
      <c r="B10" s="214" t="s">
        <v>541</v>
      </c>
      <c r="C10" s="215">
        <v>184985474.88</v>
      </c>
      <c r="D10" s="215">
        <v>99970925.439999998</v>
      </c>
      <c r="E10" s="215">
        <v>72448911.060000002</v>
      </c>
      <c r="F10" s="216">
        <f>+SUM(C10:E10)</f>
        <v>357405311.38</v>
      </c>
    </row>
    <row r="11" spans="1:21">
      <c r="A11" s="213"/>
      <c r="B11" s="214" t="s">
        <v>542</v>
      </c>
      <c r="C11" s="216">
        <v>14410685</v>
      </c>
      <c r="D11" s="216">
        <v>17495835</v>
      </c>
      <c r="E11" s="216"/>
      <c r="F11" s="216">
        <f>+SUM(C11:E11)</f>
        <v>31906520</v>
      </c>
    </row>
    <row r="12" spans="1:21">
      <c r="A12" s="211">
        <v>3</v>
      </c>
      <c r="B12" s="212" t="s">
        <v>544</v>
      </c>
      <c r="C12" s="209">
        <f>+SUM(C13:C15)</f>
        <v>1391586849.2</v>
      </c>
      <c r="D12" s="209">
        <f>+SUM(D13:D15)</f>
        <v>345884369</v>
      </c>
      <c r="E12" s="209">
        <f>+SUM(E13:E15)</f>
        <v>243854442</v>
      </c>
      <c r="F12" s="209">
        <f>+SUM(F13:F15)</f>
        <v>1981325660.2</v>
      </c>
      <c r="I12" s="81"/>
    </row>
    <row r="13" spans="1:21">
      <c r="A13" s="213"/>
      <c r="B13" s="214" t="s">
        <v>545</v>
      </c>
      <c r="C13" s="216">
        <v>285603654</v>
      </c>
      <c r="D13" s="216">
        <v>285642319</v>
      </c>
      <c r="E13" s="216">
        <v>232592544</v>
      </c>
      <c r="F13" s="216">
        <f t="shared" ref="F13:F22" si="0">+SUM(C13:E13)</f>
        <v>803838517</v>
      </c>
    </row>
    <row r="14" spans="1:21">
      <c r="A14" s="213"/>
      <c r="B14" s="214" t="s">
        <v>626</v>
      </c>
      <c r="C14" s="216">
        <v>1100320857.2</v>
      </c>
      <c r="D14" s="216">
        <v>42170395</v>
      </c>
      <c r="E14" s="216"/>
      <c r="F14" s="216">
        <f t="shared" si="0"/>
        <v>1142491252.2</v>
      </c>
    </row>
    <row r="15" spans="1:21" ht="25.5">
      <c r="A15" s="213"/>
      <c r="B15" s="214" t="s">
        <v>546</v>
      </c>
      <c r="C15" s="216">
        <v>5662338</v>
      </c>
      <c r="D15" s="216">
        <v>18071655</v>
      </c>
      <c r="E15" s="216">
        <v>11261898</v>
      </c>
      <c r="F15" s="216">
        <f t="shared" si="0"/>
        <v>34995891</v>
      </c>
    </row>
    <row r="16" spans="1:21" ht="21" customHeight="1">
      <c r="A16" s="211">
        <v>22</v>
      </c>
      <c r="B16" s="212" t="s">
        <v>547</v>
      </c>
      <c r="C16" s="209"/>
      <c r="D16" s="209">
        <v>24428144.989999998</v>
      </c>
      <c r="E16" s="209"/>
      <c r="F16" s="209">
        <f t="shared" si="0"/>
        <v>24428144.989999998</v>
      </c>
    </row>
    <row r="17" spans="1:6" ht="21" customHeight="1">
      <c r="A17" s="211">
        <v>35</v>
      </c>
      <c r="B17" s="212" t="s">
        <v>627</v>
      </c>
      <c r="C17" s="209"/>
      <c r="D17" s="209">
        <v>12729679</v>
      </c>
      <c r="E17" s="209"/>
      <c r="F17" s="209">
        <f t="shared" ref="F17" si="1">+SUM(C17:E17)</f>
        <v>12729679</v>
      </c>
    </row>
    <row r="18" spans="1:6" ht="21.75" customHeight="1">
      <c r="A18" s="211">
        <v>40</v>
      </c>
      <c r="B18" s="212" t="s">
        <v>548</v>
      </c>
      <c r="C18" s="209"/>
      <c r="D18" s="209"/>
      <c r="E18" s="209"/>
      <c r="F18" s="209">
        <f t="shared" si="0"/>
        <v>0</v>
      </c>
    </row>
    <row r="19" spans="1:6" ht="19.5" customHeight="1">
      <c r="A19" s="211">
        <v>41</v>
      </c>
      <c r="B19" s="212" t="s">
        <v>549</v>
      </c>
      <c r="C19" s="209">
        <v>8000000</v>
      </c>
      <c r="D19" s="209">
        <v>5910000</v>
      </c>
      <c r="E19" s="209"/>
      <c r="F19" s="209">
        <f t="shared" si="0"/>
        <v>13910000</v>
      </c>
    </row>
    <row r="20" spans="1:6" ht="25.5">
      <c r="A20" s="211">
        <v>42</v>
      </c>
      <c r="B20" s="212" t="s">
        <v>554</v>
      </c>
      <c r="C20" s="209">
        <v>5189386.0199999996</v>
      </c>
      <c r="D20" s="209">
        <v>22523700.719999999</v>
      </c>
      <c r="E20" s="209"/>
      <c r="F20" s="209">
        <f t="shared" si="0"/>
        <v>27713086.739999998</v>
      </c>
    </row>
    <row r="21" spans="1:6">
      <c r="A21" s="217">
        <v>43</v>
      </c>
      <c r="B21" s="218" t="s">
        <v>550</v>
      </c>
      <c r="C21" s="219">
        <v>146117979.84999999</v>
      </c>
      <c r="D21" s="219">
        <v>78267686.109999999</v>
      </c>
      <c r="E21" s="219"/>
      <c r="F21" s="209">
        <f t="shared" si="0"/>
        <v>224385665.95999998</v>
      </c>
    </row>
    <row r="22" spans="1:6" ht="25.5">
      <c r="A22" s="217">
        <v>44</v>
      </c>
      <c r="B22" s="218" t="s">
        <v>628</v>
      </c>
      <c r="C22" s="219">
        <v>36803070.5</v>
      </c>
      <c r="D22" s="219">
        <v>31618031.399999999</v>
      </c>
      <c r="E22" s="219">
        <v>577562.4</v>
      </c>
      <c r="F22" s="219">
        <f t="shared" si="0"/>
        <v>68998664.300000012</v>
      </c>
    </row>
    <row r="23" spans="1:6" ht="4.5" customHeight="1" thickBot="1">
      <c r="A23" s="220"/>
      <c r="B23" s="221"/>
      <c r="C23" s="222"/>
      <c r="D23" s="222"/>
      <c r="E23" s="222"/>
      <c r="F23" s="222"/>
    </row>
    <row r="24" spans="1:6">
      <c r="A24" s="408" t="s">
        <v>629</v>
      </c>
      <c r="B24" s="409"/>
      <c r="C24" s="409"/>
      <c r="D24" s="409"/>
      <c r="E24" s="409"/>
      <c r="F24" s="409"/>
    </row>
    <row r="25" spans="1:6">
      <c r="A25" s="82"/>
      <c r="B25" s="82"/>
      <c r="C25" s="82"/>
      <c r="D25" s="82"/>
      <c r="E25" s="82"/>
      <c r="F25" s="82"/>
    </row>
  </sheetData>
  <mergeCells count="8">
    <mergeCell ref="A24:F24"/>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D8:E8 F17 F12" formula="1"/>
    <ignoredError sqref="D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72"/>
  <sheetViews>
    <sheetView showGridLines="0" tabSelected="1" zoomScaleNormal="100" workbookViewId="0">
      <selection sqref="A1:XFD1048576"/>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8" s="84" customFormat="1" ht="40.5" customHeight="1">
      <c r="A1" s="418" t="s">
        <v>14</v>
      </c>
      <c r="B1" s="418"/>
      <c r="C1" s="418"/>
      <c r="D1" s="418"/>
      <c r="E1" s="418"/>
      <c r="F1" s="417" t="s">
        <v>15</v>
      </c>
      <c r="G1" s="417"/>
    </row>
    <row r="2" spans="1:8" ht="96" customHeight="1" thickBot="1">
      <c r="A2" s="398" t="s">
        <v>650</v>
      </c>
      <c r="B2" s="399"/>
      <c r="C2" s="399"/>
      <c r="D2" s="399"/>
      <c r="E2" s="423"/>
      <c r="F2" s="423"/>
      <c r="G2" s="423"/>
      <c r="H2" s="1"/>
    </row>
    <row r="3" spans="1:8" ht="6" customHeight="1">
      <c r="A3" s="223"/>
      <c r="B3" s="223"/>
      <c r="C3" s="223"/>
      <c r="D3" s="223"/>
      <c r="E3" s="223"/>
      <c r="F3" s="223"/>
      <c r="G3" s="223"/>
      <c r="H3" s="1"/>
    </row>
    <row r="4" spans="1:8" ht="15">
      <c r="A4" s="226"/>
      <c r="B4" s="419" t="s">
        <v>0</v>
      </c>
      <c r="C4" s="419"/>
      <c r="D4" s="226"/>
      <c r="E4" s="420" t="s">
        <v>13</v>
      </c>
      <c r="F4" s="420"/>
      <c r="G4" s="420"/>
    </row>
    <row r="5" spans="1:8" ht="15">
      <c r="A5" s="227"/>
      <c r="B5" s="228" t="s">
        <v>11</v>
      </c>
      <c r="C5" s="228" t="s">
        <v>1</v>
      </c>
      <c r="D5" s="227"/>
      <c r="E5" s="229" t="s">
        <v>11</v>
      </c>
      <c r="F5" s="229" t="s">
        <v>1</v>
      </c>
      <c r="G5" s="229" t="s">
        <v>2</v>
      </c>
    </row>
    <row r="6" spans="1:8" ht="3" customHeight="1" thickBot="1">
      <c r="A6" s="224"/>
      <c r="B6" s="224"/>
      <c r="C6" s="224"/>
      <c r="D6" s="224"/>
      <c r="E6" s="224"/>
      <c r="F6" s="224"/>
      <c r="G6" s="224"/>
    </row>
    <row r="7" spans="1:8" ht="3" customHeight="1" thickBot="1">
      <c r="A7" s="225"/>
      <c r="B7" s="225"/>
      <c r="C7" s="225"/>
      <c r="D7" s="225"/>
      <c r="E7" s="225"/>
      <c r="F7" s="225"/>
      <c r="G7" s="225"/>
    </row>
    <row r="8" spans="1:8" ht="16.5" customHeight="1">
      <c r="A8" s="230" t="s">
        <v>3</v>
      </c>
      <c r="B8" s="230"/>
      <c r="C8" s="230"/>
      <c r="D8" s="230"/>
      <c r="E8" s="231"/>
      <c r="F8" s="231"/>
      <c r="G8" s="231"/>
    </row>
    <row r="9" spans="1:8" ht="16.5" customHeight="1">
      <c r="A9" s="232" t="s">
        <v>4</v>
      </c>
      <c r="B9" s="233">
        <v>31395.799999999988</v>
      </c>
      <c r="C9" s="233">
        <v>60316.240160999994</v>
      </c>
      <c r="D9" s="232">
        <v>0</v>
      </c>
      <c r="E9" s="233">
        <v>31395.799999999988</v>
      </c>
      <c r="F9" s="233">
        <v>60316.240160999994</v>
      </c>
      <c r="G9" s="233">
        <v>60158.287597000075</v>
      </c>
      <c r="H9" s="3"/>
    </row>
    <row r="10" spans="1:8" ht="16.5" customHeight="1">
      <c r="A10" s="232" t="s">
        <v>5</v>
      </c>
      <c r="B10" s="233">
        <v>31395.799999999988</v>
      </c>
      <c r="C10" s="233">
        <v>60316.240160999994</v>
      </c>
      <c r="D10" s="232">
        <v>0</v>
      </c>
      <c r="E10" s="233">
        <v>31395.799999999988</v>
      </c>
      <c r="F10" s="233">
        <v>60316.240160999994</v>
      </c>
      <c r="G10" s="233">
        <v>60158.287597000075</v>
      </c>
      <c r="H10" s="3"/>
    </row>
    <row r="11" spans="1:8" ht="16.5" customHeight="1">
      <c r="A11" s="232" t="s">
        <v>6</v>
      </c>
      <c r="B11" s="233">
        <v>-79414.301404000013</v>
      </c>
      <c r="C11" s="233">
        <v>-62249.114469000007</v>
      </c>
      <c r="D11" s="232">
        <v>0</v>
      </c>
      <c r="E11" s="233">
        <v>-79414.301404000013</v>
      </c>
      <c r="F11" s="233">
        <v>-62249.114469000007</v>
      </c>
      <c r="G11" s="233">
        <v>-61898.222787999926</v>
      </c>
      <c r="H11" s="3"/>
    </row>
    <row r="12" spans="1:8" ht="16.5" customHeight="1">
      <c r="A12" s="230" t="s">
        <v>7</v>
      </c>
      <c r="B12" s="233"/>
      <c r="C12" s="233"/>
      <c r="D12" s="230"/>
      <c r="E12" s="233"/>
      <c r="F12" s="233"/>
      <c r="G12" s="233"/>
      <c r="H12" s="3"/>
    </row>
    <row r="13" spans="1:8" ht="16.5" customHeight="1">
      <c r="A13" s="232" t="s">
        <v>4</v>
      </c>
      <c r="B13" s="233">
        <v>-6803.9464000000153</v>
      </c>
      <c r="C13" s="233">
        <v>-6041.1464000000269</v>
      </c>
      <c r="D13" s="232">
        <v>0</v>
      </c>
      <c r="E13" s="233">
        <v>-6803.9464000000153</v>
      </c>
      <c r="F13" s="233">
        <v>-6041.1464000000269</v>
      </c>
      <c r="G13" s="233">
        <v>-37380.377499999944</v>
      </c>
      <c r="H13" s="3"/>
    </row>
    <row r="14" spans="1:8" ht="16.5" customHeight="1">
      <c r="A14" s="232" t="s">
        <v>5</v>
      </c>
      <c r="B14" s="233">
        <v>43375.053599999985</v>
      </c>
      <c r="C14" s="233">
        <v>44137.853599999973</v>
      </c>
      <c r="D14" s="232">
        <v>0</v>
      </c>
      <c r="E14" s="233">
        <v>43375.053599999985</v>
      </c>
      <c r="F14" s="233">
        <v>44137.853599999973</v>
      </c>
      <c r="G14" s="233">
        <v>44024.922500000059</v>
      </c>
      <c r="H14" s="3"/>
    </row>
    <row r="15" spans="1:8" ht="16.5" customHeight="1">
      <c r="A15" s="232" t="s">
        <v>6</v>
      </c>
      <c r="B15" s="233">
        <v>18000.053535999985</v>
      </c>
      <c r="C15" s="233">
        <v>18762.853535999973</v>
      </c>
      <c r="D15" s="232">
        <v>0</v>
      </c>
      <c r="E15" s="233">
        <v>18000.053535999985</v>
      </c>
      <c r="F15" s="233">
        <v>18762.853535999973</v>
      </c>
      <c r="G15" s="233">
        <v>18139.069335000058</v>
      </c>
      <c r="H15" s="3"/>
    </row>
    <row r="16" spans="1:8" ht="16.5" customHeight="1">
      <c r="A16" s="230" t="s">
        <v>8</v>
      </c>
      <c r="B16" s="233"/>
      <c r="C16" s="233"/>
      <c r="D16" s="230"/>
      <c r="E16" s="233"/>
      <c r="F16" s="233"/>
      <c r="G16" s="233"/>
      <c r="H16" s="3"/>
    </row>
    <row r="17" spans="1:8" ht="16.5" customHeight="1">
      <c r="A17" s="232" t="s">
        <v>4</v>
      </c>
      <c r="B17" s="233">
        <v>-342520.60687299998</v>
      </c>
      <c r="C17" s="233">
        <v>-350429.33407899988</v>
      </c>
      <c r="D17" s="232">
        <v>0</v>
      </c>
      <c r="E17" s="233">
        <v>-342520.60687299998</v>
      </c>
      <c r="F17" s="233">
        <v>-350429.33407899988</v>
      </c>
      <c r="G17" s="233">
        <v>-336745.10468077997</v>
      </c>
      <c r="H17" s="3"/>
    </row>
    <row r="18" spans="1:8" ht="16.5" customHeight="1">
      <c r="A18" s="232" t="s">
        <v>5</v>
      </c>
      <c r="B18" s="233">
        <v>17818.652769000037</v>
      </c>
      <c r="C18" s="233">
        <v>18931.453768000123</v>
      </c>
      <c r="D18" s="232">
        <v>0</v>
      </c>
      <c r="E18" s="233">
        <v>17818.652769000037</v>
      </c>
      <c r="F18" s="233">
        <v>18931.453768000123</v>
      </c>
      <c r="G18" s="233">
        <v>32978.812369949999</v>
      </c>
      <c r="H18" s="3"/>
    </row>
    <row r="19" spans="1:8" ht="16.5" customHeight="1">
      <c r="A19" s="232" t="s">
        <v>6</v>
      </c>
      <c r="B19" s="233">
        <v>17818.652769000037</v>
      </c>
      <c r="C19" s="233">
        <v>18931.453768000123</v>
      </c>
      <c r="D19" s="232">
        <v>0</v>
      </c>
      <c r="E19" s="233">
        <v>17818.652769000037</v>
      </c>
      <c r="F19" s="233">
        <v>18931.453768000123</v>
      </c>
      <c r="G19" s="233">
        <v>32978.812369949999</v>
      </c>
      <c r="H19" s="3"/>
    </row>
    <row r="20" spans="1:8" ht="16.5" customHeight="1">
      <c r="A20" s="230" t="s">
        <v>9</v>
      </c>
      <c r="B20" s="233"/>
      <c r="C20" s="233"/>
      <c r="D20" s="230"/>
      <c r="E20" s="233"/>
      <c r="F20" s="233"/>
      <c r="G20" s="233"/>
      <c r="H20" s="3"/>
    </row>
    <row r="21" spans="1:8" ht="16.5" customHeight="1">
      <c r="A21" s="232" t="s">
        <v>4</v>
      </c>
      <c r="B21" s="233">
        <v>-199874.29929</v>
      </c>
      <c r="C21" s="233">
        <v>-206167.73873500002</v>
      </c>
      <c r="D21" s="232">
        <v>0</v>
      </c>
      <c r="E21" s="233">
        <v>-199874.29929</v>
      </c>
      <c r="F21" s="233">
        <v>-206167.73873500002</v>
      </c>
      <c r="G21" s="233">
        <v>-212277.34165200009</v>
      </c>
      <c r="H21" s="3"/>
    </row>
    <row r="22" spans="1:8" ht="16.5" customHeight="1">
      <c r="A22" s="232" t="s">
        <v>5</v>
      </c>
      <c r="B22" s="233">
        <v>28665.850105999998</v>
      </c>
      <c r="C22" s="233">
        <v>27412.598428999976</v>
      </c>
      <c r="D22" s="232">
        <v>0</v>
      </c>
      <c r="E22" s="233">
        <v>28665.850105999998</v>
      </c>
      <c r="F22" s="233">
        <v>27412.598428999976</v>
      </c>
      <c r="G22" s="233">
        <v>24233.328170999914</v>
      </c>
      <c r="H22" s="3"/>
    </row>
    <row r="23" spans="1:8" ht="16.5" customHeight="1">
      <c r="A23" s="232" t="s">
        <v>6</v>
      </c>
      <c r="B23" s="233">
        <v>28665.850105999998</v>
      </c>
      <c r="C23" s="233">
        <v>27412.598428999976</v>
      </c>
      <c r="D23" s="232">
        <v>0</v>
      </c>
      <c r="E23" s="233">
        <v>28665.850105999998</v>
      </c>
      <c r="F23" s="233">
        <v>27412.598428999976</v>
      </c>
      <c r="G23" s="233">
        <v>24233.328170999914</v>
      </c>
      <c r="H23" s="3"/>
    </row>
    <row r="24" spans="1:8" ht="16.5" customHeight="1">
      <c r="A24" s="230" t="s">
        <v>10</v>
      </c>
      <c r="B24" s="231"/>
      <c r="C24" s="231"/>
      <c r="D24" s="230"/>
      <c r="E24" s="231"/>
      <c r="F24" s="231"/>
      <c r="G24" s="231"/>
      <c r="H24" s="3"/>
    </row>
    <row r="25" spans="1:8" ht="16.5" customHeight="1">
      <c r="A25" s="232" t="s">
        <v>4</v>
      </c>
      <c r="B25" s="233">
        <f>+B9+B13+B17+B21</f>
        <v>-517803.052563</v>
      </c>
      <c r="C25" s="233">
        <f t="shared" ref="C25:F27" si="0">+C9+C13+C17+C21</f>
        <v>-502321.97905299993</v>
      </c>
      <c r="D25" s="233"/>
      <c r="E25" s="233">
        <f t="shared" si="0"/>
        <v>-517803.052563</v>
      </c>
      <c r="F25" s="233">
        <f t="shared" si="0"/>
        <v>-502321.97905299993</v>
      </c>
      <c r="G25" s="233">
        <v>-526244.53623577999</v>
      </c>
      <c r="H25" s="3"/>
    </row>
    <row r="26" spans="1:8" ht="16.5" customHeight="1">
      <c r="A26" s="232" t="s">
        <v>5</v>
      </c>
      <c r="B26" s="233">
        <f>+B10+B14+B18+B22</f>
        <v>121255.35647500001</v>
      </c>
      <c r="C26" s="233">
        <f t="shared" si="0"/>
        <v>150798.14595800007</v>
      </c>
      <c r="D26" s="233"/>
      <c r="E26" s="233">
        <f t="shared" si="0"/>
        <v>121255.35647500001</v>
      </c>
      <c r="F26" s="233">
        <f t="shared" si="0"/>
        <v>150798.14595800007</v>
      </c>
      <c r="G26" s="233">
        <v>161395.35063795003</v>
      </c>
      <c r="H26" s="3"/>
    </row>
    <row r="27" spans="1:8" ht="16.5" customHeight="1">
      <c r="A27" s="232" t="s">
        <v>6</v>
      </c>
      <c r="B27" s="233">
        <f>+B11+B15+B19+B23</f>
        <v>-14929.744992999993</v>
      </c>
      <c r="C27" s="233">
        <f t="shared" si="0"/>
        <v>2857.791264000065</v>
      </c>
      <c r="D27" s="233"/>
      <c r="E27" s="233">
        <f t="shared" si="0"/>
        <v>-14929.744992999993</v>
      </c>
      <c r="F27" s="233">
        <f t="shared" si="0"/>
        <v>2857.791264000065</v>
      </c>
      <c r="G27" s="233">
        <v>13452.987087950045</v>
      </c>
      <c r="H27" s="3"/>
    </row>
    <row r="28" spans="1:8" ht="4.5" customHeight="1" thickBot="1">
      <c r="A28" s="234"/>
      <c r="B28" s="235"/>
      <c r="C28" s="235"/>
      <c r="D28" s="235"/>
      <c r="E28" s="235"/>
      <c r="F28" s="235"/>
      <c r="G28" s="235"/>
      <c r="H28" s="3"/>
    </row>
    <row r="29" spans="1:8" ht="15">
      <c r="A29" s="421" t="s">
        <v>12</v>
      </c>
      <c r="B29" s="422"/>
      <c r="C29" s="422"/>
      <c r="D29" s="422"/>
      <c r="E29" s="421"/>
      <c r="F29" s="421"/>
      <c r="G29" s="421"/>
    </row>
    <row r="30" spans="1:8">
      <c r="B30" s="3"/>
      <c r="C30" s="3"/>
      <c r="E30" s="3"/>
      <c r="F30" s="3"/>
    </row>
    <row r="31" spans="1:8">
      <c r="B31" s="4"/>
      <c r="C31" s="4"/>
      <c r="D31" s="4"/>
      <c r="E31" s="4"/>
      <c r="F31" s="4"/>
    </row>
    <row r="32" spans="1:8" ht="17.25">
      <c r="B32" s="4"/>
      <c r="C32" s="4"/>
      <c r="D32" s="4"/>
      <c r="E32" s="5"/>
      <c r="F32" s="5"/>
      <c r="G32" s="5"/>
    </row>
    <row r="33" spans="2:7" ht="17.25">
      <c r="B33" s="4"/>
      <c r="C33" s="4"/>
      <c r="D33" s="4"/>
      <c r="E33" s="5"/>
      <c r="F33" s="5"/>
      <c r="G33" s="5"/>
    </row>
    <row r="34" spans="2:7" ht="17.25">
      <c r="B34" s="4"/>
      <c r="C34" s="4"/>
      <c r="D34" s="4"/>
      <c r="E34" s="5"/>
      <c r="F34" s="5"/>
      <c r="G34" s="5"/>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D1"/>
    </sheetView>
  </sheetViews>
  <sheetFormatPr baseColWidth="10" defaultColWidth="12.28515625" defaultRowHeight="8.25"/>
  <cols>
    <col min="1" max="1" width="2.28515625" style="287" customWidth="1"/>
    <col min="2" max="3" width="4.42578125" style="287" customWidth="1"/>
    <col min="4" max="4" width="50.42578125" style="287" customWidth="1"/>
    <col min="5" max="5" width="32.140625" style="287" customWidth="1"/>
    <col min="6" max="16384" width="12.28515625" style="287"/>
  </cols>
  <sheetData>
    <row r="1" spans="1:20" s="67" customFormat="1" ht="42.75" customHeight="1">
      <c r="A1" s="403" t="s">
        <v>630</v>
      </c>
      <c r="B1" s="403"/>
      <c r="C1" s="403"/>
      <c r="D1" s="403"/>
      <c r="E1" s="298" t="s">
        <v>15</v>
      </c>
      <c r="F1" s="72"/>
      <c r="G1" s="155"/>
      <c r="H1" s="400"/>
      <c r="I1" s="400"/>
      <c r="J1" s="400"/>
      <c r="K1" s="400"/>
      <c r="L1" s="156"/>
      <c r="M1" s="157"/>
      <c r="N1" s="100"/>
      <c r="O1" s="100"/>
      <c r="P1" s="100"/>
      <c r="Q1" s="100"/>
      <c r="R1" s="100"/>
      <c r="S1" s="100"/>
      <c r="T1" s="100"/>
    </row>
    <row r="2" spans="1:20" s="281" customFormat="1" ht="16.5" customHeight="1">
      <c r="A2" s="284"/>
      <c r="B2" s="284"/>
      <c r="C2" s="284"/>
      <c r="D2" s="284"/>
      <c r="E2" s="284"/>
      <c r="F2" s="285"/>
      <c r="G2" s="285"/>
      <c r="H2" s="285"/>
      <c r="I2" s="282"/>
      <c r="J2" s="283"/>
      <c r="K2" s="283"/>
      <c r="L2" s="283"/>
      <c r="M2" s="283"/>
    </row>
    <row r="3" spans="1:20" ht="57" customHeight="1" thickBot="1">
      <c r="A3" s="424" t="s">
        <v>685</v>
      </c>
      <c r="B3" s="425"/>
      <c r="C3" s="425"/>
      <c r="D3" s="425"/>
      <c r="E3" s="425"/>
      <c r="F3" s="286"/>
      <c r="G3" s="286"/>
      <c r="H3" s="286"/>
    </row>
    <row r="4" spans="1:20" s="288" customFormat="1" ht="6" customHeight="1">
      <c r="A4" s="307"/>
      <c r="B4" s="307"/>
      <c r="C4" s="307"/>
      <c r="D4" s="307"/>
      <c r="E4" s="308"/>
      <c r="G4" s="289"/>
      <c r="H4" s="289"/>
      <c r="I4" s="289"/>
      <c r="J4" s="289"/>
      <c r="K4" s="289"/>
      <c r="L4" s="289"/>
    </row>
    <row r="5" spans="1:20" s="288" customFormat="1" ht="26.25" customHeight="1">
      <c r="A5" s="290"/>
      <c r="B5" s="299" t="s">
        <v>608</v>
      </c>
      <c r="C5" s="299"/>
      <c r="D5" s="299"/>
      <c r="E5" s="300" t="s">
        <v>557</v>
      </c>
      <c r="G5" s="289"/>
      <c r="H5" s="289"/>
      <c r="I5" s="291"/>
      <c r="J5" s="291"/>
      <c r="K5" s="291"/>
      <c r="L5" s="289"/>
    </row>
    <row r="6" spans="1:20" s="288" customFormat="1" ht="3" customHeight="1" thickBot="1">
      <c r="A6" s="309"/>
      <c r="B6" s="309"/>
      <c r="C6" s="309"/>
      <c r="D6" s="309"/>
      <c r="E6" s="309"/>
      <c r="G6" s="289"/>
      <c r="H6" s="289"/>
      <c r="I6" s="289"/>
      <c r="J6" s="289"/>
      <c r="K6" s="289"/>
      <c r="L6" s="289"/>
    </row>
    <row r="7" spans="1:20" s="288" customFormat="1" ht="3" customHeight="1" thickBot="1">
      <c r="A7" s="310"/>
      <c r="B7" s="310"/>
      <c r="C7" s="310"/>
      <c r="D7" s="310"/>
      <c r="E7" s="310"/>
      <c r="G7" s="289"/>
      <c r="H7" s="289"/>
      <c r="I7" s="289"/>
      <c r="J7" s="289"/>
      <c r="K7" s="289"/>
      <c r="L7" s="289"/>
    </row>
    <row r="8" spans="1:20" ht="5.0999999999999996" customHeight="1">
      <c r="A8" s="292"/>
      <c r="B8" s="293"/>
      <c r="C8" s="293"/>
      <c r="D8" s="293"/>
      <c r="E8" s="294"/>
    </row>
    <row r="9" spans="1:20" ht="18.75" customHeight="1">
      <c r="A9" s="426" t="s">
        <v>29</v>
      </c>
      <c r="B9" s="427"/>
      <c r="C9" s="427"/>
      <c r="D9" s="427"/>
      <c r="E9" s="294">
        <f>+E10</f>
        <v>13692.797900250001</v>
      </c>
    </row>
    <row r="10" spans="1:20" ht="18.75" customHeight="1">
      <c r="A10" s="301"/>
      <c r="B10" s="302" t="s">
        <v>682</v>
      </c>
      <c r="C10" s="302"/>
      <c r="D10" s="302"/>
      <c r="E10" s="303">
        <f>SUM(E11:E17)</f>
        <v>13692.797900250001</v>
      </c>
    </row>
    <row r="11" spans="1:20" ht="18.75" customHeight="1">
      <c r="A11" s="301"/>
      <c r="B11" s="286"/>
      <c r="C11" s="304">
        <v>2</v>
      </c>
      <c r="D11" s="305" t="s">
        <v>32</v>
      </c>
      <c r="E11" s="306">
        <v>13.838061570000001</v>
      </c>
      <c r="H11" s="296"/>
    </row>
    <row r="12" spans="1:20" ht="18.75" customHeight="1">
      <c r="A12" s="301"/>
      <c r="B12" s="286"/>
      <c r="C12" s="304">
        <v>4</v>
      </c>
      <c r="D12" s="305" t="s">
        <v>610</v>
      </c>
      <c r="E12" s="306">
        <v>10849.900379289998</v>
      </c>
      <c r="H12" s="296"/>
    </row>
    <row r="13" spans="1:20" ht="18.75" customHeight="1">
      <c r="A13" s="301"/>
      <c r="B13" s="286"/>
      <c r="C13" s="304">
        <v>6</v>
      </c>
      <c r="D13" s="305" t="s">
        <v>612</v>
      </c>
      <c r="E13" s="306">
        <v>0.23269999999999999</v>
      </c>
      <c r="H13" s="296"/>
    </row>
    <row r="14" spans="1:20" ht="18.75" customHeight="1">
      <c r="A14" s="301"/>
      <c r="B14" s="286"/>
      <c r="C14" s="304">
        <v>7</v>
      </c>
      <c r="D14" s="305" t="s">
        <v>613</v>
      </c>
      <c r="E14" s="306">
        <v>24.182203000000001</v>
      </c>
      <c r="H14" s="296"/>
    </row>
    <row r="15" spans="1:20" ht="18.75" customHeight="1">
      <c r="A15" s="301"/>
      <c r="B15" s="286"/>
      <c r="C15" s="304">
        <v>13</v>
      </c>
      <c r="D15" s="305" t="s">
        <v>619</v>
      </c>
      <c r="E15" s="306">
        <v>1818.930752</v>
      </c>
      <c r="H15" s="296"/>
    </row>
    <row r="16" spans="1:20" ht="18.75" customHeight="1">
      <c r="A16" s="301"/>
      <c r="B16" s="286"/>
      <c r="C16" s="304">
        <v>17</v>
      </c>
      <c r="D16" s="305" t="s">
        <v>578</v>
      </c>
      <c r="E16" s="306">
        <v>985.32127557000013</v>
      </c>
      <c r="H16" s="296"/>
    </row>
    <row r="17" spans="1:8" ht="18.75" customHeight="1">
      <c r="A17" s="301"/>
      <c r="B17" s="286"/>
      <c r="C17" s="304">
        <v>27</v>
      </c>
      <c r="D17" s="305" t="s">
        <v>683</v>
      </c>
      <c r="E17" s="306">
        <v>0.39252882</v>
      </c>
      <c r="H17" s="296"/>
    </row>
    <row r="18" spans="1:8" ht="4.5" customHeight="1" thickBot="1">
      <c r="A18" s="311"/>
      <c r="B18" s="311"/>
      <c r="C18" s="311"/>
      <c r="D18" s="311"/>
      <c r="E18" s="312"/>
    </row>
    <row r="19" spans="1:8" ht="13.5">
      <c r="A19" s="295" t="s">
        <v>684</v>
      </c>
      <c r="B19" s="295"/>
      <c r="C19" s="295"/>
      <c r="D19" s="295"/>
      <c r="E19" s="297"/>
    </row>
    <row r="20" spans="1:8" ht="13.5">
      <c r="A20" s="295" t="s">
        <v>12</v>
      </c>
      <c r="B20" s="295"/>
      <c r="C20" s="295"/>
      <c r="D20" s="295"/>
      <c r="E20" s="297"/>
    </row>
    <row r="21" spans="1:8" ht="13.5">
      <c r="A21" s="295"/>
      <c r="B21" s="295"/>
      <c r="C21" s="295"/>
      <c r="D21" s="295"/>
      <c r="E21" s="297"/>
    </row>
  </sheetData>
  <mergeCells count="4">
    <mergeCell ref="A3:E3"/>
    <mergeCell ref="A9:D9"/>
    <mergeCell ref="H1:K1"/>
    <mergeCell ref="A1:D1"/>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X280"/>
  <sheetViews>
    <sheetView showGridLines="0" showZeros="0" zoomScaleNormal="100" workbookViewId="0">
      <pane xSplit="2" ySplit="13" topLeftCell="C14" activePane="bottomRight" state="frozen"/>
      <selection pane="topRight" activeCell="C1" sqref="C1"/>
      <selection pane="bottomLeft" activeCell="A9" sqref="A9"/>
      <selection pane="bottomRight" activeCell="C14" sqref="C14"/>
    </sheetView>
  </sheetViews>
  <sheetFormatPr baseColWidth="10" defaultColWidth="11.5703125" defaultRowHeight="15"/>
  <cols>
    <col min="1" max="1" width="6.28515625" style="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8" width="5.42578125" style="7" customWidth="1"/>
    <col min="9" max="9" width="11.5703125" style="7"/>
    <col min="10" max="10" width="13.42578125" style="7" bestFit="1" customWidth="1"/>
    <col min="11" max="11" width="14" style="7" bestFit="1" customWidth="1"/>
    <col min="12" max="15" width="11.5703125" style="7" customWidth="1"/>
    <col min="16" max="16" width="20.28515625" style="7" customWidth="1"/>
    <col min="17" max="17" width="12.42578125" style="7" customWidth="1"/>
    <col min="18" max="18" width="11.5703125" style="7" customWidth="1"/>
    <col min="19" max="19" width="11.5703125" style="61" customWidth="1"/>
    <col min="20" max="20" width="11.5703125" style="7"/>
    <col min="21" max="21" width="19.42578125" style="7" bestFit="1" customWidth="1"/>
    <col min="22" max="22" width="17.28515625" style="7" bestFit="1" customWidth="1"/>
    <col min="23" max="24" width="11.5703125" style="7"/>
    <col min="25" max="25" width="12.42578125" style="7" bestFit="1" customWidth="1"/>
    <col min="26" max="16384" width="11.5703125" style="7"/>
  </cols>
  <sheetData>
    <row r="1" spans="1:22" s="84" customFormat="1" ht="40.5" customHeight="1">
      <c r="A1" s="378" t="s">
        <v>14</v>
      </c>
      <c r="B1" s="378"/>
      <c r="C1" s="378"/>
      <c r="D1" s="378"/>
      <c r="E1" s="428" t="s">
        <v>15</v>
      </c>
      <c r="F1" s="428"/>
      <c r="G1" s="428"/>
      <c r="P1" s="85"/>
      <c r="S1" s="86"/>
    </row>
    <row r="2" spans="1:22" s="8" customFormat="1">
      <c r="A2" s="7"/>
      <c r="B2" s="7"/>
      <c r="C2" s="7"/>
      <c r="D2" s="7"/>
      <c r="E2" s="7"/>
      <c r="F2" s="7"/>
      <c r="G2" s="7"/>
      <c r="S2" s="9"/>
    </row>
    <row r="3" spans="1:22" s="10" customFormat="1" ht="18.75">
      <c r="A3" s="432" t="s">
        <v>16</v>
      </c>
      <c r="B3" s="432"/>
      <c r="C3" s="432"/>
      <c r="D3" s="432"/>
      <c r="E3" s="432"/>
      <c r="F3" s="432"/>
      <c r="G3" s="432"/>
      <c r="S3" s="11"/>
    </row>
    <row r="4" spans="1:22" s="8" customFormat="1" ht="63" customHeight="1" thickBot="1">
      <c r="A4" s="433" t="s">
        <v>651</v>
      </c>
      <c r="B4" s="433"/>
      <c r="C4" s="433"/>
      <c r="D4" s="433"/>
      <c r="E4" s="433"/>
      <c r="F4" s="433"/>
      <c r="G4" s="433"/>
      <c r="S4" s="9"/>
    </row>
    <row r="5" spans="1:22" s="8" customFormat="1" ht="6" customHeight="1">
      <c r="A5" s="236"/>
      <c r="B5" s="236"/>
      <c r="C5" s="236"/>
      <c r="D5" s="236"/>
      <c r="E5" s="236"/>
      <c r="F5" s="236"/>
      <c r="G5" s="236"/>
      <c r="S5" s="9"/>
    </row>
    <row r="6" spans="1:22" s="8" customFormat="1" ht="33.75" customHeight="1">
      <c r="A6" s="434" t="s">
        <v>17</v>
      </c>
      <c r="B6" s="434"/>
      <c r="C6" s="12"/>
      <c r="D6" s="13"/>
      <c r="E6" s="13"/>
      <c r="F6" s="13"/>
      <c r="G6" s="434" t="s">
        <v>18</v>
      </c>
      <c r="S6" s="9"/>
    </row>
    <row r="7" spans="1:22" s="8" customFormat="1" ht="21.75" customHeight="1">
      <c r="A7" s="434"/>
      <c r="B7" s="434"/>
      <c r="C7" s="434" t="s">
        <v>19</v>
      </c>
      <c r="D7" s="437" t="s">
        <v>20</v>
      </c>
      <c r="E7" s="438"/>
      <c r="F7" s="438"/>
      <c r="G7" s="434"/>
      <c r="S7" s="9"/>
    </row>
    <row r="8" spans="1:22" s="8" customFormat="1" ht="30.75" customHeight="1">
      <c r="A8" s="434"/>
      <c r="B8" s="434"/>
      <c r="C8" s="436"/>
      <c r="D8" s="12" t="s">
        <v>21</v>
      </c>
      <c r="E8" s="12" t="s">
        <v>22</v>
      </c>
      <c r="F8" s="12" t="s">
        <v>23</v>
      </c>
      <c r="G8" s="434"/>
      <c r="S8" s="9"/>
    </row>
    <row r="9" spans="1:22" s="8" customFormat="1" ht="17.25" customHeight="1">
      <c r="A9" s="434"/>
      <c r="B9" s="434"/>
      <c r="C9" s="13"/>
      <c r="D9" s="13"/>
      <c r="E9" s="13"/>
      <c r="F9" s="13"/>
      <c r="G9" s="435"/>
      <c r="S9" s="9"/>
    </row>
    <row r="10" spans="1:22" s="8" customFormat="1">
      <c r="A10" s="14"/>
      <c r="B10" s="14"/>
      <c r="C10" s="15" t="s">
        <v>24</v>
      </c>
      <c r="D10" s="15" t="s">
        <v>25</v>
      </c>
      <c r="E10" s="15" t="s">
        <v>26</v>
      </c>
      <c r="F10" s="15" t="s">
        <v>27</v>
      </c>
      <c r="G10" s="15" t="s">
        <v>28</v>
      </c>
      <c r="S10" s="9"/>
    </row>
    <row r="11" spans="1:22" s="8" customFormat="1" ht="3" customHeight="1" thickBot="1">
      <c r="A11" s="237"/>
      <c r="B11" s="237"/>
      <c r="C11" s="237"/>
      <c r="D11" s="237"/>
      <c r="E11" s="237"/>
      <c r="F11" s="237"/>
      <c r="G11" s="237"/>
      <c r="S11" s="9"/>
    </row>
    <row r="12" spans="1:22" s="8" customFormat="1" ht="3" customHeight="1" thickBot="1">
      <c r="A12" s="238"/>
      <c r="B12" s="238"/>
      <c r="C12" s="238"/>
      <c r="D12" s="238"/>
      <c r="E12" s="238"/>
      <c r="F12" s="238"/>
      <c r="G12" s="238"/>
      <c r="S12" s="9"/>
    </row>
    <row r="13" spans="1:22" s="18" customFormat="1" ht="25.5" customHeight="1">
      <c r="A13" s="16" t="s">
        <v>29</v>
      </c>
      <c r="B13" s="16"/>
      <c r="C13" s="17">
        <f>SUM(C14,C16,C37,C44,C54,C56,C73,C84,C92,C120,C160,C162,C167,C174,C183,C191,C197,C207,C213,C215,C217,C219,C223,C225,C251,C253,C255,C263)</f>
        <v>763513.25000000012</v>
      </c>
      <c r="D13" s="17">
        <f>SUM(D14,D16,D37,D44,D54,D56,D73,D84,D92,D120,D160,D162,D167,D174,D183,D191,D197,D207,D213,D215,D217,D219,D223,D225,D251,D253,D255,D263)</f>
        <v>21957.604761406004</v>
      </c>
      <c r="E13" s="17">
        <f>SUM(E14,E16,E37,E44,E54,E56,E73,E84,E92,E120,E160,E162,E167,E174,E183,E191,E197,E207,E213,E215,E217,E219,E223,E225,E251,E253,E255,E263)</f>
        <v>900.86636081348809</v>
      </c>
      <c r="F13" s="17">
        <f>SUM(F14,F16,F37,F44,F54,F56,F73,F84,F92,F120,F160,F162,F167,F174,F183,F191,F197,F207,F213,F215,F217,F219,F223,F225,F251,F253,F255,F263)</f>
        <v>22858.471122219489</v>
      </c>
      <c r="G13" s="17">
        <f t="shared" ref="G13:G50" si="0">F13/C13*100</f>
        <v>2.9938538882225663</v>
      </c>
      <c r="I13" s="19"/>
      <c r="J13" s="20"/>
      <c r="K13" s="21"/>
      <c r="P13" s="22"/>
      <c r="Q13" s="22"/>
      <c r="S13" s="23"/>
      <c r="U13" s="21"/>
      <c r="V13" s="21"/>
    </row>
    <row r="14" spans="1:22" s="27" customFormat="1">
      <c r="A14" s="24" t="s">
        <v>30</v>
      </c>
      <c r="B14" s="25" t="s">
        <v>31</v>
      </c>
      <c r="C14" s="26">
        <f>SUM(C15)</f>
        <v>1068.6099999999999</v>
      </c>
      <c r="D14" s="26">
        <f>SUM(D15)</f>
        <v>24.637836249999999</v>
      </c>
      <c r="E14" s="26">
        <f>SUM(E15)</f>
        <v>0</v>
      </c>
      <c r="F14" s="26">
        <f>SUM(F15)</f>
        <v>24.637836249999999</v>
      </c>
      <c r="G14" s="17">
        <f t="shared" si="0"/>
        <v>2.305596639559802</v>
      </c>
      <c r="I14" s="28"/>
      <c r="P14" s="22"/>
      <c r="Q14" s="22"/>
      <c r="S14" s="29"/>
      <c r="T14" s="18"/>
      <c r="U14" s="22"/>
      <c r="V14" s="22"/>
    </row>
    <row r="15" spans="1:22" s="27" customFormat="1" ht="20.100000000000001" customHeight="1">
      <c r="A15" s="30"/>
      <c r="B15" s="31" t="s">
        <v>32</v>
      </c>
      <c r="C15" s="32">
        <v>1068.6099999999999</v>
      </c>
      <c r="D15" s="33">
        <v>24.637836249999999</v>
      </c>
      <c r="E15" s="33"/>
      <c r="F15" s="32">
        <f>SUM(D15:E15)</f>
        <v>24.637836249999999</v>
      </c>
      <c r="G15" s="34">
        <f t="shared" si="0"/>
        <v>2.305596639559802</v>
      </c>
      <c r="I15" s="28" t="s">
        <v>33</v>
      </c>
      <c r="P15" s="22"/>
      <c r="Q15" s="22"/>
      <c r="S15" s="29"/>
      <c r="U15" s="22"/>
      <c r="V15" s="22"/>
    </row>
    <row r="16" spans="1:22" s="27" customFormat="1" ht="20.100000000000001" customHeight="1">
      <c r="A16" s="24" t="s">
        <v>34</v>
      </c>
      <c r="B16" s="25" t="s">
        <v>35</v>
      </c>
      <c r="C16" s="35">
        <f>SUM(C17:C36)</f>
        <v>33318.639999999999</v>
      </c>
      <c r="D16" s="35">
        <f>SUM(D17:D36)</f>
        <v>1125.43746149</v>
      </c>
      <c r="E16" s="35">
        <f>SUM(E17:E36)</f>
        <v>0</v>
      </c>
      <c r="F16" s="26">
        <f>SUM(F17:F36)</f>
        <v>1125.43746149</v>
      </c>
      <c r="G16" s="17">
        <f t="shared" si="0"/>
        <v>3.3778013192915437</v>
      </c>
      <c r="I16" s="28"/>
      <c r="P16" s="22"/>
      <c r="Q16" s="22"/>
      <c r="S16" s="29"/>
      <c r="U16" s="22"/>
      <c r="V16" s="22"/>
    </row>
    <row r="17" spans="1:22" s="27" customFormat="1" ht="20.100000000000001" customHeight="1">
      <c r="A17" s="30"/>
      <c r="B17" s="36" t="s">
        <v>36</v>
      </c>
      <c r="C17" s="32">
        <v>2898.34</v>
      </c>
      <c r="D17" s="33">
        <v>97.036416500000001</v>
      </c>
      <c r="E17" s="33"/>
      <c r="F17" s="37">
        <f t="shared" ref="F17:F36" si="1">SUM(D17:E17)</f>
        <v>97.036416500000001</v>
      </c>
      <c r="G17" s="34">
        <f t="shared" si="0"/>
        <v>3.3479997688331937</v>
      </c>
      <c r="I17" s="28" t="s">
        <v>37</v>
      </c>
      <c r="P17" s="22"/>
      <c r="Q17" s="22"/>
      <c r="S17" s="29"/>
      <c r="U17" s="22"/>
      <c r="V17" s="22"/>
    </row>
    <row r="18" spans="1:22" s="27" customFormat="1" ht="20.100000000000001" customHeight="1">
      <c r="A18" s="38"/>
      <c r="B18" s="38" t="s">
        <v>38</v>
      </c>
      <c r="C18" s="32">
        <v>34.24</v>
      </c>
      <c r="D18" s="33">
        <v>1.2349185</v>
      </c>
      <c r="E18" s="33"/>
      <c r="F18" s="37">
        <f t="shared" si="1"/>
        <v>1.2349185</v>
      </c>
      <c r="G18" s="34">
        <f t="shared" si="0"/>
        <v>3.6066544976635515</v>
      </c>
      <c r="I18" s="28" t="s">
        <v>39</v>
      </c>
      <c r="P18" s="22"/>
      <c r="Q18" s="22"/>
      <c r="S18" s="29"/>
    </row>
    <row r="19" spans="1:22" s="27" customFormat="1" ht="20.100000000000001" customHeight="1">
      <c r="A19" s="30"/>
      <c r="B19" s="38" t="s">
        <v>40</v>
      </c>
      <c r="C19" s="32">
        <v>4891.21</v>
      </c>
      <c r="D19" s="33">
        <v>190.04325541999998</v>
      </c>
      <c r="E19" s="33"/>
      <c r="F19" s="37">
        <f t="shared" si="1"/>
        <v>190.04325541999998</v>
      </c>
      <c r="G19" s="34">
        <f t="shared" si="0"/>
        <v>3.8854037225962488</v>
      </c>
      <c r="I19" s="28" t="s">
        <v>41</v>
      </c>
      <c r="P19" s="22"/>
      <c r="Q19" s="22"/>
      <c r="S19" s="29"/>
    </row>
    <row r="20" spans="1:22" s="27" customFormat="1" ht="20.100000000000001" customHeight="1">
      <c r="A20" s="30"/>
      <c r="B20" s="38" t="s">
        <v>42</v>
      </c>
      <c r="C20" s="32">
        <v>343.2</v>
      </c>
      <c r="D20" s="33">
        <v>14.03953349</v>
      </c>
      <c r="E20" s="33"/>
      <c r="F20" s="37">
        <f t="shared" si="1"/>
        <v>14.03953349</v>
      </c>
      <c r="G20" s="34">
        <f t="shared" si="0"/>
        <v>4.0907731614219118</v>
      </c>
      <c r="I20" s="28" t="s">
        <v>43</v>
      </c>
      <c r="P20" s="22"/>
      <c r="Q20" s="22"/>
      <c r="S20" s="29"/>
    </row>
    <row r="21" spans="1:22" s="27" customFormat="1" ht="20.100000000000001" customHeight="1">
      <c r="A21" s="30"/>
      <c r="B21" s="38" t="s">
        <v>44</v>
      </c>
      <c r="C21" s="32">
        <v>48.82</v>
      </c>
      <c r="D21" s="33">
        <v>1.9034658100000001</v>
      </c>
      <c r="E21" s="33"/>
      <c r="F21" s="37">
        <f t="shared" si="1"/>
        <v>1.9034658100000001</v>
      </c>
      <c r="G21" s="34">
        <f t="shared" si="0"/>
        <v>3.898946763621467</v>
      </c>
      <c r="I21" s="28" t="s">
        <v>45</v>
      </c>
      <c r="P21" s="22"/>
      <c r="Q21" s="22"/>
      <c r="S21" s="29"/>
    </row>
    <row r="22" spans="1:22" s="27" customFormat="1" ht="20.100000000000001" customHeight="1">
      <c r="A22" s="30"/>
      <c r="B22" s="38" t="s">
        <v>46</v>
      </c>
      <c r="C22" s="32">
        <v>69.959999999999994</v>
      </c>
      <c r="D22" s="33">
        <v>2.5896587999999996</v>
      </c>
      <c r="E22" s="33"/>
      <c r="F22" s="37">
        <f t="shared" si="1"/>
        <v>2.5896587999999996</v>
      </c>
      <c r="G22" s="34">
        <f t="shared" si="0"/>
        <v>3.7016277873070322</v>
      </c>
      <c r="I22" s="28" t="s">
        <v>47</v>
      </c>
      <c r="P22" s="22"/>
      <c r="Q22" s="22"/>
      <c r="S22" s="29"/>
    </row>
    <row r="23" spans="1:22" s="27" customFormat="1" ht="20.100000000000001" customHeight="1">
      <c r="A23" s="30"/>
      <c r="B23" s="38" t="s">
        <v>48</v>
      </c>
      <c r="C23" s="32">
        <v>2173.9</v>
      </c>
      <c r="D23" s="33">
        <v>70.47070690999999</v>
      </c>
      <c r="E23" s="33"/>
      <c r="F23" s="37">
        <f t="shared" si="1"/>
        <v>70.47070690999999</v>
      </c>
      <c r="G23" s="34">
        <f t="shared" si="0"/>
        <v>3.2416719678918064</v>
      </c>
      <c r="I23" s="28" t="s">
        <v>49</v>
      </c>
      <c r="P23" s="22"/>
      <c r="Q23" s="22"/>
      <c r="S23" s="29"/>
    </row>
    <row r="24" spans="1:22" s="27" customFormat="1" ht="20.100000000000001" customHeight="1">
      <c r="A24" s="30"/>
      <c r="B24" s="38" t="s">
        <v>50</v>
      </c>
      <c r="C24" s="32">
        <v>1731.9</v>
      </c>
      <c r="D24" s="33">
        <v>60.821798389999998</v>
      </c>
      <c r="E24" s="33"/>
      <c r="F24" s="37">
        <f t="shared" si="1"/>
        <v>60.821798389999998</v>
      </c>
      <c r="G24" s="34">
        <f t="shared" si="0"/>
        <v>3.5118539401813029</v>
      </c>
      <c r="I24" s="28" t="s">
        <v>51</v>
      </c>
      <c r="P24" s="22"/>
      <c r="Q24" s="22"/>
      <c r="S24" s="29"/>
    </row>
    <row r="25" spans="1:22" s="27" customFormat="1" ht="20.100000000000001" customHeight="1">
      <c r="A25" s="39"/>
      <c r="B25" s="40" t="s">
        <v>52</v>
      </c>
      <c r="C25" s="41">
        <v>18896.78</v>
      </c>
      <c r="D25" s="42">
        <v>607.58214724000004</v>
      </c>
      <c r="E25" s="42"/>
      <c r="F25" s="43">
        <f t="shared" si="1"/>
        <v>607.58214724000004</v>
      </c>
      <c r="G25" s="44">
        <f t="shared" si="0"/>
        <v>3.2152681421914213</v>
      </c>
      <c r="I25" s="28" t="s">
        <v>53</v>
      </c>
      <c r="P25" s="22"/>
      <c r="Q25" s="22"/>
      <c r="S25" s="29"/>
    </row>
    <row r="26" spans="1:22" s="27" customFormat="1" ht="20.100000000000001" customHeight="1">
      <c r="A26" s="39"/>
      <c r="B26" s="40" t="s">
        <v>54</v>
      </c>
      <c r="C26" s="41">
        <v>3.87</v>
      </c>
      <c r="D26" s="42">
        <v>0.14611146999999999</v>
      </c>
      <c r="E26" s="42"/>
      <c r="F26" s="43">
        <f t="shared" si="1"/>
        <v>0.14611146999999999</v>
      </c>
      <c r="G26" s="44">
        <f t="shared" si="0"/>
        <v>3.7754901808785526</v>
      </c>
      <c r="I26" s="28" t="s">
        <v>55</v>
      </c>
      <c r="P26" s="22"/>
      <c r="Q26" s="22"/>
      <c r="S26" s="29"/>
    </row>
    <row r="27" spans="1:22" s="27" customFormat="1" ht="20.100000000000001" customHeight="1">
      <c r="A27" s="39"/>
      <c r="B27" s="40" t="s">
        <v>56</v>
      </c>
      <c r="C27" s="41">
        <v>19.13</v>
      </c>
      <c r="D27" s="42">
        <v>0.62785756000000004</v>
      </c>
      <c r="E27" s="42"/>
      <c r="F27" s="43">
        <f t="shared" si="1"/>
        <v>0.62785756000000004</v>
      </c>
      <c r="G27" s="44">
        <f t="shared" si="0"/>
        <v>3.2820572922111872</v>
      </c>
      <c r="I27" s="28" t="s">
        <v>57</v>
      </c>
      <c r="P27" s="22"/>
      <c r="Q27" s="22"/>
      <c r="S27" s="29"/>
    </row>
    <row r="28" spans="1:22" s="27" customFormat="1" ht="20.100000000000001" customHeight="1">
      <c r="A28" s="39"/>
      <c r="B28" s="40" t="s">
        <v>58</v>
      </c>
      <c r="C28" s="41">
        <v>1599</v>
      </c>
      <c r="D28" s="42">
        <v>58.888121720000001</v>
      </c>
      <c r="E28" s="42"/>
      <c r="F28" s="43">
        <f t="shared" si="1"/>
        <v>58.888121720000001</v>
      </c>
      <c r="G28" s="44">
        <f t="shared" si="0"/>
        <v>3.6828093633520949</v>
      </c>
      <c r="I28" s="28" t="s">
        <v>59</v>
      </c>
      <c r="P28" s="22"/>
      <c r="Q28" s="22"/>
      <c r="S28" s="29"/>
    </row>
    <row r="29" spans="1:22" s="27" customFormat="1" ht="20.100000000000001" customHeight="1">
      <c r="A29" s="39"/>
      <c r="B29" s="40" t="s">
        <v>60</v>
      </c>
      <c r="C29" s="41">
        <v>36</v>
      </c>
      <c r="D29" s="42">
        <v>0</v>
      </c>
      <c r="E29" s="42"/>
      <c r="F29" s="43">
        <f t="shared" si="1"/>
        <v>0</v>
      </c>
      <c r="G29" s="44">
        <f t="shared" si="0"/>
        <v>0</v>
      </c>
      <c r="I29" s="28" t="s">
        <v>61</v>
      </c>
      <c r="P29" s="22"/>
      <c r="Q29" s="22"/>
      <c r="S29" s="29"/>
    </row>
    <row r="30" spans="1:22" s="27" customFormat="1" ht="20.100000000000001" customHeight="1">
      <c r="A30" s="39"/>
      <c r="B30" s="40" t="s">
        <v>62</v>
      </c>
      <c r="C30" s="41">
        <v>24.86</v>
      </c>
      <c r="D30" s="42">
        <v>1.1828116299999998</v>
      </c>
      <c r="E30" s="42"/>
      <c r="F30" s="43">
        <f t="shared" si="1"/>
        <v>1.1828116299999998</v>
      </c>
      <c r="G30" s="44">
        <f t="shared" si="0"/>
        <v>4.7578907079646005</v>
      </c>
      <c r="I30" s="28" t="s">
        <v>63</v>
      </c>
      <c r="P30" s="22"/>
      <c r="Q30" s="22"/>
      <c r="S30" s="29"/>
    </row>
    <row r="31" spans="1:22" s="27" customFormat="1" ht="20.100000000000001" customHeight="1">
      <c r="A31" s="39"/>
      <c r="B31" s="40" t="s">
        <v>64</v>
      </c>
      <c r="C31" s="41">
        <v>49.47</v>
      </c>
      <c r="D31" s="42">
        <v>1.7206379599999999</v>
      </c>
      <c r="E31" s="42"/>
      <c r="F31" s="43">
        <f t="shared" si="1"/>
        <v>1.7206379599999999</v>
      </c>
      <c r="G31" s="44">
        <f t="shared" si="0"/>
        <v>3.478144249039822</v>
      </c>
      <c r="I31" s="28" t="s">
        <v>65</v>
      </c>
      <c r="P31" s="22"/>
      <c r="Q31" s="22"/>
      <c r="S31" s="29"/>
    </row>
    <row r="32" spans="1:22" s="27" customFormat="1" ht="20.100000000000001" customHeight="1">
      <c r="A32" s="39"/>
      <c r="B32" s="40" t="s">
        <v>66</v>
      </c>
      <c r="C32" s="41">
        <v>60.13</v>
      </c>
      <c r="D32" s="42">
        <v>2.1063460699999998</v>
      </c>
      <c r="E32" s="42"/>
      <c r="F32" s="43">
        <f t="shared" si="1"/>
        <v>2.1063460699999998</v>
      </c>
      <c r="G32" s="44">
        <f t="shared" si="0"/>
        <v>3.5029869782138694</v>
      </c>
      <c r="I32" s="28" t="s">
        <v>67</v>
      </c>
      <c r="P32" s="22"/>
      <c r="Q32" s="22"/>
      <c r="S32" s="29"/>
    </row>
    <row r="33" spans="1:22" s="27" customFormat="1" ht="20.100000000000001" customHeight="1">
      <c r="A33" s="39"/>
      <c r="B33" s="40" t="s">
        <v>68</v>
      </c>
      <c r="C33" s="41">
        <v>35.32</v>
      </c>
      <c r="D33" s="42">
        <v>1.21301419</v>
      </c>
      <c r="E33" s="42"/>
      <c r="F33" s="43">
        <f t="shared" si="1"/>
        <v>1.21301419</v>
      </c>
      <c r="G33" s="44">
        <f t="shared" si="0"/>
        <v>3.4343550113250285</v>
      </c>
      <c r="I33" s="28" t="s">
        <v>69</v>
      </c>
      <c r="P33" s="22"/>
      <c r="Q33" s="22"/>
      <c r="S33" s="29"/>
    </row>
    <row r="34" spans="1:22" s="27" customFormat="1" ht="20.100000000000001" customHeight="1">
      <c r="A34" s="39"/>
      <c r="B34" s="40" t="s">
        <v>70</v>
      </c>
      <c r="C34" s="41">
        <v>294.95999999999998</v>
      </c>
      <c r="D34" s="42">
        <v>9.0379214999999995</v>
      </c>
      <c r="E34" s="42"/>
      <c r="F34" s="43">
        <f t="shared" si="1"/>
        <v>9.0379214999999995</v>
      </c>
      <c r="G34" s="44">
        <f t="shared" si="0"/>
        <v>3.0641176769731491</v>
      </c>
      <c r="I34" s="28" t="s">
        <v>71</v>
      </c>
      <c r="P34" s="22"/>
      <c r="Q34" s="22"/>
      <c r="S34" s="29"/>
    </row>
    <row r="35" spans="1:22" s="27" customFormat="1" ht="20.100000000000001" customHeight="1">
      <c r="A35" s="39"/>
      <c r="B35" s="40" t="s">
        <v>72</v>
      </c>
      <c r="C35" s="41">
        <v>50.89</v>
      </c>
      <c r="D35" s="42">
        <v>3.0716097700000002</v>
      </c>
      <c r="E35" s="42"/>
      <c r="F35" s="43">
        <f t="shared" si="1"/>
        <v>3.0716097700000002</v>
      </c>
      <c r="G35" s="44">
        <f t="shared" si="0"/>
        <v>6.0357826095500107</v>
      </c>
      <c r="I35" s="28" t="s">
        <v>73</v>
      </c>
      <c r="P35" s="22"/>
      <c r="Q35" s="22"/>
      <c r="S35" s="29"/>
    </row>
    <row r="36" spans="1:22" s="27" customFormat="1" ht="20.100000000000001" customHeight="1">
      <c r="A36" s="39"/>
      <c r="B36" s="40" t="s">
        <v>74</v>
      </c>
      <c r="C36" s="41">
        <v>56.66</v>
      </c>
      <c r="D36" s="42">
        <v>1.7211285600000001</v>
      </c>
      <c r="E36" s="42"/>
      <c r="F36" s="43">
        <f t="shared" si="1"/>
        <v>1.7211285600000001</v>
      </c>
      <c r="G36" s="44">
        <f t="shared" si="0"/>
        <v>3.0376430638898699</v>
      </c>
      <c r="I36" s="28" t="s">
        <v>75</v>
      </c>
      <c r="P36" s="22"/>
      <c r="Q36" s="22"/>
      <c r="S36" s="29"/>
    </row>
    <row r="37" spans="1:22" s="27" customFormat="1" ht="20.100000000000001" customHeight="1">
      <c r="A37" s="24" t="s">
        <v>76</v>
      </c>
      <c r="B37" s="25" t="s">
        <v>77</v>
      </c>
      <c r="C37" s="35">
        <f>SUM(C38:C43)</f>
        <v>5179.1799999999994</v>
      </c>
      <c r="D37" s="35">
        <f>SUM(D38:D43)</f>
        <v>45.140681520000001</v>
      </c>
      <c r="E37" s="35">
        <f>SUM(E38:E43)</f>
        <v>0</v>
      </c>
      <c r="F37" s="26">
        <f>SUM(F38:F43)</f>
        <v>45.140681520000001</v>
      </c>
      <c r="G37" s="17">
        <f t="shared" si="0"/>
        <v>0.87157970026143139</v>
      </c>
      <c r="I37" s="28"/>
      <c r="P37" s="22"/>
      <c r="Q37" s="22"/>
      <c r="S37" s="29"/>
      <c r="U37" s="22"/>
      <c r="V37" s="22"/>
    </row>
    <row r="38" spans="1:22" s="27" customFormat="1" ht="20.100000000000001" customHeight="1">
      <c r="A38" s="30"/>
      <c r="B38" s="45" t="s">
        <v>78</v>
      </c>
      <c r="C38" s="32">
        <v>5047.82</v>
      </c>
      <c r="D38" s="33">
        <v>39.376247429999999</v>
      </c>
      <c r="E38" s="33"/>
      <c r="F38" s="37">
        <f t="shared" ref="F38:F43" si="2">SUM(D38:E38)</f>
        <v>39.376247429999999</v>
      </c>
      <c r="G38" s="34">
        <f t="shared" si="0"/>
        <v>0.78006441255829251</v>
      </c>
      <c r="I38" s="28" t="s">
        <v>79</v>
      </c>
      <c r="P38" s="22"/>
      <c r="Q38" s="22"/>
      <c r="S38" s="29"/>
    </row>
    <row r="39" spans="1:22" s="27" customFormat="1" ht="20.100000000000001" customHeight="1">
      <c r="A39" s="30"/>
      <c r="B39" s="45" t="s">
        <v>80</v>
      </c>
      <c r="C39" s="32">
        <v>17.440000000000001</v>
      </c>
      <c r="D39" s="33">
        <v>0.78349981999999996</v>
      </c>
      <c r="E39" s="33"/>
      <c r="F39" s="37">
        <f t="shared" si="2"/>
        <v>0.78349981999999996</v>
      </c>
      <c r="G39" s="34">
        <f t="shared" si="0"/>
        <v>4.4925448394495406</v>
      </c>
      <c r="I39" s="28" t="s">
        <v>81</v>
      </c>
      <c r="P39" s="22"/>
      <c r="Q39" s="22"/>
      <c r="S39" s="29"/>
    </row>
    <row r="40" spans="1:22" s="27" customFormat="1" ht="20.100000000000001" customHeight="1">
      <c r="A40" s="30"/>
      <c r="B40" s="45" t="s">
        <v>82</v>
      </c>
      <c r="C40" s="32">
        <v>8.73</v>
      </c>
      <c r="D40" s="33">
        <v>0.35488839</v>
      </c>
      <c r="E40" s="33"/>
      <c r="F40" s="37">
        <f t="shared" si="2"/>
        <v>0.35488839</v>
      </c>
      <c r="G40" s="34">
        <f t="shared" si="0"/>
        <v>4.065159106529209</v>
      </c>
      <c r="I40" s="28" t="s">
        <v>83</v>
      </c>
      <c r="P40" s="22"/>
      <c r="Q40" s="22"/>
      <c r="S40" s="29"/>
    </row>
    <row r="41" spans="1:22" s="27" customFormat="1" ht="20.100000000000001" customHeight="1">
      <c r="A41" s="30"/>
      <c r="B41" s="45" t="s">
        <v>84</v>
      </c>
      <c r="C41" s="32">
        <v>11.89</v>
      </c>
      <c r="D41" s="33">
        <v>0.54921310999999995</v>
      </c>
      <c r="E41" s="33"/>
      <c r="F41" s="37">
        <f t="shared" si="2"/>
        <v>0.54921310999999995</v>
      </c>
      <c r="G41" s="34">
        <f t="shared" si="0"/>
        <v>4.6191178301093352</v>
      </c>
      <c r="I41" s="28" t="s">
        <v>85</v>
      </c>
      <c r="P41" s="22"/>
      <c r="Q41" s="22"/>
      <c r="S41" s="29"/>
    </row>
    <row r="42" spans="1:22" s="27" customFormat="1" ht="20.100000000000001" customHeight="1">
      <c r="A42" s="30"/>
      <c r="B42" s="45" t="s">
        <v>86</v>
      </c>
      <c r="C42" s="32">
        <v>16.16</v>
      </c>
      <c r="D42" s="33">
        <v>0.68341927000000002</v>
      </c>
      <c r="E42" s="33"/>
      <c r="F42" s="37">
        <f t="shared" si="2"/>
        <v>0.68341927000000002</v>
      </c>
      <c r="G42" s="34">
        <f t="shared" si="0"/>
        <v>4.2290796410891094</v>
      </c>
      <c r="I42" s="28" t="s">
        <v>87</v>
      </c>
      <c r="P42" s="22"/>
      <c r="Q42" s="22"/>
      <c r="S42" s="29"/>
    </row>
    <row r="43" spans="1:22" s="27" customFormat="1" ht="20.100000000000001" customHeight="1">
      <c r="A43" s="30"/>
      <c r="B43" s="45" t="s">
        <v>88</v>
      </c>
      <c r="C43" s="32">
        <v>77.14</v>
      </c>
      <c r="D43" s="33">
        <v>3.3934134999999999</v>
      </c>
      <c r="E43" s="33"/>
      <c r="F43" s="37">
        <f t="shared" si="2"/>
        <v>3.3934134999999999</v>
      </c>
      <c r="G43" s="34">
        <f t="shared" si="0"/>
        <v>4.3990322789732952</v>
      </c>
      <c r="I43" s="28" t="s">
        <v>89</v>
      </c>
      <c r="P43" s="22"/>
      <c r="Q43" s="22"/>
      <c r="S43" s="29"/>
    </row>
    <row r="44" spans="1:22" s="27" customFormat="1" ht="20.100000000000001" customHeight="1">
      <c r="A44" s="24" t="s">
        <v>90</v>
      </c>
      <c r="B44" s="25" t="s">
        <v>91</v>
      </c>
      <c r="C44" s="35">
        <f>SUM(C45:C53)</f>
        <v>18099.830000000002</v>
      </c>
      <c r="D44" s="35">
        <f>SUM(D45:D53)</f>
        <v>1072.4672873099998</v>
      </c>
      <c r="E44" s="35">
        <f>SUM(E45:E53)</f>
        <v>0</v>
      </c>
      <c r="F44" s="26">
        <f>SUM(F45:F53)</f>
        <v>1072.4672873099998</v>
      </c>
      <c r="G44" s="17">
        <f t="shared" si="0"/>
        <v>5.9252892834352577</v>
      </c>
      <c r="I44" s="28"/>
      <c r="P44" s="22"/>
      <c r="Q44" s="22"/>
      <c r="S44" s="29"/>
      <c r="U44" s="22"/>
      <c r="V44" s="22"/>
    </row>
    <row r="45" spans="1:22" s="27" customFormat="1" ht="20.100000000000001" customHeight="1">
      <c r="A45" s="46"/>
      <c r="B45" s="34" t="s">
        <v>92</v>
      </c>
      <c r="C45" s="47">
        <v>2771.79</v>
      </c>
      <c r="D45" s="48">
        <v>95.504580079999997</v>
      </c>
      <c r="E45" s="48"/>
      <c r="F45" s="37">
        <f t="shared" ref="F45:F53" si="3">SUM(D45:E45)</f>
        <v>95.504580079999997</v>
      </c>
      <c r="G45" s="34">
        <f t="shared" si="0"/>
        <v>3.4455922014294011</v>
      </c>
      <c r="I45" s="28" t="s">
        <v>93</v>
      </c>
      <c r="P45" s="22"/>
      <c r="Q45" s="22"/>
      <c r="S45" s="29"/>
    </row>
    <row r="46" spans="1:22" s="27" customFormat="1" ht="20.100000000000001" customHeight="1">
      <c r="A46" s="46"/>
      <c r="B46" s="34" t="s">
        <v>94</v>
      </c>
      <c r="C46" s="47">
        <v>131.36000000000001</v>
      </c>
      <c r="D46" s="48">
        <v>4.7715501500000004</v>
      </c>
      <c r="E46" s="48"/>
      <c r="F46" s="37">
        <f t="shared" si="3"/>
        <v>4.7715501500000004</v>
      </c>
      <c r="G46" s="34">
        <f t="shared" si="0"/>
        <v>3.6324224649817292</v>
      </c>
      <c r="I46" s="28" t="s">
        <v>95</v>
      </c>
      <c r="P46" s="22"/>
      <c r="Q46" s="22"/>
      <c r="S46" s="29"/>
    </row>
    <row r="47" spans="1:22" s="27" customFormat="1" ht="20.100000000000001" customHeight="1">
      <c r="A47" s="46"/>
      <c r="B47" s="34" t="s">
        <v>96</v>
      </c>
      <c r="C47" s="47">
        <v>1161.8800000000001</v>
      </c>
      <c r="D47" s="48">
        <v>37.166843590000006</v>
      </c>
      <c r="E47" s="48"/>
      <c r="F47" s="37">
        <f t="shared" si="3"/>
        <v>37.166843590000006</v>
      </c>
      <c r="G47" s="34">
        <f t="shared" si="0"/>
        <v>3.1988538911075155</v>
      </c>
      <c r="I47" s="28" t="s">
        <v>97</v>
      </c>
      <c r="P47" s="22"/>
      <c r="Q47" s="22"/>
      <c r="S47" s="29"/>
    </row>
    <row r="48" spans="1:22" s="27" customFormat="1" ht="20.100000000000001" customHeight="1">
      <c r="A48" s="46"/>
      <c r="B48" s="34" t="s">
        <v>98</v>
      </c>
      <c r="C48" s="47">
        <v>248.27</v>
      </c>
      <c r="D48" s="48">
        <v>7.2235445</v>
      </c>
      <c r="E48" s="48"/>
      <c r="F48" s="37">
        <f t="shared" si="3"/>
        <v>7.2235445</v>
      </c>
      <c r="G48" s="34">
        <f t="shared" si="0"/>
        <v>2.909551899142063</v>
      </c>
      <c r="I48" s="28" t="s">
        <v>99</v>
      </c>
      <c r="P48" s="22"/>
      <c r="Q48" s="22"/>
      <c r="S48" s="29"/>
    </row>
    <row r="49" spans="1:22" s="27" customFormat="1" ht="20.100000000000001" customHeight="1">
      <c r="A49" s="46"/>
      <c r="B49" s="34" t="s">
        <v>100</v>
      </c>
      <c r="C49" s="47">
        <v>197.9</v>
      </c>
      <c r="D49" s="48">
        <v>5.4690917800000003</v>
      </c>
      <c r="E49" s="48"/>
      <c r="F49" s="37">
        <f t="shared" si="3"/>
        <v>5.4690917800000003</v>
      </c>
      <c r="G49" s="34">
        <f t="shared" si="0"/>
        <v>2.7635633046993435</v>
      </c>
      <c r="I49" s="28" t="s">
        <v>101</v>
      </c>
      <c r="P49" s="22"/>
      <c r="Q49" s="22"/>
      <c r="S49" s="29"/>
    </row>
    <row r="50" spans="1:22" s="27" customFormat="1" ht="20.100000000000001" customHeight="1">
      <c r="A50" s="46"/>
      <c r="B50" s="34" t="s">
        <v>102</v>
      </c>
      <c r="C50" s="47">
        <v>12353.5</v>
      </c>
      <c r="D50" s="48">
        <v>889.95763273</v>
      </c>
      <c r="E50" s="48"/>
      <c r="F50" s="37">
        <f t="shared" si="3"/>
        <v>889.95763273</v>
      </c>
      <c r="G50" s="34">
        <f t="shared" si="0"/>
        <v>7.2040930321771155</v>
      </c>
      <c r="I50" s="28" t="s">
        <v>103</v>
      </c>
      <c r="P50" s="22"/>
      <c r="Q50" s="22"/>
      <c r="S50" s="29"/>
    </row>
    <row r="51" spans="1:22" s="27" customFormat="1" ht="20.100000000000001" customHeight="1">
      <c r="A51" s="46"/>
      <c r="B51" s="34" t="s">
        <v>104</v>
      </c>
      <c r="C51" s="47">
        <v>141.83000000000001</v>
      </c>
      <c r="D51" s="48">
        <v>4.7388158699999998</v>
      </c>
      <c r="E51" s="48"/>
      <c r="F51" s="37">
        <f t="shared" si="3"/>
        <v>4.7388158699999998</v>
      </c>
      <c r="G51" s="34"/>
      <c r="I51" s="28" t="s">
        <v>105</v>
      </c>
      <c r="P51" s="22"/>
      <c r="Q51" s="22"/>
      <c r="S51" s="29"/>
    </row>
    <row r="52" spans="1:22" s="27" customFormat="1" ht="20.100000000000001" customHeight="1">
      <c r="A52" s="46"/>
      <c r="B52" s="34" t="s">
        <v>106</v>
      </c>
      <c r="C52" s="47">
        <v>451.52</v>
      </c>
      <c r="D52" s="48">
        <v>10.575893220000001</v>
      </c>
      <c r="E52" s="48"/>
      <c r="F52" s="37">
        <f t="shared" si="3"/>
        <v>10.575893220000001</v>
      </c>
      <c r="G52" s="34">
        <f t="shared" ref="G52:G115" si="4">F52/C52*100</f>
        <v>2.3422867691353657</v>
      </c>
      <c r="I52" s="28" t="s">
        <v>107</v>
      </c>
      <c r="P52" s="22"/>
      <c r="Q52" s="22"/>
      <c r="S52" s="29"/>
    </row>
    <row r="53" spans="1:22" s="27" customFormat="1" ht="20.100000000000001" customHeight="1">
      <c r="A53" s="46"/>
      <c r="B53" s="34" t="s">
        <v>108</v>
      </c>
      <c r="C53" s="47">
        <v>641.78</v>
      </c>
      <c r="D53" s="48">
        <v>17.059335390000001</v>
      </c>
      <c r="E53" s="48"/>
      <c r="F53" s="37">
        <f t="shared" si="3"/>
        <v>17.059335390000001</v>
      </c>
      <c r="G53" s="34">
        <f t="shared" si="4"/>
        <v>2.6581282355324256</v>
      </c>
      <c r="I53" s="28" t="s">
        <v>109</v>
      </c>
      <c r="P53" s="22"/>
      <c r="Q53" s="22"/>
      <c r="S53" s="29"/>
    </row>
    <row r="54" spans="1:22" s="27" customFormat="1" ht="20.100000000000001" customHeight="1">
      <c r="A54" s="24" t="s">
        <v>110</v>
      </c>
      <c r="B54" s="25" t="s">
        <v>111</v>
      </c>
      <c r="C54" s="35">
        <f>SUM(C55)</f>
        <v>53367.18</v>
      </c>
      <c r="D54" s="35">
        <f>SUM(D55)</f>
        <v>1270.55699936</v>
      </c>
      <c r="E54" s="35">
        <f>SUM(E55)</f>
        <v>0</v>
      </c>
      <c r="F54" s="26">
        <f>SUM(F55)</f>
        <v>1270.55699936</v>
      </c>
      <c r="G54" s="17">
        <f t="shared" si="4"/>
        <v>2.380783469090928</v>
      </c>
      <c r="I54" s="28"/>
      <c r="P54" s="22"/>
      <c r="Q54" s="22"/>
      <c r="S54" s="29"/>
      <c r="U54" s="22"/>
      <c r="V54" s="22"/>
    </row>
    <row r="55" spans="1:22" s="27" customFormat="1" ht="20.100000000000001" customHeight="1">
      <c r="A55" s="30"/>
      <c r="B55" s="36" t="s">
        <v>112</v>
      </c>
      <c r="C55" s="49">
        <v>53367.18</v>
      </c>
      <c r="D55" s="50">
        <v>1270.55699936</v>
      </c>
      <c r="E55" s="50"/>
      <c r="F55" s="37">
        <f>SUM(D55:E55)</f>
        <v>1270.55699936</v>
      </c>
      <c r="G55" s="34">
        <f t="shared" si="4"/>
        <v>2.380783469090928</v>
      </c>
      <c r="I55" s="28" t="s">
        <v>113</v>
      </c>
      <c r="P55" s="22"/>
      <c r="Q55" s="22"/>
      <c r="S55" s="29"/>
    </row>
    <row r="56" spans="1:22" s="27" customFormat="1" ht="20.100000000000001" customHeight="1">
      <c r="A56" s="24" t="s">
        <v>114</v>
      </c>
      <c r="B56" s="25" t="s">
        <v>115</v>
      </c>
      <c r="C56" s="35">
        <f>SUM(C57:C72)</f>
        <v>7901.94</v>
      </c>
      <c r="D56" s="35">
        <f>SUM(D57:D72)</f>
        <v>287.12016808999999</v>
      </c>
      <c r="E56" s="35">
        <f>SUM(E57:E72)</f>
        <v>5.0129971025</v>
      </c>
      <c r="F56" s="26">
        <f>SUM(F57:F72)</f>
        <v>292.13316519250003</v>
      </c>
      <c r="G56" s="17">
        <f t="shared" si="4"/>
        <v>3.6969803009450852</v>
      </c>
      <c r="I56" s="28"/>
      <c r="P56" s="22"/>
      <c r="Q56" s="22"/>
      <c r="S56" s="29"/>
      <c r="U56" s="22"/>
      <c r="V56" s="22"/>
    </row>
    <row r="57" spans="1:22" s="27" customFormat="1" ht="20.100000000000001" customHeight="1">
      <c r="A57" s="46"/>
      <c r="B57" s="34" t="s">
        <v>116</v>
      </c>
      <c r="C57" s="47">
        <v>3030.11</v>
      </c>
      <c r="D57" s="48">
        <v>133.77952196000001</v>
      </c>
      <c r="E57" s="48">
        <v>0</v>
      </c>
      <c r="F57" s="37">
        <f t="shared" ref="F57:F72" si="5">SUM(D57:E57)</f>
        <v>133.77952196000001</v>
      </c>
      <c r="G57" s="34">
        <f t="shared" si="4"/>
        <v>4.4150054605278353</v>
      </c>
      <c r="I57" s="28" t="s">
        <v>117</v>
      </c>
      <c r="P57" s="22"/>
      <c r="Q57" s="22"/>
      <c r="S57" s="29"/>
    </row>
    <row r="58" spans="1:22" s="27" customFormat="1" ht="20.100000000000001" customHeight="1">
      <c r="A58" s="46"/>
      <c r="B58" s="34" t="s">
        <v>118</v>
      </c>
      <c r="C58" s="47">
        <v>685.74</v>
      </c>
      <c r="D58" s="48">
        <v>24.567317799999998</v>
      </c>
      <c r="E58" s="48">
        <v>0</v>
      </c>
      <c r="F58" s="37">
        <f t="shared" si="5"/>
        <v>24.567317799999998</v>
      </c>
      <c r="G58" s="34">
        <f t="shared" si="4"/>
        <v>3.5825994983521445</v>
      </c>
      <c r="I58" s="28" t="s">
        <v>119</v>
      </c>
      <c r="P58" s="22"/>
      <c r="Q58" s="22"/>
      <c r="S58" s="29"/>
    </row>
    <row r="59" spans="1:22" s="27" customFormat="1" ht="20.100000000000001" customHeight="1">
      <c r="A59" s="46"/>
      <c r="B59" s="34" t="s">
        <v>120</v>
      </c>
      <c r="C59" s="47">
        <v>27.08</v>
      </c>
      <c r="D59" s="48">
        <v>0.97251195999999995</v>
      </c>
      <c r="E59" s="48">
        <v>0</v>
      </c>
      <c r="F59" s="37">
        <f t="shared" si="5"/>
        <v>0.97251195999999995</v>
      </c>
      <c r="G59" s="34">
        <f t="shared" si="4"/>
        <v>3.5912553914327918</v>
      </c>
      <c r="I59" s="28" t="s">
        <v>121</v>
      </c>
      <c r="P59" s="22"/>
      <c r="Q59" s="22"/>
      <c r="S59" s="29"/>
    </row>
    <row r="60" spans="1:22" s="27" customFormat="1" ht="20.100000000000001" customHeight="1">
      <c r="A60" s="46"/>
      <c r="B60" s="34" t="s">
        <v>122</v>
      </c>
      <c r="C60" s="47">
        <v>61.51</v>
      </c>
      <c r="D60" s="48">
        <v>2.1558320200000001</v>
      </c>
      <c r="E60" s="48">
        <v>7.5182507499999995E-2</v>
      </c>
      <c r="F60" s="37">
        <f t="shared" si="5"/>
        <v>2.2310145275000002</v>
      </c>
      <c r="G60" s="34">
        <f t="shared" si="4"/>
        <v>3.6270761298975782</v>
      </c>
      <c r="I60" s="28" t="s">
        <v>123</v>
      </c>
      <c r="P60" s="22"/>
      <c r="Q60" s="22"/>
      <c r="S60" s="29"/>
    </row>
    <row r="61" spans="1:22" s="27" customFormat="1" ht="20.100000000000001" customHeight="1">
      <c r="A61" s="46"/>
      <c r="B61" s="34" t="s">
        <v>124</v>
      </c>
      <c r="C61" s="47">
        <v>177.91</v>
      </c>
      <c r="D61" s="48">
        <v>6.7212133600000001</v>
      </c>
      <c r="E61" s="48">
        <v>0</v>
      </c>
      <c r="F61" s="37">
        <f t="shared" si="5"/>
        <v>6.7212133600000001</v>
      </c>
      <c r="G61" s="34">
        <f t="shared" si="4"/>
        <v>3.7778727221628916</v>
      </c>
      <c r="I61" s="28" t="s">
        <v>125</v>
      </c>
      <c r="P61" s="22"/>
      <c r="Q61" s="22"/>
      <c r="S61" s="29"/>
    </row>
    <row r="62" spans="1:22" s="27" customFormat="1" ht="20.100000000000001" customHeight="1">
      <c r="A62" s="46"/>
      <c r="B62" s="34" t="s">
        <v>126</v>
      </c>
      <c r="C62" s="47">
        <v>38.380000000000003</v>
      </c>
      <c r="D62" s="48">
        <v>1.59362358</v>
      </c>
      <c r="E62" s="48">
        <v>0</v>
      </c>
      <c r="F62" s="37">
        <f t="shared" si="5"/>
        <v>1.59362358</v>
      </c>
      <c r="G62" s="34">
        <f t="shared" si="4"/>
        <v>4.1522240229286087</v>
      </c>
      <c r="I62" s="28" t="s">
        <v>127</v>
      </c>
      <c r="P62" s="22"/>
      <c r="Q62" s="22"/>
      <c r="S62" s="29"/>
    </row>
    <row r="63" spans="1:22" s="27" customFormat="1" ht="20.100000000000001" customHeight="1">
      <c r="A63" s="46"/>
      <c r="B63" s="34" t="s">
        <v>128</v>
      </c>
      <c r="C63" s="47">
        <v>276.27999999999997</v>
      </c>
      <c r="D63" s="48">
        <v>11.06334114</v>
      </c>
      <c r="E63" s="48">
        <v>0</v>
      </c>
      <c r="F63" s="37">
        <f t="shared" si="5"/>
        <v>11.06334114</v>
      </c>
      <c r="G63" s="34">
        <f t="shared" si="4"/>
        <v>4.004394505574056</v>
      </c>
      <c r="I63" s="28" t="s">
        <v>129</v>
      </c>
      <c r="P63" s="22"/>
      <c r="Q63" s="22"/>
      <c r="S63" s="29"/>
    </row>
    <row r="64" spans="1:22" s="27" customFormat="1" ht="20.100000000000001" customHeight="1">
      <c r="A64" s="46"/>
      <c r="B64" s="34" t="s">
        <v>130</v>
      </c>
      <c r="C64" s="47">
        <v>1528.86</v>
      </c>
      <c r="D64" s="48">
        <v>44.041170699999995</v>
      </c>
      <c r="E64" s="48">
        <v>1.7781967599999999</v>
      </c>
      <c r="F64" s="37">
        <f t="shared" si="5"/>
        <v>45.819367459999995</v>
      </c>
      <c r="G64" s="34">
        <f t="shared" si="4"/>
        <v>2.9969629305495595</v>
      </c>
      <c r="I64" s="28" t="s">
        <v>131</v>
      </c>
      <c r="P64" s="22"/>
      <c r="Q64" s="22"/>
      <c r="S64" s="29"/>
    </row>
    <row r="65" spans="1:22" s="27" customFormat="1" ht="20.100000000000001" customHeight="1">
      <c r="A65" s="46"/>
      <c r="B65" s="34" t="s">
        <v>132</v>
      </c>
      <c r="C65" s="47">
        <v>8.83</v>
      </c>
      <c r="D65" s="48">
        <v>0.24554230999999999</v>
      </c>
      <c r="E65" s="48">
        <v>0</v>
      </c>
      <c r="F65" s="37">
        <f t="shared" si="5"/>
        <v>0.24554230999999999</v>
      </c>
      <c r="G65" s="34">
        <f t="shared" si="4"/>
        <v>2.7807736126840314</v>
      </c>
      <c r="I65" s="28" t="s">
        <v>133</v>
      </c>
      <c r="P65" s="22"/>
      <c r="Q65" s="22"/>
      <c r="S65" s="29"/>
    </row>
    <row r="66" spans="1:22" s="27" customFormat="1" ht="20.100000000000001" customHeight="1">
      <c r="A66" s="46"/>
      <c r="B66" s="34" t="s">
        <v>134</v>
      </c>
      <c r="C66" s="47">
        <v>211.33</v>
      </c>
      <c r="D66" s="48">
        <v>6.3937782699999994</v>
      </c>
      <c r="E66" s="48">
        <v>0</v>
      </c>
      <c r="F66" s="37">
        <f t="shared" si="5"/>
        <v>6.3937782699999994</v>
      </c>
      <c r="G66" s="34">
        <f t="shared" si="4"/>
        <v>3.0254948516538112</v>
      </c>
      <c r="I66" s="28" t="s">
        <v>135</v>
      </c>
      <c r="P66" s="22"/>
      <c r="Q66" s="22"/>
      <c r="S66" s="29"/>
    </row>
    <row r="67" spans="1:22" s="27" customFormat="1" ht="20.100000000000001" customHeight="1">
      <c r="A67" s="46"/>
      <c r="B67" s="34" t="s">
        <v>136</v>
      </c>
      <c r="C67" s="47">
        <v>8.0399999999999991</v>
      </c>
      <c r="D67" s="48">
        <v>0.24443585999999998</v>
      </c>
      <c r="E67" s="48">
        <v>0</v>
      </c>
      <c r="F67" s="37">
        <f t="shared" si="5"/>
        <v>0.24443585999999998</v>
      </c>
      <c r="G67" s="34">
        <f t="shared" si="4"/>
        <v>3.0402470149253733</v>
      </c>
      <c r="I67" s="28" t="s">
        <v>137</v>
      </c>
      <c r="P67" s="22"/>
      <c r="Q67" s="22"/>
      <c r="S67" s="29"/>
    </row>
    <row r="68" spans="1:22" s="27" customFormat="1" ht="20.100000000000001" customHeight="1">
      <c r="A68" s="46"/>
      <c r="B68" s="34" t="s">
        <v>138</v>
      </c>
      <c r="C68" s="47">
        <v>22.54</v>
      </c>
      <c r="D68" s="48">
        <v>0.60074704000000001</v>
      </c>
      <c r="E68" s="48">
        <v>0</v>
      </c>
      <c r="F68" s="37">
        <f t="shared" si="5"/>
        <v>0.60074704000000001</v>
      </c>
      <c r="G68" s="34">
        <f t="shared" si="4"/>
        <v>2.6652486246672584</v>
      </c>
      <c r="I68" s="28" t="s">
        <v>139</v>
      </c>
      <c r="P68" s="22"/>
      <c r="Q68" s="22"/>
      <c r="S68" s="29"/>
    </row>
    <row r="69" spans="1:22" s="27" customFormat="1" ht="20.100000000000001" customHeight="1">
      <c r="A69" s="46"/>
      <c r="B69" s="34" t="s">
        <v>140</v>
      </c>
      <c r="C69" s="47">
        <v>711.19</v>
      </c>
      <c r="D69" s="48">
        <v>17.656401819999999</v>
      </c>
      <c r="E69" s="48">
        <v>1.52238078</v>
      </c>
      <c r="F69" s="37">
        <f t="shared" si="5"/>
        <v>19.178782599999998</v>
      </c>
      <c r="G69" s="34">
        <f t="shared" si="4"/>
        <v>2.6967171360677171</v>
      </c>
      <c r="I69" s="28" t="s">
        <v>141</v>
      </c>
      <c r="P69" s="22"/>
      <c r="Q69" s="22"/>
      <c r="S69" s="29"/>
    </row>
    <row r="70" spans="1:22" s="27" customFormat="1" ht="20.100000000000001" customHeight="1">
      <c r="A70" s="46"/>
      <c r="B70" s="34" t="s">
        <v>142</v>
      </c>
      <c r="C70" s="47">
        <v>55.1</v>
      </c>
      <c r="D70" s="48">
        <v>1.83790666</v>
      </c>
      <c r="E70" s="48">
        <v>0</v>
      </c>
      <c r="F70" s="37">
        <f t="shared" si="5"/>
        <v>1.83790666</v>
      </c>
      <c r="G70" s="34">
        <f t="shared" si="4"/>
        <v>3.3355837749546278</v>
      </c>
      <c r="I70" s="28" t="s">
        <v>143</v>
      </c>
      <c r="P70" s="22"/>
      <c r="Q70" s="22"/>
      <c r="S70" s="29"/>
    </row>
    <row r="71" spans="1:22" s="27" customFormat="1" ht="20.100000000000001" customHeight="1">
      <c r="A71" s="46"/>
      <c r="B71" s="34" t="s">
        <v>144</v>
      </c>
      <c r="C71" s="47">
        <v>916.82</v>
      </c>
      <c r="D71" s="48">
        <v>30.729578620000002</v>
      </c>
      <c r="E71" s="48">
        <v>1.46757754</v>
      </c>
      <c r="F71" s="37">
        <f t="shared" si="5"/>
        <v>32.197156159999999</v>
      </c>
      <c r="G71" s="34">
        <f>F71/C71*100</f>
        <v>3.5118296023210664</v>
      </c>
      <c r="I71" s="28" t="s">
        <v>145</v>
      </c>
      <c r="P71" s="22"/>
      <c r="Q71" s="22"/>
      <c r="S71" s="29"/>
    </row>
    <row r="72" spans="1:22" s="27" customFormat="1" ht="20.100000000000001" customHeight="1">
      <c r="A72" s="46"/>
      <c r="B72" s="34" t="s">
        <v>146</v>
      </c>
      <c r="C72" s="47">
        <v>142.22</v>
      </c>
      <c r="D72" s="48">
        <v>4.51724499</v>
      </c>
      <c r="E72" s="48">
        <v>0.16965951499999998</v>
      </c>
      <c r="F72" s="37">
        <f t="shared" si="5"/>
        <v>4.6869045050000002</v>
      </c>
      <c r="G72" s="34">
        <f t="shared" si="4"/>
        <v>3.2955312227534805</v>
      </c>
      <c r="I72" s="28" t="s">
        <v>147</v>
      </c>
      <c r="P72" s="22"/>
      <c r="Q72" s="22"/>
      <c r="S72" s="29"/>
    </row>
    <row r="73" spans="1:22" s="27" customFormat="1" ht="20.100000000000001" customHeight="1">
      <c r="A73" s="24" t="s">
        <v>148</v>
      </c>
      <c r="B73" s="25" t="s">
        <v>149</v>
      </c>
      <c r="C73" s="35">
        <f>SUM(C74:C83)</f>
        <v>7380.1900000000014</v>
      </c>
      <c r="D73" s="35">
        <f>SUM(D74:D83)</f>
        <v>273.03416513999991</v>
      </c>
      <c r="E73" s="35">
        <f>SUM(E74:E83)</f>
        <v>3.3792042799999997</v>
      </c>
      <c r="F73" s="35">
        <f>SUM(F74:F83)</f>
        <v>276.41336941999998</v>
      </c>
      <c r="G73" s="17">
        <f t="shared" si="4"/>
        <v>3.7453421852282927</v>
      </c>
      <c r="I73" s="28"/>
      <c r="P73" s="22"/>
      <c r="Q73" s="22"/>
      <c r="S73" s="29"/>
      <c r="U73" s="51"/>
      <c r="V73" s="51"/>
    </row>
    <row r="74" spans="1:22" s="27" customFormat="1" ht="20.100000000000001" customHeight="1">
      <c r="A74" s="46"/>
      <c r="B74" s="34" t="s">
        <v>150</v>
      </c>
      <c r="C74" s="47">
        <v>4548.75</v>
      </c>
      <c r="D74" s="48">
        <v>198.41068782999997</v>
      </c>
      <c r="E74" s="48">
        <v>3.3792042799999997</v>
      </c>
      <c r="F74" s="37">
        <f t="shared" ref="F74:F83" si="6">SUM(D74:E74)</f>
        <v>201.78989210999998</v>
      </c>
      <c r="G74" s="34">
        <f t="shared" si="4"/>
        <v>4.4361614093981858</v>
      </c>
      <c r="I74" s="28" t="s">
        <v>151</v>
      </c>
      <c r="P74" s="22"/>
      <c r="Q74" s="22"/>
      <c r="S74" s="29"/>
      <c r="U74" s="51"/>
      <c r="V74" s="51"/>
    </row>
    <row r="75" spans="1:22" s="27" customFormat="1" ht="20.100000000000001" customHeight="1">
      <c r="A75" s="46"/>
      <c r="B75" s="34" t="s">
        <v>152</v>
      </c>
      <c r="C75" s="47">
        <v>87.93</v>
      </c>
      <c r="D75" s="48">
        <v>0.84677612000000002</v>
      </c>
      <c r="E75" s="48">
        <v>0</v>
      </c>
      <c r="F75" s="37">
        <f t="shared" si="6"/>
        <v>0.84677612000000002</v>
      </c>
      <c r="G75" s="34">
        <f t="shared" si="4"/>
        <v>0.96301162288183784</v>
      </c>
      <c r="I75" s="28" t="s">
        <v>153</v>
      </c>
      <c r="P75" s="22"/>
      <c r="Q75" s="22"/>
      <c r="S75" s="29"/>
      <c r="U75" s="51"/>
      <c r="V75" s="51"/>
    </row>
    <row r="76" spans="1:22" s="27" customFormat="1" ht="20.100000000000001" customHeight="1">
      <c r="A76" s="46"/>
      <c r="B76" s="34" t="s">
        <v>154</v>
      </c>
      <c r="C76" s="47">
        <v>2313.12</v>
      </c>
      <c r="D76" s="48">
        <v>66.176872639999999</v>
      </c>
      <c r="E76" s="48">
        <v>0</v>
      </c>
      <c r="F76" s="37">
        <f t="shared" si="6"/>
        <v>66.176872639999999</v>
      </c>
      <c r="G76" s="34">
        <f t="shared" si="4"/>
        <v>2.8609355606280698</v>
      </c>
      <c r="I76" s="28" t="s">
        <v>155</v>
      </c>
      <c r="P76" s="22"/>
      <c r="Q76" s="22"/>
      <c r="S76" s="29"/>
      <c r="U76" s="51"/>
      <c r="V76" s="51"/>
    </row>
    <row r="77" spans="1:22" s="27" customFormat="1" ht="20.100000000000001" customHeight="1">
      <c r="A77" s="46"/>
      <c r="B77" s="34" t="s">
        <v>156</v>
      </c>
      <c r="C77" s="47">
        <v>15.93</v>
      </c>
      <c r="D77" s="48">
        <v>0.60749769000000009</v>
      </c>
      <c r="E77" s="48">
        <v>0</v>
      </c>
      <c r="F77" s="37">
        <f t="shared" si="6"/>
        <v>0.60749769000000009</v>
      </c>
      <c r="G77" s="34">
        <f t="shared" si="4"/>
        <v>3.8135448210922798</v>
      </c>
      <c r="I77" s="28" t="s">
        <v>157</v>
      </c>
      <c r="P77" s="22"/>
      <c r="Q77" s="22"/>
      <c r="S77" s="29"/>
      <c r="U77" s="51"/>
      <c r="V77" s="51"/>
    </row>
    <row r="78" spans="1:22" s="27" customFormat="1" ht="20.100000000000001" customHeight="1">
      <c r="A78" s="46"/>
      <c r="B78" s="34" t="s">
        <v>158</v>
      </c>
      <c r="C78" s="47">
        <v>10.89</v>
      </c>
      <c r="D78" s="48">
        <v>0.29901391999999999</v>
      </c>
      <c r="E78" s="48">
        <v>0</v>
      </c>
      <c r="F78" s="37">
        <f t="shared" si="6"/>
        <v>0.29901391999999999</v>
      </c>
      <c r="G78" s="34">
        <f t="shared" si="4"/>
        <v>2.7457660238751145</v>
      </c>
      <c r="I78" s="28" t="s">
        <v>159</v>
      </c>
      <c r="P78" s="22"/>
      <c r="Q78" s="22"/>
      <c r="S78" s="29"/>
      <c r="U78" s="51"/>
      <c r="V78" s="51"/>
    </row>
    <row r="79" spans="1:22" s="27" customFormat="1" ht="20.100000000000001" customHeight="1">
      <c r="A79" s="46"/>
      <c r="B79" s="34" t="s">
        <v>160</v>
      </c>
      <c r="C79" s="47">
        <v>36.25</v>
      </c>
      <c r="D79" s="48">
        <v>0.43487244000000003</v>
      </c>
      <c r="E79" s="48">
        <v>0</v>
      </c>
      <c r="F79" s="37">
        <f t="shared" si="6"/>
        <v>0.43487244000000003</v>
      </c>
      <c r="G79" s="34">
        <f t="shared" si="4"/>
        <v>1.1996481103448275</v>
      </c>
      <c r="I79" s="28" t="s">
        <v>161</v>
      </c>
      <c r="P79" s="22"/>
      <c r="Q79" s="22"/>
      <c r="S79" s="29"/>
      <c r="U79" s="51"/>
      <c r="V79" s="51"/>
    </row>
    <row r="80" spans="1:22" s="27" customFormat="1" ht="20.100000000000001" customHeight="1">
      <c r="A80" s="46"/>
      <c r="B80" s="34" t="s">
        <v>162</v>
      </c>
      <c r="C80" s="47">
        <v>54.71</v>
      </c>
      <c r="D80" s="48">
        <v>1.20920771</v>
      </c>
      <c r="E80" s="48">
        <v>0</v>
      </c>
      <c r="F80" s="37">
        <f t="shared" si="6"/>
        <v>1.20920771</v>
      </c>
      <c r="G80" s="34">
        <f t="shared" si="4"/>
        <v>2.2102133248035094</v>
      </c>
      <c r="I80" s="28" t="s">
        <v>163</v>
      </c>
      <c r="P80" s="22"/>
      <c r="Q80" s="22"/>
      <c r="S80" s="29"/>
      <c r="U80" s="51"/>
      <c r="V80" s="51"/>
    </row>
    <row r="81" spans="1:22" s="27" customFormat="1" ht="20.100000000000001" customHeight="1">
      <c r="A81" s="46"/>
      <c r="B81" s="34" t="s">
        <v>164</v>
      </c>
      <c r="C81" s="47">
        <v>75.72</v>
      </c>
      <c r="D81" s="48">
        <v>1.9915790800000002</v>
      </c>
      <c r="E81" s="48">
        <v>0</v>
      </c>
      <c r="F81" s="37">
        <f t="shared" si="6"/>
        <v>1.9915790800000002</v>
      </c>
      <c r="G81" s="34">
        <f t="shared" si="4"/>
        <v>2.6301889593238248</v>
      </c>
      <c r="I81" s="28" t="s">
        <v>165</v>
      </c>
      <c r="P81" s="22"/>
      <c r="Q81" s="22"/>
      <c r="S81" s="29"/>
      <c r="U81" s="51"/>
      <c r="V81" s="51"/>
    </row>
    <row r="82" spans="1:22" s="27" customFormat="1" ht="20.100000000000001" customHeight="1">
      <c r="A82" s="46"/>
      <c r="B82" s="34" t="s">
        <v>166</v>
      </c>
      <c r="C82" s="47">
        <v>43.55</v>
      </c>
      <c r="D82" s="48">
        <v>1.5403842700000001</v>
      </c>
      <c r="E82" s="48">
        <v>0</v>
      </c>
      <c r="F82" s="37">
        <f t="shared" si="6"/>
        <v>1.5403842700000001</v>
      </c>
      <c r="G82" s="34">
        <f t="shared" si="4"/>
        <v>3.5370476923076923</v>
      </c>
      <c r="I82" s="28" t="s">
        <v>167</v>
      </c>
      <c r="P82" s="22"/>
      <c r="Q82" s="22"/>
      <c r="S82" s="29"/>
      <c r="U82" s="51"/>
      <c r="V82" s="51"/>
    </row>
    <row r="83" spans="1:22" s="27" customFormat="1" ht="20.100000000000001" customHeight="1">
      <c r="A83" s="46"/>
      <c r="B83" s="34" t="s">
        <v>168</v>
      </c>
      <c r="C83" s="47">
        <v>193.34</v>
      </c>
      <c r="D83" s="48">
        <v>1.5172734399999999</v>
      </c>
      <c r="E83" s="48">
        <v>0</v>
      </c>
      <c r="F83" s="37">
        <f t="shared" si="6"/>
        <v>1.5172734399999999</v>
      </c>
      <c r="G83" s="34">
        <f t="shared" si="4"/>
        <v>0.7847695458777284</v>
      </c>
      <c r="I83" s="28" t="s">
        <v>169</v>
      </c>
      <c r="P83" s="22"/>
      <c r="Q83" s="22"/>
      <c r="S83" s="29"/>
      <c r="U83" s="51"/>
      <c r="V83" s="51"/>
    </row>
    <row r="84" spans="1:22" s="27" customFormat="1" ht="20.100000000000001" customHeight="1">
      <c r="A84" s="24" t="s">
        <v>170</v>
      </c>
      <c r="B84" s="25" t="s">
        <v>171</v>
      </c>
      <c r="C84" s="35">
        <f>SUM(C85:C91)</f>
        <v>3235.6800000000003</v>
      </c>
      <c r="D84" s="35">
        <f>SUM(D85:D91)</f>
        <v>99.052065069999998</v>
      </c>
      <c r="E84" s="35">
        <f>SUM(E85:E91)</f>
        <v>0</v>
      </c>
      <c r="F84" s="26">
        <f>SUM(F85:F91)</f>
        <v>99.052065069999998</v>
      </c>
      <c r="G84" s="17">
        <f t="shared" si="4"/>
        <v>3.0612441610418828</v>
      </c>
      <c r="I84" s="28"/>
      <c r="P84" s="22"/>
      <c r="Q84" s="22"/>
      <c r="S84" s="29"/>
      <c r="U84" s="51"/>
      <c r="V84" s="51"/>
    </row>
    <row r="85" spans="1:22" s="27" customFormat="1" ht="20.100000000000001" customHeight="1">
      <c r="A85" s="46"/>
      <c r="B85" s="34" t="s">
        <v>172</v>
      </c>
      <c r="C85" s="47">
        <v>1375.99</v>
      </c>
      <c r="D85" s="48">
        <v>48.657194390000001</v>
      </c>
      <c r="E85" s="48">
        <v>0</v>
      </c>
      <c r="F85" s="37">
        <f t="shared" ref="F85:F91" si="7">SUM(D85:E85)</f>
        <v>48.657194390000001</v>
      </c>
      <c r="G85" s="34">
        <f t="shared" si="4"/>
        <v>3.5361590120567734</v>
      </c>
      <c r="I85" s="28" t="s">
        <v>173</v>
      </c>
      <c r="P85" s="22"/>
      <c r="Q85" s="22"/>
      <c r="S85" s="29"/>
    </row>
    <row r="86" spans="1:22" s="27" customFormat="1" ht="20.100000000000001" customHeight="1">
      <c r="A86" s="46"/>
      <c r="B86" s="34" t="s">
        <v>174</v>
      </c>
      <c r="C86" s="47">
        <v>65.28</v>
      </c>
      <c r="D86" s="48">
        <v>2.1389215099999999</v>
      </c>
      <c r="E86" s="48">
        <v>0</v>
      </c>
      <c r="F86" s="37">
        <f t="shared" si="7"/>
        <v>2.1389215099999999</v>
      </c>
      <c r="G86" s="34">
        <f t="shared" si="4"/>
        <v>3.2765341758578428</v>
      </c>
      <c r="I86" s="28" t="s">
        <v>175</v>
      </c>
      <c r="P86" s="22"/>
      <c r="Q86" s="22"/>
      <c r="S86" s="29"/>
    </row>
    <row r="87" spans="1:22" s="27" customFormat="1" ht="20.100000000000001" customHeight="1">
      <c r="A87" s="46"/>
      <c r="B87" s="34" t="s">
        <v>176</v>
      </c>
      <c r="C87" s="47">
        <v>147.66999999999999</v>
      </c>
      <c r="D87" s="48">
        <v>3.3885608400000002</v>
      </c>
      <c r="E87" s="48">
        <v>0</v>
      </c>
      <c r="F87" s="37">
        <f t="shared" si="7"/>
        <v>3.3885608400000002</v>
      </c>
      <c r="G87" s="34">
        <f t="shared" si="4"/>
        <v>2.294684661745785</v>
      </c>
      <c r="I87" s="28" t="s">
        <v>177</v>
      </c>
      <c r="P87" s="22"/>
      <c r="Q87" s="22"/>
      <c r="S87" s="29"/>
    </row>
    <row r="88" spans="1:22" s="27" customFormat="1" ht="20.100000000000001" customHeight="1">
      <c r="A88" s="46"/>
      <c r="B88" s="34" t="s">
        <v>178</v>
      </c>
      <c r="C88" s="47">
        <v>155.22999999999999</v>
      </c>
      <c r="D88" s="48">
        <v>5.3490494599999998</v>
      </c>
      <c r="E88" s="48">
        <v>0</v>
      </c>
      <c r="F88" s="37">
        <f t="shared" si="7"/>
        <v>5.3490494599999998</v>
      </c>
      <c r="G88" s="34">
        <f t="shared" si="4"/>
        <v>3.4458864008245826</v>
      </c>
      <c r="I88" s="28" t="s">
        <v>179</v>
      </c>
      <c r="P88" s="22"/>
      <c r="Q88" s="22"/>
      <c r="S88" s="29"/>
    </row>
    <row r="89" spans="1:22" s="27" customFormat="1" ht="20.100000000000001" customHeight="1">
      <c r="A89" s="46"/>
      <c r="B89" s="34" t="s">
        <v>180</v>
      </c>
      <c r="C89" s="47">
        <v>362.98</v>
      </c>
      <c r="D89" s="48">
        <v>1.37289152</v>
      </c>
      <c r="E89" s="48">
        <v>0</v>
      </c>
      <c r="F89" s="37">
        <f t="shared" si="7"/>
        <v>1.37289152</v>
      </c>
      <c r="G89" s="34">
        <f t="shared" si="4"/>
        <v>0.37822786930409391</v>
      </c>
      <c r="I89" s="28" t="s">
        <v>181</v>
      </c>
      <c r="P89" s="22"/>
      <c r="Q89" s="22"/>
      <c r="S89" s="29"/>
    </row>
    <row r="90" spans="1:22" s="27" customFormat="1" ht="20.100000000000001" customHeight="1">
      <c r="A90" s="46"/>
      <c r="B90" s="34" t="s">
        <v>182</v>
      </c>
      <c r="C90" s="47">
        <v>914.57</v>
      </c>
      <c r="D90" s="48">
        <v>30.642922740000003</v>
      </c>
      <c r="E90" s="48">
        <v>0</v>
      </c>
      <c r="F90" s="37">
        <f t="shared" si="7"/>
        <v>30.642922740000003</v>
      </c>
      <c r="G90" s="34">
        <f t="shared" si="4"/>
        <v>3.3505278699279448</v>
      </c>
      <c r="I90" s="28" t="s">
        <v>183</v>
      </c>
      <c r="P90" s="22"/>
      <c r="Q90" s="22"/>
      <c r="S90" s="29"/>
    </row>
    <row r="91" spans="1:22" s="27" customFormat="1" ht="20.100000000000001" customHeight="1">
      <c r="A91" s="46"/>
      <c r="B91" s="34" t="s">
        <v>184</v>
      </c>
      <c r="C91" s="47">
        <v>213.96</v>
      </c>
      <c r="D91" s="48">
        <v>7.50252461</v>
      </c>
      <c r="E91" s="48">
        <v>0</v>
      </c>
      <c r="F91" s="37">
        <f t="shared" si="7"/>
        <v>7.50252461</v>
      </c>
      <c r="G91" s="34">
        <f t="shared" si="4"/>
        <v>3.5065080435595442</v>
      </c>
      <c r="I91" s="28" t="s">
        <v>185</v>
      </c>
      <c r="P91" s="22"/>
      <c r="Q91" s="22"/>
      <c r="S91" s="29"/>
    </row>
    <row r="92" spans="1:22" s="27" customFormat="1" ht="20.100000000000001" customHeight="1">
      <c r="A92" s="24" t="s">
        <v>186</v>
      </c>
      <c r="B92" s="25" t="s">
        <v>187</v>
      </c>
      <c r="C92" s="35">
        <f>SUM(C93:C119)</f>
        <v>103386.29000000001</v>
      </c>
      <c r="D92" s="35">
        <f>SUM(D93:D119)</f>
        <v>2525.0603929119984</v>
      </c>
      <c r="E92" s="35">
        <f>SUM(E93:E119)</f>
        <v>42.263040220181828</v>
      </c>
      <c r="F92" s="26">
        <f>SUM(F93:F119)</f>
        <v>2567.3234331321805</v>
      </c>
      <c r="G92" s="17">
        <f t="shared" si="4"/>
        <v>2.4832339308550293</v>
      </c>
      <c r="I92" s="28"/>
      <c r="P92" s="22"/>
      <c r="Q92" s="22"/>
      <c r="S92" s="29"/>
      <c r="U92" s="52"/>
      <c r="V92" s="51"/>
    </row>
    <row r="93" spans="1:22" s="27" customFormat="1" ht="20.100000000000001" customHeight="1">
      <c r="A93" s="46"/>
      <c r="B93" s="34" t="s">
        <v>188</v>
      </c>
      <c r="C93" s="47">
        <v>34677.879999999997</v>
      </c>
      <c r="D93" s="48">
        <v>863.08174773999963</v>
      </c>
      <c r="E93" s="48">
        <v>0</v>
      </c>
      <c r="F93" s="37">
        <f t="shared" ref="F93:F119" si="8">SUM(D93:E93)</f>
        <v>863.08174773999963</v>
      </c>
      <c r="G93" s="34">
        <f t="shared" si="4"/>
        <v>2.4888538392196979</v>
      </c>
      <c r="I93" s="28" t="s">
        <v>189</v>
      </c>
      <c r="P93" s="22"/>
      <c r="Q93" s="22"/>
      <c r="S93" s="29"/>
    </row>
    <row r="94" spans="1:22" s="27" customFormat="1" ht="20.100000000000001" customHeight="1">
      <c r="A94" s="46"/>
      <c r="B94" s="34" t="s">
        <v>190</v>
      </c>
      <c r="C94" s="47">
        <v>707.11</v>
      </c>
      <c r="D94" s="48">
        <v>16.193016239999999</v>
      </c>
      <c r="E94" s="48">
        <v>0</v>
      </c>
      <c r="F94" s="37">
        <f t="shared" si="8"/>
        <v>16.193016239999999</v>
      </c>
      <c r="G94" s="34">
        <f t="shared" si="4"/>
        <v>2.2900278938213288</v>
      </c>
      <c r="I94" s="28" t="s">
        <v>191</v>
      </c>
      <c r="P94" s="22"/>
      <c r="Q94" s="22"/>
      <c r="S94" s="29"/>
    </row>
    <row r="95" spans="1:22" s="27" customFormat="1" ht="20.100000000000001" customHeight="1">
      <c r="A95" s="46"/>
      <c r="B95" s="34" t="s">
        <v>192</v>
      </c>
      <c r="C95" s="47">
        <v>12802.01</v>
      </c>
      <c r="D95" s="48">
        <v>299.87440562</v>
      </c>
      <c r="E95" s="48">
        <v>0</v>
      </c>
      <c r="F95" s="37">
        <f t="shared" si="8"/>
        <v>299.87440562</v>
      </c>
      <c r="G95" s="34">
        <f t="shared" si="4"/>
        <v>2.3424009637549101</v>
      </c>
      <c r="I95" s="28" t="s">
        <v>193</v>
      </c>
      <c r="P95" s="22"/>
      <c r="Q95" s="22"/>
      <c r="S95" s="29"/>
    </row>
    <row r="96" spans="1:22" s="27" customFormat="1" ht="20.100000000000001" customHeight="1">
      <c r="A96" s="46"/>
      <c r="B96" s="34" t="s">
        <v>194</v>
      </c>
      <c r="C96" s="47">
        <v>251.02</v>
      </c>
      <c r="D96" s="48">
        <v>0</v>
      </c>
      <c r="E96" s="48">
        <v>0</v>
      </c>
      <c r="F96" s="37">
        <f t="shared" si="8"/>
        <v>0</v>
      </c>
      <c r="G96" s="34">
        <f t="shared" si="4"/>
        <v>0</v>
      </c>
      <c r="I96" s="28" t="s">
        <v>195</v>
      </c>
      <c r="P96" s="22"/>
      <c r="Q96" s="22"/>
      <c r="S96" s="29"/>
    </row>
    <row r="97" spans="1:19" s="27" customFormat="1" ht="20.100000000000001" customHeight="1">
      <c r="A97" s="46"/>
      <c r="B97" s="34" t="s">
        <v>196</v>
      </c>
      <c r="C97" s="47">
        <v>8.84</v>
      </c>
      <c r="D97" s="48">
        <v>0.33762446000000002</v>
      </c>
      <c r="E97" s="48">
        <v>0</v>
      </c>
      <c r="F97" s="37">
        <f t="shared" si="8"/>
        <v>0.33762446000000002</v>
      </c>
      <c r="G97" s="34">
        <f t="shared" si="4"/>
        <v>3.8192812217194576</v>
      </c>
      <c r="I97" s="28" t="s">
        <v>197</v>
      </c>
      <c r="P97" s="22"/>
      <c r="Q97" s="22"/>
      <c r="S97" s="29"/>
    </row>
    <row r="98" spans="1:19" s="27" customFormat="1" ht="20.100000000000001" customHeight="1">
      <c r="A98" s="46"/>
      <c r="B98" s="34" t="s">
        <v>198</v>
      </c>
      <c r="C98" s="47">
        <v>166.77</v>
      </c>
      <c r="D98" s="48">
        <v>0.51126762000000003</v>
      </c>
      <c r="E98" s="48">
        <v>0</v>
      </c>
      <c r="F98" s="37">
        <f t="shared" si="8"/>
        <v>0.51126762000000003</v>
      </c>
      <c r="G98" s="34">
        <f t="shared" si="4"/>
        <v>0.30657049829105953</v>
      </c>
      <c r="I98" s="28" t="s">
        <v>199</v>
      </c>
      <c r="P98" s="22"/>
      <c r="Q98" s="22"/>
      <c r="S98" s="29"/>
    </row>
    <row r="99" spans="1:19" s="27" customFormat="1" ht="20.100000000000001" customHeight="1">
      <c r="A99" s="46"/>
      <c r="B99" s="34" t="s">
        <v>200</v>
      </c>
      <c r="C99" s="47">
        <v>101.81</v>
      </c>
      <c r="D99" s="48">
        <v>15.315672659999997</v>
      </c>
      <c r="E99" s="48">
        <v>0</v>
      </c>
      <c r="F99" s="37">
        <f t="shared" si="8"/>
        <v>15.315672659999997</v>
      </c>
      <c r="G99" s="34">
        <f t="shared" si="4"/>
        <v>15.043387348983398</v>
      </c>
      <c r="I99" s="28" t="s">
        <v>201</v>
      </c>
      <c r="P99" s="22"/>
      <c r="Q99" s="22"/>
      <c r="S99" s="29"/>
    </row>
    <row r="100" spans="1:19" s="27" customFormat="1" ht="20.100000000000001" customHeight="1">
      <c r="A100" s="46"/>
      <c r="B100" s="34" t="s">
        <v>202</v>
      </c>
      <c r="C100" s="47">
        <v>12161.97</v>
      </c>
      <c r="D100" s="48">
        <v>367.86244637999994</v>
      </c>
      <c r="E100" s="48">
        <v>0</v>
      </c>
      <c r="F100" s="37">
        <f t="shared" si="8"/>
        <v>367.86244637999994</v>
      </c>
      <c r="G100" s="34">
        <f t="shared" si="4"/>
        <v>3.0246945715208962</v>
      </c>
      <c r="I100" s="28" t="s">
        <v>203</v>
      </c>
      <c r="P100" s="22"/>
      <c r="Q100" s="22"/>
      <c r="S100" s="29"/>
    </row>
    <row r="101" spans="1:19" s="27" customFormat="1" ht="20.100000000000001" customHeight="1">
      <c r="A101" s="46"/>
      <c r="B101" s="38" t="s">
        <v>204</v>
      </c>
      <c r="C101" s="47">
        <v>32.54</v>
      </c>
      <c r="D101" s="48">
        <v>0.82735226000000006</v>
      </c>
      <c r="E101" s="48">
        <v>0</v>
      </c>
      <c r="F101" s="37">
        <f t="shared" si="8"/>
        <v>0.82735226000000006</v>
      </c>
      <c r="G101" s="34">
        <f t="shared" si="4"/>
        <v>2.5425699446834664</v>
      </c>
      <c r="I101" s="28" t="s">
        <v>205</v>
      </c>
      <c r="P101" s="22"/>
      <c r="Q101" s="22"/>
      <c r="S101" s="29"/>
    </row>
    <row r="102" spans="1:19" s="27" customFormat="1" ht="20.100000000000001" customHeight="1">
      <c r="A102" s="46"/>
      <c r="B102" s="34" t="s">
        <v>206</v>
      </c>
      <c r="C102" s="47">
        <v>94.93</v>
      </c>
      <c r="D102" s="48">
        <v>2.9865470100000002</v>
      </c>
      <c r="E102" s="48">
        <v>0</v>
      </c>
      <c r="F102" s="37">
        <f t="shared" si="8"/>
        <v>2.9865470100000002</v>
      </c>
      <c r="G102" s="34">
        <f t="shared" si="4"/>
        <v>3.1460518381965659</v>
      </c>
      <c r="I102" s="28" t="s">
        <v>207</v>
      </c>
      <c r="P102" s="22"/>
      <c r="Q102" s="22"/>
      <c r="S102" s="29"/>
    </row>
    <row r="103" spans="1:19" s="27" customFormat="1" ht="20.100000000000001" customHeight="1">
      <c r="A103" s="46"/>
      <c r="B103" s="34" t="s">
        <v>208</v>
      </c>
      <c r="C103" s="47">
        <v>5244.22</v>
      </c>
      <c r="D103" s="48">
        <v>105.29808222000001</v>
      </c>
      <c r="E103" s="48">
        <v>0</v>
      </c>
      <c r="F103" s="37">
        <f t="shared" si="8"/>
        <v>105.29808222000001</v>
      </c>
      <c r="G103" s="34">
        <f t="shared" si="4"/>
        <v>2.0078883460266734</v>
      </c>
      <c r="I103" s="28" t="s">
        <v>209</v>
      </c>
      <c r="P103" s="22"/>
      <c r="Q103" s="22"/>
      <c r="S103" s="29"/>
    </row>
    <row r="104" spans="1:19" s="27" customFormat="1" ht="20.100000000000001" customHeight="1">
      <c r="A104" s="46"/>
      <c r="B104" s="34" t="s">
        <v>210</v>
      </c>
      <c r="C104" s="47">
        <v>29134.13</v>
      </c>
      <c r="D104" s="48">
        <v>660.76865131</v>
      </c>
      <c r="E104" s="48">
        <v>36.617054373636371</v>
      </c>
      <c r="F104" s="37">
        <f t="shared" si="8"/>
        <v>697.38570568363639</v>
      </c>
      <c r="G104" s="34">
        <f t="shared" si="4"/>
        <v>2.3937069879335211</v>
      </c>
      <c r="I104" s="28" t="s">
        <v>211</v>
      </c>
      <c r="P104" s="22"/>
      <c r="Q104" s="22"/>
      <c r="S104" s="29"/>
    </row>
    <row r="105" spans="1:19" s="27" customFormat="1" ht="20.100000000000001" customHeight="1">
      <c r="A105" s="46"/>
      <c r="B105" s="34" t="s">
        <v>212</v>
      </c>
      <c r="C105" s="47">
        <v>273.52</v>
      </c>
      <c r="D105" s="48">
        <v>7.2749595299999994</v>
      </c>
      <c r="E105" s="48">
        <v>0</v>
      </c>
      <c r="F105" s="37">
        <f t="shared" si="8"/>
        <v>7.2749595299999994</v>
      </c>
      <c r="G105" s="34">
        <f t="shared" si="4"/>
        <v>2.6597541422930684</v>
      </c>
      <c r="I105" s="28" t="s">
        <v>213</v>
      </c>
      <c r="P105" s="22"/>
      <c r="Q105" s="22"/>
      <c r="S105" s="29"/>
    </row>
    <row r="106" spans="1:19" s="27" customFormat="1" ht="20.100000000000001" customHeight="1">
      <c r="A106" s="46"/>
      <c r="B106" s="34" t="s">
        <v>214</v>
      </c>
      <c r="C106" s="47">
        <v>1822.27</v>
      </c>
      <c r="D106" s="48">
        <v>48.864482049999992</v>
      </c>
      <c r="E106" s="48">
        <v>4.6345688999999997</v>
      </c>
      <c r="F106" s="37">
        <f t="shared" si="8"/>
        <v>53.49905094999999</v>
      </c>
      <c r="G106" s="34">
        <f t="shared" si="4"/>
        <v>2.9358465512794476</v>
      </c>
      <c r="I106" s="28" t="s">
        <v>215</v>
      </c>
      <c r="P106" s="22"/>
      <c r="Q106" s="22"/>
      <c r="S106" s="29"/>
    </row>
    <row r="107" spans="1:19" s="27" customFormat="1" ht="20.100000000000001" customHeight="1">
      <c r="A107" s="46"/>
      <c r="B107" s="34" t="s">
        <v>216</v>
      </c>
      <c r="C107" s="47">
        <v>1824.49</v>
      </c>
      <c r="D107" s="48">
        <v>31.464749229999999</v>
      </c>
      <c r="E107" s="48">
        <v>0</v>
      </c>
      <c r="F107" s="37">
        <f t="shared" si="8"/>
        <v>31.464749229999999</v>
      </c>
      <c r="G107" s="34">
        <f t="shared" si="4"/>
        <v>1.7245777850248563</v>
      </c>
      <c r="I107" s="28" t="s">
        <v>217</v>
      </c>
      <c r="P107" s="22"/>
      <c r="Q107" s="22"/>
      <c r="S107" s="29"/>
    </row>
    <row r="108" spans="1:19" s="27" customFormat="1" ht="20.100000000000001" customHeight="1">
      <c r="A108" s="46"/>
      <c r="B108" s="34" t="s">
        <v>218</v>
      </c>
      <c r="C108" s="47">
        <v>1252.58</v>
      </c>
      <c r="D108" s="48">
        <v>26.185757029999998</v>
      </c>
      <c r="E108" s="48">
        <v>0</v>
      </c>
      <c r="F108" s="37">
        <f t="shared" si="8"/>
        <v>26.185757029999998</v>
      </c>
      <c r="G108" s="34">
        <f t="shared" si="4"/>
        <v>2.0905456761244787</v>
      </c>
      <c r="I108" s="28" t="s">
        <v>219</v>
      </c>
      <c r="P108" s="22"/>
      <c r="Q108" s="22"/>
      <c r="S108" s="29"/>
    </row>
    <row r="109" spans="1:19" s="27" customFormat="1" ht="20.100000000000001" customHeight="1">
      <c r="A109" s="46"/>
      <c r="B109" s="34" t="s">
        <v>220</v>
      </c>
      <c r="C109" s="47">
        <v>132.37</v>
      </c>
      <c r="D109" s="48">
        <v>3.2891035799999999</v>
      </c>
      <c r="E109" s="48">
        <v>0</v>
      </c>
      <c r="F109" s="37">
        <f t="shared" si="8"/>
        <v>3.2891035799999999</v>
      </c>
      <c r="G109" s="34">
        <f t="shared" si="4"/>
        <v>2.4847802221047064</v>
      </c>
      <c r="I109" s="28" t="s">
        <v>221</v>
      </c>
      <c r="P109" s="22"/>
      <c r="Q109" s="22"/>
      <c r="S109" s="29"/>
    </row>
    <row r="110" spans="1:19" s="27" customFormat="1" ht="20.100000000000001" customHeight="1">
      <c r="A110" s="46"/>
      <c r="B110" s="34" t="s">
        <v>222</v>
      </c>
      <c r="C110" s="47">
        <v>211.89</v>
      </c>
      <c r="D110" s="48">
        <v>2.83552523</v>
      </c>
      <c r="E110" s="48">
        <v>0</v>
      </c>
      <c r="F110" s="37">
        <f t="shared" si="8"/>
        <v>2.83552523</v>
      </c>
      <c r="G110" s="34">
        <f t="shared" si="4"/>
        <v>1.3382062532446082</v>
      </c>
      <c r="I110" s="28" t="s">
        <v>223</v>
      </c>
      <c r="P110" s="22"/>
      <c r="Q110" s="22"/>
      <c r="S110" s="29"/>
    </row>
    <row r="111" spans="1:19" s="27" customFormat="1" ht="20.100000000000001" customHeight="1">
      <c r="A111" s="46"/>
      <c r="B111" s="34" t="s">
        <v>224</v>
      </c>
      <c r="C111" s="47">
        <v>132.56</v>
      </c>
      <c r="D111" s="48">
        <v>4.9839223700000002</v>
      </c>
      <c r="E111" s="48">
        <v>0</v>
      </c>
      <c r="F111" s="37">
        <f t="shared" si="8"/>
        <v>4.9839223700000002</v>
      </c>
      <c r="G111" s="34">
        <f t="shared" si="4"/>
        <v>3.7597483177429085</v>
      </c>
      <c r="I111" s="28" t="s">
        <v>225</v>
      </c>
      <c r="P111" s="22"/>
      <c r="Q111" s="22"/>
      <c r="S111" s="29"/>
    </row>
    <row r="112" spans="1:19" s="27" customFormat="1" ht="20.100000000000001" customHeight="1">
      <c r="A112" s="46"/>
      <c r="B112" s="34" t="s">
        <v>226</v>
      </c>
      <c r="C112" s="47">
        <v>494.12</v>
      </c>
      <c r="D112" s="48">
        <v>16.637651030000001</v>
      </c>
      <c r="E112" s="48">
        <v>0</v>
      </c>
      <c r="F112" s="37">
        <f t="shared" si="8"/>
        <v>16.637651030000001</v>
      </c>
      <c r="G112" s="34">
        <f t="shared" si="4"/>
        <v>3.3671276268922532</v>
      </c>
      <c r="I112" s="28" t="s">
        <v>227</v>
      </c>
      <c r="P112" s="53"/>
      <c r="Q112" s="22"/>
      <c r="S112" s="29"/>
    </row>
    <row r="113" spans="1:19" s="27" customFormat="1" ht="20.100000000000001" customHeight="1">
      <c r="A113" s="46"/>
      <c r="B113" s="34" t="s">
        <v>228</v>
      </c>
      <c r="C113" s="47">
        <v>456.37</v>
      </c>
      <c r="D113" s="48">
        <v>8.3036242319999989</v>
      </c>
      <c r="E113" s="48">
        <v>0.68045421654545435</v>
      </c>
      <c r="F113" s="37">
        <f t="shared" si="8"/>
        <v>8.9840784485454535</v>
      </c>
      <c r="G113" s="34">
        <f t="shared" si="4"/>
        <v>1.9685953170772517</v>
      </c>
      <c r="I113" s="28" t="s">
        <v>229</v>
      </c>
      <c r="P113" s="22"/>
      <c r="Q113" s="22"/>
      <c r="S113" s="29"/>
    </row>
    <row r="114" spans="1:19" s="27" customFormat="1" ht="20.100000000000001" customHeight="1">
      <c r="A114" s="46"/>
      <c r="B114" s="34" t="s">
        <v>230</v>
      </c>
      <c r="C114" s="47">
        <v>51.21</v>
      </c>
      <c r="D114" s="48">
        <v>1.67014967</v>
      </c>
      <c r="E114" s="48">
        <v>0</v>
      </c>
      <c r="F114" s="37">
        <f t="shared" si="8"/>
        <v>1.67014967</v>
      </c>
      <c r="G114" s="34">
        <f t="shared" si="4"/>
        <v>3.2613740870923649</v>
      </c>
      <c r="I114" s="28" t="s">
        <v>231</v>
      </c>
      <c r="P114" s="53"/>
      <c r="Q114" s="22"/>
      <c r="S114" s="29"/>
    </row>
    <row r="115" spans="1:19" s="27" customFormat="1" ht="20.100000000000001" customHeight="1">
      <c r="A115" s="46"/>
      <c r="B115" s="34" t="s">
        <v>232</v>
      </c>
      <c r="C115" s="47">
        <v>338.25</v>
      </c>
      <c r="D115" s="48">
        <v>10.786103050000001</v>
      </c>
      <c r="E115" s="48">
        <v>0</v>
      </c>
      <c r="F115" s="37">
        <f t="shared" si="8"/>
        <v>10.786103050000001</v>
      </c>
      <c r="G115" s="34">
        <f t="shared" si="4"/>
        <v>3.1887961714708064</v>
      </c>
      <c r="I115" s="28" t="s">
        <v>233</v>
      </c>
      <c r="P115" s="22"/>
      <c r="Q115" s="22"/>
      <c r="S115" s="29"/>
    </row>
    <row r="116" spans="1:19" s="27" customFormat="1" ht="20.100000000000001" customHeight="1">
      <c r="A116" s="46"/>
      <c r="B116" s="34" t="s">
        <v>234</v>
      </c>
      <c r="C116" s="47">
        <v>144.88</v>
      </c>
      <c r="D116" s="48">
        <v>5.2259228799999997</v>
      </c>
      <c r="E116" s="48">
        <v>0</v>
      </c>
      <c r="F116" s="37">
        <f t="shared" si="8"/>
        <v>5.2259228799999997</v>
      </c>
      <c r="G116" s="34">
        <f t="shared" ref="G116:G179" si="9">F116/C116*100</f>
        <v>3.60706990612921</v>
      </c>
      <c r="I116" s="28" t="s">
        <v>235</v>
      </c>
      <c r="P116" s="22"/>
      <c r="Q116" s="22"/>
      <c r="S116" s="29"/>
    </row>
    <row r="117" spans="1:19" s="27" customFormat="1" ht="20.100000000000001" customHeight="1">
      <c r="A117" s="46"/>
      <c r="B117" s="34" t="s">
        <v>236</v>
      </c>
      <c r="C117" s="47">
        <v>108.96</v>
      </c>
      <c r="D117" s="48">
        <v>5.472754619999999</v>
      </c>
      <c r="E117" s="48">
        <v>0</v>
      </c>
      <c r="F117" s="37">
        <f t="shared" si="8"/>
        <v>5.472754619999999</v>
      </c>
      <c r="G117" s="34">
        <f t="shared" si="9"/>
        <v>5.0227189977973561</v>
      </c>
      <c r="I117" s="28" t="s">
        <v>237</v>
      </c>
      <c r="P117" s="22"/>
      <c r="Q117" s="22"/>
      <c r="S117" s="29"/>
    </row>
    <row r="118" spans="1:19" s="27" customFormat="1" ht="20.100000000000001" customHeight="1">
      <c r="A118" s="46"/>
      <c r="B118" s="34" t="s">
        <v>238</v>
      </c>
      <c r="C118" s="47">
        <v>39</v>
      </c>
      <c r="D118" s="48">
        <v>1.0159523399999999</v>
      </c>
      <c r="E118" s="48">
        <v>0</v>
      </c>
      <c r="F118" s="37">
        <f t="shared" si="8"/>
        <v>1.0159523399999999</v>
      </c>
      <c r="G118" s="34">
        <f t="shared" si="9"/>
        <v>2.6050059999999995</v>
      </c>
      <c r="I118" s="28" t="s">
        <v>239</v>
      </c>
      <c r="P118" s="22"/>
      <c r="Q118" s="22"/>
      <c r="S118" s="29"/>
    </row>
    <row r="119" spans="1:19" s="27" customFormat="1" ht="20.100000000000001" customHeight="1">
      <c r="A119" s="46"/>
      <c r="B119" s="34" t="s">
        <v>240</v>
      </c>
      <c r="C119" s="47">
        <v>720.59</v>
      </c>
      <c r="D119" s="48">
        <v>17.992922549999999</v>
      </c>
      <c r="E119" s="48">
        <v>0.33096272999999998</v>
      </c>
      <c r="F119" s="37">
        <f t="shared" si="8"/>
        <v>18.323885279999999</v>
      </c>
      <c r="G119" s="34">
        <f t="shared" si="9"/>
        <v>2.5429003011421192</v>
      </c>
      <c r="I119" s="28" t="s">
        <v>241</v>
      </c>
      <c r="P119" s="22"/>
      <c r="Q119" s="22"/>
      <c r="S119" s="29"/>
    </row>
    <row r="120" spans="1:19" s="27" customFormat="1" ht="20.100000000000001" customHeight="1">
      <c r="A120" s="24" t="s">
        <v>242</v>
      </c>
      <c r="B120" s="25" t="s">
        <v>243</v>
      </c>
      <c r="C120" s="35">
        <f>SUM(C121:C159)</f>
        <v>26593.639999999996</v>
      </c>
      <c r="D120" s="35">
        <f>SUM(D121:D159)</f>
        <v>511.20847062999991</v>
      </c>
      <c r="E120" s="35">
        <f>SUM(E121:E159)</f>
        <v>229.63364802000004</v>
      </c>
      <c r="F120" s="26">
        <f>SUM(F121:F159)</f>
        <v>740.8421186500002</v>
      </c>
      <c r="G120" s="17">
        <f t="shared" si="9"/>
        <v>2.7857868221499587</v>
      </c>
      <c r="I120" s="28"/>
      <c r="P120" s="22"/>
      <c r="Q120" s="22"/>
      <c r="S120" s="29"/>
    </row>
    <row r="121" spans="1:19" s="27" customFormat="1" ht="20.100000000000001" customHeight="1">
      <c r="A121" s="46"/>
      <c r="B121" s="34" t="s">
        <v>244</v>
      </c>
      <c r="C121" s="47">
        <v>5455.08</v>
      </c>
      <c r="D121" s="48">
        <v>63.849779329999997</v>
      </c>
      <c r="E121" s="48">
        <v>24.106238370000003</v>
      </c>
      <c r="F121" s="37">
        <f t="shared" ref="F121:F159" si="10">SUM(D121:E121)</f>
        <v>87.956017700000004</v>
      </c>
      <c r="G121" s="34">
        <f t="shared" si="9"/>
        <v>1.6123689790067242</v>
      </c>
      <c r="I121" s="28" t="s">
        <v>245</v>
      </c>
      <c r="P121" s="22"/>
      <c r="Q121" s="22"/>
      <c r="S121" s="29"/>
    </row>
    <row r="122" spans="1:19" s="27" customFormat="1" ht="20.100000000000001" customHeight="1">
      <c r="A122" s="46"/>
      <c r="B122" s="34" t="s">
        <v>246</v>
      </c>
      <c r="C122" s="47">
        <v>46.19</v>
      </c>
      <c r="D122" s="48">
        <v>1.3740708799999999</v>
      </c>
      <c r="E122" s="48">
        <v>0.47395761000000008</v>
      </c>
      <c r="F122" s="37">
        <f t="shared" si="10"/>
        <v>1.8480284899999999</v>
      </c>
      <c r="G122" s="34">
        <f t="shared" si="9"/>
        <v>4.0009276683264776</v>
      </c>
      <c r="I122" s="28" t="s">
        <v>247</v>
      </c>
      <c r="P122" s="22"/>
      <c r="Q122" s="22"/>
      <c r="S122" s="29"/>
    </row>
    <row r="123" spans="1:19" s="27" customFormat="1" ht="20.100000000000001" customHeight="1">
      <c r="A123" s="46"/>
      <c r="B123" s="34" t="s">
        <v>248</v>
      </c>
      <c r="C123" s="47">
        <v>62.43</v>
      </c>
      <c r="D123" s="48">
        <v>1.4886470600000001</v>
      </c>
      <c r="E123" s="48">
        <v>0.59426630000000025</v>
      </c>
      <c r="F123" s="37">
        <f t="shared" si="10"/>
        <v>2.0829133600000005</v>
      </c>
      <c r="G123" s="34">
        <f t="shared" si="9"/>
        <v>3.3363981419189503</v>
      </c>
      <c r="I123" s="28" t="s">
        <v>249</v>
      </c>
      <c r="P123" s="22"/>
      <c r="Q123" s="22"/>
      <c r="S123" s="29"/>
    </row>
    <row r="124" spans="1:19" s="27" customFormat="1" ht="20.100000000000001" customHeight="1">
      <c r="A124" s="46"/>
      <c r="B124" s="34" t="s">
        <v>250</v>
      </c>
      <c r="C124" s="47">
        <v>36.369999999999997</v>
      </c>
      <c r="D124" s="48">
        <v>1.0357885500000001</v>
      </c>
      <c r="E124" s="48">
        <v>0.35561425000000013</v>
      </c>
      <c r="F124" s="37">
        <f t="shared" si="10"/>
        <v>1.3914028000000003</v>
      </c>
      <c r="G124" s="34">
        <f t="shared" si="9"/>
        <v>3.8256882045642024</v>
      </c>
      <c r="I124" s="28" t="s">
        <v>251</v>
      </c>
      <c r="P124" s="22"/>
      <c r="Q124" s="22"/>
      <c r="S124" s="29"/>
    </row>
    <row r="125" spans="1:19" s="27" customFormat="1" ht="20.100000000000001" customHeight="1">
      <c r="A125" s="46"/>
      <c r="B125" s="34" t="s">
        <v>252</v>
      </c>
      <c r="C125" s="47">
        <v>88.81</v>
      </c>
      <c r="D125" s="48">
        <v>2.2736957599999998</v>
      </c>
      <c r="E125" s="48">
        <v>0.82604850999999913</v>
      </c>
      <c r="F125" s="37">
        <f t="shared" si="10"/>
        <v>3.0997442699999991</v>
      </c>
      <c r="G125" s="34">
        <f t="shared" si="9"/>
        <v>3.4903099538340268</v>
      </c>
      <c r="I125" s="28" t="s">
        <v>253</v>
      </c>
      <c r="P125" s="22"/>
      <c r="Q125" s="22"/>
      <c r="S125" s="29"/>
    </row>
    <row r="126" spans="1:19" s="27" customFormat="1" ht="20.100000000000001" customHeight="1">
      <c r="A126" s="46"/>
      <c r="B126" s="34" t="s">
        <v>254</v>
      </c>
      <c r="C126" s="47">
        <v>101.92</v>
      </c>
      <c r="D126" s="48">
        <v>3.0331424300000003</v>
      </c>
      <c r="E126" s="48">
        <v>0.25374142000000005</v>
      </c>
      <c r="F126" s="37">
        <f t="shared" si="10"/>
        <v>3.2868838500000002</v>
      </c>
      <c r="G126" s="34">
        <f t="shared" si="9"/>
        <v>3.2249645310047099</v>
      </c>
      <c r="I126" s="28" t="s">
        <v>255</v>
      </c>
      <c r="P126" s="22"/>
      <c r="Q126" s="22"/>
      <c r="S126" s="29"/>
    </row>
    <row r="127" spans="1:19" s="27" customFormat="1" ht="20.100000000000001" customHeight="1">
      <c r="A127" s="46"/>
      <c r="B127" s="34" t="s">
        <v>256</v>
      </c>
      <c r="C127" s="47">
        <v>791.24</v>
      </c>
      <c r="D127" s="48">
        <v>17.056986070000001</v>
      </c>
      <c r="E127" s="48">
        <v>8.4414322300000038</v>
      </c>
      <c r="F127" s="37">
        <f t="shared" si="10"/>
        <v>25.498418300000004</v>
      </c>
      <c r="G127" s="34">
        <f t="shared" si="9"/>
        <v>3.2225896441029271</v>
      </c>
      <c r="I127" s="28" t="s">
        <v>257</v>
      </c>
      <c r="P127" s="22"/>
      <c r="Q127" s="22"/>
      <c r="S127" s="29"/>
    </row>
    <row r="128" spans="1:19" s="27" customFormat="1" ht="20.100000000000001" customHeight="1">
      <c r="A128" s="46"/>
      <c r="B128" s="34" t="s">
        <v>258</v>
      </c>
      <c r="C128" s="47">
        <v>152.79</v>
      </c>
      <c r="D128" s="48">
        <v>3.8094428799999998</v>
      </c>
      <c r="E128" s="48">
        <v>1.62825525</v>
      </c>
      <c r="F128" s="37">
        <f t="shared" si="10"/>
        <v>5.4376981299999994</v>
      </c>
      <c r="G128" s="34">
        <f t="shared" si="9"/>
        <v>3.5589358793114729</v>
      </c>
      <c r="I128" s="28" t="s">
        <v>259</v>
      </c>
      <c r="P128" s="22"/>
      <c r="Q128" s="22"/>
      <c r="S128" s="29"/>
    </row>
    <row r="129" spans="1:19" s="27" customFormat="1" ht="20.100000000000001" customHeight="1">
      <c r="A129" s="46"/>
      <c r="B129" s="34" t="s">
        <v>260</v>
      </c>
      <c r="C129" s="47">
        <v>18.850000000000001</v>
      </c>
      <c r="D129" s="48">
        <v>0.57796840000000005</v>
      </c>
      <c r="E129" s="48">
        <v>0.15444756000000007</v>
      </c>
      <c r="F129" s="37">
        <f t="shared" si="10"/>
        <v>0.73241596000000009</v>
      </c>
      <c r="G129" s="34">
        <f t="shared" si="9"/>
        <v>3.8854958090185678</v>
      </c>
      <c r="I129" s="28" t="s">
        <v>261</v>
      </c>
      <c r="P129" s="22"/>
      <c r="Q129" s="22"/>
      <c r="S129" s="29"/>
    </row>
    <row r="130" spans="1:19" s="27" customFormat="1" ht="20.100000000000001" customHeight="1">
      <c r="A130" s="46"/>
      <c r="B130" s="34" t="s">
        <v>262</v>
      </c>
      <c r="C130" s="47">
        <v>47.24</v>
      </c>
      <c r="D130" s="48">
        <v>1.1001230099999999</v>
      </c>
      <c r="E130" s="48">
        <v>0.38943846999999998</v>
      </c>
      <c r="F130" s="37">
        <f t="shared" si="10"/>
        <v>1.4895614799999999</v>
      </c>
      <c r="G130" s="34">
        <f t="shared" si="9"/>
        <v>3.1531784081287038</v>
      </c>
      <c r="I130" s="28" t="s">
        <v>263</v>
      </c>
      <c r="P130" s="22"/>
      <c r="Q130" s="22"/>
      <c r="S130" s="29"/>
    </row>
    <row r="131" spans="1:19" s="27" customFormat="1" ht="20.100000000000001" customHeight="1">
      <c r="A131" s="46"/>
      <c r="B131" s="34" t="s">
        <v>264</v>
      </c>
      <c r="C131" s="47">
        <v>662.98</v>
      </c>
      <c r="D131" s="48">
        <v>16.463935929999998</v>
      </c>
      <c r="E131" s="48">
        <v>6.328835020000005</v>
      </c>
      <c r="F131" s="37">
        <f t="shared" si="10"/>
        <v>22.792770950000005</v>
      </c>
      <c r="G131" s="34">
        <f t="shared" si="9"/>
        <v>3.4379273809164688</v>
      </c>
      <c r="I131" s="28" t="s">
        <v>265</v>
      </c>
      <c r="P131" s="22"/>
      <c r="Q131" s="22"/>
      <c r="S131" s="29"/>
    </row>
    <row r="132" spans="1:19" s="27" customFormat="1" ht="20.100000000000001" customHeight="1">
      <c r="A132" s="46"/>
      <c r="B132" s="34" t="s">
        <v>266</v>
      </c>
      <c r="C132" s="47">
        <v>31.37</v>
      </c>
      <c r="D132" s="48">
        <v>0.90666385000000005</v>
      </c>
      <c r="E132" s="48">
        <v>0.13089357000000001</v>
      </c>
      <c r="F132" s="37">
        <f t="shared" si="10"/>
        <v>1.0375574200000002</v>
      </c>
      <c r="G132" s="34">
        <f t="shared" si="9"/>
        <v>3.3074830092445016</v>
      </c>
      <c r="I132" s="28" t="s">
        <v>267</v>
      </c>
      <c r="P132" s="22"/>
      <c r="Q132" s="22"/>
      <c r="S132" s="29"/>
    </row>
    <row r="133" spans="1:19" s="27" customFormat="1" ht="20.100000000000001" customHeight="1">
      <c r="A133" s="46"/>
      <c r="B133" s="34" t="s">
        <v>268</v>
      </c>
      <c r="C133" s="47">
        <v>666.24</v>
      </c>
      <c r="D133" s="48">
        <v>14.034546629999999</v>
      </c>
      <c r="E133" s="48">
        <v>5.2733096699999997</v>
      </c>
      <c r="F133" s="37">
        <f t="shared" si="10"/>
        <v>19.307856299999997</v>
      </c>
      <c r="G133" s="34">
        <f t="shared" si="9"/>
        <v>2.8980331862391928</v>
      </c>
      <c r="I133" s="28" t="s">
        <v>269</v>
      </c>
      <c r="P133" s="22"/>
      <c r="Q133" s="22"/>
      <c r="S133" s="29"/>
    </row>
    <row r="134" spans="1:19" s="27" customFormat="1" ht="20.100000000000001" customHeight="1">
      <c r="A134" s="46"/>
      <c r="B134" s="34" t="s">
        <v>270</v>
      </c>
      <c r="C134" s="47">
        <v>29.38</v>
      </c>
      <c r="D134" s="48">
        <v>0.87531446000000002</v>
      </c>
      <c r="E134" s="48">
        <v>5.5147059999999998E-2</v>
      </c>
      <c r="F134" s="37">
        <f t="shared" si="10"/>
        <v>0.93046152000000004</v>
      </c>
      <c r="G134" s="34">
        <f t="shared" si="9"/>
        <v>3.1669895166780129</v>
      </c>
      <c r="I134" s="28" t="s">
        <v>271</v>
      </c>
      <c r="P134" s="22"/>
      <c r="Q134" s="22"/>
      <c r="S134" s="29"/>
    </row>
    <row r="135" spans="1:19" s="27" customFormat="1" ht="20.100000000000001" customHeight="1">
      <c r="A135" s="46"/>
      <c r="B135" s="34" t="s">
        <v>272</v>
      </c>
      <c r="C135" s="47">
        <v>511.42</v>
      </c>
      <c r="D135" s="48">
        <v>9.9033446200000004</v>
      </c>
      <c r="E135" s="48">
        <v>4.6603243500000016</v>
      </c>
      <c r="F135" s="37">
        <f t="shared" si="10"/>
        <v>14.563668970000002</v>
      </c>
      <c r="G135" s="34">
        <f t="shared" si="9"/>
        <v>2.8476924973602911</v>
      </c>
      <c r="I135" s="28" t="s">
        <v>273</v>
      </c>
      <c r="P135" s="22"/>
      <c r="Q135" s="22"/>
      <c r="S135" s="29"/>
    </row>
    <row r="136" spans="1:19" s="27" customFormat="1" ht="20.100000000000001" customHeight="1">
      <c r="A136" s="46"/>
      <c r="B136" s="34" t="s">
        <v>274</v>
      </c>
      <c r="C136" s="47">
        <v>880.98</v>
      </c>
      <c r="D136" s="48">
        <v>18.260602739999999</v>
      </c>
      <c r="E136" s="48">
        <v>8.9120780899999961</v>
      </c>
      <c r="F136" s="37">
        <f t="shared" si="10"/>
        <v>27.172680829999997</v>
      </c>
      <c r="G136" s="34">
        <f t="shared" si="9"/>
        <v>3.0843697734341298</v>
      </c>
      <c r="I136" s="28" t="s">
        <v>275</v>
      </c>
      <c r="P136" s="22"/>
      <c r="Q136" s="22"/>
      <c r="S136" s="29"/>
    </row>
    <row r="137" spans="1:19" s="27" customFormat="1" ht="20.100000000000001" customHeight="1">
      <c r="A137" s="46"/>
      <c r="B137" s="34" t="s">
        <v>276</v>
      </c>
      <c r="C137" s="47">
        <v>281.45999999999998</v>
      </c>
      <c r="D137" s="48">
        <v>5.8807464200000004</v>
      </c>
      <c r="E137" s="48">
        <v>2.7494023200000002</v>
      </c>
      <c r="F137" s="37">
        <f t="shared" si="10"/>
        <v>8.630148740000001</v>
      </c>
      <c r="G137" s="34">
        <f t="shared" si="9"/>
        <v>3.0662078945498479</v>
      </c>
      <c r="I137" s="28" t="s">
        <v>277</v>
      </c>
      <c r="P137" s="22"/>
      <c r="Q137" s="22"/>
      <c r="S137" s="29"/>
    </row>
    <row r="138" spans="1:19" s="27" customFormat="1" ht="20.100000000000001" customHeight="1">
      <c r="A138" s="46"/>
      <c r="B138" s="34" t="s">
        <v>278</v>
      </c>
      <c r="C138" s="47">
        <v>672.16</v>
      </c>
      <c r="D138" s="48">
        <v>13.77059599</v>
      </c>
      <c r="E138" s="48">
        <v>4.9695689399999958</v>
      </c>
      <c r="F138" s="37">
        <f t="shared" si="10"/>
        <v>18.740164929999995</v>
      </c>
      <c r="G138" s="34">
        <f t="shared" si="9"/>
        <v>2.7880511976315159</v>
      </c>
      <c r="I138" s="28" t="s">
        <v>279</v>
      </c>
      <c r="P138" s="22"/>
      <c r="Q138" s="22"/>
      <c r="S138" s="29"/>
    </row>
    <row r="139" spans="1:19" s="27" customFormat="1" ht="20.100000000000001" customHeight="1">
      <c r="A139" s="46"/>
      <c r="B139" s="34" t="s">
        <v>280</v>
      </c>
      <c r="C139" s="47">
        <v>970.25</v>
      </c>
      <c r="D139" s="48">
        <v>20.431558219999999</v>
      </c>
      <c r="E139" s="48">
        <v>10.18830316</v>
      </c>
      <c r="F139" s="37">
        <f t="shared" si="10"/>
        <v>30.61986138</v>
      </c>
      <c r="G139" s="34">
        <f t="shared" si="9"/>
        <v>3.1558733707807263</v>
      </c>
      <c r="I139" s="28" t="s">
        <v>281</v>
      </c>
      <c r="P139" s="22"/>
      <c r="Q139" s="22"/>
      <c r="S139" s="29"/>
    </row>
    <row r="140" spans="1:19" s="27" customFormat="1" ht="20.100000000000001" customHeight="1">
      <c r="A140" s="46"/>
      <c r="B140" s="34" t="s">
        <v>282</v>
      </c>
      <c r="C140" s="47">
        <v>777.7</v>
      </c>
      <c r="D140" s="48">
        <v>15.71551273</v>
      </c>
      <c r="E140" s="48">
        <v>7.6212036800000016</v>
      </c>
      <c r="F140" s="37">
        <f t="shared" si="10"/>
        <v>23.336716410000001</v>
      </c>
      <c r="G140" s="34">
        <f t="shared" si="9"/>
        <v>3.0007350405040505</v>
      </c>
      <c r="I140" s="28" t="s">
        <v>283</v>
      </c>
      <c r="P140" s="22"/>
      <c r="Q140" s="22"/>
      <c r="S140" s="29"/>
    </row>
    <row r="141" spans="1:19" s="27" customFormat="1" ht="20.100000000000001" customHeight="1">
      <c r="A141" s="46"/>
      <c r="B141" s="34" t="s">
        <v>284</v>
      </c>
      <c r="C141" s="47">
        <v>2341.06</v>
      </c>
      <c r="D141" s="48">
        <v>47.495901080000003</v>
      </c>
      <c r="E141" s="48">
        <v>23.748307690000019</v>
      </c>
      <c r="F141" s="37">
        <f t="shared" si="10"/>
        <v>71.244208770000029</v>
      </c>
      <c r="G141" s="34">
        <f t="shared" si="9"/>
        <v>3.0432457420997339</v>
      </c>
      <c r="I141" s="28" t="s">
        <v>285</v>
      </c>
      <c r="P141" s="22"/>
      <c r="Q141" s="22"/>
      <c r="S141" s="29"/>
    </row>
    <row r="142" spans="1:19" s="27" customFormat="1" ht="20.100000000000001" customHeight="1">
      <c r="A142" s="46"/>
      <c r="B142" s="34" t="s">
        <v>286</v>
      </c>
      <c r="C142" s="47">
        <v>1074.07</v>
      </c>
      <c r="D142" s="48">
        <v>21.525416499999999</v>
      </c>
      <c r="E142" s="48">
        <v>10.636955550000001</v>
      </c>
      <c r="F142" s="37">
        <f t="shared" si="10"/>
        <v>32.162372050000002</v>
      </c>
      <c r="G142" s="34">
        <f t="shared" si="9"/>
        <v>2.9944391008034863</v>
      </c>
      <c r="I142" s="28" t="s">
        <v>287</v>
      </c>
      <c r="P142" s="22"/>
      <c r="Q142" s="22"/>
      <c r="S142" s="29"/>
    </row>
    <row r="143" spans="1:19" s="27" customFormat="1" ht="20.100000000000001" customHeight="1">
      <c r="A143" s="46"/>
      <c r="B143" s="34" t="s">
        <v>288</v>
      </c>
      <c r="C143" s="47">
        <v>539.41999999999996</v>
      </c>
      <c r="D143" s="48">
        <v>11.02399389</v>
      </c>
      <c r="E143" s="48">
        <v>5.3463572499999996</v>
      </c>
      <c r="F143" s="37">
        <f t="shared" si="10"/>
        <v>16.37035114</v>
      </c>
      <c r="G143" s="34">
        <f t="shared" si="9"/>
        <v>3.0348061139742688</v>
      </c>
      <c r="I143" s="28" t="s">
        <v>289</v>
      </c>
      <c r="P143" s="22"/>
      <c r="Q143" s="22"/>
      <c r="S143" s="29"/>
    </row>
    <row r="144" spans="1:19" s="27" customFormat="1" ht="20.100000000000001" customHeight="1">
      <c r="A144" s="46"/>
      <c r="B144" s="34" t="s">
        <v>290</v>
      </c>
      <c r="C144" s="47">
        <v>377.69</v>
      </c>
      <c r="D144" s="48">
        <v>7.8647084200000004</v>
      </c>
      <c r="E144" s="48">
        <v>3.706180719999999</v>
      </c>
      <c r="F144" s="37">
        <f t="shared" si="10"/>
        <v>11.570889139999998</v>
      </c>
      <c r="G144" s="34">
        <f t="shared" si="9"/>
        <v>3.0635942545473798</v>
      </c>
      <c r="I144" s="28" t="s">
        <v>291</v>
      </c>
      <c r="P144" s="22"/>
      <c r="Q144" s="22"/>
      <c r="S144" s="29"/>
    </row>
    <row r="145" spans="1:19" s="27" customFormat="1" ht="20.100000000000001" customHeight="1">
      <c r="A145" s="46"/>
      <c r="B145" s="34" t="s">
        <v>292</v>
      </c>
      <c r="C145" s="47">
        <v>580.51</v>
      </c>
      <c r="D145" s="48">
        <v>12.07512966</v>
      </c>
      <c r="E145" s="48">
        <v>5.9355694800000043</v>
      </c>
      <c r="F145" s="37">
        <f t="shared" si="10"/>
        <v>18.010699140000003</v>
      </c>
      <c r="G145" s="34">
        <f t="shared" si="9"/>
        <v>3.1025648378150255</v>
      </c>
      <c r="I145" s="28" t="s">
        <v>293</v>
      </c>
      <c r="P145" s="22"/>
      <c r="Q145" s="22"/>
      <c r="S145" s="29"/>
    </row>
    <row r="146" spans="1:19" s="27" customFormat="1" ht="20.100000000000001" customHeight="1">
      <c r="A146" s="46"/>
      <c r="B146" s="34" t="s">
        <v>294</v>
      </c>
      <c r="C146" s="47">
        <v>272.60000000000002</v>
      </c>
      <c r="D146" s="48">
        <v>5.8560366599999991</v>
      </c>
      <c r="E146" s="48">
        <v>2.7019214800000007</v>
      </c>
      <c r="F146" s="37">
        <f t="shared" si="10"/>
        <v>8.5579581400000002</v>
      </c>
      <c r="G146" s="34">
        <f t="shared" si="9"/>
        <v>3.1393830300807042</v>
      </c>
      <c r="I146" s="28" t="s">
        <v>295</v>
      </c>
      <c r="P146" s="22"/>
      <c r="Q146" s="22"/>
      <c r="S146" s="29"/>
    </row>
    <row r="147" spans="1:19" s="27" customFormat="1" ht="20.100000000000001" customHeight="1">
      <c r="A147" s="46"/>
      <c r="B147" s="34" t="s">
        <v>296</v>
      </c>
      <c r="C147" s="47">
        <v>388.6</v>
      </c>
      <c r="D147" s="48">
        <v>8.1859166400000003</v>
      </c>
      <c r="E147" s="48">
        <v>3.8973125000000017</v>
      </c>
      <c r="F147" s="37">
        <f t="shared" si="10"/>
        <v>12.083229140000002</v>
      </c>
      <c r="G147" s="34">
        <f t="shared" si="9"/>
        <v>3.1094259238291304</v>
      </c>
      <c r="I147" s="28" t="s">
        <v>297</v>
      </c>
      <c r="P147" s="22"/>
      <c r="Q147" s="22"/>
      <c r="S147" s="29"/>
    </row>
    <row r="148" spans="1:19" s="27" customFormat="1" ht="20.100000000000001" customHeight="1">
      <c r="A148" s="46"/>
      <c r="B148" s="34" t="s">
        <v>298</v>
      </c>
      <c r="C148" s="47">
        <v>720.32</v>
      </c>
      <c r="D148" s="48">
        <v>14.96467956</v>
      </c>
      <c r="E148" s="48">
        <v>7.3720082800000011</v>
      </c>
      <c r="F148" s="37">
        <f t="shared" si="10"/>
        <v>22.336687840000003</v>
      </c>
      <c r="G148" s="34">
        <f t="shared" si="9"/>
        <v>3.100939560195469</v>
      </c>
      <c r="I148" s="28" t="s">
        <v>299</v>
      </c>
      <c r="P148" s="22"/>
      <c r="Q148" s="22"/>
      <c r="S148" s="29"/>
    </row>
    <row r="149" spans="1:19" s="27" customFormat="1" ht="20.100000000000001" customHeight="1">
      <c r="A149" s="46"/>
      <c r="B149" s="34" t="s">
        <v>300</v>
      </c>
      <c r="C149" s="47">
        <v>809.63</v>
      </c>
      <c r="D149" s="48">
        <v>15.824721760000001</v>
      </c>
      <c r="E149" s="48">
        <v>8.1505967900000034</v>
      </c>
      <c r="F149" s="37">
        <f t="shared" si="10"/>
        <v>23.975318550000004</v>
      </c>
      <c r="G149" s="34">
        <f t="shared" si="9"/>
        <v>2.9612685485962729</v>
      </c>
      <c r="I149" s="28" t="s">
        <v>301</v>
      </c>
      <c r="P149" s="22"/>
      <c r="Q149" s="22"/>
      <c r="S149" s="29"/>
    </row>
    <row r="150" spans="1:19" s="27" customFormat="1" ht="20.100000000000001" customHeight="1">
      <c r="A150" s="46"/>
      <c r="B150" s="34" t="s">
        <v>302</v>
      </c>
      <c r="C150" s="47">
        <v>835.95</v>
      </c>
      <c r="D150" s="48">
        <v>16.706129990000001</v>
      </c>
      <c r="E150" s="48">
        <v>8.2531220700000034</v>
      </c>
      <c r="F150" s="37">
        <f t="shared" si="10"/>
        <v>24.959252060000004</v>
      </c>
      <c r="G150" s="34">
        <f t="shared" si="9"/>
        <v>2.9857350391769848</v>
      </c>
      <c r="I150" s="28" t="s">
        <v>303</v>
      </c>
      <c r="P150" s="22"/>
      <c r="Q150" s="22"/>
      <c r="S150" s="29"/>
    </row>
    <row r="151" spans="1:19" s="27" customFormat="1" ht="20.100000000000001" customHeight="1">
      <c r="A151" s="46"/>
      <c r="B151" s="34" t="s">
        <v>304</v>
      </c>
      <c r="C151" s="47">
        <v>33.17</v>
      </c>
      <c r="D151" s="48">
        <v>0.79466107000000008</v>
      </c>
      <c r="E151" s="48">
        <v>0.21624075000000001</v>
      </c>
      <c r="F151" s="37">
        <f t="shared" si="10"/>
        <v>1.0109018200000002</v>
      </c>
      <c r="G151" s="34">
        <f t="shared" si="9"/>
        <v>3.0476388905637628</v>
      </c>
      <c r="I151" s="28" t="s">
        <v>305</v>
      </c>
      <c r="P151" s="22"/>
      <c r="Q151" s="22"/>
      <c r="S151" s="29"/>
    </row>
    <row r="152" spans="1:19" s="27" customFormat="1" ht="20.100000000000001" customHeight="1">
      <c r="A152" s="46"/>
      <c r="B152" s="34" t="s">
        <v>306</v>
      </c>
      <c r="C152" s="47">
        <v>1071.08</v>
      </c>
      <c r="D152" s="48">
        <v>21.582654210000001</v>
      </c>
      <c r="E152" s="48">
        <v>10.562619309999995</v>
      </c>
      <c r="F152" s="37">
        <f t="shared" si="10"/>
        <v>32.145273519999996</v>
      </c>
      <c r="G152" s="34">
        <f t="shared" si="9"/>
        <v>3.0012019195578294</v>
      </c>
      <c r="I152" s="28" t="s">
        <v>307</v>
      </c>
      <c r="P152" s="22"/>
      <c r="Q152" s="22"/>
      <c r="S152" s="29"/>
    </row>
    <row r="153" spans="1:19" s="27" customFormat="1" ht="20.100000000000001" customHeight="1">
      <c r="A153" s="46"/>
      <c r="B153" s="34" t="s">
        <v>308</v>
      </c>
      <c r="C153" s="47">
        <v>112.5</v>
      </c>
      <c r="D153" s="48">
        <v>2.7593618100000001</v>
      </c>
      <c r="E153" s="48">
        <v>0.9429619199999999</v>
      </c>
      <c r="F153" s="37">
        <f t="shared" si="10"/>
        <v>3.7023237299999998</v>
      </c>
      <c r="G153" s="34">
        <f t="shared" si="9"/>
        <v>3.2909544266666666</v>
      </c>
      <c r="I153" s="28" t="s">
        <v>309</v>
      </c>
      <c r="P153" s="22"/>
      <c r="Q153" s="22"/>
      <c r="S153" s="29"/>
    </row>
    <row r="154" spans="1:19" s="27" customFormat="1" ht="20.100000000000001" customHeight="1">
      <c r="A154" s="46"/>
      <c r="B154" s="34" t="s">
        <v>310</v>
      </c>
      <c r="C154" s="47">
        <v>535.58000000000004</v>
      </c>
      <c r="D154" s="48">
        <v>10.773794689999999</v>
      </c>
      <c r="E154" s="48">
        <v>5.2531544599999975</v>
      </c>
      <c r="F154" s="37">
        <f t="shared" si="10"/>
        <v>16.026949149999997</v>
      </c>
      <c r="G154" s="34">
        <f t="shared" si="9"/>
        <v>2.992447281451883</v>
      </c>
      <c r="I154" s="28" t="s">
        <v>311</v>
      </c>
      <c r="P154" s="22"/>
      <c r="Q154" s="22"/>
      <c r="S154" s="29"/>
    </row>
    <row r="155" spans="1:19" s="27" customFormat="1" ht="20.100000000000001" customHeight="1">
      <c r="A155" s="46"/>
      <c r="B155" s="34" t="s">
        <v>312</v>
      </c>
      <c r="C155" s="47">
        <v>1009.72</v>
      </c>
      <c r="D155" s="48">
        <v>20.290001090000001</v>
      </c>
      <c r="E155" s="48">
        <v>9.9405305999999971</v>
      </c>
      <c r="F155" s="37">
        <f t="shared" si="10"/>
        <v>30.230531689999999</v>
      </c>
      <c r="G155" s="34">
        <f t="shared" si="9"/>
        <v>2.9939519559877987</v>
      </c>
      <c r="I155" s="28" t="s">
        <v>313</v>
      </c>
      <c r="P155" s="22"/>
      <c r="Q155" s="22"/>
      <c r="S155" s="29"/>
    </row>
    <row r="156" spans="1:19" s="27" customFormat="1" ht="20.100000000000001" customHeight="1">
      <c r="A156" s="46"/>
      <c r="B156" s="34" t="s">
        <v>314</v>
      </c>
      <c r="C156" s="47">
        <v>639.32000000000005</v>
      </c>
      <c r="D156" s="48">
        <v>13.338336439999999</v>
      </c>
      <c r="E156" s="48">
        <v>6.4878029599999971</v>
      </c>
      <c r="F156" s="37">
        <f t="shared" si="10"/>
        <v>19.826139399999995</v>
      </c>
      <c r="G156" s="34">
        <f t="shared" si="9"/>
        <v>3.1011292310579983</v>
      </c>
      <c r="I156" s="28" t="s">
        <v>315</v>
      </c>
      <c r="P156" s="22"/>
      <c r="Q156" s="22"/>
      <c r="S156" s="29"/>
    </row>
    <row r="157" spans="1:19" s="27" customFormat="1" ht="20.100000000000001" customHeight="1">
      <c r="A157" s="46"/>
      <c r="B157" s="34" t="s">
        <v>316</v>
      </c>
      <c r="C157" s="47">
        <v>1063.6300000000001</v>
      </c>
      <c r="D157" s="48">
        <v>22.702150809999999</v>
      </c>
      <c r="E157" s="48">
        <v>10.857629320000008</v>
      </c>
      <c r="F157" s="37">
        <f t="shared" si="10"/>
        <v>33.559780130000007</v>
      </c>
      <c r="G157" s="34">
        <f t="shared" si="9"/>
        <v>3.1552118810112542</v>
      </c>
      <c r="I157" s="28" t="s">
        <v>317</v>
      </c>
      <c r="P157" s="22"/>
      <c r="Q157" s="22"/>
      <c r="S157" s="29"/>
    </row>
    <row r="158" spans="1:19" s="27" customFormat="1" ht="20.100000000000001" customHeight="1">
      <c r="A158" s="46"/>
      <c r="B158" s="34" t="s">
        <v>318</v>
      </c>
      <c r="C158" s="47">
        <v>346.83</v>
      </c>
      <c r="D158" s="48">
        <v>7.9803020899999995</v>
      </c>
      <c r="E158" s="48">
        <v>3.3450916599999991</v>
      </c>
      <c r="F158" s="37">
        <f t="shared" si="10"/>
        <v>11.325393749999998</v>
      </c>
      <c r="G158" s="34">
        <f t="shared" si="9"/>
        <v>3.2654019980970497</v>
      </c>
      <c r="I158" s="28" t="s">
        <v>319</v>
      </c>
      <c r="P158" s="22"/>
      <c r="Q158" s="22"/>
      <c r="S158" s="29"/>
    </row>
    <row r="159" spans="1:19" s="27" customFormat="1" ht="20.100000000000001" customHeight="1">
      <c r="A159" s="46"/>
      <c r="B159" s="34" t="s">
        <v>320</v>
      </c>
      <c r="C159" s="47">
        <v>1557.1</v>
      </c>
      <c r="D159" s="48">
        <v>37.622108299999994</v>
      </c>
      <c r="E159" s="48">
        <v>14.166779399999999</v>
      </c>
      <c r="F159" s="37">
        <f t="shared" si="10"/>
        <v>51.788887699999989</v>
      </c>
      <c r="G159" s="34">
        <f t="shared" si="9"/>
        <v>3.3259834114700397</v>
      </c>
      <c r="I159" s="28" t="s">
        <v>321</v>
      </c>
      <c r="P159" s="22"/>
      <c r="Q159" s="22"/>
      <c r="S159" s="29"/>
    </row>
    <row r="160" spans="1:19" s="27" customFormat="1" ht="20.100000000000001" customHeight="1">
      <c r="A160" s="24">
        <v>13</v>
      </c>
      <c r="B160" s="25" t="s">
        <v>322</v>
      </c>
      <c r="C160" s="35">
        <f>SUM(C161)</f>
        <v>20606.5</v>
      </c>
      <c r="D160" s="35">
        <f>SUM(D161)</f>
        <v>737.81193467999992</v>
      </c>
      <c r="E160" s="35">
        <f>SUM(E161)</f>
        <v>0</v>
      </c>
      <c r="F160" s="26">
        <f>SUM(F161)</f>
        <v>737.81193467999992</v>
      </c>
      <c r="G160" s="17">
        <f t="shared" si="9"/>
        <v>3.5804815697959373</v>
      </c>
      <c r="I160" s="28"/>
      <c r="P160" s="22"/>
      <c r="Q160" s="22"/>
      <c r="S160" s="29"/>
    </row>
    <row r="161" spans="1:19" s="27" customFormat="1" ht="20.100000000000001" customHeight="1">
      <c r="A161" s="30"/>
      <c r="B161" s="36" t="s">
        <v>323</v>
      </c>
      <c r="C161" s="49">
        <v>20606.5</v>
      </c>
      <c r="D161" s="50">
        <v>737.81193467999992</v>
      </c>
      <c r="E161" s="50"/>
      <c r="F161" s="37">
        <f>SUM(D161:E161)</f>
        <v>737.81193467999992</v>
      </c>
      <c r="G161" s="34">
        <f t="shared" si="9"/>
        <v>3.5804815697959373</v>
      </c>
      <c r="I161" s="28" t="s">
        <v>324</v>
      </c>
      <c r="P161" s="22"/>
      <c r="Q161" s="22"/>
      <c r="S161" s="29"/>
    </row>
    <row r="162" spans="1:19" s="27" customFormat="1" ht="20.100000000000001" customHeight="1">
      <c r="A162" s="24">
        <v>14</v>
      </c>
      <c r="B162" s="25" t="s">
        <v>325</v>
      </c>
      <c r="C162" s="35">
        <f>SUM(C163:C166)</f>
        <v>2139.77</v>
      </c>
      <c r="D162" s="35">
        <f>SUM(D163:D166)</f>
        <v>79.660369889999998</v>
      </c>
      <c r="E162" s="35">
        <f>SUM(E163:E166)</f>
        <v>0.22930394999999998</v>
      </c>
      <c r="F162" s="26">
        <f>SUM(F163:F166)</f>
        <v>79.88967384</v>
      </c>
      <c r="G162" s="17">
        <f t="shared" si="9"/>
        <v>3.7335635998261494</v>
      </c>
      <c r="I162" s="28"/>
      <c r="P162" s="22"/>
      <c r="Q162" s="22"/>
      <c r="S162" s="29"/>
    </row>
    <row r="163" spans="1:19" s="27" customFormat="1" ht="20.100000000000001" customHeight="1">
      <c r="A163" s="46"/>
      <c r="B163" s="34" t="s">
        <v>326</v>
      </c>
      <c r="C163" s="47">
        <v>1936.78</v>
      </c>
      <c r="D163" s="48">
        <v>71.108259390000001</v>
      </c>
      <c r="E163" s="48">
        <v>0.15016896499999999</v>
      </c>
      <c r="F163" s="37">
        <f>SUM(D163:E163)</f>
        <v>71.258428355000007</v>
      </c>
      <c r="G163" s="34">
        <f t="shared" si="9"/>
        <v>3.6792216129348714</v>
      </c>
      <c r="I163" s="28" t="s">
        <v>327</v>
      </c>
      <c r="P163" s="22"/>
      <c r="Q163" s="22"/>
      <c r="S163" s="29"/>
    </row>
    <row r="164" spans="1:19" s="27" customFormat="1" ht="20.100000000000001" customHeight="1">
      <c r="A164" s="46"/>
      <c r="B164" s="34" t="s">
        <v>328</v>
      </c>
      <c r="C164" s="47">
        <v>156.08000000000001</v>
      </c>
      <c r="D164" s="48">
        <v>6.52056433</v>
      </c>
      <c r="E164" s="48">
        <v>7.9134985000000005E-2</v>
      </c>
      <c r="F164" s="37">
        <f>SUM(D164:E164)</f>
        <v>6.5996993149999996</v>
      </c>
      <c r="G164" s="34">
        <f t="shared" si="9"/>
        <v>4.2284080695797019</v>
      </c>
      <c r="I164" s="28" t="s">
        <v>329</v>
      </c>
      <c r="P164" s="22"/>
      <c r="Q164" s="22"/>
      <c r="S164" s="29"/>
    </row>
    <row r="165" spans="1:19" s="27" customFormat="1" ht="20.100000000000001" customHeight="1">
      <c r="A165" s="46"/>
      <c r="B165" s="34" t="s">
        <v>330</v>
      </c>
      <c r="C165" s="47">
        <v>15.54</v>
      </c>
      <c r="D165" s="48">
        <v>0.70497678000000008</v>
      </c>
      <c r="E165" s="48"/>
      <c r="F165" s="37">
        <f>SUM(D165:E165)</f>
        <v>0.70497678000000008</v>
      </c>
      <c r="G165" s="34">
        <f t="shared" si="9"/>
        <v>4.536530115830117</v>
      </c>
      <c r="I165" s="28" t="s">
        <v>331</v>
      </c>
      <c r="P165" s="22"/>
      <c r="Q165" s="22"/>
      <c r="S165" s="29"/>
    </row>
    <row r="166" spans="1:19" s="27" customFormat="1" ht="20.100000000000001" customHeight="1">
      <c r="A166" s="46"/>
      <c r="B166" s="34" t="s">
        <v>332</v>
      </c>
      <c r="C166" s="47">
        <v>31.37</v>
      </c>
      <c r="D166" s="48">
        <v>1.32656939</v>
      </c>
      <c r="E166" s="48"/>
      <c r="F166" s="37">
        <f>SUM(D166:E166)</f>
        <v>1.32656939</v>
      </c>
      <c r="G166" s="34">
        <f t="shared" si="9"/>
        <v>4.2287835192859422</v>
      </c>
      <c r="I166" s="28" t="s">
        <v>333</v>
      </c>
      <c r="P166" s="22"/>
      <c r="Q166" s="22"/>
      <c r="S166" s="29"/>
    </row>
    <row r="167" spans="1:19" s="27" customFormat="1" ht="20.100000000000001" customHeight="1">
      <c r="A167" s="24">
        <v>15</v>
      </c>
      <c r="B167" s="25" t="s">
        <v>334</v>
      </c>
      <c r="C167" s="35">
        <f>SUM(C168:C173)</f>
        <v>2042.28</v>
      </c>
      <c r="D167" s="35">
        <f>SUM(D168:D173)</f>
        <v>77.223594833999996</v>
      </c>
      <c r="E167" s="35">
        <f>SUM(E168:E173)</f>
        <v>0</v>
      </c>
      <c r="F167" s="26">
        <f>SUM(F168:F173)</f>
        <v>77.223594833999996</v>
      </c>
      <c r="G167" s="17">
        <f t="shared" si="9"/>
        <v>3.7812442384981493</v>
      </c>
      <c r="I167" s="28"/>
      <c r="P167" s="22"/>
      <c r="Q167" s="22"/>
      <c r="S167" s="29"/>
    </row>
    <row r="168" spans="1:19" s="27" customFormat="1" ht="20.100000000000001" customHeight="1">
      <c r="A168" s="46"/>
      <c r="B168" s="34" t="s">
        <v>335</v>
      </c>
      <c r="C168" s="47">
        <v>825.62</v>
      </c>
      <c r="D168" s="48">
        <v>29.530560039999997</v>
      </c>
      <c r="E168" s="48"/>
      <c r="F168" s="37">
        <f t="shared" ref="F168:F173" si="11">SUM(D168:E168)</f>
        <v>29.530560039999997</v>
      </c>
      <c r="G168" s="34">
        <f t="shared" si="9"/>
        <v>3.5767738233085433</v>
      </c>
      <c r="I168" s="28" t="s">
        <v>336</v>
      </c>
      <c r="P168" s="22"/>
      <c r="Q168" s="22"/>
      <c r="S168" s="29"/>
    </row>
    <row r="169" spans="1:19" s="27" customFormat="1" ht="20.100000000000001" customHeight="1">
      <c r="A169" s="46"/>
      <c r="B169" s="34" t="s">
        <v>337</v>
      </c>
      <c r="C169" s="47">
        <v>391.48</v>
      </c>
      <c r="D169" s="48">
        <v>17.785949859999999</v>
      </c>
      <c r="E169" s="48"/>
      <c r="F169" s="37">
        <f t="shared" si="11"/>
        <v>17.785949859999999</v>
      </c>
      <c r="G169" s="34">
        <f t="shared" si="9"/>
        <v>4.5432588791253696</v>
      </c>
      <c r="I169" s="28" t="s">
        <v>338</v>
      </c>
      <c r="P169" s="22"/>
      <c r="Q169" s="22"/>
      <c r="S169" s="29"/>
    </row>
    <row r="170" spans="1:19" s="27" customFormat="1" ht="20.100000000000001" customHeight="1">
      <c r="A170" s="46"/>
      <c r="B170" s="34" t="s">
        <v>339</v>
      </c>
      <c r="C170" s="47">
        <v>57.67</v>
      </c>
      <c r="D170" s="48">
        <v>1.4827474599999999</v>
      </c>
      <c r="E170" s="48"/>
      <c r="F170" s="37">
        <f t="shared" si="11"/>
        <v>1.4827474599999999</v>
      </c>
      <c r="G170" s="34">
        <f t="shared" si="9"/>
        <v>2.5710897520374543</v>
      </c>
      <c r="I170" s="28" t="s">
        <v>340</v>
      </c>
      <c r="P170" s="22"/>
      <c r="Q170" s="22"/>
      <c r="S170" s="29"/>
    </row>
    <row r="171" spans="1:19" s="27" customFormat="1" ht="20.100000000000001" customHeight="1">
      <c r="A171" s="46"/>
      <c r="B171" s="38" t="s">
        <v>341</v>
      </c>
      <c r="C171" s="47">
        <v>100</v>
      </c>
      <c r="D171" s="48">
        <v>0</v>
      </c>
      <c r="E171" s="48"/>
      <c r="F171" s="37">
        <f t="shared" si="11"/>
        <v>0</v>
      </c>
      <c r="G171" s="34">
        <f t="shared" si="9"/>
        <v>0</v>
      </c>
      <c r="I171" s="28" t="s">
        <v>342</v>
      </c>
      <c r="P171" s="22"/>
      <c r="Q171" s="22"/>
      <c r="S171" s="29"/>
    </row>
    <row r="172" spans="1:19" s="27" customFormat="1" ht="20.100000000000001" customHeight="1">
      <c r="A172" s="46"/>
      <c r="B172" s="34" t="s">
        <v>343</v>
      </c>
      <c r="C172" s="47">
        <v>657.19</v>
      </c>
      <c r="D172" s="48">
        <v>28.424337473999998</v>
      </c>
      <c r="E172" s="48"/>
      <c r="F172" s="37">
        <f t="shared" si="11"/>
        <v>28.424337473999998</v>
      </c>
      <c r="G172" s="34">
        <f t="shared" si="9"/>
        <v>4.325132377851153</v>
      </c>
      <c r="I172" s="28" t="s">
        <v>344</v>
      </c>
      <c r="P172" s="22"/>
      <c r="Q172" s="22"/>
      <c r="S172" s="29"/>
    </row>
    <row r="173" spans="1:19" s="27" customFormat="1" ht="20.100000000000001" customHeight="1">
      <c r="A173" s="46"/>
      <c r="B173" s="34" t="s">
        <v>345</v>
      </c>
      <c r="C173" s="47">
        <v>10.32</v>
      </c>
      <c r="D173" s="48">
        <v>0</v>
      </c>
      <c r="E173" s="48"/>
      <c r="F173" s="37">
        <f t="shared" si="11"/>
        <v>0</v>
      </c>
      <c r="G173" s="34">
        <f t="shared" si="9"/>
        <v>0</v>
      </c>
      <c r="I173" s="28" t="s">
        <v>346</v>
      </c>
      <c r="P173" s="22"/>
      <c r="Q173" s="22"/>
      <c r="S173" s="29"/>
    </row>
    <row r="174" spans="1:19" s="27" customFormat="1" ht="20.100000000000001" customHeight="1">
      <c r="A174" s="24">
        <v>16</v>
      </c>
      <c r="B174" s="25" t="s">
        <v>347</v>
      </c>
      <c r="C174" s="35">
        <f>SUM(C175:C182)</f>
        <v>8224.2099999999991</v>
      </c>
      <c r="D174" s="35">
        <f>SUM(D175:D182)</f>
        <v>317.38385240999992</v>
      </c>
      <c r="E174" s="35">
        <f>SUM(E175:E182)</f>
        <v>0</v>
      </c>
      <c r="F174" s="26">
        <f>SUM(F175:F182)</f>
        <v>317.38385240999992</v>
      </c>
      <c r="G174" s="17">
        <f t="shared" si="9"/>
        <v>3.8591409072725522</v>
      </c>
      <c r="I174" s="28"/>
      <c r="P174" s="22"/>
      <c r="Q174" s="22"/>
      <c r="S174" s="29"/>
    </row>
    <row r="175" spans="1:19" s="27" customFormat="1" ht="20.100000000000001" customHeight="1">
      <c r="A175" s="46"/>
      <c r="B175" s="34" t="s">
        <v>348</v>
      </c>
      <c r="C175" s="47">
        <v>1498.81</v>
      </c>
      <c r="D175" s="48">
        <v>58.992352320000002</v>
      </c>
      <c r="E175" s="48">
        <v>0</v>
      </c>
      <c r="F175" s="37">
        <f t="shared" ref="F175:F182" si="12">SUM(D175:E175)</f>
        <v>58.992352320000002</v>
      </c>
      <c r="G175" s="34">
        <f t="shared" si="9"/>
        <v>3.9359460051640967</v>
      </c>
      <c r="I175" s="28" t="s">
        <v>349</v>
      </c>
      <c r="P175" s="22"/>
      <c r="Q175" s="22"/>
      <c r="S175" s="29"/>
    </row>
    <row r="176" spans="1:19" s="27" customFormat="1" ht="20.100000000000001" customHeight="1">
      <c r="A176" s="46"/>
      <c r="B176" s="34" t="s">
        <v>350</v>
      </c>
      <c r="C176" s="47">
        <v>4056.17</v>
      </c>
      <c r="D176" s="48">
        <v>166.08148294999998</v>
      </c>
      <c r="E176" s="48">
        <v>0</v>
      </c>
      <c r="F176" s="37">
        <f t="shared" si="12"/>
        <v>166.08148294999998</v>
      </c>
      <c r="G176" s="34">
        <f t="shared" si="9"/>
        <v>4.0945395027821814</v>
      </c>
      <c r="I176" s="28" t="s">
        <v>351</v>
      </c>
      <c r="P176" s="22"/>
      <c r="Q176" s="22"/>
      <c r="S176" s="29"/>
    </row>
    <row r="177" spans="1:19" s="27" customFormat="1" ht="20.100000000000001" customHeight="1">
      <c r="A177" s="46"/>
      <c r="B177" s="34" t="s">
        <v>352</v>
      </c>
      <c r="C177" s="47">
        <v>673.89</v>
      </c>
      <c r="D177" s="48">
        <v>26.459322910000001</v>
      </c>
      <c r="E177" s="48">
        <v>0</v>
      </c>
      <c r="F177" s="37">
        <f t="shared" si="12"/>
        <v>26.459322910000001</v>
      </c>
      <c r="G177" s="34">
        <f t="shared" si="9"/>
        <v>3.9263563652821678</v>
      </c>
      <c r="I177" s="28" t="s">
        <v>353</v>
      </c>
      <c r="P177" s="22"/>
      <c r="Q177" s="22"/>
      <c r="S177" s="29"/>
    </row>
    <row r="178" spans="1:19" s="27" customFormat="1" ht="20.100000000000001" customHeight="1">
      <c r="A178" s="46"/>
      <c r="B178" s="34" t="s">
        <v>354</v>
      </c>
      <c r="C178" s="47">
        <v>420.62</v>
      </c>
      <c r="D178" s="48">
        <v>14.05599612</v>
      </c>
      <c r="E178" s="48">
        <v>0</v>
      </c>
      <c r="F178" s="37">
        <f t="shared" si="12"/>
        <v>14.05599612</v>
      </c>
      <c r="G178" s="34">
        <f t="shared" si="9"/>
        <v>3.3417327088583519</v>
      </c>
      <c r="I178" s="28" t="s">
        <v>355</v>
      </c>
      <c r="P178" s="22"/>
      <c r="Q178" s="22"/>
      <c r="S178" s="29"/>
    </row>
    <row r="179" spans="1:19" s="27" customFormat="1" ht="20.100000000000001" customHeight="1">
      <c r="A179" s="46"/>
      <c r="B179" s="34" t="s">
        <v>356</v>
      </c>
      <c r="C179" s="47">
        <v>328.92</v>
      </c>
      <c r="D179" s="48">
        <v>7.7460209899999999</v>
      </c>
      <c r="E179" s="48">
        <v>0</v>
      </c>
      <c r="F179" s="37">
        <f t="shared" si="12"/>
        <v>7.7460209899999999</v>
      </c>
      <c r="G179" s="34">
        <f t="shared" si="9"/>
        <v>2.3549863158214763</v>
      </c>
      <c r="I179" s="28" t="s">
        <v>357</v>
      </c>
      <c r="P179" s="22"/>
      <c r="Q179" s="22"/>
      <c r="S179" s="29"/>
    </row>
    <row r="180" spans="1:19" s="27" customFormat="1" ht="20.100000000000001" customHeight="1">
      <c r="A180" s="46"/>
      <c r="B180" s="34" t="s">
        <v>358</v>
      </c>
      <c r="C180" s="47">
        <v>942.59</v>
      </c>
      <c r="D180" s="48">
        <v>33.710553709999999</v>
      </c>
      <c r="E180" s="48">
        <v>0</v>
      </c>
      <c r="F180" s="37">
        <f t="shared" si="12"/>
        <v>33.710553709999999</v>
      </c>
      <c r="G180" s="34">
        <f t="shared" ref="G180:G243" si="13">F180/C180*100</f>
        <v>3.5763750633891722</v>
      </c>
      <c r="I180" s="28" t="s">
        <v>359</v>
      </c>
      <c r="P180" s="22"/>
      <c r="Q180" s="22"/>
      <c r="S180" s="29"/>
    </row>
    <row r="181" spans="1:19" s="27" customFormat="1" ht="20.100000000000001" customHeight="1">
      <c r="A181" s="46"/>
      <c r="B181" s="34" t="s">
        <v>360</v>
      </c>
      <c r="C181" s="47">
        <v>186.03</v>
      </c>
      <c r="D181" s="48">
        <v>5.6876688899999994</v>
      </c>
      <c r="E181" s="48">
        <v>0</v>
      </c>
      <c r="F181" s="37">
        <f t="shared" si="12"/>
        <v>5.6876688899999994</v>
      </c>
      <c r="G181" s="34">
        <f t="shared" si="13"/>
        <v>3.0573933720367679</v>
      </c>
      <c r="I181" s="28" t="s">
        <v>361</v>
      </c>
      <c r="P181" s="22"/>
      <c r="Q181" s="22"/>
      <c r="S181" s="29"/>
    </row>
    <row r="182" spans="1:19" s="27" customFormat="1" ht="20.100000000000001" customHeight="1">
      <c r="A182" s="46"/>
      <c r="B182" s="34" t="s">
        <v>362</v>
      </c>
      <c r="C182" s="47">
        <v>117.18</v>
      </c>
      <c r="D182" s="48">
        <v>4.6504545200000003</v>
      </c>
      <c r="E182" s="48">
        <v>0</v>
      </c>
      <c r="F182" s="37">
        <f t="shared" si="12"/>
        <v>4.6504545200000003</v>
      </c>
      <c r="G182" s="34">
        <f t="shared" si="13"/>
        <v>3.9686418501450755</v>
      </c>
      <c r="I182" s="28" t="s">
        <v>363</v>
      </c>
      <c r="P182" s="22"/>
      <c r="Q182" s="22"/>
      <c r="S182" s="29"/>
    </row>
    <row r="183" spans="1:19" s="27" customFormat="1" ht="20.100000000000001" customHeight="1">
      <c r="A183" s="24">
        <v>17</v>
      </c>
      <c r="B183" s="25" t="s">
        <v>364</v>
      </c>
      <c r="C183" s="35">
        <f>SUM(C184:C190)</f>
        <v>11976.92</v>
      </c>
      <c r="D183" s="35">
        <f>SUM(D184:D190)</f>
        <v>381.72403754999999</v>
      </c>
      <c r="E183" s="35">
        <f>SUM(E184:E190)</f>
        <v>0</v>
      </c>
      <c r="F183" s="26">
        <f>SUM(F184:F190)</f>
        <v>381.72403754999999</v>
      </c>
      <c r="G183" s="17">
        <f t="shared" si="13"/>
        <v>3.1871636242873791</v>
      </c>
      <c r="I183" s="28"/>
      <c r="P183" s="22"/>
      <c r="Q183" s="22"/>
      <c r="S183" s="29"/>
    </row>
    <row r="184" spans="1:19" s="27" customFormat="1" ht="20.100000000000001" customHeight="1">
      <c r="A184" s="46"/>
      <c r="B184" s="34" t="s">
        <v>365</v>
      </c>
      <c r="C184" s="47">
        <v>11483.28</v>
      </c>
      <c r="D184" s="48">
        <v>365.14460161</v>
      </c>
      <c r="E184" s="48"/>
      <c r="F184" s="37">
        <f t="shared" ref="F184:F190" si="14">SUM(D184:E184)</f>
        <v>365.14460161</v>
      </c>
      <c r="G184" s="34">
        <f t="shared" si="13"/>
        <v>3.179793592161821</v>
      </c>
      <c r="I184" s="28" t="s">
        <v>366</v>
      </c>
      <c r="P184" s="22"/>
      <c r="Q184" s="22"/>
      <c r="S184" s="29"/>
    </row>
    <row r="185" spans="1:19" s="27" customFormat="1" ht="20.100000000000001" customHeight="1">
      <c r="A185" s="46"/>
      <c r="B185" s="34" t="s">
        <v>367</v>
      </c>
      <c r="C185" s="47">
        <v>260.33</v>
      </c>
      <c r="D185" s="48">
        <v>8.1650387300000009</v>
      </c>
      <c r="E185" s="48"/>
      <c r="F185" s="37">
        <f t="shared" si="14"/>
        <v>8.1650387300000009</v>
      </c>
      <c r="G185" s="34">
        <f t="shared" si="13"/>
        <v>3.1364186724541936</v>
      </c>
      <c r="I185" s="28" t="s">
        <v>368</v>
      </c>
      <c r="P185" s="22"/>
      <c r="Q185" s="22"/>
      <c r="S185" s="29"/>
    </row>
    <row r="186" spans="1:19" s="27" customFormat="1" ht="20.100000000000001" customHeight="1">
      <c r="A186" s="46"/>
      <c r="B186" s="34" t="s">
        <v>369</v>
      </c>
      <c r="C186" s="47">
        <v>36.14</v>
      </c>
      <c r="D186" s="48">
        <v>1.5136531599999998</v>
      </c>
      <c r="E186" s="48"/>
      <c r="F186" s="37">
        <f t="shared" si="14"/>
        <v>1.5136531599999998</v>
      </c>
      <c r="G186" s="34">
        <f t="shared" si="13"/>
        <v>4.1883042612064187</v>
      </c>
      <c r="I186" s="28" t="s">
        <v>370</v>
      </c>
      <c r="P186" s="22"/>
      <c r="Q186" s="22"/>
      <c r="S186" s="29"/>
    </row>
    <row r="187" spans="1:19" s="27" customFormat="1" ht="20.100000000000001" customHeight="1">
      <c r="A187" s="46"/>
      <c r="B187" s="34" t="s">
        <v>371</v>
      </c>
      <c r="C187" s="47">
        <v>103.17</v>
      </c>
      <c r="D187" s="48">
        <v>3.6602244900000001</v>
      </c>
      <c r="E187" s="48"/>
      <c r="F187" s="37">
        <f t="shared" si="14"/>
        <v>3.6602244900000001</v>
      </c>
      <c r="G187" s="34">
        <f t="shared" si="13"/>
        <v>3.5477604826984588</v>
      </c>
      <c r="I187" s="28" t="s">
        <v>372</v>
      </c>
      <c r="P187" s="22"/>
      <c r="Q187" s="22"/>
      <c r="S187" s="29"/>
    </row>
    <row r="188" spans="1:19" s="27" customFormat="1" ht="20.100000000000001" customHeight="1">
      <c r="A188" s="46"/>
      <c r="B188" s="34" t="s">
        <v>373</v>
      </c>
      <c r="C188" s="47">
        <v>10.039999999999999</v>
      </c>
      <c r="D188" s="48">
        <v>0.33674809</v>
      </c>
      <c r="E188" s="48"/>
      <c r="F188" s="37">
        <f t="shared" si="14"/>
        <v>0.33674809</v>
      </c>
      <c r="G188" s="34">
        <f t="shared" si="13"/>
        <v>3.3540646414342632</v>
      </c>
      <c r="I188" s="28" t="s">
        <v>374</v>
      </c>
      <c r="P188" s="22"/>
      <c r="Q188" s="22"/>
      <c r="S188" s="29"/>
    </row>
    <row r="189" spans="1:19" s="27" customFormat="1" ht="20.100000000000001" customHeight="1">
      <c r="A189" s="46"/>
      <c r="B189" s="34" t="s">
        <v>375</v>
      </c>
      <c r="C189" s="47">
        <v>12.66</v>
      </c>
      <c r="D189" s="48">
        <v>0.17125303</v>
      </c>
      <c r="E189" s="48"/>
      <c r="F189" s="37">
        <f t="shared" si="14"/>
        <v>0.17125303</v>
      </c>
      <c r="G189" s="34">
        <f t="shared" si="13"/>
        <v>1.3527095576619272</v>
      </c>
      <c r="I189" s="28" t="s">
        <v>376</v>
      </c>
      <c r="P189" s="22"/>
      <c r="Q189" s="22"/>
      <c r="S189" s="29"/>
    </row>
    <row r="190" spans="1:19" s="27" customFormat="1" ht="20.100000000000001" customHeight="1">
      <c r="A190" s="46"/>
      <c r="B190" s="34" t="s">
        <v>377</v>
      </c>
      <c r="C190" s="47">
        <v>71.3</v>
      </c>
      <c r="D190" s="48">
        <v>2.7325184399999998</v>
      </c>
      <c r="E190" s="48"/>
      <c r="F190" s="37">
        <f t="shared" si="14"/>
        <v>2.7325184399999998</v>
      </c>
      <c r="G190" s="34">
        <f t="shared" si="13"/>
        <v>3.8324241795231417</v>
      </c>
      <c r="I190" s="28" t="s">
        <v>378</v>
      </c>
      <c r="P190" s="22"/>
      <c r="Q190" s="22"/>
      <c r="S190" s="29"/>
    </row>
    <row r="191" spans="1:19" s="27" customFormat="1" ht="20.100000000000001" customHeight="1">
      <c r="A191" s="24">
        <v>18</v>
      </c>
      <c r="B191" s="25" t="s">
        <v>379</v>
      </c>
      <c r="C191" s="35">
        <f>SUM(C192:C196)</f>
        <v>1627.9299999999998</v>
      </c>
      <c r="D191" s="35">
        <f>SUM(D192:D196)</f>
        <v>36.287283199999997</v>
      </c>
      <c r="E191" s="35">
        <f>SUM(E192:E196)</f>
        <v>3.0176409</v>
      </c>
      <c r="F191" s="26">
        <f>SUM(F192:F196)</f>
        <v>39.304924100000001</v>
      </c>
      <c r="G191" s="17">
        <f t="shared" si="13"/>
        <v>2.4144111908988721</v>
      </c>
      <c r="I191" s="28"/>
      <c r="P191" s="22"/>
      <c r="Q191" s="22"/>
      <c r="S191" s="29"/>
    </row>
    <row r="192" spans="1:19" s="27" customFormat="1" ht="20.100000000000001" customHeight="1">
      <c r="A192" s="46"/>
      <c r="B192" s="34" t="s">
        <v>380</v>
      </c>
      <c r="C192" s="47">
        <v>581.83000000000004</v>
      </c>
      <c r="D192" s="48">
        <v>18.485834630000003</v>
      </c>
      <c r="E192" s="48">
        <v>0</v>
      </c>
      <c r="F192" s="37">
        <f>SUM(D192:E192)</f>
        <v>18.485834630000003</v>
      </c>
      <c r="G192" s="34">
        <f t="shared" si="13"/>
        <v>3.1771882903941013</v>
      </c>
      <c r="I192" s="28" t="s">
        <v>381</v>
      </c>
      <c r="P192" s="22"/>
      <c r="Q192" s="22"/>
      <c r="S192" s="29"/>
    </row>
    <row r="193" spans="1:19" s="27" customFormat="1" ht="20.100000000000001" customHeight="1">
      <c r="A193" s="46"/>
      <c r="B193" s="34" t="s">
        <v>382</v>
      </c>
      <c r="C193" s="47">
        <v>103.17</v>
      </c>
      <c r="D193" s="48">
        <v>3.4434284999999996</v>
      </c>
      <c r="E193" s="48">
        <v>0</v>
      </c>
      <c r="F193" s="37">
        <f>SUM(D193:E193)</f>
        <v>3.4434284999999996</v>
      </c>
      <c r="G193" s="34">
        <f t="shared" si="13"/>
        <v>3.3376257633032855</v>
      </c>
      <c r="I193" s="28" t="s">
        <v>383</v>
      </c>
      <c r="P193" s="22"/>
      <c r="Q193" s="22"/>
      <c r="S193" s="29"/>
    </row>
    <row r="194" spans="1:19" s="27" customFormat="1" ht="20.100000000000001" customHeight="1">
      <c r="A194" s="46"/>
      <c r="B194" s="34" t="s">
        <v>384</v>
      </c>
      <c r="C194" s="47">
        <v>72.34</v>
      </c>
      <c r="D194" s="48">
        <v>1.9416565199999998</v>
      </c>
      <c r="E194" s="48">
        <v>0</v>
      </c>
      <c r="F194" s="37">
        <f>SUM(D194:E194)</f>
        <v>1.9416565199999998</v>
      </c>
      <c r="G194" s="34">
        <f t="shared" si="13"/>
        <v>2.684070389825822</v>
      </c>
      <c r="I194" s="28" t="s">
        <v>385</v>
      </c>
      <c r="P194" s="22"/>
      <c r="Q194" s="22"/>
      <c r="S194" s="29"/>
    </row>
    <row r="195" spans="1:19" s="27" customFormat="1" ht="20.100000000000001" customHeight="1">
      <c r="A195" s="46"/>
      <c r="B195" s="34" t="s">
        <v>386</v>
      </c>
      <c r="C195" s="47">
        <v>313.42</v>
      </c>
      <c r="D195" s="48">
        <v>1.5306976699999999</v>
      </c>
      <c r="E195" s="48">
        <v>0</v>
      </c>
      <c r="F195" s="37">
        <f>SUM(D195:E195)</f>
        <v>1.5306976699999999</v>
      </c>
      <c r="G195" s="34">
        <f t="shared" si="13"/>
        <v>0.48838544764214142</v>
      </c>
      <c r="I195" s="28" t="s">
        <v>387</v>
      </c>
      <c r="P195" s="22"/>
      <c r="Q195" s="22"/>
      <c r="S195" s="29"/>
    </row>
    <row r="196" spans="1:19" s="27" customFormat="1" ht="20.100000000000001" customHeight="1">
      <c r="A196" s="46"/>
      <c r="B196" s="34" t="s">
        <v>388</v>
      </c>
      <c r="C196" s="47">
        <v>557.16999999999996</v>
      </c>
      <c r="D196" s="48">
        <v>10.885665879999999</v>
      </c>
      <c r="E196" s="48">
        <v>3.0176409</v>
      </c>
      <c r="F196" s="37">
        <f>SUM(D196:E196)</f>
        <v>13.903306779999999</v>
      </c>
      <c r="G196" s="34">
        <f t="shared" si="13"/>
        <v>2.4953437514582624</v>
      </c>
      <c r="I196" s="28" t="s">
        <v>389</v>
      </c>
      <c r="P196" s="22"/>
      <c r="Q196" s="22"/>
      <c r="S196" s="29"/>
    </row>
    <row r="197" spans="1:19" s="27" customFormat="1" ht="20.100000000000001" customHeight="1">
      <c r="A197" s="24">
        <v>20</v>
      </c>
      <c r="B197" s="25" t="s">
        <v>390</v>
      </c>
      <c r="C197" s="35">
        <f>SUM(C198:C206)</f>
        <v>2903.7900000000009</v>
      </c>
      <c r="D197" s="35">
        <f>SUM(D198:D206)</f>
        <v>89.232134510000009</v>
      </c>
      <c r="E197" s="35">
        <f>SUM(E198:E206)</f>
        <v>1.5199954449999997</v>
      </c>
      <c r="F197" s="26">
        <f>SUM(F198:F206)</f>
        <v>90.752129955000015</v>
      </c>
      <c r="G197" s="17">
        <f t="shared" si="13"/>
        <v>3.1252993486099196</v>
      </c>
      <c r="I197" s="28"/>
      <c r="P197" s="22"/>
      <c r="Q197" s="22"/>
      <c r="S197" s="29"/>
    </row>
    <row r="198" spans="1:19" s="27" customFormat="1" ht="20.100000000000001" customHeight="1">
      <c r="A198" s="46"/>
      <c r="B198" s="34" t="s">
        <v>391</v>
      </c>
      <c r="C198" s="47">
        <v>1447.19</v>
      </c>
      <c r="D198" s="48">
        <v>52.755472429999998</v>
      </c>
      <c r="E198" s="48"/>
      <c r="F198" s="37">
        <f t="shared" ref="F198:F206" si="15">SUM(D198:E198)</f>
        <v>52.755472429999998</v>
      </c>
      <c r="G198" s="34">
        <f t="shared" si="13"/>
        <v>3.6453729247714532</v>
      </c>
      <c r="I198" s="28" t="s">
        <v>392</v>
      </c>
      <c r="P198" s="22"/>
      <c r="Q198" s="22"/>
      <c r="S198" s="29"/>
    </row>
    <row r="199" spans="1:19" s="27" customFormat="1" ht="20.100000000000001" customHeight="1">
      <c r="A199" s="46"/>
      <c r="B199" s="34" t="s">
        <v>393</v>
      </c>
      <c r="C199" s="47">
        <v>71.930000000000007</v>
      </c>
      <c r="D199" s="48">
        <v>2.2993538399999998</v>
      </c>
      <c r="E199" s="48"/>
      <c r="F199" s="37">
        <f t="shared" si="15"/>
        <v>2.2993538399999998</v>
      </c>
      <c r="G199" s="34">
        <f t="shared" si="13"/>
        <v>3.1966548588905872</v>
      </c>
      <c r="I199" s="28" t="s">
        <v>394</v>
      </c>
      <c r="P199" s="22"/>
      <c r="Q199" s="22"/>
      <c r="S199" s="29"/>
    </row>
    <row r="200" spans="1:19" s="27" customFormat="1" ht="20.100000000000001" customHeight="1">
      <c r="A200" s="46"/>
      <c r="B200" s="34" t="s">
        <v>395</v>
      </c>
      <c r="C200" s="47">
        <v>572.47</v>
      </c>
      <c r="D200" s="48">
        <v>11.088897150000001</v>
      </c>
      <c r="E200" s="48"/>
      <c r="F200" s="37">
        <f t="shared" si="15"/>
        <v>11.088897150000001</v>
      </c>
      <c r="G200" s="34">
        <f t="shared" si="13"/>
        <v>1.9370267699617447</v>
      </c>
      <c r="I200" s="28" t="s">
        <v>396</v>
      </c>
      <c r="P200" s="22"/>
      <c r="Q200" s="22"/>
      <c r="S200" s="29"/>
    </row>
    <row r="201" spans="1:19" s="27" customFormat="1" ht="20.100000000000001" customHeight="1">
      <c r="A201" s="46"/>
      <c r="B201" s="34" t="s">
        <v>397</v>
      </c>
      <c r="C201" s="47">
        <v>259.52</v>
      </c>
      <c r="D201" s="48">
        <v>8.456016009999999</v>
      </c>
      <c r="E201" s="48"/>
      <c r="F201" s="37">
        <f t="shared" si="15"/>
        <v>8.456016009999999</v>
      </c>
      <c r="G201" s="34">
        <f t="shared" si="13"/>
        <v>3.2583292270345252</v>
      </c>
      <c r="I201" s="28" t="s">
        <v>398</v>
      </c>
      <c r="P201" s="22"/>
      <c r="Q201" s="22"/>
      <c r="S201" s="29"/>
    </row>
    <row r="202" spans="1:19" s="27" customFormat="1" ht="20.100000000000001" customHeight="1">
      <c r="A202" s="46"/>
      <c r="B202" s="34" t="s">
        <v>399</v>
      </c>
      <c r="C202" s="47">
        <v>261.32</v>
      </c>
      <c r="D202" s="48">
        <v>8.2883174000000004</v>
      </c>
      <c r="E202" s="48">
        <v>1.4879892849999998</v>
      </c>
      <c r="F202" s="37">
        <f t="shared" si="15"/>
        <v>9.7763066849999998</v>
      </c>
      <c r="G202" s="34">
        <f t="shared" si="13"/>
        <v>3.7411245541864382</v>
      </c>
      <c r="I202" s="28" t="s">
        <v>400</v>
      </c>
      <c r="P202" s="22"/>
      <c r="Q202" s="22"/>
      <c r="S202" s="29"/>
    </row>
    <row r="203" spans="1:19" s="27" customFormat="1" ht="20.100000000000001" customHeight="1">
      <c r="A203" s="46"/>
      <c r="B203" s="34" t="s">
        <v>401</v>
      </c>
      <c r="C203" s="47">
        <v>163.47999999999999</v>
      </c>
      <c r="D203" s="48">
        <v>1.5609747</v>
      </c>
      <c r="E203" s="48"/>
      <c r="F203" s="37">
        <f t="shared" si="15"/>
        <v>1.5609747</v>
      </c>
      <c r="G203" s="34">
        <f t="shared" si="13"/>
        <v>0.95484138732566692</v>
      </c>
      <c r="I203" s="28" t="s">
        <v>402</v>
      </c>
      <c r="P203" s="22"/>
      <c r="Q203" s="22"/>
      <c r="S203" s="29"/>
    </row>
    <row r="204" spans="1:19" s="27" customFormat="1" ht="20.100000000000001" customHeight="1">
      <c r="A204" s="46"/>
      <c r="B204" s="34" t="s">
        <v>403</v>
      </c>
      <c r="C204" s="47">
        <v>24.03</v>
      </c>
      <c r="D204" s="48">
        <v>0.69769784999999995</v>
      </c>
      <c r="E204" s="48">
        <v>3.2006159999999999E-2</v>
      </c>
      <c r="F204" s="37">
        <f t="shared" si="15"/>
        <v>0.72970400999999996</v>
      </c>
      <c r="G204" s="34">
        <f t="shared" si="13"/>
        <v>3.0366375780274657</v>
      </c>
      <c r="I204" s="28" t="s">
        <v>404</v>
      </c>
      <c r="P204" s="22"/>
      <c r="Q204" s="22"/>
      <c r="S204" s="29"/>
    </row>
    <row r="205" spans="1:19" s="27" customFormat="1" ht="20.100000000000001" customHeight="1">
      <c r="A205" s="46"/>
      <c r="B205" s="34" t="s">
        <v>405</v>
      </c>
      <c r="C205" s="47">
        <v>73.260000000000005</v>
      </c>
      <c r="D205" s="48">
        <v>2.9616668399999999</v>
      </c>
      <c r="E205" s="48"/>
      <c r="F205" s="37">
        <f t="shared" si="15"/>
        <v>2.9616668399999999</v>
      </c>
      <c r="G205" s="34">
        <f t="shared" si="13"/>
        <v>4.0426792792792785</v>
      </c>
      <c r="I205" s="28" t="s">
        <v>406</v>
      </c>
      <c r="P205" s="22"/>
      <c r="Q205" s="22"/>
      <c r="S205" s="29"/>
    </row>
    <row r="206" spans="1:19" s="27" customFormat="1" ht="20.100000000000001" customHeight="1">
      <c r="A206" s="46"/>
      <c r="B206" s="34" t="s">
        <v>407</v>
      </c>
      <c r="C206" s="47">
        <v>30.59</v>
      </c>
      <c r="D206" s="48">
        <v>1.1237382900000001</v>
      </c>
      <c r="E206" s="48"/>
      <c r="F206" s="37">
        <f t="shared" si="15"/>
        <v>1.1237382900000001</v>
      </c>
      <c r="G206" s="34">
        <f t="shared" si="13"/>
        <v>3.6735478587773791</v>
      </c>
      <c r="I206" s="28" t="s">
        <v>408</v>
      </c>
      <c r="P206" s="22"/>
      <c r="Q206" s="22"/>
      <c r="S206" s="29"/>
    </row>
    <row r="207" spans="1:19" s="27" customFormat="1" ht="20.100000000000001" customHeight="1">
      <c r="A207" s="24">
        <v>21</v>
      </c>
      <c r="B207" s="25" t="s">
        <v>409</v>
      </c>
      <c r="C207" s="35">
        <f>SUM(C208:C212)</f>
        <v>1016.45</v>
      </c>
      <c r="D207" s="35">
        <f>SUM(D208:D212)</f>
        <v>35.566495850000003</v>
      </c>
      <c r="E207" s="35">
        <f>SUM(E208:E212)</f>
        <v>0</v>
      </c>
      <c r="F207" s="26">
        <f>SUM(F208:F212)</f>
        <v>35.566495850000003</v>
      </c>
      <c r="G207" s="17">
        <f t="shared" si="13"/>
        <v>3.499089561709873</v>
      </c>
      <c r="I207" s="28"/>
      <c r="P207" s="22"/>
      <c r="Q207" s="22"/>
      <c r="S207" s="29"/>
    </row>
    <row r="208" spans="1:19" s="27" customFormat="1" ht="20.100000000000001" customHeight="1">
      <c r="A208" s="46"/>
      <c r="B208" s="34" t="s">
        <v>410</v>
      </c>
      <c r="C208" s="47">
        <v>347.01</v>
      </c>
      <c r="D208" s="48">
        <v>13.447139740000001</v>
      </c>
      <c r="E208" s="48"/>
      <c r="F208" s="37">
        <f>SUM(D208:E208)</f>
        <v>13.447139740000001</v>
      </c>
      <c r="G208" s="34">
        <f t="shared" si="13"/>
        <v>3.8751447335811653</v>
      </c>
      <c r="I208" s="28" t="s">
        <v>411</v>
      </c>
      <c r="P208" s="22"/>
      <c r="Q208" s="22"/>
      <c r="S208" s="29"/>
    </row>
    <row r="209" spans="1:24" s="27" customFormat="1" ht="20.100000000000001" customHeight="1">
      <c r="A209" s="46"/>
      <c r="B209" s="34" t="s">
        <v>412</v>
      </c>
      <c r="C209" s="47">
        <v>13.11</v>
      </c>
      <c r="D209" s="48">
        <v>0.54710333</v>
      </c>
      <c r="E209" s="48"/>
      <c r="F209" s="37">
        <f>SUM(D209:E209)</f>
        <v>0.54710333</v>
      </c>
      <c r="G209" s="34">
        <f t="shared" si="13"/>
        <v>4.1731756674294438</v>
      </c>
      <c r="I209" s="28" t="s">
        <v>413</v>
      </c>
      <c r="P209" s="22"/>
      <c r="Q209" s="22"/>
      <c r="S209" s="29"/>
    </row>
    <row r="210" spans="1:24" s="27" customFormat="1" ht="20.100000000000001" customHeight="1">
      <c r="A210" s="46"/>
      <c r="B210" s="34" t="s">
        <v>414</v>
      </c>
      <c r="C210" s="47">
        <v>153.65</v>
      </c>
      <c r="D210" s="48">
        <v>8.9299126400000013</v>
      </c>
      <c r="E210" s="48"/>
      <c r="F210" s="37">
        <f>SUM(D210:E210)</f>
        <v>8.9299126400000013</v>
      </c>
      <c r="G210" s="34">
        <f t="shared" si="13"/>
        <v>5.8118533289944683</v>
      </c>
      <c r="I210" s="28" t="s">
        <v>415</v>
      </c>
      <c r="P210" s="22"/>
      <c r="Q210" s="22"/>
      <c r="S210" s="29"/>
    </row>
    <row r="211" spans="1:24" s="27" customFormat="1" ht="20.100000000000001" customHeight="1">
      <c r="A211" s="46"/>
      <c r="B211" s="34" t="s">
        <v>416</v>
      </c>
      <c r="C211" s="47">
        <v>213.24</v>
      </c>
      <c r="D211" s="48">
        <v>3.6230962099999999</v>
      </c>
      <c r="E211" s="48"/>
      <c r="F211" s="37">
        <f>SUM(D211:E211)</f>
        <v>3.6230962099999999</v>
      </c>
      <c r="G211" s="34">
        <f t="shared" si="13"/>
        <v>1.6990696914274996</v>
      </c>
      <c r="I211" s="28" t="s">
        <v>417</v>
      </c>
      <c r="P211" s="22"/>
      <c r="Q211" s="22"/>
      <c r="S211" s="29"/>
    </row>
    <row r="212" spans="1:24" s="27" customFormat="1" ht="20.100000000000001" customHeight="1">
      <c r="A212" s="46"/>
      <c r="B212" s="34" t="s">
        <v>418</v>
      </c>
      <c r="C212" s="47">
        <v>289.44</v>
      </c>
      <c r="D212" s="48">
        <v>9.01924393</v>
      </c>
      <c r="E212" s="48"/>
      <c r="F212" s="37">
        <f>SUM(D212:E212)</f>
        <v>9.01924393</v>
      </c>
      <c r="G212" s="34">
        <f t="shared" si="13"/>
        <v>3.1161014130735212</v>
      </c>
      <c r="I212" s="28" t="s">
        <v>419</v>
      </c>
      <c r="P212" s="22"/>
      <c r="Q212" s="22"/>
      <c r="S212" s="29"/>
    </row>
    <row r="213" spans="1:24" s="27" customFormat="1" ht="20.100000000000001" customHeight="1">
      <c r="A213" s="24">
        <v>25</v>
      </c>
      <c r="B213" s="25" t="s">
        <v>420</v>
      </c>
      <c r="C213" s="35">
        <f>SUM(C214)</f>
        <v>38472.230000000003</v>
      </c>
      <c r="D213" s="35">
        <f>SUM(D214)</f>
        <v>1574.0222521499998</v>
      </c>
      <c r="E213" s="35">
        <f>SUM(E214)</f>
        <v>0.32974830000000005</v>
      </c>
      <c r="F213" s="26">
        <f>SUM(F214)</f>
        <v>1574.3520004499997</v>
      </c>
      <c r="G213" s="17">
        <f t="shared" si="13"/>
        <v>4.092177657624732</v>
      </c>
      <c r="I213" s="28"/>
      <c r="P213" s="22"/>
      <c r="Q213" s="22"/>
      <c r="S213" s="29"/>
    </row>
    <row r="214" spans="1:24" s="27" customFormat="1" ht="20.100000000000001" customHeight="1">
      <c r="A214" s="46"/>
      <c r="B214" s="34" t="s">
        <v>421</v>
      </c>
      <c r="C214" s="47">
        <v>38472.230000000003</v>
      </c>
      <c r="D214" s="48">
        <v>1574.0222521499998</v>
      </c>
      <c r="E214" s="48">
        <v>0.32974830000000005</v>
      </c>
      <c r="F214" s="37">
        <f>SUM(D214:E214)</f>
        <v>1574.3520004499997</v>
      </c>
      <c r="G214" s="34">
        <f t="shared" si="13"/>
        <v>4.092177657624732</v>
      </c>
      <c r="I214" s="28" t="s">
        <v>422</v>
      </c>
      <c r="P214" s="22"/>
      <c r="Q214" s="22"/>
      <c r="S214" s="29"/>
    </row>
    <row r="215" spans="1:24" s="27" customFormat="1" ht="20.100000000000001" customHeight="1">
      <c r="A215" s="24">
        <v>27</v>
      </c>
      <c r="B215" s="25" t="s">
        <v>423</v>
      </c>
      <c r="C215" s="35">
        <f>SUM(C216:C216)</f>
        <v>969.05</v>
      </c>
      <c r="D215" s="35">
        <f>SUM(D216:D216)</f>
        <v>35.114096490000001</v>
      </c>
      <c r="E215" s="35">
        <f>SUM(E216:E216)</f>
        <v>0</v>
      </c>
      <c r="F215" s="26">
        <f>SUM(F216:F216)</f>
        <v>35.114096490000001</v>
      </c>
      <c r="G215" s="17">
        <f t="shared" si="13"/>
        <v>3.6235587936638982</v>
      </c>
      <c r="I215" s="28"/>
      <c r="P215" s="22"/>
      <c r="Q215" s="22"/>
      <c r="S215" s="29"/>
    </row>
    <row r="216" spans="1:24" s="27" customFormat="1" ht="20.100000000000001" customHeight="1">
      <c r="A216" s="46"/>
      <c r="B216" s="34" t="s">
        <v>424</v>
      </c>
      <c r="C216" s="47">
        <v>969.05</v>
      </c>
      <c r="D216" s="48">
        <v>35.114096490000001</v>
      </c>
      <c r="E216" s="48"/>
      <c r="F216" s="37">
        <f>SUM(D216:E216)</f>
        <v>35.114096490000001</v>
      </c>
      <c r="G216" s="34">
        <f t="shared" si="13"/>
        <v>3.6235587936638982</v>
      </c>
      <c r="I216" s="28" t="s">
        <v>425</v>
      </c>
      <c r="P216" s="22"/>
      <c r="Q216" s="22"/>
      <c r="S216" s="29"/>
    </row>
    <row r="217" spans="1:24" s="27" customFormat="1" ht="20.100000000000001" customHeight="1">
      <c r="A217" s="24">
        <v>31</v>
      </c>
      <c r="B217" s="25" t="s">
        <v>426</v>
      </c>
      <c r="C217" s="35">
        <f>SUM(C218)</f>
        <v>639.14</v>
      </c>
      <c r="D217" s="35">
        <f>SUM(D218)</f>
        <v>25.870710890000002</v>
      </c>
      <c r="E217" s="35">
        <f>SUM(E218)</f>
        <v>0</v>
      </c>
      <c r="F217" s="26">
        <f>SUM(F218)</f>
        <v>25.870710890000002</v>
      </c>
      <c r="G217" s="17">
        <f t="shared" si="13"/>
        <v>4.0477377241292984</v>
      </c>
      <c r="I217" s="28"/>
      <c r="P217" s="22"/>
      <c r="Q217" s="22"/>
      <c r="S217" s="29"/>
    </row>
    <row r="218" spans="1:24" s="27" customFormat="1" ht="20.100000000000001" customHeight="1">
      <c r="A218" s="46"/>
      <c r="B218" s="34" t="s">
        <v>427</v>
      </c>
      <c r="C218" s="47">
        <v>639.14</v>
      </c>
      <c r="D218" s="48">
        <v>25.870710890000002</v>
      </c>
      <c r="E218" s="48">
        <v>0</v>
      </c>
      <c r="F218" s="37">
        <f>SUM(D218:E218)</f>
        <v>25.870710890000002</v>
      </c>
      <c r="G218" s="34">
        <f t="shared" si="13"/>
        <v>4.0477377241292984</v>
      </c>
      <c r="I218" s="28" t="s">
        <v>428</v>
      </c>
      <c r="P218" s="22"/>
      <c r="Q218" s="22"/>
      <c r="S218" s="29"/>
    </row>
    <row r="219" spans="1:24" s="54" customFormat="1" ht="20.100000000000001" customHeight="1">
      <c r="A219" s="24">
        <v>33</v>
      </c>
      <c r="B219" s="25" t="s">
        <v>429</v>
      </c>
      <c r="C219" s="35">
        <f>SUM(C220:C222)</f>
        <v>399511.29</v>
      </c>
      <c r="D219" s="35">
        <f>SUM(D220:D222)</f>
        <v>11027.400737960001</v>
      </c>
      <c r="E219" s="35">
        <f>SUM(E220:E222)</f>
        <v>615.35812759580631</v>
      </c>
      <c r="F219" s="26">
        <f>SUM(F220:F222)</f>
        <v>11642.758865555807</v>
      </c>
      <c r="G219" s="17">
        <f t="shared" si="13"/>
        <v>2.9142502745181011</v>
      </c>
      <c r="H219" s="27"/>
      <c r="I219" s="28"/>
      <c r="J219" s="27"/>
      <c r="K219" s="27"/>
      <c r="L219" s="27"/>
      <c r="M219" s="27"/>
      <c r="N219" s="27"/>
      <c r="O219" s="27"/>
      <c r="P219" s="22"/>
      <c r="Q219" s="22"/>
      <c r="R219" s="27"/>
      <c r="S219" s="29"/>
      <c r="T219" s="27"/>
      <c r="U219" s="27"/>
      <c r="W219" s="27"/>
      <c r="X219" s="27"/>
    </row>
    <row r="220" spans="1:24" s="54" customFormat="1" ht="20.100000000000001" customHeight="1">
      <c r="A220" s="46"/>
      <c r="B220" s="34" t="s">
        <v>430</v>
      </c>
      <c r="C220" s="47">
        <v>58783.35</v>
      </c>
      <c r="D220" s="48">
        <v>1689.18817496</v>
      </c>
      <c r="E220" s="48">
        <v>584.72943751499974</v>
      </c>
      <c r="F220" s="37">
        <f>SUM(D220:E220)</f>
        <v>2273.9176124749997</v>
      </c>
      <c r="G220" s="34">
        <f t="shared" si="13"/>
        <v>3.8683021850149739</v>
      </c>
      <c r="H220" s="27"/>
      <c r="I220" s="28" t="s">
        <v>431</v>
      </c>
      <c r="J220" s="27"/>
      <c r="P220" s="22"/>
      <c r="Q220" s="22"/>
      <c r="R220" s="27"/>
      <c r="S220" s="29"/>
      <c r="W220" s="27"/>
      <c r="X220" s="27"/>
    </row>
    <row r="221" spans="1:24" s="27" customFormat="1" ht="20.100000000000001" customHeight="1">
      <c r="A221" s="46"/>
      <c r="B221" s="55" t="s">
        <v>432</v>
      </c>
      <c r="C221" s="47">
        <v>335104.99</v>
      </c>
      <c r="D221" s="48">
        <v>9180.8808450300003</v>
      </c>
      <c r="E221" s="48">
        <v>17.834598630806603</v>
      </c>
      <c r="F221" s="37">
        <f>SUM(D221:E221)</f>
        <v>9198.7154436608071</v>
      </c>
      <c r="G221" s="34">
        <f t="shared" si="13"/>
        <v>2.7450249080626365</v>
      </c>
      <c r="H221" s="54"/>
      <c r="I221" s="56" t="s">
        <v>433</v>
      </c>
      <c r="K221" s="54"/>
      <c r="L221" s="54"/>
      <c r="M221" s="54"/>
      <c r="N221" s="54"/>
      <c r="O221" s="54"/>
      <c r="P221" s="22"/>
      <c r="Q221" s="22"/>
      <c r="S221" s="29"/>
    </row>
    <row r="222" spans="1:24" s="27" customFormat="1" ht="20.100000000000001" customHeight="1">
      <c r="A222" s="46"/>
      <c r="B222" s="55" t="s">
        <v>434</v>
      </c>
      <c r="C222" s="47">
        <v>5622.95</v>
      </c>
      <c r="D222" s="48">
        <v>157.33171797</v>
      </c>
      <c r="E222" s="48">
        <v>12.79409145</v>
      </c>
      <c r="F222" s="37">
        <f>SUM(D222:E222)</f>
        <v>170.12580942</v>
      </c>
      <c r="G222" s="34">
        <f t="shared" si="13"/>
        <v>3.0255614832072135</v>
      </c>
      <c r="H222" s="54"/>
      <c r="I222" s="56" t="s">
        <v>435</v>
      </c>
      <c r="P222" s="22"/>
      <c r="Q222" s="22"/>
      <c r="S222" s="29"/>
    </row>
    <row r="223" spans="1:24" s="27" customFormat="1" ht="20.100000000000001" customHeight="1">
      <c r="A223" s="24">
        <v>37</v>
      </c>
      <c r="B223" s="25" t="s">
        <v>436</v>
      </c>
      <c r="C223" s="35">
        <f>SUM(C224)</f>
        <v>116.56</v>
      </c>
      <c r="D223" s="35">
        <f>SUM(D224)</f>
        <v>3.7265215999999999</v>
      </c>
      <c r="E223" s="35">
        <f>SUM(E224)</f>
        <v>0</v>
      </c>
      <c r="F223" s="26">
        <f>SUM(F224)</f>
        <v>3.7265215999999999</v>
      </c>
      <c r="G223" s="17">
        <f t="shared" si="13"/>
        <v>3.1970844200411803</v>
      </c>
      <c r="I223" s="28"/>
      <c r="P223" s="22"/>
      <c r="Q223" s="22"/>
      <c r="S223" s="29"/>
    </row>
    <row r="224" spans="1:24" s="27" customFormat="1" ht="20.100000000000001" customHeight="1">
      <c r="A224" s="46"/>
      <c r="B224" s="34" t="s">
        <v>437</v>
      </c>
      <c r="C224" s="47">
        <v>116.56</v>
      </c>
      <c r="D224" s="48">
        <v>3.7265215999999999</v>
      </c>
      <c r="E224" s="48"/>
      <c r="F224" s="37">
        <f>SUM(D224:E224)</f>
        <v>3.7265215999999999</v>
      </c>
      <c r="G224" s="34">
        <f t="shared" si="13"/>
        <v>3.1970844200411803</v>
      </c>
      <c r="I224" s="28" t="s">
        <v>438</v>
      </c>
      <c r="P224" s="22"/>
      <c r="Q224" s="22"/>
      <c r="S224" s="29"/>
    </row>
    <row r="225" spans="1:19" s="27" customFormat="1" ht="20.100000000000001" customHeight="1">
      <c r="A225" s="24">
        <v>38</v>
      </c>
      <c r="B225" s="25" t="s">
        <v>439</v>
      </c>
      <c r="C225" s="35">
        <f>SUM(C226:C250)</f>
        <v>5576.38</v>
      </c>
      <c r="D225" s="35">
        <f>SUM(D226:D250)</f>
        <v>123.63593127000003</v>
      </c>
      <c r="E225" s="35">
        <f>SUM(E226:E250)</f>
        <v>0</v>
      </c>
      <c r="F225" s="26">
        <f>SUM(F226:F250)</f>
        <v>123.63593127000003</v>
      </c>
      <c r="G225" s="17">
        <f t="shared" si="13"/>
        <v>2.2171360500898438</v>
      </c>
      <c r="I225" s="28"/>
      <c r="P225" s="22"/>
      <c r="Q225" s="22"/>
      <c r="S225" s="29"/>
    </row>
    <row r="226" spans="1:19" s="27" customFormat="1" ht="20.100000000000001" customHeight="1">
      <c r="A226" s="46"/>
      <c r="B226" s="34" t="s">
        <v>440</v>
      </c>
      <c r="C226" s="47">
        <v>45.56</v>
      </c>
      <c r="D226" s="48">
        <v>1.0003367599999988</v>
      </c>
      <c r="E226" s="48">
        <v>0</v>
      </c>
      <c r="F226" s="37">
        <f t="shared" ref="F226:F250" si="16">SUM(D226:E226)</f>
        <v>1.0003367599999988</v>
      </c>
      <c r="G226" s="34">
        <f t="shared" si="13"/>
        <v>2.1956469710272142</v>
      </c>
      <c r="I226" s="28" t="s">
        <v>441</v>
      </c>
      <c r="P226" s="22"/>
      <c r="Q226" s="22"/>
      <c r="S226" s="29"/>
    </row>
    <row r="227" spans="1:19" s="27" customFormat="1" ht="20.100000000000001" customHeight="1">
      <c r="A227" s="46"/>
      <c r="B227" s="34" t="s">
        <v>442</v>
      </c>
      <c r="C227" s="47">
        <v>132.1</v>
      </c>
      <c r="D227" s="48">
        <v>3.7234057399999978</v>
      </c>
      <c r="E227" s="48">
        <v>0</v>
      </c>
      <c r="F227" s="37">
        <f t="shared" si="16"/>
        <v>3.7234057399999978</v>
      </c>
      <c r="G227" s="34">
        <f t="shared" si="13"/>
        <v>2.8186266010598016</v>
      </c>
      <c r="I227" s="28" t="s">
        <v>443</v>
      </c>
      <c r="P227" s="22"/>
      <c r="Q227" s="22"/>
      <c r="S227" s="29"/>
    </row>
    <row r="228" spans="1:19" s="27" customFormat="1" ht="20.100000000000001" customHeight="1">
      <c r="A228" s="46"/>
      <c r="B228" s="34" t="s">
        <v>444</v>
      </c>
      <c r="C228" s="47">
        <v>131.19999999999999</v>
      </c>
      <c r="D228" s="48">
        <v>3.8636678599999965</v>
      </c>
      <c r="E228" s="48">
        <v>0</v>
      </c>
      <c r="F228" s="37">
        <f t="shared" si="16"/>
        <v>3.8636678599999965</v>
      </c>
      <c r="G228" s="34">
        <f t="shared" si="13"/>
        <v>2.944868795731705</v>
      </c>
      <c r="I228" s="28" t="s">
        <v>445</v>
      </c>
      <c r="P228" s="22"/>
      <c r="Q228" s="22"/>
      <c r="S228" s="29"/>
    </row>
    <row r="229" spans="1:19" s="27" customFormat="1" ht="20.100000000000001" customHeight="1">
      <c r="A229" s="46"/>
      <c r="B229" s="34" t="s">
        <v>446</v>
      </c>
      <c r="C229" s="47">
        <v>112.91</v>
      </c>
      <c r="D229" s="48">
        <v>3.2212448400000016</v>
      </c>
      <c r="E229" s="48">
        <v>0</v>
      </c>
      <c r="F229" s="37">
        <f t="shared" si="16"/>
        <v>3.2212448400000016</v>
      </c>
      <c r="G229" s="34">
        <f t="shared" si="13"/>
        <v>2.8529313966876289</v>
      </c>
      <c r="I229" s="28" t="s">
        <v>447</v>
      </c>
      <c r="P229" s="22"/>
      <c r="Q229" s="22"/>
      <c r="S229" s="29"/>
    </row>
    <row r="230" spans="1:19" s="27" customFormat="1" ht="20.100000000000001" customHeight="1">
      <c r="A230" s="46"/>
      <c r="B230" s="34" t="s">
        <v>448</v>
      </c>
      <c r="C230" s="47">
        <v>122.62</v>
      </c>
      <c r="D230" s="48">
        <v>3.7489390799999933</v>
      </c>
      <c r="E230" s="48">
        <v>0</v>
      </c>
      <c r="F230" s="37">
        <f t="shared" si="16"/>
        <v>3.7489390799999933</v>
      </c>
      <c r="G230" s="34">
        <f t="shared" si="13"/>
        <v>3.057363464361436</v>
      </c>
      <c r="I230" s="28" t="s">
        <v>449</v>
      </c>
      <c r="P230" s="22"/>
      <c r="Q230" s="22"/>
      <c r="S230" s="29"/>
    </row>
    <row r="231" spans="1:19" s="27" customFormat="1" ht="20.100000000000001" customHeight="1">
      <c r="A231" s="46"/>
      <c r="B231" s="34" t="s">
        <v>450</v>
      </c>
      <c r="C231" s="47">
        <v>87.87</v>
      </c>
      <c r="D231" s="48">
        <v>2.3821111299999949</v>
      </c>
      <c r="E231" s="48">
        <v>0</v>
      </c>
      <c r="F231" s="37">
        <f t="shared" si="16"/>
        <v>2.3821111299999949</v>
      </c>
      <c r="G231" s="34">
        <f t="shared" si="13"/>
        <v>2.7109492773415211</v>
      </c>
      <c r="I231" s="28" t="s">
        <v>451</v>
      </c>
      <c r="P231" s="22"/>
      <c r="Q231" s="22"/>
      <c r="S231" s="29"/>
    </row>
    <row r="232" spans="1:19" s="27" customFormat="1" ht="20.100000000000001" customHeight="1">
      <c r="A232" s="46"/>
      <c r="B232" s="34" t="s">
        <v>452</v>
      </c>
      <c r="C232" s="47">
        <v>255.81</v>
      </c>
      <c r="D232" s="48">
        <v>5.9230972000000008</v>
      </c>
      <c r="E232" s="48">
        <v>0</v>
      </c>
      <c r="F232" s="37">
        <f t="shared" si="16"/>
        <v>5.9230972000000008</v>
      </c>
      <c r="G232" s="34">
        <f t="shared" si="13"/>
        <v>2.3154283257104886</v>
      </c>
      <c r="I232" s="28" t="s">
        <v>453</v>
      </c>
      <c r="P232" s="22"/>
      <c r="Q232" s="22"/>
      <c r="S232" s="29"/>
    </row>
    <row r="233" spans="1:19" s="27" customFormat="1" ht="20.100000000000001" customHeight="1">
      <c r="A233" s="46"/>
      <c r="B233" s="34" t="s">
        <v>454</v>
      </c>
      <c r="C233" s="47">
        <v>352.75</v>
      </c>
      <c r="D233" s="48">
        <v>9.5272543600000041</v>
      </c>
      <c r="E233" s="48">
        <v>0</v>
      </c>
      <c r="F233" s="37">
        <f t="shared" si="16"/>
        <v>9.5272543600000041</v>
      </c>
      <c r="G233" s="34">
        <f t="shared" si="13"/>
        <v>2.7008516966690306</v>
      </c>
      <c r="I233" s="28" t="s">
        <v>455</v>
      </c>
      <c r="P233" s="22"/>
      <c r="Q233" s="22"/>
      <c r="S233" s="29"/>
    </row>
    <row r="234" spans="1:19" s="27" customFormat="1" ht="20.100000000000001" customHeight="1">
      <c r="A234" s="46"/>
      <c r="B234" s="34" t="s">
        <v>456</v>
      </c>
      <c r="C234" s="47">
        <v>209.31</v>
      </c>
      <c r="D234" s="48">
        <v>6.1374176099999929</v>
      </c>
      <c r="E234" s="48">
        <v>0</v>
      </c>
      <c r="F234" s="37">
        <f t="shared" si="16"/>
        <v>6.1374176099999929</v>
      </c>
      <c r="G234" s="34">
        <f t="shared" si="13"/>
        <v>2.9322142324781391</v>
      </c>
      <c r="I234" s="28" t="s">
        <v>457</v>
      </c>
      <c r="P234" s="22"/>
      <c r="Q234" s="22"/>
      <c r="S234" s="29"/>
    </row>
    <row r="235" spans="1:19" s="27" customFormat="1" ht="20.100000000000001" customHeight="1">
      <c r="A235" s="46"/>
      <c r="B235" s="34" t="s">
        <v>458</v>
      </c>
      <c r="C235" s="47">
        <v>148.71</v>
      </c>
      <c r="D235" s="48">
        <v>3.9022746000000001</v>
      </c>
      <c r="E235" s="48">
        <v>0</v>
      </c>
      <c r="F235" s="37">
        <f t="shared" si="16"/>
        <v>3.9022746000000001</v>
      </c>
      <c r="G235" s="34">
        <f t="shared" si="13"/>
        <v>2.6240835182570104</v>
      </c>
      <c r="I235" s="28" t="s">
        <v>459</v>
      </c>
      <c r="P235" s="22"/>
      <c r="Q235" s="22"/>
      <c r="S235" s="29"/>
    </row>
    <row r="236" spans="1:19" s="27" customFormat="1" ht="20.100000000000001" customHeight="1">
      <c r="A236" s="46"/>
      <c r="B236" s="34" t="s">
        <v>460</v>
      </c>
      <c r="C236" s="47">
        <v>139.28</v>
      </c>
      <c r="D236" s="48">
        <v>3.7320408699999987</v>
      </c>
      <c r="E236" s="48">
        <v>0</v>
      </c>
      <c r="F236" s="37">
        <f t="shared" si="16"/>
        <v>3.7320408699999987</v>
      </c>
      <c r="G236" s="34">
        <f t="shared" si="13"/>
        <v>2.6795238871338301</v>
      </c>
      <c r="I236" s="28" t="s">
        <v>461</v>
      </c>
      <c r="P236" s="22"/>
      <c r="Q236" s="22"/>
      <c r="S236" s="29"/>
    </row>
    <row r="237" spans="1:19" s="27" customFormat="1" ht="20.100000000000001" customHeight="1">
      <c r="A237" s="46"/>
      <c r="B237" s="34" t="s">
        <v>462</v>
      </c>
      <c r="C237" s="47">
        <v>210.89</v>
      </c>
      <c r="D237" s="48">
        <v>4.9654732900000003</v>
      </c>
      <c r="E237" s="48">
        <v>0</v>
      </c>
      <c r="F237" s="37">
        <f t="shared" si="16"/>
        <v>4.9654732900000003</v>
      </c>
      <c r="G237" s="34">
        <f t="shared" si="13"/>
        <v>2.3545323581013804</v>
      </c>
      <c r="I237" s="28" t="s">
        <v>463</v>
      </c>
      <c r="P237" s="22"/>
      <c r="Q237" s="22"/>
      <c r="S237" s="29"/>
    </row>
    <row r="238" spans="1:19" s="27" customFormat="1" ht="20.100000000000001" customHeight="1">
      <c r="A238" s="46"/>
      <c r="B238" s="34" t="s">
        <v>464</v>
      </c>
      <c r="C238" s="47">
        <v>1314.45</v>
      </c>
      <c r="D238" s="48">
        <v>8.6210047499999973</v>
      </c>
      <c r="E238" s="48">
        <v>0</v>
      </c>
      <c r="F238" s="37">
        <f t="shared" si="16"/>
        <v>8.6210047499999973</v>
      </c>
      <c r="G238" s="34">
        <f t="shared" si="13"/>
        <v>0.65586403058313347</v>
      </c>
      <c r="I238" s="28" t="s">
        <v>465</v>
      </c>
      <c r="P238" s="22"/>
      <c r="Q238" s="22"/>
      <c r="S238" s="29"/>
    </row>
    <row r="239" spans="1:19" s="27" customFormat="1" ht="20.100000000000001" customHeight="1">
      <c r="A239" s="46"/>
      <c r="B239" s="34" t="s">
        <v>466</v>
      </c>
      <c r="C239" s="47">
        <v>187.27</v>
      </c>
      <c r="D239" s="48">
        <v>5.4701664999999924</v>
      </c>
      <c r="E239" s="48">
        <v>0</v>
      </c>
      <c r="F239" s="37">
        <f t="shared" si="16"/>
        <v>5.4701664999999924</v>
      </c>
      <c r="G239" s="34">
        <f t="shared" si="13"/>
        <v>2.9210052330859146</v>
      </c>
      <c r="I239" s="28" t="s">
        <v>467</v>
      </c>
      <c r="P239" s="22"/>
      <c r="Q239" s="22"/>
      <c r="S239" s="29"/>
    </row>
    <row r="240" spans="1:19" s="27" customFormat="1" ht="20.100000000000001" customHeight="1">
      <c r="A240" s="46"/>
      <c r="B240" s="34" t="s">
        <v>468</v>
      </c>
      <c r="C240" s="47">
        <v>217.24</v>
      </c>
      <c r="D240" s="48">
        <v>5.5387736100000069</v>
      </c>
      <c r="E240" s="48">
        <v>0</v>
      </c>
      <c r="F240" s="37">
        <f t="shared" si="16"/>
        <v>5.5387736100000069</v>
      </c>
      <c r="G240" s="34">
        <f t="shared" si="13"/>
        <v>2.5496103894310473</v>
      </c>
      <c r="I240" s="28" t="s">
        <v>469</v>
      </c>
      <c r="P240" s="22"/>
      <c r="Q240" s="22"/>
      <c r="S240" s="29"/>
    </row>
    <row r="241" spans="1:22" s="27" customFormat="1" ht="20.100000000000001" customHeight="1">
      <c r="A241" s="46"/>
      <c r="B241" s="34" t="s">
        <v>470</v>
      </c>
      <c r="C241" s="47">
        <v>269.41000000000003</v>
      </c>
      <c r="D241" s="48">
        <v>8.5758048700000025</v>
      </c>
      <c r="E241" s="48">
        <v>0</v>
      </c>
      <c r="F241" s="37">
        <f t="shared" si="16"/>
        <v>8.5758048700000025</v>
      </c>
      <c r="G241" s="34">
        <f t="shared" si="13"/>
        <v>3.1831798634052193</v>
      </c>
      <c r="I241" s="28" t="s">
        <v>471</v>
      </c>
      <c r="P241" s="22"/>
      <c r="Q241" s="22"/>
      <c r="S241" s="29"/>
    </row>
    <row r="242" spans="1:22" s="27" customFormat="1" ht="20.100000000000001" customHeight="1">
      <c r="A242" s="46"/>
      <c r="B242" s="34" t="s">
        <v>472</v>
      </c>
      <c r="C242" s="47">
        <v>105.41</v>
      </c>
      <c r="D242" s="48">
        <v>2.8492591100000002</v>
      </c>
      <c r="E242" s="48">
        <v>0</v>
      </c>
      <c r="F242" s="37">
        <f t="shared" si="16"/>
        <v>2.8492591100000002</v>
      </c>
      <c r="G242" s="34">
        <f t="shared" si="13"/>
        <v>2.7030254340195432</v>
      </c>
      <c r="I242" s="28" t="s">
        <v>473</v>
      </c>
      <c r="P242" s="22"/>
      <c r="Q242" s="22"/>
      <c r="S242" s="29"/>
    </row>
    <row r="243" spans="1:22" s="27" customFormat="1" ht="20.100000000000001" customHeight="1">
      <c r="A243" s="46"/>
      <c r="B243" s="34" t="s">
        <v>474</v>
      </c>
      <c r="C243" s="47">
        <v>74.44</v>
      </c>
      <c r="D243" s="48">
        <v>1.7710561299999998</v>
      </c>
      <c r="E243" s="48">
        <v>0</v>
      </c>
      <c r="F243" s="37">
        <f t="shared" si="16"/>
        <v>1.7710561299999998</v>
      </c>
      <c r="G243" s="34">
        <f t="shared" si="13"/>
        <v>2.3791726625470173</v>
      </c>
      <c r="I243" s="28" t="s">
        <v>475</v>
      </c>
      <c r="P243" s="22"/>
      <c r="Q243" s="22"/>
      <c r="S243" s="29"/>
    </row>
    <row r="244" spans="1:22" s="27" customFormat="1" ht="20.100000000000001" customHeight="1">
      <c r="A244" s="46"/>
      <c r="B244" s="34" t="s">
        <v>476</v>
      </c>
      <c r="C244" s="47">
        <v>213.19</v>
      </c>
      <c r="D244" s="48">
        <v>6.197152479999998</v>
      </c>
      <c r="E244" s="48">
        <v>0</v>
      </c>
      <c r="F244" s="37">
        <f t="shared" si="16"/>
        <v>6.197152479999998</v>
      </c>
      <c r="G244" s="34">
        <f t="shared" ref="G244:G275" si="17">F244/C244*100</f>
        <v>2.9068682771236918</v>
      </c>
      <c r="I244" s="28" t="s">
        <v>477</v>
      </c>
      <c r="P244" s="22"/>
      <c r="Q244" s="22"/>
      <c r="S244" s="29"/>
    </row>
    <row r="245" spans="1:22" s="27" customFormat="1" ht="20.100000000000001" customHeight="1">
      <c r="A245" s="46"/>
      <c r="B245" s="34" t="s">
        <v>478</v>
      </c>
      <c r="C245" s="47">
        <v>106.02</v>
      </c>
      <c r="D245" s="48">
        <v>2.6689106799999966</v>
      </c>
      <c r="E245" s="48">
        <v>0</v>
      </c>
      <c r="F245" s="37">
        <f t="shared" si="16"/>
        <v>2.6689106799999966</v>
      </c>
      <c r="G245" s="34">
        <f t="shared" si="17"/>
        <v>2.5173652895680032</v>
      </c>
      <c r="I245" s="28" t="s">
        <v>479</v>
      </c>
      <c r="P245" s="22"/>
      <c r="Q245" s="22"/>
      <c r="S245" s="29"/>
    </row>
    <row r="246" spans="1:22" s="27" customFormat="1" ht="20.100000000000001" customHeight="1">
      <c r="A246" s="46"/>
      <c r="B246" s="34" t="s">
        <v>480</v>
      </c>
      <c r="C246" s="47">
        <v>213.99</v>
      </c>
      <c r="D246" s="48">
        <v>4.8329514400000111</v>
      </c>
      <c r="E246" s="48">
        <v>0</v>
      </c>
      <c r="F246" s="37">
        <f t="shared" si="16"/>
        <v>4.8329514400000111</v>
      </c>
      <c r="G246" s="34">
        <f t="shared" si="17"/>
        <v>2.2584940604701202</v>
      </c>
      <c r="I246" s="28" t="s">
        <v>481</v>
      </c>
      <c r="P246" s="22"/>
      <c r="Q246" s="22"/>
      <c r="S246" s="29"/>
    </row>
    <row r="247" spans="1:22" s="27" customFormat="1" ht="20.100000000000001" customHeight="1">
      <c r="A247" s="46"/>
      <c r="B247" s="34" t="s">
        <v>482</v>
      </c>
      <c r="C247" s="47">
        <v>86.64</v>
      </c>
      <c r="D247" s="48">
        <v>2.4846151100000049</v>
      </c>
      <c r="E247" s="48">
        <v>0</v>
      </c>
      <c r="F247" s="37">
        <f t="shared" si="16"/>
        <v>2.4846151100000049</v>
      </c>
      <c r="G247" s="34">
        <f t="shared" si="17"/>
        <v>2.8677459718374942</v>
      </c>
      <c r="I247" s="28" t="s">
        <v>483</v>
      </c>
      <c r="P247" s="22"/>
      <c r="Q247" s="22"/>
      <c r="S247" s="29"/>
    </row>
    <row r="248" spans="1:22" s="27" customFormat="1" ht="20.100000000000001" customHeight="1">
      <c r="A248" s="46"/>
      <c r="B248" s="34" t="s">
        <v>484</v>
      </c>
      <c r="C248" s="47">
        <v>175.29</v>
      </c>
      <c r="D248" s="48">
        <v>4.8394581699999994</v>
      </c>
      <c r="E248" s="48">
        <v>0</v>
      </c>
      <c r="F248" s="37">
        <f t="shared" si="16"/>
        <v>4.8394581699999994</v>
      </c>
      <c r="G248" s="34">
        <f t="shared" si="17"/>
        <v>2.760829579553882</v>
      </c>
      <c r="I248" s="28" t="s">
        <v>485</v>
      </c>
      <c r="P248" s="22"/>
      <c r="Q248" s="22"/>
      <c r="S248" s="29"/>
    </row>
    <row r="249" spans="1:22" s="27" customFormat="1">
      <c r="A249" s="46"/>
      <c r="B249" s="34" t="s">
        <v>486</v>
      </c>
      <c r="C249" s="47">
        <v>386.73</v>
      </c>
      <c r="D249" s="48">
        <v>10.292704560000017</v>
      </c>
      <c r="E249" s="48">
        <v>0</v>
      </c>
      <c r="F249" s="37">
        <f t="shared" si="16"/>
        <v>10.292704560000017</v>
      </c>
      <c r="G249" s="34">
        <f t="shared" si="17"/>
        <v>2.6614704212241143</v>
      </c>
      <c r="I249" s="28" t="s">
        <v>487</v>
      </c>
      <c r="P249" s="22"/>
      <c r="Q249" s="22"/>
      <c r="S249" s="29"/>
    </row>
    <row r="250" spans="1:22" s="27" customFormat="1" ht="20.100000000000001" customHeight="1">
      <c r="A250" s="46"/>
      <c r="B250" s="34" t="s">
        <v>488</v>
      </c>
      <c r="C250" s="47">
        <v>277.29000000000002</v>
      </c>
      <c r="D250" s="48">
        <v>7.3668105199999978</v>
      </c>
      <c r="E250" s="48">
        <v>0</v>
      </c>
      <c r="F250" s="37">
        <f t="shared" si="16"/>
        <v>7.3668105199999978</v>
      </c>
      <c r="G250" s="34">
        <f t="shared" si="17"/>
        <v>2.6567169822207788</v>
      </c>
      <c r="I250" s="28" t="s">
        <v>489</v>
      </c>
      <c r="P250" s="22"/>
      <c r="Q250" s="22"/>
      <c r="S250" s="29"/>
    </row>
    <row r="251" spans="1:22" s="27" customFormat="1">
      <c r="A251" s="24">
        <v>45</v>
      </c>
      <c r="B251" s="25" t="s">
        <v>490</v>
      </c>
      <c r="C251" s="35">
        <f>SUM(C252)</f>
        <v>346.9</v>
      </c>
      <c r="D251" s="35">
        <f>SUM(D252)</f>
        <v>7.2747140199999993</v>
      </c>
      <c r="E251" s="35">
        <f>SUM(E252)</f>
        <v>0</v>
      </c>
      <c r="F251" s="26">
        <f>SUM(F252)</f>
        <v>7.2747140199999993</v>
      </c>
      <c r="G251" s="17">
        <f t="shared" si="17"/>
        <v>2.0970637128855576</v>
      </c>
      <c r="I251" s="28"/>
      <c r="P251" s="22"/>
      <c r="Q251" s="22"/>
      <c r="S251" s="29"/>
      <c r="U251" s="51"/>
      <c r="V251" s="51"/>
    </row>
    <row r="252" spans="1:22" s="27" customFormat="1" ht="20.100000000000001" customHeight="1">
      <c r="A252" s="30"/>
      <c r="B252" s="31" t="s">
        <v>491</v>
      </c>
      <c r="C252" s="32">
        <v>346.9</v>
      </c>
      <c r="D252" s="33">
        <v>7.2747140199999993</v>
      </c>
      <c r="E252" s="33">
        <v>0</v>
      </c>
      <c r="F252" s="37">
        <f>SUM(D252:E252)</f>
        <v>7.2747140199999993</v>
      </c>
      <c r="G252" s="34">
        <f t="shared" si="17"/>
        <v>2.0970637128855576</v>
      </c>
      <c r="I252" s="28" t="s">
        <v>492</v>
      </c>
      <c r="P252" s="22"/>
      <c r="Q252" s="22"/>
      <c r="S252" s="29"/>
    </row>
    <row r="253" spans="1:22" s="27" customFormat="1">
      <c r="A253" s="24">
        <v>46</v>
      </c>
      <c r="B253" s="25" t="s">
        <v>493</v>
      </c>
      <c r="C253" s="35">
        <f>SUM(C254)</f>
        <v>296.93</v>
      </c>
      <c r="D253" s="35">
        <f>SUM(D254)</f>
        <v>7.1266659699999995</v>
      </c>
      <c r="E253" s="35">
        <f>SUM(E254)</f>
        <v>0</v>
      </c>
      <c r="F253" s="26">
        <f>SUM(F254)</f>
        <v>7.1266659699999995</v>
      </c>
      <c r="G253" s="17">
        <f t="shared" si="17"/>
        <v>2.4001165156770954</v>
      </c>
      <c r="I253" s="28"/>
      <c r="P253" s="22"/>
      <c r="Q253" s="22"/>
      <c r="S253" s="29"/>
      <c r="U253" s="51"/>
      <c r="V253" s="51"/>
    </row>
    <row r="254" spans="1:22" s="27" customFormat="1" ht="20.100000000000001" customHeight="1">
      <c r="A254" s="46"/>
      <c r="B254" s="55" t="s">
        <v>494</v>
      </c>
      <c r="C254" s="47">
        <v>296.93</v>
      </c>
      <c r="D254" s="48">
        <v>7.1266659699999995</v>
      </c>
      <c r="E254" s="48">
        <v>0</v>
      </c>
      <c r="F254" s="37">
        <f>SUM(D254:E254)</f>
        <v>7.1266659699999995</v>
      </c>
      <c r="G254" s="34">
        <f t="shared" si="17"/>
        <v>2.4001165156770954</v>
      </c>
      <c r="I254" s="28" t="s">
        <v>495</v>
      </c>
      <c r="P254" s="22"/>
      <c r="Q254" s="22"/>
      <c r="S254" s="29"/>
      <c r="U254" s="51"/>
      <c r="V254" s="51"/>
    </row>
    <row r="255" spans="1:22" s="27" customFormat="1" ht="20.100000000000001" customHeight="1">
      <c r="A255" s="24">
        <v>47</v>
      </c>
      <c r="B255" s="25" t="s">
        <v>496</v>
      </c>
      <c r="C255" s="35">
        <f>SUM(C256:C262)</f>
        <v>1786.19</v>
      </c>
      <c r="D255" s="35">
        <f>SUM(D256:D262)</f>
        <v>56.928860270000001</v>
      </c>
      <c r="E255" s="35">
        <f>SUM(E256:E262)</f>
        <v>0.122655</v>
      </c>
      <c r="F255" s="26">
        <f>SUM(F256:F262)</f>
        <v>57.051515270000003</v>
      </c>
      <c r="G255" s="17">
        <f t="shared" si="17"/>
        <v>3.1940339644718643</v>
      </c>
      <c r="I255" s="28"/>
      <c r="P255" s="22"/>
      <c r="Q255" s="22"/>
      <c r="S255" s="29"/>
      <c r="U255" s="51"/>
      <c r="V255" s="51"/>
    </row>
    <row r="256" spans="1:22" s="27" customFormat="1" ht="20.100000000000001" customHeight="1">
      <c r="A256" s="46"/>
      <c r="B256" s="34" t="s">
        <v>497</v>
      </c>
      <c r="C256" s="47">
        <v>727.12</v>
      </c>
      <c r="D256" s="48">
        <v>26.949909229999999</v>
      </c>
      <c r="E256" s="48"/>
      <c r="F256" s="37">
        <f t="shared" ref="F256:F262" si="18">SUM(D256:E256)</f>
        <v>26.949909229999999</v>
      </c>
      <c r="G256" s="34">
        <f t="shared" si="17"/>
        <v>3.7063908612058527</v>
      </c>
      <c r="I256" s="28" t="s">
        <v>498</v>
      </c>
      <c r="P256" s="22"/>
      <c r="Q256" s="22"/>
      <c r="S256" s="29"/>
    </row>
    <row r="257" spans="1:22" s="27" customFormat="1" ht="20.100000000000001" customHeight="1">
      <c r="A257" s="46"/>
      <c r="B257" s="34" t="s">
        <v>499</v>
      </c>
      <c r="C257" s="47">
        <v>135.68</v>
      </c>
      <c r="D257" s="48">
        <v>3.01987863</v>
      </c>
      <c r="E257" s="48"/>
      <c r="F257" s="37">
        <f t="shared" si="18"/>
        <v>3.01987863</v>
      </c>
      <c r="G257" s="34">
        <f t="shared" si="17"/>
        <v>2.2257360185731132</v>
      </c>
      <c r="I257" s="28" t="s">
        <v>500</v>
      </c>
      <c r="P257" s="22"/>
      <c r="Q257" s="22"/>
      <c r="S257" s="29"/>
    </row>
    <row r="258" spans="1:22" s="27" customFormat="1" ht="20.100000000000001" customHeight="1">
      <c r="A258" s="46"/>
      <c r="B258" s="34" t="s">
        <v>501</v>
      </c>
      <c r="C258" s="47">
        <v>423.45</v>
      </c>
      <c r="D258" s="48">
        <v>12.4710774</v>
      </c>
      <c r="E258" s="48"/>
      <c r="F258" s="37">
        <f t="shared" si="18"/>
        <v>12.4710774</v>
      </c>
      <c r="G258" s="34">
        <f t="shared" si="17"/>
        <v>2.9451121501948285</v>
      </c>
      <c r="I258" s="28" t="s">
        <v>502</v>
      </c>
      <c r="P258" s="22"/>
      <c r="Q258" s="22"/>
      <c r="S258" s="29"/>
    </row>
    <row r="259" spans="1:22" s="27" customFormat="1" ht="20.100000000000001" customHeight="1">
      <c r="A259" s="46"/>
      <c r="B259" s="34" t="s">
        <v>503</v>
      </c>
      <c r="C259" s="47">
        <v>223.28</v>
      </c>
      <c r="D259" s="48">
        <v>6.5552254800000007</v>
      </c>
      <c r="E259" s="48"/>
      <c r="F259" s="37">
        <f t="shared" si="18"/>
        <v>6.5552254800000007</v>
      </c>
      <c r="G259" s="34">
        <f t="shared" si="17"/>
        <v>2.9358766929415983</v>
      </c>
      <c r="I259" s="28" t="s">
        <v>504</v>
      </c>
      <c r="P259" s="22"/>
      <c r="Q259" s="22"/>
      <c r="S259" s="29"/>
    </row>
    <row r="260" spans="1:22" s="27" customFormat="1" ht="20.100000000000001" customHeight="1">
      <c r="A260" s="46"/>
      <c r="B260" s="34" t="s">
        <v>505</v>
      </c>
      <c r="C260" s="47">
        <v>105.99</v>
      </c>
      <c r="D260" s="48">
        <v>0.22868105999999999</v>
      </c>
      <c r="E260" s="48"/>
      <c r="F260" s="37">
        <f t="shared" si="18"/>
        <v>0.22868105999999999</v>
      </c>
      <c r="G260" s="34">
        <f t="shared" si="17"/>
        <v>0.2157572035097651</v>
      </c>
      <c r="I260" s="28" t="s">
        <v>506</v>
      </c>
      <c r="P260" s="22"/>
      <c r="Q260" s="22"/>
      <c r="S260" s="29"/>
    </row>
    <row r="261" spans="1:22" s="27" customFormat="1" ht="20.100000000000001" customHeight="1">
      <c r="A261" s="46"/>
      <c r="B261" s="34" t="s">
        <v>507</v>
      </c>
      <c r="C261" s="47">
        <v>24.14</v>
      </c>
      <c r="D261" s="48">
        <v>2.8898169999999999</v>
      </c>
      <c r="E261" s="48">
        <v>0.122655</v>
      </c>
      <c r="F261" s="37">
        <f t="shared" si="18"/>
        <v>3.0124719999999998</v>
      </c>
      <c r="G261" s="34">
        <f t="shared" si="17"/>
        <v>12.47917149958575</v>
      </c>
      <c r="I261" s="28" t="s">
        <v>508</v>
      </c>
      <c r="P261" s="22"/>
      <c r="Q261" s="22"/>
      <c r="S261" s="29"/>
    </row>
    <row r="262" spans="1:22" s="27" customFormat="1" ht="20.100000000000001" customHeight="1">
      <c r="A262" s="46"/>
      <c r="B262" s="55" t="s">
        <v>509</v>
      </c>
      <c r="C262" s="47">
        <v>146.53</v>
      </c>
      <c r="D262" s="48">
        <v>4.8142714699999996</v>
      </c>
      <c r="E262" s="48"/>
      <c r="F262" s="37">
        <f t="shared" si="18"/>
        <v>4.8142714699999996</v>
      </c>
      <c r="G262" s="34">
        <f t="shared" si="17"/>
        <v>3.2855193271002525</v>
      </c>
      <c r="H262" s="54"/>
      <c r="I262" s="28" t="s">
        <v>510</v>
      </c>
      <c r="P262" s="22"/>
      <c r="Q262" s="22"/>
      <c r="S262" s="29"/>
    </row>
    <row r="263" spans="1:22" s="27" customFormat="1" ht="20.100000000000001" customHeight="1">
      <c r="A263" s="24">
        <v>48</v>
      </c>
      <c r="B263" s="25" t="s">
        <v>511</v>
      </c>
      <c r="C263" s="35">
        <f>SUM(C264:C275)</f>
        <v>5729.5499999999993</v>
      </c>
      <c r="D263" s="35">
        <f>SUM(D264:D275)</f>
        <v>107.89904009</v>
      </c>
      <c r="E263" s="35">
        <f>SUM(E264:E275)</f>
        <v>0</v>
      </c>
      <c r="F263" s="26">
        <f>SUM(F264:F275)</f>
        <v>107.89904009</v>
      </c>
      <c r="G263" s="17">
        <f t="shared" si="17"/>
        <v>1.8832026963723159</v>
      </c>
      <c r="I263" s="28"/>
      <c r="P263" s="22"/>
      <c r="Q263" s="22"/>
      <c r="S263" s="29"/>
      <c r="U263" s="51"/>
      <c r="V263" s="51"/>
    </row>
    <row r="264" spans="1:22" s="27" customFormat="1" ht="20.100000000000001" customHeight="1">
      <c r="A264" s="46"/>
      <c r="B264" s="34" t="s">
        <v>512</v>
      </c>
      <c r="C264" s="47">
        <v>822.49</v>
      </c>
      <c r="D264" s="48">
        <v>12.693634060000003</v>
      </c>
      <c r="E264" s="48">
        <v>0</v>
      </c>
      <c r="F264" s="37">
        <f t="shared" ref="F264:F275" si="19">SUM(D264:E264)</f>
        <v>12.693634060000003</v>
      </c>
      <c r="G264" s="34">
        <f t="shared" si="17"/>
        <v>1.5433177376016733</v>
      </c>
      <c r="I264" s="28" t="s">
        <v>513</v>
      </c>
      <c r="P264" s="22"/>
      <c r="Q264" s="22"/>
      <c r="S264" s="29"/>
    </row>
    <row r="265" spans="1:22" s="27" customFormat="1" ht="20.100000000000001" customHeight="1">
      <c r="A265" s="46"/>
      <c r="B265" s="34" t="s">
        <v>514</v>
      </c>
      <c r="C265" s="47">
        <v>2380.16</v>
      </c>
      <c r="D265" s="48">
        <v>36.410964460000002</v>
      </c>
      <c r="E265" s="48">
        <v>0</v>
      </c>
      <c r="F265" s="37">
        <f t="shared" si="19"/>
        <v>36.410964460000002</v>
      </c>
      <c r="G265" s="34">
        <f t="shared" si="17"/>
        <v>1.5297696146477551</v>
      </c>
      <c r="I265" s="28" t="s">
        <v>515</v>
      </c>
      <c r="P265" s="22"/>
      <c r="Q265" s="22"/>
      <c r="S265" s="29"/>
    </row>
    <row r="266" spans="1:22" s="27" customFormat="1" ht="20.100000000000001" customHeight="1">
      <c r="A266" s="46"/>
      <c r="B266" s="34" t="s">
        <v>516</v>
      </c>
      <c r="C266" s="47">
        <v>2144.0100000000002</v>
      </c>
      <c r="D266" s="48">
        <v>49.078310139999992</v>
      </c>
      <c r="E266" s="48">
        <v>0</v>
      </c>
      <c r="F266" s="37">
        <f t="shared" si="19"/>
        <v>49.078310139999992</v>
      </c>
      <c r="G266" s="34">
        <f t="shared" si="17"/>
        <v>2.2890896096566706</v>
      </c>
      <c r="I266" s="28" t="s">
        <v>517</v>
      </c>
      <c r="P266" s="22"/>
      <c r="Q266" s="22"/>
      <c r="S266" s="29"/>
    </row>
    <row r="267" spans="1:22" s="27" customFormat="1" ht="20.100000000000001" customHeight="1">
      <c r="A267" s="46"/>
      <c r="B267" s="34" t="s">
        <v>518</v>
      </c>
      <c r="C267" s="47">
        <v>58.32</v>
      </c>
      <c r="D267" s="48">
        <v>1.45980642</v>
      </c>
      <c r="E267" s="48">
        <v>0</v>
      </c>
      <c r="F267" s="37">
        <f t="shared" si="19"/>
        <v>1.45980642</v>
      </c>
      <c r="G267" s="34">
        <f t="shared" si="17"/>
        <v>2.5030974279835392</v>
      </c>
      <c r="I267" s="28" t="s">
        <v>519</v>
      </c>
      <c r="P267" s="22"/>
      <c r="Q267" s="22"/>
      <c r="S267" s="29"/>
    </row>
    <row r="268" spans="1:22" s="27" customFormat="1" ht="20.100000000000001" customHeight="1">
      <c r="A268" s="46"/>
      <c r="B268" s="34" t="s">
        <v>520</v>
      </c>
      <c r="C268" s="47">
        <v>50.27</v>
      </c>
      <c r="D268" s="48">
        <v>0.72336966999999996</v>
      </c>
      <c r="E268" s="48">
        <v>0</v>
      </c>
      <c r="F268" s="37">
        <f t="shared" si="19"/>
        <v>0.72336966999999996</v>
      </c>
      <c r="G268" s="34">
        <f t="shared" si="17"/>
        <v>1.4389689078973542</v>
      </c>
      <c r="I268" s="28" t="s">
        <v>521</v>
      </c>
      <c r="P268" s="22"/>
      <c r="Q268" s="22"/>
      <c r="S268" s="29"/>
    </row>
    <row r="269" spans="1:22" s="27" customFormat="1" ht="20.100000000000001" customHeight="1">
      <c r="A269" s="46"/>
      <c r="B269" s="34" t="s">
        <v>522</v>
      </c>
      <c r="C269" s="47">
        <v>30.45</v>
      </c>
      <c r="D269" s="48">
        <v>0.5042836799999999</v>
      </c>
      <c r="E269" s="48">
        <v>0</v>
      </c>
      <c r="F269" s="37">
        <f t="shared" si="19"/>
        <v>0.5042836799999999</v>
      </c>
      <c r="G269" s="34">
        <f t="shared" si="17"/>
        <v>1.6561040394088666</v>
      </c>
      <c r="I269" s="28" t="s">
        <v>523</v>
      </c>
      <c r="P269" s="22"/>
      <c r="Q269" s="22"/>
      <c r="S269" s="29"/>
    </row>
    <row r="270" spans="1:22" s="27" customFormat="1" ht="20.100000000000001" customHeight="1">
      <c r="A270" s="46"/>
      <c r="B270" s="34" t="s">
        <v>524</v>
      </c>
      <c r="C270" s="47">
        <v>14.4</v>
      </c>
      <c r="D270" s="48">
        <v>0.547871</v>
      </c>
      <c r="E270" s="48">
        <v>0</v>
      </c>
      <c r="F270" s="37">
        <f t="shared" si="19"/>
        <v>0.547871</v>
      </c>
      <c r="G270" s="34">
        <f t="shared" si="17"/>
        <v>3.804659722222222</v>
      </c>
      <c r="I270" s="28" t="s">
        <v>525</v>
      </c>
      <c r="P270" s="22"/>
      <c r="Q270" s="22"/>
      <c r="S270" s="29"/>
    </row>
    <row r="271" spans="1:22" s="27" customFormat="1" ht="20.100000000000001" customHeight="1">
      <c r="A271" s="46"/>
      <c r="B271" s="34" t="s">
        <v>526</v>
      </c>
      <c r="C271" s="47">
        <v>40.67</v>
      </c>
      <c r="D271" s="48">
        <v>0.90070656999999987</v>
      </c>
      <c r="E271" s="48">
        <v>0</v>
      </c>
      <c r="F271" s="37">
        <f t="shared" si="19"/>
        <v>0.90070656999999987</v>
      </c>
      <c r="G271" s="34">
        <f t="shared" si="17"/>
        <v>2.2146706909269729</v>
      </c>
      <c r="I271" s="28" t="s">
        <v>527</v>
      </c>
      <c r="P271" s="22"/>
      <c r="Q271" s="22"/>
      <c r="S271" s="29"/>
    </row>
    <row r="272" spans="1:22" s="27" customFormat="1" ht="20.100000000000001" customHeight="1">
      <c r="A272" s="46"/>
      <c r="B272" s="34" t="s">
        <v>528</v>
      </c>
      <c r="C272" s="47">
        <v>30.62</v>
      </c>
      <c r="D272" s="48">
        <v>0.9510465199999999</v>
      </c>
      <c r="E272" s="48">
        <v>0</v>
      </c>
      <c r="F272" s="37">
        <f t="shared" si="19"/>
        <v>0.9510465199999999</v>
      </c>
      <c r="G272" s="34">
        <f t="shared" si="17"/>
        <v>3.1059651208360544</v>
      </c>
      <c r="I272" s="28" t="s">
        <v>529</v>
      </c>
      <c r="P272" s="22"/>
      <c r="Q272" s="22"/>
      <c r="S272" s="29"/>
    </row>
    <row r="273" spans="1:24" s="27" customFormat="1" ht="20.100000000000001" customHeight="1">
      <c r="A273" s="46"/>
      <c r="B273" s="34" t="s">
        <v>530</v>
      </c>
      <c r="C273" s="47">
        <v>42.65</v>
      </c>
      <c r="D273" s="48">
        <v>1.4058832399999999</v>
      </c>
      <c r="E273" s="48">
        <v>0</v>
      </c>
      <c r="F273" s="37">
        <f t="shared" si="19"/>
        <v>1.4058832399999999</v>
      </c>
      <c r="G273" s="34">
        <f t="shared" si="17"/>
        <v>3.2963264712778426</v>
      </c>
      <c r="I273" s="28" t="s">
        <v>531</v>
      </c>
      <c r="P273" s="22"/>
      <c r="Q273" s="22"/>
      <c r="S273" s="29"/>
    </row>
    <row r="274" spans="1:24" s="8" customFormat="1" ht="27.75" customHeight="1">
      <c r="A274" s="46"/>
      <c r="B274" s="34" t="s">
        <v>532</v>
      </c>
      <c r="C274" s="47">
        <v>41.29</v>
      </c>
      <c r="D274" s="48">
        <v>1.3829324000000001</v>
      </c>
      <c r="E274" s="48">
        <v>0</v>
      </c>
      <c r="F274" s="37">
        <f t="shared" si="19"/>
        <v>1.3829324000000001</v>
      </c>
      <c r="G274" s="34">
        <f t="shared" si="17"/>
        <v>3.3493155727779125</v>
      </c>
      <c r="H274" s="27"/>
      <c r="I274" s="28" t="s">
        <v>533</v>
      </c>
      <c r="J274" s="27"/>
      <c r="P274" s="22"/>
      <c r="Q274" s="22"/>
      <c r="R274" s="27"/>
      <c r="S274" s="29"/>
      <c r="W274" s="27"/>
      <c r="X274" s="27"/>
    </row>
    <row r="275" spans="1:24" s="8" customFormat="1" ht="15" customHeight="1">
      <c r="A275" s="46"/>
      <c r="B275" s="55" t="s">
        <v>534</v>
      </c>
      <c r="C275" s="47">
        <v>74.22</v>
      </c>
      <c r="D275" s="48">
        <v>1.8402319299999998</v>
      </c>
      <c r="E275" s="48">
        <v>0</v>
      </c>
      <c r="F275" s="37">
        <f t="shared" si="19"/>
        <v>1.8402319299999998</v>
      </c>
      <c r="G275" s="34">
        <f t="shared" si="17"/>
        <v>2.4794286310967393</v>
      </c>
      <c r="H275" s="27"/>
      <c r="I275" s="28" t="s">
        <v>535</v>
      </c>
      <c r="J275" s="27"/>
      <c r="P275" s="22"/>
      <c r="Q275" s="22"/>
      <c r="R275" s="27"/>
      <c r="S275" s="57"/>
      <c r="W275" s="27"/>
      <c r="X275" s="27"/>
    </row>
    <row r="276" spans="1:24" s="8" customFormat="1" ht="4.5" customHeight="1" thickBot="1">
      <c r="A276" s="239"/>
      <c r="B276" s="240"/>
      <c r="C276" s="241"/>
      <c r="D276" s="242"/>
      <c r="E276" s="242"/>
      <c r="F276" s="243"/>
      <c r="G276" s="244"/>
      <c r="H276" s="27"/>
      <c r="I276" s="28"/>
      <c r="J276" s="27"/>
      <c r="P276" s="22"/>
      <c r="Q276" s="22"/>
      <c r="R276" s="27"/>
      <c r="S276" s="57"/>
      <c r="W276" s="27"/>
      <c r="X276" s="27"/>
    </row>
    <row r="277" spans="1:24" s="8" customFormat="1" ht="21" customHeight="1">
      <c r="A277" s="429" t="s">
        <v>536</v>
      </c>
      <c r="B277" s="429"/>
      <c r="C277" s="429"/>
      <c r="D277" s="429"/>
      <c r="E277" s="429"/>
      <c r="F277" s="429"/>
      <c r="G277" s="429"/>
      <c r="J277" s="27"/>
      <c r="P277" s="22"/>
      <c r="Q277" s="22"/>
      <c r="S277" s="29"/>
    </row>
    <row r="278" spans="1:24" s="59" customFormat="1" ht="18.95" customHeight="1">
      <c r="A278" s="58" t="s">
        <v>537</v>
      </c>
      <c r="B278" s="58"/>
      <c r="C278" s="58"/>
      <c r="D278" s="58"/>
      <c r="E278" s="58"/>
      <c r="F278" s="58"/>
      <c r="G278" s="58"/>
      <c r="H278" s="8"/>
      <c r="I278" s="8"/>
      <c r="J278" s="27"/>
      <c r="S278" s="29"/>
    </row>
    <row r="279" spans="1:24" ht="18.95" customHeight="1">
      <c r="A279" s="430" t="s">
        <v>538</v>
      </c>
      <c r="B279" s="430"/>
      <c r="C279" s="60"/>
      <c r="D279" s="60"/>
      <c r="E279" s="60"/>
      <c r="F279" s="60"/>
      <c r="G279" s="60"/>
      <c r="H279" s="8"/>
      <c r="I279" s="8"/>
      <c r="J279" s="59"/>
    </row>
    <row r="280" spans="1:24" ht="18.75">
      <c r="A280" s="431"/>
      <c r="B280" s="431"/>
      <c r="C280" s="431"/>
      <c r="D280" s="431"/>
      <c r="E280" s="431"/>
      <c r="F280" s="431"/>
      <c r="G280" s="431"/>
      <c r="H280" s="59"/>
      <c r="I280" s="59"/>
    </row>
  </sheetData>
  <mergeCells count="11">
    <mergeCell ref="E1:G1"/>
    <mergeCell ref="A1:D1"/>
    <mergeCell ref="A277:G277"/>
    <mergeCell ref="A279:B279"/>
    <mergeCell ref="A280:G280"/>
    <mergeCell ref="A3:G3"/>
    <mergeCell ref="A4:G4"/>
    <mergeCell ref="A6:B9"/>
    <mergeCell ref="G6:G9"/>
    <mergeCell ref="C7:C8"/>
    <mergeCell ref="D7:F7"/>
  </mergeCells>
  <printOptions horizontalCentered="1"/>
  <pageMargins left="0.23622047244094491" right="0.23622047244094491" top="0.27559055118110237" bottom="0.31496062992125984" header="0" footer="0"/>
  <pageSetup scale="70" fitToHeight="26" orientation="portrait" horizontalDpi="1200" verticalDpi="1200" r:id="rId1"/>
  <headerFooter alignWithMargins="0"/>
  <ignoredErrors>
    <ignoredError sqref="C10:E10" numberStoredAsText="1"/>
    <ignoredError sqref="F15 F17:F28 F29:F36 F100:F108 F109:F117 F118:F119 F121:F128 F129:F148 F149:F159 F168:F170 F171:F173 F195:F196 F161 F163:F166 F175:F190 F192:F194 F198:F206 F222 F226 F227:F233 F234:F237 F238:F245 F246:F250 F252 F257:F262 F264:F265 F266:F273 F274:F275 F224" formulaRange="1"/>
    <ignoredError sqref="F16 F37 F38:F42 F43:F51 F52:F64 F65:F75 F76:F86 F87:F93 F94:F99 F120 F167 F160 F162 F174 F191 F197 F207:F212 F214 F216:F218 F220:F221 F225 F251 F254 F256 F263 F223" formula="1" formulaRange="1"/>
    <ignoredError sqref="F213 F215 F219 F253 F25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9"/>
  <sheetViews>
    <sheetView showGridLines="0" zoomScaleNormal="100" workbookViewId="0">
      <selection sqref="A1:C1"/>
    </sheetView>
  </sheetViews>
  <sheetFormatPr baseColWidth="10" defaultRowHeight="18"/>
  <cols>
    <col min="1" max="1" width="33.140625" style="75" customWidth="1"/>
    <col min="2" max="3" width="15.7109375" style="75" customWidth="1"/>
    <col min="4" max="4" width="0.85546875" style="75" customWidth="1"/>
    <col min="5" max="6" width="15.7109375" style="75" customWidth="1"/>
    <col min="7" max="7" width="11.42578125" style="75"/>
    <col min="8" max="8" width="17" style="75" bestFit="1" customWidth="1"/>
    <col min="9" max="9" width="11.42578125" style="75"/>
    <col min="10" max="10" width="13.140625" style="75" bestFit="1" customWidth="1"/>
    <col min="11" max="16384" width="11.42578125" style="75"/>
  </cols>
  <sheetData>
    <row r="1" spans="1:10" ht="57" customHeight="1">
      <c r="A1" s="389" t="s">
        <v>848</v>
      </c>
      <c r="B1" s="389"/>
      <c r="C1" s="389"/>
      <c r="D1" s="344"/>
      <c r="E1" s="440" t="s">
        <v>15</v>
      </c>
      <c r="F1" s="440"/>
      <c r="H1" s="345"/>
      <c r="J1" s="346"/>
    </row>
    <row r="2" spans="1:10" ht="63" customHeight="1" thickBot="1">
      <c r="A2" s="441" t="s">
        <v>849</v>
      </c>
      <c r="B2" s="442"/>
      <c r="C2" s="442"/>
      <c r="D2" s="442"/>
      <c r="E2" s="442"/>
      <c r="F2" s="442"/>
    </row>
    <row r="3" spans="1:10" ht="6" customHeight="1">
      <c r="A3" s="347"/>
      <c r="B3" s="348"/>
      <c r="C3" s="348"/>
      <c r="D3" s="348"/>
      <c r="E3" s="348"/>
      <c r="F3" s="348"/>
    </row>
    <row r="4" spans="1:10" ht="12.95" customHeight="1">
      <c r="A4" s="443" t="s">
        <v>850</v>
      </c>
      <c r="B4" s="445" t="s">
        <v>851</v>
      </c>
      <c r="C4" s="445"/>
      <c r="D4" s="349"/>
      <c r="E4" s="445" t="s">
        <v>852</v>
      </c>
      <c r="F4" s="445"/>
    </row>
    <row r="5" spans="1:10" ht="18.75" customHeight="1">
      <c r="A5" s="444"/>
      <c r="B5" s="446" t="s">
        <v>853</v>
      </c>
      <c r="C5" s="446"/>
      <c r="D5" s="350"/>
      <c r="E5" s="446" t="s">
        <v>557</v>
      </c>
      <c r="F5" s="446"/>
    </row>
    <row r="6" spans="1:10" ht="23.25" customHeight="1">
      <c r="A6" s="444"/>
      <c r="B6" s="351" t="s">
        <v>11</v>
      </c>
      <c r="C6" s="351" t="s">
        <v>854</v>
      </c>
      <c r="D6" s="350"/>
      <c r="E6" s="351" t="s">
        <v>11</v>
      </c>
      <c r="F6" s="351" t="s">
        <v>854</v>
      </c>
    </row>
    <row r="7" spans="1:10" ht="3" customHeight="1" thickBot="1">
      <c r="A7" s="352"/>
      <c r="B7" s="353"/>
      <c r="C7" s="353"/>
      <c r="D7" s="354"/>
      <c r="E7" s="353"/>
      <c r="F7" s="353"/>
    </row>
    <row r="8" spans="1:10" ht="3" customHeight="1" thickBot="1">
      <c r="A8" s="355"/>
      <c r="B8" s="356"/>
      <c r="C8" s="356"/>
      <c r="D8" s="357"/>
      <c r="E8" s="356"/>
      <c r="F8" s="356"/>
    </row>
    <row r="9" spans="1:10" ht="17.25" customHeight="1">
      <c r="A9" s="358" t="s">
        <v>29</v>
      </c>
      <c r="B9" s="359">
        <v>466684.40000000014</v>
      </c>
      <c r="C9" s="359">
        <v>471049.73063291842</v>
      </c>
      <c r="D9" s="359"/>
      <c r="E9" s="359">
        <v>1.9814655129141874</v>
      </c>
      <c r="F9" s="359">
        <v>1.9999999916788418</v>
      </c>
    </row>
    <row r="10" spans="1:10" ht="16.5" customHeight="1">
      <c r="A10" s="360" t="s">
        <v>855</v>
      </c>
      <c r="B10" s="361">
        <v>218575.5010180001</v>
      </c>
      <c r="C10" s="361">
        <v>246482.48741791846</v>
      </c>
      <c r="D10" s="361"/>
      <c r="E10" s="361">
        <v>0.92803577157305228</v>
      </c>
      <c r="F10" s="361">
        <v>1.0465242642691945</v>
      </c>
    </row>
    <row r="11" spans="1:10" ht="16.5" customHeight="1">
      <c r="A11" s="360" t="s">
        <v>835</v>
      </c>
      <c r="B11" s="361">
        <v>248108.89898200001</v>
      </c>
      <c r="C11" s="361">
        <v>224567.24321499999</v>
      </c>
      <c r="D11" s="361"/>
      <c r="E11" s="361">
        <v>1.0534297413411351</v>
      </c>
      <c r="F11" s="361">
        <v>0.95347572740964759</v>
      </c>
    </row>
    <row r="12" spans="1:10" ht="4.5" customHeight="1" thickBot="1">
      <c r="A12" s="362"/>
      <c r="B12" s="363"/>
      <c r="C12" s="363"/>
      <c r="D12" s="363"/>
      <c r="E12" s="363"/>
      <c r="F12" s="363"/>
    </row>
    <row r="13" spans="1:10" ht="28.5" customHeight="1">
      <c r="A13" s="439" t="s">
        <v>856</v>
      </c>
      <c r="B13" s="439"/>
      <c r="C13" s="439"/>
      <c r="D13" s="439"/>
      <c r="E13" s="439"/>
      <c r="F13" s="439"/>
    </row>
    <row r="14" spans="1:10">
      <c r="A14" s="364"/>
      <c r="B14" s="364"/>
      <c r="C14" s="364"/>
      <c r="D14" s="364"/>
      <c r="E14" s="364"/>
      <c r="F14" s="364"/>
    </row>
    <row r="15" spans="1:10">
      <c r="A15" s="365"/>
      <c r="B15" s="366"/>
      <c r="C15" s="366"/>
      <c r="D15" s="367"/>
      <c r="E15" s="366"/>
      <c r="F15" s="366"/>
    </row>
    <row r="16" spans="1:10">
      <c r="A16" s="365"/>
      <c r="B16" s="366"/>
      <c r="C16" s="366"/>
      <c r="D16" s="367"/>
      <c r="E16" s="366"/>
      <c r="F16" s="366"/>
    </row>
    <row r="17" spans="1:6">
      <c r="A17" s="365"/>
      <c r="B17" s="366"/>
      <c r="C17" s="366"/>
      <c r="D17" s="367"/>
      <c r="E17" s="366"/>
      <c r="F17" s="366"/>
    </row>
    <row r="18" spans="1:6">
      <c r="A18" s="365"/>
      <c r="B18" s="366"/>
      <c r="C18" s="366"/>
      <c r="D18" s="367"/>
      <c r="E18" s="366"/>
      <c r="F18" s="366"/>
    </row>
    <row r="19" spans="1:6">
      <c r="A19" s="368"/>
      <c r="B19" s="366"/>
      <c r="C19" s="366"/>
      <c r="D19" s="367"/>
      <c r="E19" s="366"/>
      <c r="F19" s="366"/>
    </row>
    <row r="20" spans="1:6">
      <c r="A20" s="368"/>
      <c r="B20" s="366"/>
      <c r="C20" s="366"/>
      <c r="D20" s="367"/>
      <c r="E20" s="366"/>
      <c r="F20" s="366"/>
    </row>
    <row r="21" spans="1:6">
      <c r="A21" s="365"/>
      <c r="B21" s="366"/>
      <c r="C21" s="366"/>
      <c r="D21" s="367"/>
      <c r="E21" s="366"/>
      <c r="F21" s="366"/>
    </row>
    <row r="22" spans="1:6">
      <c r="A22" s="365"/>
      <c r="B22" s="366"/>
      <c r="C22" s="366"/>
      <c r="D22" s="367"/>
      <c r="E22" s="366"/>
      <c r="F22" s="366"/>
    </row>
    <row r="23" spans="1:6">
      <c r="A23" s="365"/>
      <c r="B23" s="366"/>
      <c r="C23" s="366"/>
      <c r="D23" s="367"/>
      <c r="E23" s="366"/>
      <c r="F23" s="366"/>
    </row>
    <row r="24" spans="1:6">
      <c r="D24" s="367"/>
    </row>
    <row r="25" spans="1:6">
      <c r="D25" s="367"/>
    </row>
    <row r="26" spans="1:6">
      <c r="D26" s="367"/>
    </row>
    <row r="27" spans="1:6">
      <c r="D27" s="367"/>
    </row>
    <row r="28" spans="1:6">
      <c r="D28" s="367"/>
    </row>
    <row r="29" spans="1:6">
      <c r="D29" s="367"/>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5"/>
  <sheetViews>
    <sheetView showGridLines="0" zoomScaleNormal="100" workbookViewId="0">
      <selection sqref="A1:D1"/>
    </sheetView>
  </sheetViews>
  <sheetFormatPr baseColWidth="10" defaultRowHeight="15"/>
  <cols>
    <col min="1" max="1" width="1.42578125" style="269" customWidth="1"/>
    <col min="2" max="2" width="3.42578125" style="269" customWidth="1"/>
    <col min="3" max="3" width="60.42578125" style="269" customWidth="1"/>
    <col min="4" max="4" width="27.5703125" style="269" bestFit="1" customWidth="1"/>
    <col min="5" max="5" width="21.28515625" style="269" bestFit="1" customWidth="1"/>
    <col min="6" max="6" width="20.5703125" style="269" bestFit="1" customWidth="1"/>
    <col min="7" max="8" width="11.42578125" style="269"/>
    <col min="9" max="9" width="18.140625" style="374" bestFit="1" customWidth="1"/>
    <col min="10" max="10" width="20.140625" style="374" bestFit="1" customWidth="1"/>
    <col min="11" max="11" width="19.7109375" style="374" bestFit="1" customWidth="1"/>
    <col min="12" max="16384" width="11.42578125" style="269"/>
  </cols>
  <sheetData>
    <row r="1" spans="1:21" s="67" customFormat="1" ht="42.75" customHeight="1">
      <c r="A1" s="403" t="s">
        <v>630</v>
      </c>
      <c r="B1" s="403"/>
      <c r="C1" s="403"/>
      <c r="D1" s="403"/>
      <c r="E1" s="404" t="s">
        <v>15</v>
      </c>
      <c r="F1" s="404"/>
      <c r="G1" s="72"/>
      <c r="H1" s="155"/>
      <c r="I1" s="400"/>
      <c r="J1" s="400"/>
      <c r="K1" s="400"/>
      <c r="L1" s="400"/>
      <c r="M1" s="156"/>
      <c r="N1" s="157"/>
      <c r="O1" s="100"/>
      <c r="P1" s="100"/>
      <c r="Q1" s="100"/>
      <c r="R1" s="100"/>
      <c r="S1" s="100"/>
      <c r="T1" s="100"/>
      <c r="U1" s="100"/>
    </row>
    <row r="2" spans="1:21" s="161" customFormat="1" ht="9" customHeight="1">
      <c r="A2" s="401"/>
      <c r="B2" s="401"/>
      <c r="C2" s="401"/>
      <c r="D2" s="401"/>
      <c r="E2" s="401"/>
      <c r="F2" s="401"/>
      <c r="G2" s="158"/>
      <c r="H2" s="158"/>
      <c r="I2" s="369"/>
      <c r="J2" s="369"/>
      <c r="K2" s="370"/>
      <c r="L2" s="160"/>
      <c r="M2" s="160"/>
      <c r="N2" s="159"/>
      <c r="O2" s="100"/>
      <c r="P2" s="100"/>
      <c r="Q2" s="100"/>
      <c r="R2" s="100"/>
      <c r="S2" s="100"/>
      <c r="T2" s="100"/>
      <c r="U2" s="100"/>
    </row>
    <row r="3" spans="1:21" s="75" customFormat="1" ht="57" customHeight="1" thickBot="1">
      <c r="A3" s="402" t="s">
        <v>679</v>
      </c>
      <c r="B3" s="402"/>
      <c r="C3" s="402"/>
      <c r="D3" s="402"/>
      <c r="E3" s="402"/>
      <c r="F3" s="402"/>
      <c r="I3" s="371"/>
      <c r="J3" s="371"/>
      <c r="K3" s="371"/>
    </row>
    <row r="4" spans="1:21" s="162" customFormat="1" ht="6" customHeight="1">
      <c r="A4" s="163"/>
      <c r="B4" s="163"/>
      <c r="C4" s="163"/>
      <c r="D4" s="163"/>
      <c r="E4" s="163"/>
      <c r="F4" s="163"/>
      <c r="I4" s="372"/>
      <c r="J4" s="372"/>
      <c r="K4" s="372"/>
    </row>
    <row r="5" spans="1:21" s="170" customFormat="1">
      <c r="A5" s="444"/>
      <c r="B5" s="444"/>
      <c r="C5" s="313"/>
      <c r="D5" s="449">
        <v>2018</v>
      </c>
      <c r="E5" s="449"/>
      <c r="F5" s="449"/>
      <c r="I5" s="373"/>
      <c r="J5" s="373"/>
      <c r="K5" s="373"/>
    </row>
    <row r="6" spans="1:21" s="170" customFormat="1" ht="26.25" customHeight="1">
      <c r="A6" s="444"/>
      <c r="B6" s="444"/>
      <c r="C6" s="313"/>
      <c r="D6" s="268" t="s">
        <v>656</v>
      </c>
      <c r="E6" s="268" t="s">
        <v>657</v>
      </c>
      <c r="F6" s="313" t="s">
        <v>858</v>
      </c>
      <c r="I6" s="373"/>
      <c r="J6" s="373"/>
      <c r="K6" s="373"/>
    </row>
    <row r="7" spans="1:21" s="170" customFormat="1" ht="3" customHeight="1" thickBot="1">
      <c r="A7" s="176"/>
      <c r="B7" s="177"/>
      <c r="C7" s="178"/>
      <c r="D7" s="178"/>
      <c r="E7" s="178"/>
      <c r="F7" s="178"/>
      <c r="I7" s="373"/>
      <c r="J7" s="373"/>
      <c r="K7" s="373"/>
    </row>
    <row r="8" spans="1:21" s="170" customFormat="1" ht="3" customHeight="1" thickBot="1">
      <c r="A8" s="179"/>
      <c r="B8" s="180"/>
      <c r="C8" s="181"/>
      <c r="D8" s="181"/>
      <c r="E8" s="181"/>
      <c r="F8" s="181"/>
      <c r="I8" s="373"/>
      <c r="J8" s="373"/>
      <c r="K8" s="373"/>
    </row>
    <row r="9" spans="1:21" ht="7.5" customHeight="1"/>
    <row r="10" spans="1:21" ht="18.75" customHeight="1">
      <c r="A10" s="270" t="s">
        <v>29</v>
      </c>
      <c r="B10" s="270"/>
      <c r="C10" s="270"/>
      <c r="D10" s="271">
        <f>SUM(D12:D21)</f>
        <v>3588254436127</v>
      </c>
      <c r="E10" s="272" t="s">
        <v>658</v>
      </c>
      <c r="F10" s="272" t="s">
        <v>658</v>
      </c>
    </row>
    <row r="11" spans="1:21" ht="18.75" customHeight="1">
      <c r="A11" s="270" t="s">
        <v>659</v>
      </c>
      <c r="B11" s="270"/>
      <c r="C11" s="270"/>
      <c r="D11" s="271">
        <f>+D10+D22</f>
        <v>4381988776543</v>
      </c>
      <c r="E11" s="272" t="s">
        <v>658</v>
      </c>
      <c r="F11" s="272" t="s">
        <v>658</v>
      </c>
    </row>
    <row r="12" spans="1:21" ht="60">
      <c r="A12" s="273"/>
      <c r="B12" s="191" t="s">
        <v>660</v>
      </c>
      <c r="C12" s="276" t="s">
        <v>661</v>
      </c>
      <c r="D12" s="277">
        <v>808628511463</v>
      </c>
      <c r="E12" s="278">
        <v>805260229639.61206</v>
      </c>
      <c r="F12" s="278">
        <v>788265041430.95776</v>
      </c>
      <c r="N12" s="274"/>
      <c r="O12" s="274"/>
      <c r="P12" s="274"/>
    </row>
    <row r="13" spans="1:21" ht="41.25" customHeight="1">
      <c r="A13" s="273"/>
      <c r="B13" s="191" t="s">
        <v>662</v>
      </c>
      <c r="C13" s="276" t="s">
        <v>663</v>
      </c>
      <c r="D13" s="277">
        <v>67742060425</v>
      </c>
      <c r="E13" s="278">
        <v>64966774544</v>
      </c>
      <c r="F13" s="278">
        <v>63746746285</v>
      </c>
      <c r="N13" s="274"/>
      <c r="O13" s="274"/>
      <c r="P13" s="274"/>
    </row>
    <row r="14" spans="1:21" ht="60">
      <c r="A14" s="273"/>
      <c r="B14" s="191" t="s">
        <v>664</v>
      </c>
      <c r="C14" s="276" t="s">
        <v>665</v>
      </c>
      <c r="D14" s="277">
        <v>1553001586783</v>
      </c>
      <c r="E14" s="278">
        <v>1573089142639.8318</v>
      </c>
      <c r="F14" s="278">
        <v>1577252091987.7788</v>
      </c>
      <c r="N14" s="274"/>
      <c r="O14" s="274"/>
      <c r="P14" s="274"/>
    </row>
    <row r="15" spans="1:21" ht="43.5" customHeight="1">
      <c r="A15" s="273"/>
      <c r="B15" s="191" t="s">
        <v>666</v>
      </c>
      <c r="C15" s="276" t="s">
        <v>680</v>
      </c>
      <c r="D15" s="277">
        <v>236982257884</v>
      </c>
      <c r="E15" s="278" t="s">
        <v>859</v>
      </c>
      <c r="F15" s="278" t="s">
        <v>859</v>
      </c>
      <c r="N15" s="274"/>
      <c r="O15" s="274"/>
      <c r="P15" s="274"/>
    </row>
    <row r="16" spans="1:21" ht="29.25" customHeight="1">
      <c r="A16" s="273"/>
      <c r="B16" s="191" t="s">
        <v>667</v>
      </c>
      <c r="C16" s="276" t="s">
        <v>668</v>
      </c>
      <c r="D16" s="277">
        <v>664570927371</v>
      </c>
      <c r="E16" s="278">
        <v>676326180597</v>
      </c>
      <c r="F16" s="278">
        <v>680772438452</v>
      </c>
      <c r="N16" s="274"/>
      <c r="O16" s="274"/>
      <c r="P16" s="274"/>
    </row>
    <row r="17" spans="1:16" ht="31.5" customHeight="1">
      <c r="A17" s="273"/>
      <c r="B17" s="191" t="s">
        <v>669</v>
      </c>
      <c r="C17" s="276" t="s">
        <v>681</v>
      </c>
      <c r="D17" s="277">
        <v>224223054889</v>
      </c>
      <c r="E17" s="278" t="s">
        <v>658</v>
      </c>
      <c r="F17" s="278" t="s">
        <v>658</v>
      </c>
      <c r="N17" s="274"/>
      <c r="O17" s="274"/>
      <c r="P17" s="274"/>
    </row>
    <row r="18" spans="1:16" ht="75">
      <c r="A18" s="273"/>
      <c r="B18" s="191" t="s">
        <v>670</v>
      </c>
      <c r="C18" s="276" t="s">
        <v>671</v>
      </c>
      <c r="D18" s="277">
        <v>3081873693</v>
      </c>
      <c r="E18" s="278">
        <v>6271027651.1700001</v>
      </c>
      <c r="F18" s="278">
        <v>6499359333.5200005</v>
      </c>
      <c r="N18" s="274"/>
      <c r="O18" s="274"/>
      <c r="P18" s="274"/>
    </row>
    <row r="19" spans="1:16" ht="41.25" customHeight="1">
      <c r="A19" s="273"/>
      <c r="B19" s="191" t="s">
        <v>672</v>
      </c>
      <c r="C19" s="276" t="s">
        <v>673</v>
      </c>
      <c r="D19" s="277">
        <v>518831013</v>
      </c>
      <c r="E19" s="278">
        <v>1067788904.99</v>
      </c>
      <c r="F19" s="278">
        <v>1372936467.9300001</v>
      </c>
      <c r="N19" s="274"/>
      <c r="O19" s="274"/>
      <c r="P19" s="274"/>
    </row>
    <row r="20" spans="1:16" ht="75">
      <c r="A20" s="273"/>
      <c r="B20" s="191" t="s">
        <v>674</v>
      </c>
      <c r="C20" s="276" t="s">
        <v>675</v>
      </c>
      <c r="D20" s="277">
        <v>28861496668</v>
      </c>
      <c r="E20" s="278">
        <v>37374466952.370003</v>
      </c>
      <c r="F20" s="278">
        <v>37281707362</v>
      </c>
      <c r="N20" s="274"/>
      <c r="O20" s="274"/>
      <c r="P20" s="274"/>
    </row>
    <row r="21" spans="1:16" ht="30">
      <c r="A21" s="273"/>
      <c r="B21" s="191" t="s">
        <v>676</v>
      </c>
      <c r="C21" s="276" t="s">
        <v>677</v>
      </c>
      <c r="D21" s="277">
        <v>643835938</v>
      </c>
      <c r="E21" s="278">
        <v>2303578718.3799996</v>
      </c>
      <c r="F21" s="278">
        <v>1803334715.5999985</v>
      </c>
      <c r="N21" s="274"/>
      <c r="O21" s="274"/>
      <c r="P21" s="274"/>
    </row>
    <row r="22" spans="1:16" ht="16.5" customHeight="1">
      <c r="A22" s="273"/>
      <c r="B22" s="191"/>
      <c r="C22" s="192" t="s">
        <v>678</v>
      </c>
      <c r="D22" s="277">
        <v>793734340416</v>
      </c>
      <c r="E22" s="278">
        <v>790237778345.65002</v>
      </c>
      <c r="F22" s="278">
        <v>792663903570.37988</v>
      </c>
      <c r="N22" s="274"/>
      <c r="O22" s="274"/>
      <c r="P22" s="274"/>
    </row>
    <row r="23" spans="1:16" ht="7.5" customHeight="1" thickBot="1">
      <c r="A23" s="279"/>
      <c r="B23" s="279"/>
      <c r="C23" s="279"/>
      <c r="D23" s="279"/>
      <c r="E23" s="279"/>
      <c r="F23" s="280"/>
    </row>
    <row r="24" spans="1:16" ht="139.5" customHeight="1">
      <c r="A24" s="447" t="s">
        <v>857</v>
      </c>
      <c r="B24" s="448"/>
      <c r="C24" s="448"/>
      <c r="D24" s="448"/>
      <c r="E24" s="448"/>
      <c r="F24" s="448"/>
    </row>
    <row r="25" spans="1:16">
      <c r="D25" s="275"/>
    </row>
  </sheetData>
  <mergeCells count="9">
    <mergeCell ref="A6:B6"/>
    <mergeCell ref="A24:F24"/>
    <mergeCell ref="A1:D1"/>
    <mergeCell ref="E1:F1"/>
    <mergeCell ref="I1:L1"/>
    <mergeCell ref="A2:F2"/>
    <mergeCell ref="A3:F3"/>
    <mergeCell ref="A5:B5"/>
    <mergeCell ref="D5:F5"/>
  </mergeCells>
  <conditionalFormatting sqref="D12:F12 D10:F10">
    <cfRule type="cellIs" dxfId="3" priority="4" operator="lessThan">
      <formula>0</formula>
    </cfRule>
  </conditionalFormatting>
  <conditionalFormatting sqref="D13:F22">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5D0E88-2A8E-4D44-B094-E41CCD1BEF49}">
  <ds:schemaRefs>
    <ds:schemaRef ds:uri="http://schemas.microsoft.com/sharepoint/v3/contenttype/forms"/>
  </ds:schemaRefs>
</ds:datastoreItem>
</file>

<file path=customXml/itemProps2.xml><?xml version="1.0" encoding="utf-8"?>
<ds:datastoreItem xmlns:ds="http://schemas.openxmlformats.org/officeDocument/2006/customXml" ds:itemID="{77BCB820-4071-4DDC-9358-3916D6092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225AD7-C362-4BD4-87E3-5DA9C4DFE0BF}">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Adecuaciones Presupuestarias</vt:lpstr>
      <vt:lpstr>Ing. Exc. Autorizados</vt:lpstr>
      <vt:lpstr>Ing. Exc Infor.</vt:lpstr>
      <vt:lpstr>Aprovechamientos Otros</vt:lpstr>
      <vt:lpstr>Total</vt:lpstr>
      <vt:lpstr>Fiscales</vt:lpstr>
      <vt:lpstr>Propios</vt:lpstr>
      <vt:lpstr>Ahorro Poderes-Entes Autónomos</vt:lpstr>
      <vt:lpstr>Balances</vt:lpstr>
      <vt:lpstr>Seguridad Pública y Nacional</vt:lpstr>
      <vt:lpstr>Incrementos Salariales</vt:lpstr>
      <vt:lpstr>Inversión Física</vt:lpstr>
      <vt:lpstr>Gastos Obligatorios</vt:lpstr>
      <vt:lpstr>'Adecuaciones Presupuestarias'!Área_de_impresión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Presupuestarias'!Títulos_a_imprimir</vt:lpstr>
      <vt:lpstr>'Incrementos Salariales'!Títulos_a_imprimir</vt:lpstr>
      <vt:lpstr>'Ing. Exc. Autorizados'!Títulos_a_imprimir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eric_ramirez</dc:creator>
  <cp:lastModifiedBy>Usuario de Windows</cp:lastModifiedBy>
  <cp:lastPrinted>2019-01-29T02:45:01Z</cp:lastPrinted>
  <dcterms:created xsi:type="dcterms:W3CDTF">2012-04-13T18:39:44Z</dcterms:created>
  <dcterms:modified xsi:type="dcterms:W3CDTF">2019-01-30T00:33:32Z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