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heckCompatibility="1" defaultThemeVersion="124226"/>
  <mc:AlternateContent xmlns:mc="http://schemas.openxmlformats.org/markup-compatibility/2006">
    <mc:Choice Requires="x15">
      <x15ac:absPath xmlns:x15ac="http://schemas.microsoft.com/office/spreadsheetml/2010/11/ac" url="G:\Actual\Mis documentos\Laboral\2018\Trimestrales\1. Primer Trimestre\Anexos\Subidos Share Point\"/>
    </mc:Choice>
  </mc:AlternateContent>
  <bookViews>
    <workbookView xWindow="120" yWindow="120" windowWidth="19410" windowHeight="8250"/>
  </bookViews>
  <sheets>
    <sheet name="Avance Fin y Fís" sheetId="3" r:id="rId1"/>
    <sheet name="Flujo Neto Inv. Dir. Oper" sheetId="4" r:id="rId2"/>
    <sheet name="Flujo Neto Inv. Condi. Oper" sheetId="6" r:id="rId3"/>
    <sheet name="Compromisos Inv Dir Oper" sheetId="7" r:id="rId4"/>
    <sheet name="Compromisos Inv Fin y Cond " sheetId="8" r:id="rId5"/>
    <sheet name="Valor Neto Fin Dir" sheetId="9" r:id="rId6"/>
    <sheet name="Valor Neto Fin Cond" sheetId="10" r:id="rId7"/>
  </sheets>
  <externalReferences>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s>
  <definedNames>
    <definedName name="\A">[1]FORMATO!#REF!</definedName>
    <definedName name="\B">#REF!</definedName>
    <definedName name="\C">#REF!</definedName>
    <definedName name="\G">#REF!</definedName>
    <definedName name="___TDC2001">'[2]Tipos de Cambio'!$C$4</definedName>
    <definedName name="___tdc20012">'[2]Tipos de Cambio'!$C$4</definedName>
    <definedName name="_Ene2001" localSheetId="0">#REF!</definedName>
    <definedName name="_Ene2001" localSheetId="3">#REF!</definedName>
    <definedName name="_Ene2001" localSheetId="4">#REF!</definedName>
    <definedName name="_Ene2001" localSheetId="2">#REF!</definedName>
    <definedName name="_Ene2001" localSheetId="6">#REF!</definedName>
    <definedName name="_Ene2001" localSheetId="5">#REF!</definedName>
    <definedName name="_Ene2001">#REF!</definedName>
    <definedName name="_Fill" hidden="1">#REF!</definedName>
    <definedName name="_xlnm._FilterDatabase" localSheetId="0" hidden="1">'Avance Fin y Fís'!$C$15:$O$92</definedName>
    <definedName name="_xlnm._FilterDatabase" localSheetId="4" hidden="1">'Compromisos Inv Fin y Cond '!$A$13:$L$244</definedName>
    <definedName name="_Key1" hidden="1">#REF!</definedName>
    <definedName name="_Key2" hidden="1">#REF!</definedName>
    <definedName name="_Order1" hidden="1">255</definedName>
    <definedName name="_Order2" hidden="1">0</definedName>
    <definedName name="_Parse_In" hidden="1">#REF!</definedName>
    <definedName name="_Sort" hidden="1">#REF!</definedName>
    <definedName name="_TC2001" localSheetId="0">#REF!</definedName>
    <definedName name="_TC2001" localSheetId="3">#REF!</definedName>
    <definedName name="_TC2001" localSheetId="4">#REF!</definedName>
    <definedName name="_TC2001" localSheetId="2">#REF!</definedName>
    <definedName name="_TC2001" localSheetId="6">#REF!</definedName>
    <definedName name="_TC2001" localSheetId="5">#REF!</definedName>
    <definedName name="_TC2001">#REF!</definedName>
    <definedName name="_TDC2001" localSheetId="3">'[2]Tipos de Cambio'!$C$4</definedName>
    <definedName name="_TDC2001" localSheetId="4">'[2]Tipos de Cambio'!$C$4</definedName>
    <definedName name="_TDC2001" localSheetId="2">'[2]Tipos de Cambio'!$C$4</definedName>
    <definedName name="_TDC2001" localSheetId="1">'[2]Tipos de Cambio'!$C$4</definedName>
    <definedName name="_TDC2001" localSheetId="6">'[3]Tipos de Cambio'!$C$4</definedName>
    <definedName name="_TDC2001" localSheetId="5">'[3]Tipos de Cambio'!$C$4</definedName>
    <definedName name="_TDC2001">'[4]Tipos de Cambio'!$C$4</definedName>
    <definedName name="_tdc20012" localSheetId="2">'[2]Tipos de Cambio'!$C$4</definedName>
    <definedName name="_tdc20012" localSheetId="1">'[2]Tipos de Cambio'!$C$4</definedName>
    <definedName name="_tdc20012">'[4]Tipos de Cambio'!$C$4</definedName>
    <definedName name="a">#REF!</definedName>
    <definedName name="A_01_SEN">'[5]DGBSEN 03'!#REF!</definedName>
    <definedName name="A_02_CFE">'[5]DGBSEN 03'!#REF!</definedName>
    <definedName name="A_03_CLYF">'[5]DGBSEN 03'!#REF!</definedName>
    <definedName name="A_04_ADC">'[5]DGBSEN 03'!#REF!</definedName>
    <definedName name="A_05_VAPMAY">'[5]DGBSEN 03'!#REF!</definedName>
    <definedName name="A_06_VAPMEN">'[5]DGBSEN 03'!#REF!</definedName>
    <definedName name="A_07_TGASa">'[5]DGBSEN 03'!#REF!</definedName>
    <definedName name="A_08_TGASb">'[5]DGBSEN 03'!#REF!</definedName>
    <definedName name="A_09_CCOMB">'[5]DGBSEN 03'!#REF!</definedName>
    <definedName name="A_10_CINT">'[5]DGBSEN 03'!#REF!</definedName>
    <definedName name="A_11_PAISLADAS">'[5]DGBSEN 03'!#REF!</definedName>
    <definedName name="A_12_HIDROMAY">'[5]DGBSEN 03'!#REF!</definedName>
    <definedName name="A_13_HIDROMENa">'[5]DGBSEN 03'!#REF!</definedName>
    <definedName name="A_14_HIDROMENb">'[5]DGBSEN 03'!#REF!</definedName>
    <definedName name="A_15_HIDROMENc">'[5]DGBSEN 03'!#REF!</definedName>
    <definedName name="A_16_CARBONUCLEAR">'[5]DGBSEN 03'!#REF!</definedName>
    <definedName name="A_18_GEOEOLO">'[5]DGBSEN 03'!#REF!</definedName>
    <definedName name="Acum_2014_Condicionada" localSheetId="0">'Avance Fin y Fís'!$G$82</definedName>
    <definedName name="Acum_2014_Condicionada">#REF!</definedName>
    <definedName name="Acum_2014_Directa" localSheetId="0">'Avance Fin y Fís'!#REF!</definedName>
    <definedName name="Acum_2014_Directa">#REF!</definedName>
    <definedName name="Acum_2016_Total" localSheetId="0">'Avance Fin y Fís'!#REF!</definedName>
    <definedName name="Acum_2016_Total">#REF!</definedName>
    <definedName name="Ahorros_OP">'[6]EVA 00'!$F$14</definedName>
    <definedName name="Anyo_de_referencia">[7]Oculta!$B$8</definedName>
    <definedName name="Anyo_fin_PEM">'[6]EVA 00'!$A$54</definedName>
    <definedName name="Anyo_inicio_PEM">'[6]EVA 00'!$A$22</definedName>
    <definedName name="AREA_DE_IMPRESI">#REF!</definedName>
    <definedName name="_xlnm.Print_Area" localSheetId="0">'Avance Fin y Fís'!$C$1:$O$97</definedName>
    <definedName name="_xlnm.Print_Area" localSheetId="3">'Compromisos Inv Dir Oper'!$A$1:$M$258</definedName>
    <definedName name="_xlnm.Print_Area" localSheetId="4">'Compromisos Inv Fin y Cond '!$A$3:$L$310</definedName>
    <definedName name="_xlnm.Print_Area" localSheetId="2">'Flujo Neto Inv. Condi. Oper'!$A$1:$K$49</definedName>
    <definedName name="_xlnm.Print_Area" localSheetId="1">'Flujo Neto Inv. Dir. Oper'!$A$1:$O$282</definedName>
    <definedName name="_xlnm.Print_Area" localSheetId="6">'Valor Neto Fin Cond'!$A$3:$K$67</definedName>
    <definedName name="_xlnm.Print_Area" localSheetId="5">'Valor Neto Fin Dir'!$A$3:$K$319</definedName>
    <definedName name="asadasd">#REF!</definedName>
    <definedName name="B_01_SEN">'[5]DGBSEN 03'!#REF!</definedName>
    <definedName name="B_02_CFE">'[5]DGBSEN 03'!#REF!</definedName>
    <definedName name="B_03_CLYF">'[5]DGBSEN 03'!#REF!</definedName>
    <definedName name="B_04_ADC">'[5]DGBSEN 03'!#REF!</definedName>
    <definedName name="B_05_VAPMAY">'[5]DGBSEN 03'!#REF!</definedName>
    <definedName name="B_06_VAPMEN">'[5]DGBSEN 03'!#REF!</definedName>
    <definedName name="B_07_TGASa">'[5]DGBSEN 03'!#REF!</definedName>
    <definedName name="B_08_TGASb">'[5]DGBSEN 03'!#REF!</definedName>
    <definedName name="B_09_CCOMB">'[5]DGBSEN 03'!#REF!</definedName>
    <definedName name="B_10_CINT">'[5]DGBSEN 03'!#REF!</definedName>
    <definedName name="B_11_PAISLADAS">'[5]DGBSEN 03'!#REF!</definedName>
    <definedName name="B_12_HIDROMAY">'[5]DGBSEN 03'!#REF!</definedName>
    <definedName name="B_13_HIDROMENa">'[5]DGBSEN 03'!#REF!</definedName>
    <definedName name="B_14_HIDROMENb">'[5]DGBSEN 03'!#REF!</definedName>
    <definedName name="B_15_HIDROMENc">'[5]DGBSEN 03'!#REF!</definedName>
    <definedName name="B_16_CARBONUCLEAR">'[5]DGBSEN 03'!#REF!</definedName>
    <definedName name="B_18_GEOEOLO">'[5]DGBSEN 03'!#REF!</definedName>
    <definedName name="Benef_Costo">'[6]EVA 00'!$I$11</definedName>
    <definedName name="CA_CARBON">'[5]DGBSEN 03'!#REF!</definedName>
    <definedName name="CA_EOLO">'[5]DGBSEN 03'!#REF!</definedName>
    <definedName name="CA_GEOTERM">'[5]DGBSEN 03'!#REF!</definedName>
    <definedName name="CA_HCARBUROS">'[5]DGBSEN 03'!#REF!</definedName>
    <definedName name="CA_HIDRO">'[5]DGBSEN 03'!#REF!</definedName>
    <definedName name="CA_NUCLEAR">'[5]DGBSEN 03'!#REF!</definedName>
    <definedName name="CA_RESUMENES">'[5]DGBSEN 03'!#REF!</definedName>
    <definedName name="CA_TIPO">'[5]DGBSEN 03'!#REF!</definedName>
    <definedName name="CA_TODO">'[5]DGBSEN 03'!#REF!</definedName>
    <definedName name="Capacidad_obra">[6]PEM!$H$1</definedName>
    <definedName name="cccc">#REF!</definedName>
    <definedName name="CFLL_EVA">'[6]EVA 00'!$S$18</definedName>
    <definedName name="Clase_obra">[6]PEM!$L$1</definedName>
    <definedName name="CMAA_EVA">'[6]EVA 00'!$S$13</definedName>
    <definedName name="CMAB_EVA">'[6]EVA 00'!$S$14</definedName>
    <definedName name="CMGN_EVA">'[6]EVA 00'!$S$16</definedName>
    <definedName name="CMPE_EVA">'[6]EVA 00'!$S$15</definedName>
    <definedName name="CMPM_EVA">'[6]EVA 00'!$S$17</definedName>
    <definedName name="Col_duracion">[6]PEM!$F$1</definedName>
    <definedName name="CONTIN">#REF!</definedName>
    <definedName name="Costo_preObra">[6]PEM!$C$1</definedName>
    <definedName name="Costo_Total_Obra">[6]PEM!$D$1</definedName>
    <definedName name="cpnting">#REF!</definedName>
    <definedName name="CUADRO2">#REF!</definedName>
    <definedName name="cuah">#REF!</definedName>
    <definedName name="DAIN">#REF!</definedName>
    <definedName name="DAINA">#REF!</definedName>
    <definedName name="ddddd">#REF!</definedName>
    <definedName name="ddddde">#REF!</definedName>
    <definedName name="dec.fp.cp">'[8]Datos Base'!$E$34</definedName>
    <definedName name="dec.fp4">'[9]datos base'!$H$33</definedName>
    <definedName name="DGF">#REF!</definedName>
    <definedName name="DIFPROD">#REF!</definedName>
    <definedName name="DIFPRODAJE">#REF!</definedName>
    <definedName name="e3e">#REF!</definedName>
    <definedName name="edos">#REF!</definedName>
    <definedName name="EssAliasTable">"Default"</definedName>
    <definedName name="EssOptions">"1100000000110000_01000"</definedName>
    <definedName name="EssOptions_1">"1100000000110000_01000"</definedName>
    <definedName name="estados">#REF!</definedName>
    <definedName name="estadosok">#REF!</definedName>
    <definedName name="fecha.inicio">'[8]Datos Base'!$E$47</definedName>
    <definedName name="FEOF">[7]Oculta!$B$7</definedName>
    <definedName name="FORM">#REF!</definedName>
    <definedName name="FORMATO">#REF!</definedName>
    <definedName name="fp.1">'[10]datos base'!$E$22</definedName>
    <definedName name="fp.2">'[8]Datos Base'!$F$22</definedName>
    <definedName name="fp.4">'[8]Datos Base'!$H$22</definedName>
    <definedName name="fpr.2">'[11]datos base'!$F$23</definedName>
    <definedName name="fpr.4">'[8]Datos Base'!$H$23</definedName>
    <definedName name="GB_CARBON">'[5]DGBSEN 03'!#REF!</definedName>
    <definedName name="GB_EOLO">'[5]DGBSEN 03'!#REF!</definedName>
    <definedName name="GB_GEOTERM">'[5]DGBSEN 03'!#REF!</definedName>
    <definedName name="GB_HCARBUROS">'[5]DGBSEN 03'!#REF!</definedName>
    <definedName name="GB_HIDRO">'[5]DGBSEN 03'!#REF!</definedName>
    <definedName name="GB_NUCLEAR">'[5]DGBSEN 03'!#REF!</definedName>
    <definedName name="GB_RESUMENES">'[5]DGBSEN 03'!#REF!</definedName>
    <definedName name="GB_TIPO">'[5]DGBSEN 03'!#REF!</definedName>
    <definedName name="GB_TODO">'[5]DGBSEN 03'!#REF!</definedName>
    <definedName name="GN_CARBON">'[5]DGBSEN 03'!#REF!</definedName>
    <definedName name="GN_EOLO">'[5]DGBSEN 03'!#REF!</definedName>
    <definedName name="GN_GEOTERM">'[5]DGBSEN 03'!#REF!</definedName>
    <definedName name="GN_HCARBUROS">'[5]DGBSEN 03'!#REF!</definedName>
    <definedName name="GN_HIDRO">'[5]DGBSEN 03'!#REF!</definedName>
    <definedName name="GN_NUCLEAR">'[5]DGBSEN 03'!#REF!</definedName>
    <definedName name="GN_RESUMENES">'[5]DGBSEN 03'!#REF!</definedName>
    <definedName name="GN_TIPO">'[5]DGBSEN 03'!#REF!</definedName>
    <definedName name="GN_TODO">'[5]DGBSEN 03'!#REF!</definedName>
    <definedName name="graficos">'[5]DGBSEN 03'!#REF!</definedName>
    <definedName name="Hasta_2015_Condicionada" localSheetId="0">'Avance Fin y Fís'!$J$82</definedName>
    <definedName name="Hasta_2015_Condicionada">#REF!</definedName>
    <definedName name="Hasta_2015_Directa" localSheetId="0">'Avance Fin y Fís'!#REF!</definedName>
    <definedName name="Hasta_2015_Directa">#REF!</definedName>
    <definedName name="Hasta_2015_Total" localSheetId="0">'Avance Fin y Fís'!#REF!</definedName>
    <definedName name="Hasta_2015_Total">#REF!</definedName>
    <definedName name="iiiiiiiiii" localSheetId="0">#REF!</definedName>
    <definedName name="iiiiiiiiii">#REF!</definedName>
    <definedName name="Inv_anyo_ref">'[6]EVA 00'!$H$22</definedName>
    <definedName name="liga" hidden="1">#REF!</definedName>
    <definedName name="liga1" hidden="1">#REF!</definedName>
    <definedName name="Longitud_obra">[6]PEM!$K$1</definedName>
    <definedName name="moneda.de">'[8]Datos Base'!$E$10</definedName>
    <definedName name="N_01_SEN">'[5]DGBSEN 03'!#REF!</definedName>
    <definedName name="N_02_CFE">'[5]DGBSEN 03'!#REF!</definedName>
    <definedName name="N_03_CLYF">'[5]DGBSEN 03'!#REF!</definedName>
    <definedName name="N_04_ADC">'[5]DGBSEN 03'!#REF!</definedName>
    <definedName name="N_05_VAPMAY">'[5]DGBSEN 03'!#REF!</definedName>
    <definedName name="N_06_VAPMEN">'[5]DGBSEN 03'!#REF!</definedName>
    <definedName name="N_07_TGASa">'[5]DGBSEN 03'!#REF!</definedName>
    <definedName name="N_08_TGASb">'[5]DGBSEN 03'!#REF!</definedName>
    <definedName name="N_09_CCOMB">'[5]DGBSEN 03'!#REF!</definedName>
    <definedName name="N_10_CINT">'[5]DGBSEN 03'!#REF!</definedName>
    <definedName name="N_11_PAISLADAS">'[5]DGBSEN 03'!#REF!</definedName>
    <definedName name="N_12_HIDROMAY">'[5]DGBSEN 03'!#REF!</definedName>
    <definedName name="N_13_HIDROMENa">'[5]DGBSEN 03'!#REF!</definedName>
    <definedName name="N_14_HIDROMENb">'[5]DGBSEN 03'!#REF!</definedName>
    <definedName name="N_15_HIDROMENc">'[5]DGBSEN 03'!#REF!</definedName>
    <definedName name="N_16_CARBONUCLEAR">'[5]DGBSEN 03'!#REF!</definedName>
    <definedName name="N_18_GEOEOLO">'[5]DGBSEN 03'!#REF!</definedName>
    <definedName name="nada">[12]PEM!$C$1</definedName>
    <definedName name="nombre">'[13]datos base'!$I$2</definedName>
    <definedName name="Nombre_OP">[6]PEM!$A$1</definedName>
    <definedName name="Num_circuitos">[6]PEM!$J$1</definedName>
    <definedName name="pass">#REF!</definedName>
    <definedName name="PATTY" hidden="1">#REF!</definedName>
    <definedName name="pesos" localSheetId="0">#REF!</definedName>
    <definedName name="PESOS" localSheetId="3">#REF!</definedName>
    <definedName name="PESOS" localSheetId="4">#REF!</definedName>
    <definedName name="pesos">#REF!</definedName>
    <definedName name="PESOS2013">#REF!</definedName>
    <definedName name="pesssos">#REF!</definedName>
    <definedName name="piso">#REF!</definedName>
    <definedName name="PRODUCTOS" hidden="1">#REF!</definedName>
    <definedName name="rango">'[14]REPOMO 2007 4502 NOROESTE PCGA'!$B$1:$O$56,'[14]REPOMO 2007 4502 NOROESTE PCGA'!#REF!</definedName>
    <definedName name="RCA_ADC">'[5]DGBSEN 03'!#REF!</definedName>
    <definedName name="RCA_CFE">'[5]DGBSEN 03'!#REF!</definedName>
    <definedName name="RCA_LFC">'[5]DGBSEN 03'!#REF!</definedName>
    <definedName name="RCA_SEN">'[5]DGBSEN 03'!#REF!</definedName>
    <definedName name="Realizada_2015_Total" localSheetId="0">'Avance Fin y Fís'!#REF!</definedName>
    <definedName name="Realizada_2015_Total">#REF!</definedName>
    <definedName name="Realizada_Condicionada_2015" localSheetId="0">'Avance Fin y Fís'!$I$82</definedName>
    <definedName name="Realizada_Condicionada_2015">#REF!</definedName>
    <definedName name="Realizada_Directa_2015" localSheetId="0">'Avance Fin y Fís'!#REF!</definedName>
    <definedName name="Realizada_Directa_2015">#REF!</definedName>
    <definedName name="Realizada_Total_2015" localSheetId="0">'Avance Fin y Fís'!#REF!</definedName>
    <definedName name="Realizada_Total_2015">#REF!</definedName>
    <definedName name="Region_PEM">[7]Oculta!$B$5</definedName>
    <definedName name="Relacion_transf">[6]PEM!$I$1</definedName>
    <definedName name="RGB_ADC">'[5]DGBSEN 03'!#REF!</definedName>
    <definedName name="RGB_CFE">'[5]DGBSEN 03'!#REF!</definedName>
    <definedName name="RGB_LFC">'[5]DGBSEN 03'!#REF!</definedName>
    <definedName name="RGB_SEN">'[5]DGBSEN 03'!#REF!</definedName>
    <definedName name="RGN_ADC">'[5]DGBSEN 03'!#REF!</definedName>
    <definedName name="RGN_CFE">'[5]DGBSEN 03'!#REF!</definedName>
    <definedName name="RGN_LFC">'[5]DGBSEN 03'!#REF!</definedName>
    <definedName name="RGN_SEN">'[5]DGBSEN 03'!#REF!</definedName>
    <definedName name="S">#REF!</definedName>
    <definedName name="sdesdewaad">#REF!</definedName>
    <definedName name="ssss">#REF!</definedName>
    <definedName name="TABLA">#REF!</definedName>
    <definedName name="tasa.real">'[8]Datos Base'!$E$12</definedName>
    <definedName name="Tension_Obra">[6]PEM!$E$1</definedName>
    <definedName name="Tipo_const_obra">[6]PEM!$G$1</definedName>
    <definedName name="Tipo_obra">[6]PEM!$M$1</definedName>
    <definedName name="TIR">'[6]EVA 00'!$M$11</definedName>
    <definedName name="_xlnm.Print_Titles" localSheetId="0">'Avance Fin y Fís'!$1:$11</definedName>
    <definedName name="_xlnm.Print_Titles" localSheetId="3">'Compromisos Inv Dir Oper'!$1:$10</definedName>
    <definedName name="_xlnm.Print_Titles" localSheetId="4">'Compromisos Inv Fin y Cond '!$1:$10</definedName>
    <definedName name="_xlnm.Print_Titles" localSheetId="2">'Flujo Neto Inv. Condi. Oper'!$1:$13</definedName>
    <definedName name="_xlnm.Print_Titles" localSheetId="1">'Flujo Neto Inv. Dir. Oper'!$1:$15</definedName>
    <definedName name="_xlnm.Print_Titles" localSheetId="6">'Valor Neto Fin Cond'!$1:$10</definedName>
    <definedName name="_xlnm.Print_Titles" localSheetId="5">'Valor Neto Fin Dir'!$1:$10</definedName>
    <definedName name="Total_PEM">[6]PEM!$D$11</definedName>
    <definedName name="Total_presup">[6]PEM!$C$11</definedName>
    <definedName name="VPN">'[6]EVA 00'!$K$11</definedName>
    <definedName name="VVVV">#REF!</definedName>
    <definedName name="vvvvvvvv">#REF!</definedName>
    <definedName name="www">#REF!</definedName>
    <definedName name="wwwww">#REF!</definedName>
    <definedName name="Yuri">#REF!</definedName>
    <definedName name="Z_ACA8C922_D540_408C_ACB4_DEDC5EBD2D0D_.wvu.Cols" localSheetId="2" hidden="1">'Flujo Neto Inv. Condi. Oper'!#REF!</definedName>
    <definedName name="Z_ACA8C922_D540_408C_ACB4_DEDC5EBD2D0D_.wvu.PrintArea" localSheetId="2" hidden="1">'Flujo Neto Inv. Condi. Oper'!$A$3:$K$49</definedName>
    <definedName name="Z_ACA8C922_D540_408C_ACB4_DEDC5EBD2D0D_.wvu.PrintTitles" localSheetId="2" hidden="1">'Flujo Neto Inv. Condi. Oper'!$4:$13</definedName>
    <definedName name="zzzzz">#REF!</definedName>
  </definedNames>
  <calcPr calcId="152511"/>
</workbook>
</file>

<file path=xl/calcChain.xml><?xml version="1.0" encoding="utf-8"?>
<calcChain xmlns="http://schemas.openxmlformats.org/spreadsheetml/2006/main">
  <c r="F60" i="10" l="1"/>
  <c r="E60" i="10"/>
  <c r="D60" i="10"/>
  <c r="F57" i="10"/>
  <c r="E57" i="10"/>
  <c r="D57" i="10"/>
  <c r="F54" i="10"/>
  <c r="E54" i="10"/>
  <c r="D54" i="10"/>
  <c r="F51" i="10"/>
  <c r="E51" i="10"/>
  <c r="D51" i="10"/>
  <c r="F48" i="10"/>
  <c r="E48" i="10"/>
  <c r="D48" i="10"/>
  <c r="F46" i="10"/>
  <c r="E46" i="10"/>
  <c r="D46" i="10"/>
  <c r="F44" i="10"/>
  <c r="E44" i="10"/>
  <c r="D44" i="10"/>
  <c r="F41" i="10"/>
  <c r="E41" i="10"/>
  <c r="D41" i="10"/>
  <c r="F39" i="10"/>
  <c r="E39" i="10"/>
  <c r="D39" i="10"/>
  <c r="F36" i="10"/>
  <c r="E36" i="10"/>
  <c r="D36" i="10"/>
  <c r="F33" i="10"/>
  <c r="E33" i="10"/>
  <c r="D33" i="10"/>
  <c r="F27" i="10"/>
  <c r="E27" i="10"/>
  <c r="D27" i="10"/>
  <c r="F14" i="10"/>
  <c r="E14" i="10"/>
  <c r="D14" i="10"/>
  <c r="F12" i="10"/>
  <c r="E12" i="10"/>
  <c r="D12" i="10"/>
  <c r="D12" i="9"/>
  <c r="E12" i="9"/>
  <c r="F12" i="9"/>
  <c r="D28" i="9"/>
  <c r="E28" i="9"/>
  <c r="F28" i="9"/>
  <c r="D37" i="9"/>
  <c r="E37" i="9"/>
  <c r="F37" i="9"/>
  <c r="D51" i="9"/>
  <c r="E51" i="9"/>
  <c r="F51" i="9"/>
  <c r="D62" i="9"/>
  <c r="E62" i="9"/>
  <c r="F62" i="9"/>
  <c r="D75" i="9"/>
  <c r="E75" i="9"/>
  <c r="F75" i="9"/>
  <c r="D114" i="9"/>
  <c r="E114" i="9"/>
  <c r="F114" i="9"/>
  <c r="D132" i="9"/>
  <c r="E132" i="9"/>
  <c r="F132" i="9"/>
  <c r="D142" i="9"/>
  <c r="E142" i="9"/>
  <c r="F142" i="9"/>
  <c r="D164" i="9"/>
  <c r="E164" i="9"/>
  <c r="F164" i="9"/>
  <c r="D189" i="9"/>
  <c r="E189" i="9"/>
  <c r="F189" i="9"/>
  <c r="D211" i="9"/>
  <c r="E211" i="9"/>
  <c r="F211" i="9"/>
  <c r="D222" i="9"/>
  <c r="E222" i="9"/>
  <c r="F222" i="9"/>
  <c r="D232" i="9"/>
  <c r="E232" i="9"/>
  <c r="F232" i="9"/>
  <c r="D236" i="9"/>
  <c r="E236" i="9"/>
  <c r="F236" i="9"/>
  <c r="D246" i="9"/>
  <c r="E246" i="9"/>
  <c r="F246" i="9"/>
  <c r="D261" i="9"/>
  <c r="E261" i="9"/>
  <c r="F261" i="9"/>
  <c r="D275" i="9"/>
  <c r="E275" i="9"/>
  <c r="F275" i="9"/>
  <c r="D285" i="9"/>
  <c r="E285" i="9"/>
  <c r="F285" i="9"/>
  <c r="D301" i="9"/>
  <c r="E301" i="9"/>
  <c r="F301" i="9"/>
  <c r="F11" i="9" l="1"/>
  <c r="E11" i="9"/>
  <c r="D11" i="9"/>
  <c r="E11" i="10"/>
  <c r="D11" i="10"/>
  <c r="F11" i="10"/>
  <c r="I306" i="8"/>
  <c r="F306" i="8"/>
  <c r="I305" i="8"/>
  <c r="F305" i="8"/>
  <c r="I304" i="8"/>
  <c r="F304" i="8"/>
  <c r="I303" i="8"/>
  <c r="F303" i="8"/>
  <c r="I302" i="8"/>
  <c r="F302" i="8"/>
  <c r="I301" i="8"/>
  <c r="F301" i="8"/>
  <c r="I300" i="8"/>
  <c r="F300" i="8"/>
  <c r="I299" i="8"/>
  <c r="F299" i="8"/>
  <c r="I298" i="8"/>
  <c r="F298" i="8"/>
  <c r="I297" i="8"/>
  <c r="F297" i="8"/>
  <c r="I296" i="8"/>
  <c r="F296" i="8"/>
  <c r="I295" i="8"/>
  <c r="F295" i="8"/>
  <c r="I294" i="8"/>
  <c r="F294" i="8"/>
  <c r="I293" i="8"/>
  <c r="F293" i="8"/>
  <c r="I292" i="8"/>
  <c r="F292" i="8"/>
  <c r="I291" i="8"/>
  <c r="F291" i="8"/>
  <c r="I290" i="8"/>
  <c r="F290" i="8"/>
  <c r="I289" i="8"/>
  <c r="F289" i="8"/>
  <c r="I288" i="8"/>
  <c r="F288" i="8"/>
  <c r="I287" i="8"/>
  <c r="F287" i="8"/>
  <c r="I286" i="8"/>
  <c r="F286" i="8"/>
  <c r="I285" i="8"/>
  <c r="F285" i="8"/>
  <c r="I284" i="8"/>
  <c r="F284" i="8"/>
  <c r="I283" i="8"/>
  <c r="F283" i="8"/>
  <c r="I282" i="8"/>
  <c r="F282" i="8"/>
  <c r="I281" i="8"/>
  <c r="F281" i="8"/>
  <c r="I280" i="8"/>
  <c r="F280" i="8"/>
  <c r="I279" i="8"/>
  <c r="F279" i="8"/>
  <c r="I278" i="8"/>
  <c r="F278" i="8"/>
  <c r="I277" i="8"/>
  <c r="F277" i="8"/>
  <c r="I276" i="8"/>
  <c r="F276" i="8"/>
  <c r="I275" i="8"/>
  <c r="F275" i="8"/>
  <c r="I274" i="8"/>
  <c r="F274" i="8"/>
  <c r="I273" i="8"/>
  <c r="F273" i="8"/>
  <c r="L272" i="8"/>
  <c r="K272" i="8"/>
  <c r="H272" i="8"/>
  <c r="G272" i="8"/>
  <c r="E272" i="8"/>
  <c r="D272" i="8"/>
  <c r="H271" i="8"/>
  <c r="I271" i="8" s="1"/>
  <c r="F271" i="8"/>
  <c r="H270" i="8"/>
  <c r="I270" i="8" s="1"/>
  <c r="F270" i="8"/>
  <c r="H269" i="8"/>
  <c r="I269" i="8" s="1"/>
  <c r="F269" i="8"/>
  <c r="H268" i="8"/>
  <c r="I268" i="8" s="1"/>
  <c r="F268" i="8"/>
  <c r="H267" i="8"/>
  <c r="I267" i="8" s="1"/>
  <c r="F267" i="8"/>
  <c r="H266" i="8"/>
  <c r="I266" i="8" s="1"/>
  <c r="F266" i="8"/>
  <c r="H265" i="8"/>
  <c r="I265" i="8" s="1"/>
  <c r="F265" i="8"/>
  <c r="H264" i="8"/>
  <c r="I264" i="8" s="1"/>
  <c r="F264" i="8"/>
  <c r="H263" i="8"/>
  <c r="I263" i="8" s="1"/>
  <c r="F263" i="8"/>
  <c r="H262" i="8"/>
  <c r="I262" i="8" s="1"/>
  <c r="F262" i="8"/>
  <c r="H261" i="8"/>
  <c r="I261" i="8" s="1"/>
  <c r="F261" i="8"/>
  <c r="H260" i="8"/>
  <c r="I260" i="8" s="1"/>
  <c r="F260" i="8"/>
  <c r="H259" i="8"/>
  <c r="I259" i="8" s="1"/>
  <c r="F259" i="8"/>
  <c r="H258" i="8"/>
  <c r="I258" i="8" s="1"/>
  <c r="F258" i="8"/>
  <c r="H257" i="8"/>
  <c r="I257" i="8" s="1"/>
  <c r="F257" i="8"/>
  <c r="H256" i="8"/>
  <c r="I256" i="8" s="1"/>
  <c r="F256" i="8"/>
  <c r="H255" i="8"/>
  <c r="I255" i="8" s="1"/>
  <c r="F255" i="8"/>
  <c r="H254" i="8"/>
  <c r="I254" i="8" s="1"/>
  <c r="F254" i="8"/>
  <c r="H253" i="8"/>
  <c r="I253" i="8" s="1"/>
  <c r="F253" i="8"/>
  <c r="H252" i="8"/>
  <c r="I252" i="8" s="1"/>
  <c r="F252" i="8"/>
  <c r="H251" i="8"/>
  <c r="I251" i="8" s="1"/>
  <c r="F251" i="8"/>
  <c r="H250" i="8"/>
  <c r="I250" i="8" s="1"/>
  <c r="F250" i="8"/>
  <c r="H249" i="8"/>
  <c r="I249" i="8" s="1"/>
  <c r="F249" i="8"/>
  <c r="H248" i="8"/>
  <c r="I248" i="8" s="1"/>
  <c r="F248" i="8"/>
  <c r="H247" i="8"/>
  <c r="I247" i="8" s="1"/>
  <c r="F247" i="8"/>
  <c r="H246" i="8"/>
  <c r="I246" i="8" s="1"/>
  <c r="F246" i="8"/>
  <c r="H245" i="8"/>
  <c r="I245" i="8" s="1"/>
  <c r="F245" i="8"/>
  <c r="H244" i="8"/>
  <c r="I244" i="8" s="1"/>
  <c r="F244" i="8"/>
  <c r="H243" i="8"/>
  <c r="I243" i="8" s="1"/>
  <c r="F243" i="8"/>
  <c r="I242" i="8"/>
  <c r="H242" i="8"/>
  <c r="F242" i="8"/>
  <c r="H241" i="8"/>
  <c r="I241" i="8" s="1"/>
  <c r="F241" i="8"/>
  <c r="H240" i="8"/>
  <c r="I240" i="8" s="1"/>
  <c r="F240" i="8"/>
  <c r="H239" i="8"/>
  <c r="I239" i="8" s="1"/>
  <c r="F239" i="8"/>
  <c r="H238" i="8"/>
  <c r="I238" i="8" s="1"/>
  <c r="F238" i="8"/>
  <c r="H237" i="8"/>
  <c r="I237" i="8" s="1"/>
  <c r="F237" i="8"/>
  <c r="H236" i="8"/>
  <c r="I236" i="8" s="1"/>
  <c r="F236" i="8"/>
  <c r="H235" i="8"/>
  <c r="I235" i="8" s="1"/>
  <c r="F235" i="8"/>
  <c r="H234" i="8"/>
  <c r="I234" i="8" s="1"/>
  <c r="F234" i="8"/>
  <c r="H233" i="8"/>
  <c r="I233" i="8" s="1"/>
  <c r="F233" i="8"/>
  <c r="H232" i="8"/>
  <c r="I232" i="8" s="1"/>
  <c r="F232" i="8"/>
  <c r="H231" i="8"/>
  <c r="I231" i="8" s="1"/>
  <c r="F231" i="8"/>
  <c r="H230" i="8"/>
  <c r="I230" i="8" s="1"/>
  <c r="F230" i="8"/>
  <c r="H229" i="8"/>
  <c r="I229" i="8" s="1"/>
  <c r="F229" i="8"/>
  <c r="H228" i="8"/>
  <c r="I228" i="8" s="1"/>
  <c r="F228" i="8"/>
  <c r="H227" i="8"/>
  <c r="I227" i="8" s="1"/>
  <c r="F227" i="8"/>
  <c r="H226" i="8"/>
  <c r="I226" i="8" s="1"/>
  <c r="F226" i="8"/>
  <c r="H225" i="8"/>
  <c r="I225" i="8" s="1"/>
  <c r="F225" i="8"/>
  <c r="H224" i="8"/>
  <c r="I224" i="8" s="1"/>
  <c r="F224" i="8"/>
  <c r="H223" i="8"/>
  <c r="I223" i="8" s="1"/>
  <c r="F223" i="8"/>
  <c r="H222" i="8"/>
  <c r="I222" i="8" s="1"/>
  <c r="F222" i="8"/>
  <c r="H221" i="8"/>
  <c r="I221" i="8" s="1"/>
  <c r="F221" i="8"/>
  <c r="H220" i="8"/>
  <c r="I220" i="8" s="1"/>
  <c r="F220" i="8"/>
  <c r="I219" i="8"/>
  <c r="H219" i="8"/>
  <c r="F219" i="8"/>
  <c r="H218" i="8"/>
  <c r="I218" i="8" s="1"/>
  <c r="F218" i="8"/>
  <c r="H217" i="8"/>
  <c r="I217" i="8" s="1"/>
  <c r="F217" i="8"/>
  <c r="H216" i="8"/>
  <c r="I216" i="8" s="1"/>
  <c r="F216" i="8"/>
  <c r="H215" i="8"/>
  <c r="I215" i="8" s="1"/>
  <c r="F215" i="8"/>
  <c r="H214" i="8"/>
  <c r="I214" i="8" s="1"/>
  <c r="F214" i="8"/>
  <c r="H213" i="8"/>
  <c r="I213" i="8" s="1"/>
  <c r="F213" i="8"/>
  <c r="H212" i="8"/>
  <c r="I212" i="8" s="1"/>
  <c r="F212" i="8"/>
  <c r="H211" i="8"/>
  <c r="I211" i="8" s="1"/>
  <c r="F211" i="8"/>
  <c r="H210" i="8"/>
  <c r="I210" i="8" s="1"/>
  <c r="F210" i="8"/>
  <c r="H209" i="8"/>
  <c r="I209" i="8" s="1"/>
  <c r="F209" i="8"/>
  <c r="H208" i="8"/>
  <c r="I208" i="8" s="1"/>
  <c r="F208" i="8"/>
  <c r="H207" i="8"/>
  <c r="I207" i="8" s="1"/>
  <c r="F207" i="8"/>
  <c r="H206" i="8"/>
  <c r="I206" i="8" s="1"/>
  <c r="F206" i="8"/>
  <c r="H205" i="8"/>
  <c r="I205" i="8" s="1"/>
  <c r="F205" i="8"/>
  <c r="H204" i="8"/>
  <c r="I204" i="8" s="1"/>
  <c r="F204" i="8"/>
  <c r="H203" i="8"/>
  <c r="I203" i="8" s="1"/>
  <c r="F203" i="8"/>
  <c r="H202" i="8"/>
  <c r="I202" i="8" s="1"/>
  <c r="F202" i="8"/>
  <c r="H201" i="8"/>
  <c r="I201" i="8" s="1"/>
  <c r="F201" i="8"/>
  <c r="H200" i="8"/>
  <c r="I200" i="8" s="1"/>
  <c r="F200" i="8"/>
  <c r="H199" i="8"/>
  <c r="I199" i="8" s="1"/>
  <c r="F199" i="8"/>
  <c r="H198" i="8"/>
  <c r="I198" i="8" s="1"/>
  <c r="F198" i="8"/>
  <c r="H197" i="8"/>
  <c r="I197" i="8" s="1"/>
  <c r="F197" i="8"/>
  <c r="H196" i="8"/>
  <c r="I196" i="8" s="1"/>
  <c r="F196" i="8"/>
  <c r="H195" i="8"/>
  <c r="I195" i="8" s="1"/>
  <c r="F195" i="8"/>
  <c r="H194" i="8"/>
  <c r="I194" i="8" s="1"/>
  <c r="F194" i="8"/>
  <c r="H193" i="8"/>
  <c r="I193" i="8" s="1"/>
  <c r="F193" i="8"/>
  <c r="H192" i="8"/>
  <c r="I192" i="8" s="1"/>
  <c r="F192" i="8"/>
  <c r="H191" i="8"/>
  <c r="I191" i="8" s="1"/>
  <c r="F191" i="8"/>
  <c r="H190" i="8"/>
  <c r="I190" i="8" s="1"/>
  <c r="F190" i="8"/>
  <c r="H189" i="8"/>
  <c r="I189" i="8" s="1"/>
  <c r="F189" i="8"/>
  <c r="H188" i="8"/>
  <c r="I188" i="8" s="1"/>
  <c r="F188" i="8"/>
  <c r="H187" i="8"/>
  <c r="I187" i="8" s="1"/>
  <c r="F187" i="8"/>
  <c r="H186" i="8"/>
  <c r="I186" i="8" s="1"/>
  <c r="F186" i="8"/>
  <c r="H185" i="8"/>
  <c r="I185" i="8" s="1"/>
  <c r="F185" i="8"/>
  <c r="H184" i="8"/>
  <c r="I184" i="8" s="1"/>
  <c r="F184" i="8"/>
  <c r="H183" i="8"/>
  <c r="I183" i="8" s="1"/>
  <c r="F183" i="8"/>
  <c r="H182" i="8"/>
  <c r="I182" i="8" s="1"/>
  <c r="F182" i="8"/>
  <c r="H181" i="8"/>
  <c r="I181" i="8" s="1"/>
  <c r="F181" i="8"/>
  <c r="H180" i="8"/>
  <c r="I180" i="8" s="1"/>
  <c r="F180" i="8"/>
  <c r="H179" i="8"/>
  <c r="I179" i="8" s="1"/>
  <c r="F179" i="8"/>
  <c r="H178" i="8"/>
  <c r="I178" i="8" s="1"/>
  <c r="F178" i="8"/>
  <c r="H177" i="8"/>
  <c r="I177" i="8" s="1"/>
  <c r="F177" i="8"/>
  <c r="H176" i="8"/>
  <c r="I176" i="8" s="1"/>
  <c r="F176" i="8"/>
  <c r="H175" i="8"/>
  <c r="I175" i="8" s="1"/>
  <c r="F175" i="8"/>
  <c r="H174" i="8"/>
  <c r="I174" i="8" s="1"/>
  <c r="F174" i="8"/>
  <c r="H173" i="8"/>
  <c r="I173" i="8" s="1"/>
  <c r="F173" i="8"/>
  <c r="H172" i="8"/>
  <c r="I172" i="8" s="1"/>
  <c r="F172" i="8"/>
  <c r="H171" i="8"/>
  <c r="I171" i="8" s="1"/>
  <c r="F171" i="8"/>
  <c r="H170" i="8"/>
  <c r="I170" i="8" s="1"/>
  <c r="F170" i="8"/>
  <c r="H169" i="8"/>
  <c r="I169" i="8" s="1"/>
  <c r="F169" i="8"/>
  <c r="H168" i="8"/>
  <c r="I168" i="8" s="1"/>
  <c r="F168" i="8"/>
  <c r="H167" i="8"/>
  <c r="I167" i="8" s="1"/>
  <c r="F167" i="8"/>
  <c r="H166" i="8"/>
  <c r="I166" i="8" s="1"/>
  <c r="F166" i="8"/>
  <c r="H165" i="8"/>
  <c r="I165" i="8" s="1"/>
  <c r="F165" i="8"/>
  <c r="H164" i="8"/>
  <c r="I164" i="8" s="1"/>
  <c r="F164" i="8"/>
  <c r="H163" i="8"/>
  <c r="I163" i="8" s="1"/>
  <c r="F163" i="8"/>
  <c r="H162" i="8"/>
  <c r="I162" i="8" s="1"/>
  <c r="F162" i="8"/>
  <c r="H161" i="8"/>
  <c r="I161" i="8" s="1"/>
  <c r="F161" i="8"/>
  <c r="H160" i="8"/>
  <c r="I160" i="8" s="1"/>
  <c r="F160" i="8"/>
  <c r="I159" i="8"/>
  <c r="H159" i="8"/>
  <c r="F159" i="8"/>
  <c r="H158" i="8"/>
  <c r="I158" i="8" s="1"/>
  <c r="F158" i="8"/>
  <c r="H157" i="8"/>
  <c r="I157" i="8" s="1"/>
  <c r="F157" i="8"/>
  <c r="H156" i="8"/>
  <c r="I156" i="8" s="1"/>
  <c r="F156" i="8"/>
  <c r="H155" i="8"/>
  <c r="I155" i="8" s="1"/>
  <c r="F155" i="8"/>
  <c r="H154" i="8"/>
  <c r="I154" i="8" s="1"/>
  <c r="F154" i="8"/>
  <c r="H153" i="8"/>
  <c r="I153" i="8" s="1"/>
  <c r="F153" i="8"/>
  <c r="H152" i="8"/>
  <c r="I152" i="8" s="1"/>
  <c r="F152" i="8"/>
  <c r="H151" i="8"/>
  <c r="I151" i="8" s="1"/>
  <c r="F151" i="8"/>
  <c r="H150" i="8"/>
  <c r="I150" i="8" s="1"/>
  <c r="F150" i="8"/>
  <c r="H149" i="8"/>
  <c r="I149" i="8" s="1"/>
  <c r="F149" i="8"/>
  <c r="H148" i="8"/>
  <c r="I148" i="8" s="1"/>
  <c r="F148" i="8"/>
  <c r="H147" i="8"/>
  <c r="I147" i="8" s="1"/>
  <c r="F147" i="8"/>
  <c r="H146" i="8"/>
  <c r="I146" i="8" s="1"/>
  <c r="F146" i="8"/>
  <c r="H145" i="8"/>
  <c r="I145" i="8" s="1"/>
  <c r="F145" i="8"/>
  <c r="H144" i="8"/>
  <c r="I144" i="8" s="1"/>
  <c r="F144" i="8"/>
  <c r="H143" i="8"/>
  <c r="I143" i="8" s="1"/>
  <c r="F143" i="8"/>
  <c r="H142" i="8"/>
  <c r="I142" i="8" s="1"/>
  <c r="F142" i="8"/>
  <c r="H141" i="8"/>
  <c r="I141" i="8" s="1"/>
  <c r="F141" i="8"/>
  <c r="H140" i="8"/>
  <c r="I140" i="8" s="1"/>
  <c r="F140" i="8"/>
  <c r="H139" i="8"/>
  <c r="I139" i="8" s="1"/>
  <c r="F139" i="8"/>
  <c r="H138" i="8"/>
  <c r="I138" i="8" s="1"/>
  <c r="F138" i="8"/>
  <c r="H137" i="8"/>
  <c r="I137" i="8" s="1"/>
  <c r="F137" i="8"/>
  <c r="H136" i="8"/>
  <c r="I136" i="8" s="1"/>
  <c r="F136" i="8"/>
  <c r="H135" i="8"/>
  <c r="I135" i="8" s="1"/>
  <c r="F135" i="8"/>
  <c r="H134" i="8"/>
  <c r="I134" i="8" s="1"/>
  <c r="F134" i="8"/>
  <c r="H133" i="8"/>
  <c r="I133" i="8" s="1"/>
  <c r="F133" i="8"/>
  <c r="H132" i="8"/>
  <c r="I132" i="8" s="1"/>
  <c r="F132" i="8"/>
  <c r="H131" i="8"/>
  <c r="I131" i="8" s="1"/>
  <c r="F131" i="8"/>
  <c r="H130" i="8"/>
  <c r="I130" i="8" s="1"/>
  <c r="F130" i="8"/>
  <c r="H129" i="8"/>
  <c r="I129" i="8" s="1"/>
  <c r="F129" i="8"/>
  <c r="H128" i="8"/>
  <c r="I128" i="8" s="1"/>
  <c r="F128" i="8"/>
  <c r="H127" i="8"/>
  <c r="I127" i="8" s="1"/>
  <c r="F127" i="8"/>
  <c r="H126" i="8"/>
  <c r="I126" i="8" s="1"/>
  <c r="F126" i="8"/>
  <c r="H125" i="8"/>
  <c r="I125" i="8" s="1"/>
  <c r="F125" i="8"/>
  <c r="H124" i="8"/>
  <c r="I124" i="8" s="1"/>
  <c r="F124" i="8"/>
  <c r="H123" i="8"/>
  <c r="I123" i="8" s="1"/>
  <c r="F123" i="8"/>
  <c r="H122" i="8"/>
  <c r="I122" i="8" s="1"/>
  <c r="F122" i="8"/>
  <c r="H121" i="8"/>
  <c r="I121" i="8" s="1"/>
  <c r="F121" i="8"/>
  <c r="H120" i="8"/>
  <c r="I120" i="8" s="1"/>
  <c r="F120" i="8"/>
  <c r="H119" i="8"/>
  <c r="I119" i="8" s="1"/>
  <c r="F119" i="8"/>
  <c r="H118" i="8"/>
  <c r="I118" i="8" s="1"/>
  <c r="F118" i="8"/>
  <c r="H117" i="8"/>
  <c r="I117" i="8" s="1"/>
  <c r="F117" i="8"/>
  <c r="H116" i="8"/>
  <c r="I116" i="8" s="1"/>
  <c r="F116" i="8"/>
  <c r="H115" i="8"/>
  <c r="I115" i="8" s="1"/>
  <c r="F115" i="8"/>
  <c r="H114" i="8"/>
  <c r="I114" i="8" s="1"/>
  <c r="F114" i="8"/>
  <c r="H113" i="8"/>
  <c r="I113" i="8" s="1"/>
  <c r="F113" i="8"/>
  <c r="H112" i="8"/>
  <c r="I112" i="8" s="1"/>
  <c r="F112" i="8"/>
  <c r="H111" i="8"/>
  <c r="I111" i="8" s="1"/>
  <c r="F111" i="8"/>
  <c r="H110" i="8"/>
  <c r="I110" i="8" s="1"/>
  <c r="F110" i="8"/>
  <c r="H109" i="8"/>
  <c r="I109" i="8" s="1"/>
  <c r="F109" i="8"/>
  <c r="H108" i="8"/>
  <c r="I108" i="8" s="1"/>
  <c r="F108" i="8"/>
  <c r="H107" i="8"/>
  <c r="I107" i="8" s="1"/>
  <c r="F107" i="8"/>
  <c r="H106" i="8"/>
  <c r="I106" i="8" s="1"/>
  <c r="F106" i="8"/>
  <c r="H105" i="8"/>
  <c r="I105" i="8" s="1"/>
  <c r="F105" i="8"/>
  <c r="H104" i="8"/>
  <c r="I104" i="8" s="1"/>
  <c r="F104" i="8"/>
  <c r="H103" i="8"/>
  <c r="I103" i="8" s="1"/>
  <c r="F103" i="8"/>
  <c r="H102" i="8"/>
  <c r="I102" i="8" s="1"/>
  <c r="F102" i="8"/>
  <c r="H101" i="8"/>
  <c r="I101" i="8" s="1"/>
  <c r="F101" i="8"/>
  <c r="H100" i="8"/>
  <c r="I100" i="8" s="1"/>
  <c r="F100" i="8"/>
  <c r="H99" i="8"/>
  <c r="I99" i="8" s="1"/>
  <c r="F99" i="8"/>
  <c r="H98" i="8"/>
  <c r="I98" i="8" s="1"/>
  <c r="F98" i="8"/>
  <c r="H97" i="8"/>
  <c r="I97" i="8" s="1"/>
  <c r="F97" i="8"/>
  <c r="H96" i="8"/>
  <c r="I96" i="8" s="1"/>
  <c r="F96" i="8"/>
  <c r="I95" i="8"/>
  <c r="H95" i="8"/>
  <c r="F95" i="8"/>
  <c r="H94" i="8"/>
  <c r="I94" i="8" s="1"/>
  <c r="F94" i="8"/>
  <c r="H93" i="8"/>
  <c r="I93" i="8" s="1"/>
  <c r="F93" i="8"/>
  <c r="H92" i="8"/>
  <c r="I92" i="8" s="1"/>
  <c r="F92" i="8"/>
  <c r="H91" i="8"/>
  <c r="I91" i="8" s="1"/>
  <c r="F91" i="8"/>
  <c r="H90" i="8"/>
  <c r="I90" i="8" s="1"/>
  <c r="F90" i="8"/>
  <c r="H89" i="8"/>
  <c r="I89" i="8" s="1"/>
  <c r="F89" i="8"/>
  <c r="H88" i="8"/>
  <c r="I88" i="8" s="1"/>
  <c r="F88" i="8"/>
  <c r="H87" i="8"/>
  <c r="I87" i="8" s="1"/>
  <c r="F87" i="8"/>
  <c r="H86" i="8"/>
  <c r="I86" i="8" s="1"/>
  <c r="F86" i="8"/>
  <c r="H85" i="8"/>
  <c r="I85" i="8" s="1"/>
  <c r="F85" i="8"/>
  <c r="H84" i="8"/>
  <c r="I84" i="8" s="1"/>
  <c r="F84" i="8"/>
  <c r="H83" i="8"/>
  <c r="I83" i="8" s="1"/>
  <c r="F83" i="8"/>
  <c r="H82" i="8"/>
  <c r="I82" i="8" s="1"/>
  <c r="F82" i="8"/>
  <c r="H81" i="8"/>
  <c r="I81" i="8" s="1"/>
  <c r="F81" i="8"/>
  <c r="H80" i="8"/>
  <c r="I80" i="8" s="1"/>
  <c r="F80" i="8"/>
  <c r="H79" i="8"/>
  <c r="I79" i="8" s="1"/>
  <c r="F79" i="8"/>
  <c r="H78" i="8"/>
  <c r="I78" i="8" s="1"/>
  <c r="F78" i="8"/>
  <c r="H77" i="8"/>
  <c r="I77" i="8" s="1"/>
  <c r="F77" i="8"/>
  <c r="H76" i="8"/>
  <c r="I76" i="8" s="1"/>
  <c r="F76" i="8"/>
  <c r="H75" i="8"/>
  <c r="I75" i="8" s="1"/>
  <c r="F75" i="8"/>
  <c r="H74" i="8"/>
  <c r="I74" i="8" s="1"/>
  <c r="F74" i="8"/>
  <c r="H73" i="8"/>
  <c r="I73" i="8" s="1"/>
  <c r="F73" i="8"/>
  <c r="H72" i="8"/>
  <c r="I72" i="8" s="1"/>
  <c r="F72" i="8"/>
  <c r="H71" i="8"/>
  <c r="I71" i="8" s="1"/>
  <c r="F71" i="8"/>
  <c r="H70" i="8"/>
  <c r="I70" i="8" s="1"/>
  <c r="F70" i="8"/>
  <c r="H69" i="8"/>
  <c r="I69" i="8" s="1"/>
  <c r="F69" i="8"/>
  <c r="H68" i="8"/>
  <c r="I68" i="8" s="1"/>
  <c r="F68" i="8"/>
  <c r="H67" i="8"/>
  <c r="I67" i="8" s="1"/>
  <c r="F67" i="8"/>
  <c r="H66" i="8"/>
  <c r="I66" i="8" s="1"/>
  <c r="F66" i="8"/>
  <c r="H65" i="8"/>
  <c r="I65" i="8" s="1"/>
  <c r="F65" i="8"/>
  <c r="H64" i="8"/>
  <c r="I64" i="8" s="1"/>
  <c r="F64" i="8"/>
  <c r="H63" i="8"/>
  <c r="I63" i="8" s="1"/>
  <c r="F63" i="8"/>
  <c r="H62" i="8"/>
  <c r="I62" i="8" s="1"/>
  <c r="F62" i="8"/>
  <c r="H61" i="8"/>
  <c r="I61" i="8" s="1"/>
  <c r="F61" i="8"/>
  <c r="H60" i="8"/>
  <c r="I60" i="8" s="1"/>
  <c r="F60" i="8"/>
  <c r="H59" i="8"/>
  <c r="I59" i="8" s="1"/>
  <c r="F59" i="8"/>
  <c r="H58" i="8"/>
  <c r="I58" i="8" s="1"/>
  <c r="F58" i="8"/>
  <c r="H57" i="8"/>
  <c r="I57" i="8" s="1"/>
  <c r="F57" i="8"/>
  <c r="H56" i="8"/>
  <c r="I56" i="8" s="1"/>
  <c r="F56" i="8"/>
  <c r="H55" i="8"/>
  <c r="I55" i="8" s="1"/>
  <c r="F55" i="8"/>
  <c r="H54" i="8"/>
  <c r="I54" i="8" s="1"/>
  <c r="F54" i="8"/>
  <c r="H53" i="8"/>
  <c r="I53" i="8" s="1"/>
  <c r="F53" i="8"/>
  <c r="H52" i="8"/>
  <c r="I52" i="8" s="1"/>
  <c r="F52" i="8"/>
  <c r="H51" i="8"/>
  <c r="I51" i="8" s="1"/>
  <c r="F51" i="8"/>
  <c r="H50" i="8"/>
  <c r="I50" i="8" s="1"/>
  <c r="F50" i="8"/>
  <c r="H49" i="8"/>
  <c r="I49" i="8" s="1"/>
  <c r="F49" i="8"/>
  <c r="H48" i="8"/>
  <c r="I48" i="8" s="1"/>
  <c r="F48" i="8"/>
  <c r="H47" i="8"/>
  <c r="I47" i="8" s="1"/>
  <c r="F47" i="8"/>
  <c r="H46" i="8"/>
  <c r="I46" i="8" s="1"/>
  <c r="F46" i="8"/>
  <c r="H45" i="8"/>
  <c r="I45" i="8" s="1"/>
  <c r="F45" i="8"/>
  <c r="H44" i="8"/>
  <c r="I44" i="8" s="1"/>
  <c r="F44" i="8"/>
  <c r="H43" i="8"/>
  <c r="I43" i="8" s="1"/>
  <c r="F43" i="8"/>
  <c r="H42" i="8"/>
  <c r="I42" i="8" s="1"/>
  <c r="F42" i="8"/>
  <c r="H41" i="8"/>
  <c r="I41" i="8" s="1"/>
  <c r="F41" i="8"/>
  <c r="H40" i="8"/>
  <c r="I40" i="8" s="1"/>
  <c r="F40" i="8"/>
  <c r="H39" i="8"/>
  <c r="I39" i="8" s="1"/>
  <c r="F39" i="8"/>
  <c r="H38" i="8"/>
  <c r="I38" i="8" s="1"/>
  <c r="F38" i="8"/>
  <c r="H37" i="8"/>
  <c r="I37" i="8" s="1"/>
  <c r="F37" i="8"/>
  <c r="H36" i="8"/>
  <c r="I36" i="8" s="1"/>
  <c r="F36" i="8"/>
  <c r="H35" i="8"/>
  <c r="I35" i="8" s="1"/>
  <c r="F35" i="8"/>
  <c r="H34" i="8"/>
  <c r="I34" i="8" s="1"/>
  <c r="F34" i="8"/>
  <c r="H33" i="8"/>
  <c r="I33" i="8" s="1"/>
  <c r="F33" i="8"/>
  <c r="H32" i="8"/>
  <c r="I32" i="8" s="1"/>
  <c r="F32" i="8"/>
  <c r="I31" i="8"/>
  <c r="H31" i="8"/>
  <c r="F31" i="8"/>
  <c r="H30" i="8"/>
  <c r="I30" i="8" s="1"/>
  <c r="F30" i="8"/>
  <c r="H29" i="8"/>
  <c r="I29" i="8" s="1"/>
  <c r="F29" i="8"/>
  <c r="H28" i="8"/>
  <c r="I28" i="8" s="1"/>
  <c r="F28" i="8"/>
  <c r="H27" i="8"/>
  <c r="I27" i="8" s="1"/>
  <c r="F27" i="8"/>
  <c r="H26" i="8"/>
  <c r="I26" i="8" s="1"/>
  <c r="F26" i="8"/>
  <c r="H25" i="8"/>
  <c r="I25" i="8" s="1"/>
  <c r="F25" i="8"/>
  <c r="H24" i="8"/>
  <c r="I24" i="8" s="1"/>
  <c r="F24" i="8"/>
  <c r="H23" i="8"/>
  <c r="I23" i="8" s="1"/>
  <c r="F23" i="8"/>
  <c r="H22" i="8"/>
  <c r="I22" i="8" s="1"/>
  <c r="F22" i="8"/>
  <c r="H21" i="8"/>
  <c r="I21" i="8" s="1"/>
  <c r="F21" i="8"/>
  <c r="H20" i="8"/>
  <c r="I20" i="8" s="1"/>
  <c r="F20" i="8"/>
  <c r="H19" i="8"/>
  <c r="I19" i="8" s="1"/>
  <c r="F19" i="8"/>
  <c r="H18" i="8"/>
  <c r="I18" i="8" s="1"/>
  <c r="F18" i="8"/>
  <c r="H17" i="8"/>
  <c r="I17" i="8" s="1"/>
  <c r="F17" i="8"/>
  <c r="H16" i="8"/>
  <c r="I16" i="8" s="1"/>
  <c r="F16" i="8"/>
  <c r="H15" i="8"/>
  <c r="I15" i="8" s="1"/>
  <c r="F15" i="8"/>
  <c r="H14" i="8"/>
  <c r="I14" i="8" s="1"/>
  <c r="F14" i="8"/>
  <c r="H13" i="8"/>
  <c r="I13" i="8" s="1"/>
  <c r="F13" i="8"/>
  <c r="L12" i="8"/>
  <c r="L11" i="8" s="1"/>
  <c r="K12" i="8"/>
  <c r="K11" i="8" s="1"/>
  <c r="G12" i="8"/>
  <c r="E12" i="8"/>
  <c r="D12" i="8"/>
  <c r="C12" i="7"/>
  <c r="D12" i="7"/>
  <c r="E12" i="7"/>
  <c r="H12" i="7"/>
  <c r="I12" i="7"/>
  <c r="K12" i="7"/>
  <c r="F13" i="7"/>
  <c r="G13" i="7"/>
  <c r="G12" i="7" s="1"/>
  <c r="J13" i="7"/>
  <c r="F14" i="7"/>
  <c r="G14" i="7"/>
  <c r="J14" i="7"/>
  <c r="F15" i="7"/>
  <c r="G15" i="7"/>
  <c r="J15" i="7"/>
  <c r="F16" i="7"/>
  <c r="G16" i="7"/>
  <c r="J16" i="7"/>
  <c r="F17" i="7"/>
  <c r="L17" i="7" s="1"/>
  <c r="G17" i="7"/>
  <c r="J17" i="7"/>
  <c r="F18" i="7"/>
  <c r="G18" i="7"/>
  <c r="J18" i="7"/>
  <c r="F19" i="7"/>
  <c r="G19" i="7"/>
  <c r="J19" i="7"/>
  <c r="F20" i="7"/>
  <c r="G20" i="7"/>
  <c r="J20" i="7"/>
  <c r="F21" i="7"/>
  <c r="L21" i="7" s="1"/>
  <c r="G21" i="7"/>
  <c r="J21" i="7"/>
  <c r="F22" i="7"/>
  <c r="L22" i="7" s="1"/>
  <c r="G22" i="7"/>
  <c r="J22" i="7"/>
  <c r="F23" i="7"/>
  <c r="G23" i="7"/>
  <c r="J23" i="7"/>
  <c r="F24" i="7"/>
  <c r="G24" i="7"/>
  <c r="J24" i="7"/>
  <c r="F25" i="7"/>
  <c r="G25" i="7"/>
  <c r="J25" i="7"/>
  <c r="L25" i="7"/>
  <c r="F26" i="7"/>
  <c r="G26" i="7"/>
  <c r="J26" i="7"/>
  <c r="F27" i="7"/>
  <c r="L27" i="7" s="1"/>
  <c r="M27" i="7" s="1"/>
  <c r="G27" i="7"/>
  <c r="J27" i="7"/>
  <c r="F28" i="7"/>
  <c r="G28" i="7"/>
  <c r="J28" i="7"/>
  <c r="F29" i="7"/>
  <c r="G29" i="7"/>
  <c r="J29" i="7"/>
  <c r="L29" i="7" s="1"/>
  <c r="F30" i="7"/>
  <c r="G30" i="7"/>
  <c r="J30" i="7"/>
  <c r="F31" i="7"/>
  <c r="L31" i="7" s="1"/>
  <c r="M31" i="7" s="1"/>
  <c r="G31" i="7"/>
  <c r="J31" i="7"/>
  <c r="F32" i="7"/>
  <c r="G32" i="7"/>
  <c r="J32" i="7"/>
  <c r="F33" i="7"/>
  <c r="G33" i="7"/>
  <c r="J33" i="7"/>
  <c r="F34" i="7"/>
  <c r="G34" i="7"/>
  <c r="J34" i="7"/>
  <c r="F35" i="7"/>
  <c r="G35" i="7"/>
  <c r="J35" i="7"/>
  <c r="F36" i="7"/>
  <c r="G36" i="7"/>
  <c r="J36" i="7"/>
  <c r="F37" i="7"/>
  <c r="G37" i="7"/>
  <c r="J37" i="7"/>
  <c r="F38" i="7"/>
  <c r="L38" i="7" s="1"/>
  <c r="G38" i="7"/>
  <c r="J38" i="7"/>
  <c r="F39" i="7"/>
  <c r="G39" i="7"/>
  <c r="J39" i="7"/>
  <c r="F40" i="7"/>
  <c r="G40" i="7"/>
  <c r="J40" i="7"/>
  <c r="F41" i="7"/>
  <c r="L41" i="7" s="1"/>
  <c r="G41" i="7"/>
  <c r="J41" i="7"/>
  <c r="F42" i="7"/>
  <c r="G42" i="7"/>
  <c r="J42" i="7"/>
  <c r="F43" i="7"/>
  <c r="L43" i="7" s="1"/>
  <c r="M43" i="7" s="1"/>
  <c r="G43" i="7"/>
  <c r="J43" i="7"/>
  <c r="F44" i="7"/>
  <c r="G44" i="7"/>
  <c r="J44" i="7"/>
  <c r="F45" i="7"/>
  <c r="G45" i="7"/>
  <c r="J45" i="7"/>
  <c r="L45" i="7" s="1"/>
  <c r="F46" i="7"/>
  <c r="G46" i="7"/>
  <c r="J46" i="7"/>
  <c r="F47" i="7"/>
  <c r="L47" i="7" s="1"/>
  <c r="M47" i="7" s="1"/>
  <c r="G47" i="7"/>
  <c r="J47" i="7"/>
  <c r="F48" i="7"/>
  <c r="L48" i="7" s="1"/>
  <c r="M48" i="7" s="1"/>
  <c r="G48" i="7"/>
  <c r="J48" i="7"/>
  <c r="F49" i="7"/>
  <c r="G49" i="7"/>
  <c r="J49" i="7"/>
  <c r="F50" i="7"/>
  <c r="G50" i="7"/>
  <c r="J50" i="7"/>
  <c r="F51" i="7"/>
  <c r="G51" i="7"/>
  <c r="J51" i="7"/>
  <c r="F52" i="7"/>
  <c r="L52" i="7" s="1"/>
  <c r="M52" i="7" s="1"/>
  <c r="G52" i="7"/>
  <c r="J52" i="7"/>
  <c r="F53" i="7"/>
  <c r="G53" i="7"/>
  <c r="J53" i="7"/>
  <c r="F54" i="7"/>
  <c r="G54" i="7"/>
  <c r="J54" i="7"/>
  <c r="F55" i="7"/>
  <c r="G55" i="7"/>
  <c r="J55" i="7"/>
  <c r="F56" i="7"/>
  <c r="G56" i="7"/>
  <c r="J56" i="7"/>
  <c r="F57" i="7"/>
  <c r="G57" i="7"/>
  <c r="J57" i="7"/>
  <c r="L57" i="7"/>
  <c r="F58" i="7"/>
  <c r="G58" i="7"/>
  <c r="J58" i="7"/>
  <c r="F59" i="7"/>
  <c r="G59" i="7"/>
  <c r="J59" i="7"/>
  <c r="F60" i="7"/>
  <c r="G60" i="7"/>
  <c r="J60" i="7"/>
  <c r="F61" i="7"/>
  <c r="G61" i="7"/>
  <c r="J61" i="7"/>
  <c r="F62" i="7"/>
  <c r="G62" i="7"/>
  <c r="J62" i="7"/>
  <c r="F63" i="7"/>
  <c r="G63" i="7"/>
  <c r="J63" i="7"/>
  <c r="F64" i="7"/>
  <c r="L64" i="7" s="1"/>
  <c r="M64" i="7" s="1"/>
  <c r="G64" i="7"/>
  <c r="J64" i="7"/>
  <c r="F65" i="7"/>
  <c r="L65" i="7" s="1"/>
  <c r="G65" i="7"/>
  <c r="J65" i="7"/>
  <c r="F66" i="7"/>
  <c r="G66" i="7"/>
  <c r="J66" i="7"/>
  <c r="F67" i="7"/>
  <c r="G67" i="7"/>
  <c r="J67" i="7"/>
  <c r="F68" i="7"/>
  <c r="L68" i="7" s="1"/>
  <c r="M68" i="7" s="1"/>
  <c r="G68" i="7"/>
  <c r="J68" i="7"/>
  <c r="F69" i="7"/>
  <c r="L69" i="7" s="1"/>
  <c r="G69" i="7"/>
  <c r="J69" i="7"/>
  <c r="F70" i="7"/>
  <c r="G70" i="7"/>
  <c r="J70" i="7"/>
  <c r="F71" i="7"/>
  <c r="G71" i="7"/>
  <c r="J71" i="7"/>
  <c r="F72" i="7"/>
  <c r="G72" i="7"/>
  <c r="J72" i="7"/>
  <c r="F73" i="7"/>
  <c r="L73" i="7" s="1"/>
  <c r="G73" i="7"/>
  <c r="J73" i="7"/>
  <c r="F74" i="7"/>
  <c r="G74" i="7"/>
  <c r="J74" i="7"/>
  <c r="F75" i="7"/>
  <c r="G75" i="7"/>
  <c r="J75" i="7"/>
  <c r="F76" i="7"/>
  <c r="G76" i="7"/>
  <c r="J76" i="7"/>
  <c r="F77" i="7"/>
  <c r="G77" i="7"/>
  <c r="J77" i="7"/>
  <c r="F78" i="7"/>
  <c r="G78" i="7"/>
  <c r="J78" i="7"/>
  <c r="F79" i="7"/>
  <c r="G79" i="7"/>
  <c r="J79" i="7"/>
  <c r="F80" i="7"/>
  <c r="G80" i="7"/>
  <c r="J80" i="7"/>
  <c r="F81" i="7"/>
  <c r="L81" i="7" s="1"/>
  <c r="G81" i="7"/>
  <c r="J81" i="7"/>
  <c r="F82" i="7"/>
  <c r="G82" i="7"/>
  <c r="J82" i="7"/>
  <c r="F83" i="7"/>
  <c r="G83" i="7"/>
  <c r="J83" i="7"/>
  <c r="F84" i="7"/>
  <c r="G84" i="7"/>
  <c r="J84" i="7"/>
  <c r="F85" i="7"/>
  <c r="L85" i="7" s="1"/>
  <c r="G85" i="7"/>
  <c r="J85" i="7"/>
  <c r="F86" i="7"/>
  <c r="L86" i="7" s="1"/>
  <c r="G86" i="7"/>
  <c r="J86" i="7"/>
  <c r="F87" i="7"/>
  <c r="G87" i="7"/>
  <c r="J87" i="7"/>
  <c r="F88" i="7"/>
  <c r="G88" i="7"/>
  <c r="J88" i="7"/>
  <c r="F89" i="7"/>
  <c r="G89" i="7"/>
  <c r="J89" i="7"/>
  <c r="L89" i="7"/>
  <c r="F90" i="7"/>
  <c r="G90" i="7"/>
  <c r="J90" i="7"/>
  <c r="F91" i="7"/>
  <c r="L91" i="7" s="1"/>
  <c r="M91" i="7" s="1"/>
  <c r="G91" i="7"/>
  <c r="J91" i="7"/>
  <c r="F92" i="7"/>
  <c r="G92" i="7"/>
  <c r="J92" i="7"/>
  <c r="F93" i="7"/>
  <c r="G93" i="7"/>
  <c r="J93" i="7"/>
  <c r="L93" i="7" s="1"/>
  <c r="F94" i="7"/>
  <c r="G94" i="7"/>
  <c r="J94" i="7"/>
  <c r="F95" i="7"/>
  <c r="L95" i="7" s="1"/>
  <c r="M95" i="7" s="1"/>
  <c r="G95" i="7"/>
  <c r="J95" i="7"/>
  <c r="F96" i="7"/>
  <c r="G96" i="7"/>
  <c r="J96" i="7"/>
  <c r="F97" i="7"/>
  <c r="G97" i="7"/>
  <c r="J97" i="7"/>
  <c r="L97" i="7" s="1"/>
  <c r="F98" i="7"/>
  <c r="G98" i="7"/>
  <c r="J98" i="7"/>
  <c r="F99" i="7"/>
  <c r="G99" i="7"/>
  <c r="J99" i="7"/>
  <c r="F100" i="7"/>
  <c r="G100" i="7"/>
  <c r="J100" i="7"/>
  <c r="F101" i="7"/>
  <c r="G101" i="7"/>
  <c r="J101" i="7"/>
  <c r="F102" i="7"/>
  <c r="L102" i="7" s="1"/>
  <c r="G102" i="7"/>
  <c r="J102" i="7"/>
  <c r="F103" i="7"/>
  <c r="G103" i="7"/>
  <c r="J103" i="7"/>
  <c r="F104" i="7"/>
  <c r="G104" i="7"/>
  <c r="J104" i="7"/>
  <c r="F105" i="7"/>
  <c r="L105" i="7" s="1"/>
  <c r="G105" i="7"/>
  <c r="J105" i="7"/>
  <c r="F106" i="7"/>
  <c r="G106" i="7"/>
  <c r="J106" i="7"/>
  <c r="F107" i="7"/>
  <c r="L107" i="7" s="1"/>
  <c r="M107" i="7" s="1"/>
  <c r="G107" i="7"/>
  <c r="J107" i="7"/>
  <c r="F108" i="7"/>
  <c r="G108" i="7"/>
  <c r="J108" i="7"/>
  <c r="F109" i="7"/>
  <c r="G109" i="7"/>
  <c r="J109" i="7"/>
  <c r="L109" i="7" s="1"/>
  <c r="F110" i="7"/>
  <c r="G110" i="7"/>
  <c r="J110" i="7"/>
  <c r="F111" i="7"/>
  <c r="L111" i="7" s="1"/>
  <c r="M111" i="7" s="1"/>
  <c r="G111" i="7"/>
  <c r="J111" i="7"/>
  <c r="F112" i="7"/>
  <c r="L112" i="7" s="1"/>
  <c r="M112" i="7" s="1"/>
  <c r="G112" i="7"/>
  <c r="J112" i="7"/>
  <c r="F113" i="7"/>
  <c r="G113" i="7"/>
  <c r="J113" i="7"/>
  <c r="L113" i="7" s="1"/>
  <c r="F114" i="7"/>
  <c r="G114" i="7"/>
  <c r="J114" i="7"/>
  <c r="F115" i="7"/>
  <c r="G115" i="7"/>
  <c r="J115" i="7"/>
  <c r="F116" i="7"/>
  <c r="L116" i="7" s="1"/>
  <c r="M116" i="7" s="1"/>
  <c r="G116" i="7"/>
  <c r="J116" i="7"/>
  <c r="F117" i="7"/>
  <c r="G117" i="7"/>
  <c r="J117" i="7"/>
  <c r="F118" i="7"/>
  <c r="G118" i="7"/>
  <c r="J118" i="7"/>
  <c r="F119" i="7"/>
  <c r="G119" i="7"/>
  <c r="J119" i="7"/>
  <c r="F120" i="7"/>
  <c r="G120" i="7"/>
  <c r="J120" i="7"/>
  <c r="F121" i="7"/>
  <c r="G121" i="7"/>
  <c r="J121" i="7"/>
  <c r="L121" i="7"/>
  <c r="F122" i="7"/>
  <c r="G122" i="7"/>
  <c r="J122" i="7"/>
  <c r="F123" i="7"/>
  <c r="G123" i="7"/>
  <c r="J123" i="7"/>
  <c r="F124" i="7"/>
  <c r="G124" i="7"/>
  <c r="J124" i="7"/>
  <c r="F125" i="7"/>
  <c r="G125" i="7"/>
  <c r="J125" i="7"/>
  <c r="F126" i="7"/>
  <c r="G126" i="7"/>
  <c r="J126" i="7"/>
  <c r="F127" i="7"/>
  <c r="G127" i="7"/>
  <c r="J127" i="7"/>
  <c r="F128" i="7"/>
  <c r="L128" i="7" s="1"/>
  <c r="M128" i="7" s="1"/>
  <c r="G128" i="7"/>
  <c r="J128" i="7"/>
  <c r="F129" i="7"/>
  <c r="G129" i="7"/>
  <c r="J129" i="7"/>
  <c r="F130" i="7"/>
  <c r="G130" i="7"/>
  <c r="J130" i="7"/>
  <c r="F131" i="7"/>
  <c r="G131" i="7"/>
  <c r="J131" i="7"/>
  <c r="F132" i="7"/>
  <c r="L132" i="7" s="1"/>
  <c r="M132" i="7" s="1"/>
  <c r="G132" i="7"/>
  <c r="J132" i="7"/>
  <c r="F133" i="7"/>
  <c r="L133" i="7" s="1"/>
  <c r="G133" i="7"/>
  <c r="J133" i="7"/>
  <c r="F134" i="7"/>
  <c r="G134" i="7"/>
  <c r="J134" i="7"/>
  <c r="F135" i="7"/>
  <c r="G135" i="7"/>
  <c r="J135" i="7"/>
  <c r="F136" i="7"/>
  <c r="G136" i="7"/>
  <c r="J136" i="7"/>
  <c r="F137" i="7"/>
  <c r="L137" i="7" s="1"/>
  <c r="G137" i="7"/>
  <c r="J137" i="7"/>
  <c r="F138" i="7"/>
  <c r="G138" i="7"/>
  <c r="J138" i="7"/>
  <c r="F139" i="7"/>
  <c r="G139" i="7"/>
  <c r="J139" i="7"/>
  <c r="F140" i="7"/>
  <c r="G140" i="7"/>
  <c r="J140" i="7"/>
  <c r="F141" i="7"/>
  <c r="G141" i="7"/>
  <c r="J141" i="7"/>
  <c r="F142" i="7"/>
  <c r="G142" i="7"/>
  <c r="J142" i="7"/>
  <c r="F143" i="7"/>
  <c r="G143" i="7"/>
  <c r="J143" i="7"/>
  <c r="F144" i="7"/>
  <c r="G144" i="7"/>
  <c r="J144" i="7"/>
  <c r="F145" i="7"/>
  <c r="G145" i="7"/>
  <c r="J145" i="7"/>
  <c r="F146" i="7"/>
  <c r="G146" i="7"/>
  <c r="J146" i="7"/>
  <c r="F147" i="7"/>
  <c r="G147" i="7"/>
  <c r="J147" i="7"/>
  <c r="F148" i="7"/>
  <c r="G148" i="7"/>
  <c r="J148" i="7"/>
  <c r="F149" i="7"/>
  <c r="L149" i="7" s="1"/>
  <c r="G149" i="7"/>
  <c r="J149" i="7"/>
  <c r="F150" i="7"/>
  <c r="L150" i="7" s="1"/>
  <c r="G150" i="7"/>
  <c r="J150" i="7"/>
  <c r="F151" i="7"/>
  <c r="G151" i="7"/>
  <c r="J151" i="7"/>
  <c r="F152" i="7"/>
  <c r="G152" i="7"/>
  <c r="J152" i="7"/>
  <c r="F153" i="7"/>
  <c r="G153" i="7"/>
  <c r="J153" i="7"/>
  <c r="L153" i="7"/>
  <c r="F154" i="7"/>
  <c r="G154" i="7"/>
  <c r="J154" i="7"/>
  <c r="F155" i="7"/>
  <c r="L155" i="7" s="1"/>
  <c r="M155" i="7" s="1"/>
  <c r="G155" i="7"/>
  <c r="J155" i="7"/>
  <c r="F156" i="7"/>
  <c r="G156" i="7"/>
  <c r="J156" i="7"/>
  <c r="F157" i="7"/>
  <c r="G157" i="7"/>
  <c r="J157" i="7"/>
  <c r="L157" i="7" s="1"/>
  <c r="F158" i="7"/>
  <c r="G158" i="7"/>
  <c r="J158" i="7"/>
  <c r="F159" i="7"/>
  <c r="L159" i="7" s="1"/>
  <c r="M159" i="7" s="1"/>
  <c r="G159" i="7"/>
  <c r="J159" i="7"/>
  <c r="F160" i="7"/>
  <c r="G160" i="7"/>
  <c r="J160" i="7"/>
  <c r="F161" i="7"/>
  <c r="G161" i="7"/>
  <c r="J161" i="7"/>
  <c r="L161" i="7" s="1"/>
  <c r="F162" i="7"/>
  <c r="G162" i="7"/>
  <c r="J162" i="7"/>
  <c r="F163" i="7"/>
  <c r="G163" i="7"/>
  <c r="J163" i="7"/>
  <c r="F164" i="7"/>
  <c r="G164" i="7"/>
  <c r="J164" i="7"/>
  <c r="L164" i="7" s="1"/>
  <c r="M164" i="7" s="1"/>
  <c r="F165" i="7"/>
  <c r="G165" i="7"/>
  <c r="J165" i="7"/>
  <c r="F166" i="7"/>
  <c r="G166" i="7"/>
  <c r="J166" i="7"/>
  <c r="F167" i="7"/>
  <c r="L167" i="7" s="1"/>
  <c r="G167" i="7"/>
  <c r="J167" i="7"/>
  <c r="F168" i="7"/>
  <c r="G168" i="7"/>
  <c r="J168" i="7"/>
  <c r="F169" i="7"/>
  <c r="G169" i="7"/>
  <c r="J169" i="7"/>
  <c r="F170" i="7"/>
  <c r="G170" i="7"/>
  <c r="J170" i="7"/>
  <c r="F171" i="7"/>
  <c r="G171" i="7"/>
  <c r="J171" i="7"/>
  <c r="F172" i="7"/>
  <c r="G172" i="7"/>
  <c r="J172" i="7"/>
  <c r="L172" i="7"/>
  <c r="F173" i="7"/>
  <c r="G173" i="7"/>
  <c r="J173" i="7"/>
  <c r="F174" i="7"/>
  <c r="G174" i="7"/>
  <c r="J174" i="7"/>
  <c r="F175" i="7"/>
  <c r="L175" i="7" s="1"/>
  <c r="M175" i="7" s="1"/>
  <c r="G175" i="7"/>
  <c r="J175" i="7"/>
  <c r="F176" i="7"/>
  <c r="G176" i="7"/>
  <c r="J176" i="7"/>
  <c r="F177" i="7"/>
  <c r="G177" i="7"/>
  <c r="J177" i="7"/>
  <c r="F178" i="7"/>
  <c r="G178" i="7"/>
  <c r="J178" i="7"/>
  <c r="L178" i="7" s="1"/>
  <c r="M178" i="7" s="1"/>
  <c r="F179" i="7"/>
  <c r="G179" i="7"/>
  <c r="J179" i="7"/>
  <c r="F180" i="7"/>
  <c r="L180" i="7" s="1"/>
  <c r="G180" i="7"/>
  <c r="J180" i="7"/>
  <c r="F181" i="7"/>
  <c r="G181" i="7"/>
  <c r="J181" i="7"/>
  <c r="F182" i="7"/>
  <c r="G182" i="7"/>
  <c r="J182" i="7"/>
  <c r="F183" i="7"/>
  <c r="G183" i="7"/>
  <c r="J183" i="7"/>
  <c r="F184" i="7"/>
  <c r="L184" i="7" s="1"/>
  <c r="G184" i="7"/>
  <c r="J184" i="7"/>
  <c r="F185" i="7"/>
  <c r="G185" i="7"/>
  <c r="J185" i="7"/>
  <c r="F186" i="7"/>
  <c r="G186" i="7"/>
  <c r="J186" i="7"/>
  <c r="F187" i="7"/>
  <c r="G187" i="7"/>
  <c r="J187" i="7"/>
  <c r="F188" i="7"/>
  <c r="G188" i="7"/>
  <c r="J188" i="7"/>
  <c r="F189" i="7"/>
  <c r="G189" i="7"/>
  <c r="J189" i="7"/>
  <c r="F190" i="7"/>
  <c r="G190" i="7"/>
  <c r="J190" i="7"/>
  <c r="L190" i="7"/>
  <c r="M190" i="7" s="1"/>
  <c r="F191" i="7"/>
  <c r="G191" i="7"/>
  <c r="J191" i="7"/>
  <c r="F192" i="7"/>
  <c r="G192" i="7"/>
  <c r="J192" i="7"/>
  <c r="F193" i="7"/>
  <c r="L193" i="7" s="1"/>
  <c r="G193" i="7"/>
  <c r="J193" i="7"/>
  <c r="F194" i="7"/>
  <c r="L194" i="7" s="1"/>
  <c r="M194" i="7" s="1"/>
  <c r="G194" i="7"/>
  <c r="J194" i="7"/>
  <c r="F195" i="7"/>
  <c r="G195" i="7"/>
  <c r="J195" i="7"/>
  <c r="F196" i="7"/>
  <c r="G196" i="7"/>
  <c r="J196" i="7"/>
  <c r="L196" i="7" s="1"/>
  <c r="F197" i="7"/>
  <c r="G197" i="7"/>
  <c r="J197" i="7"/>
  <c r="F198" i="7"/>
  <c r="L198" i="7" s="1"/>
  <c r="M198" i="7" s="1"/>
  <c r="G198" i="7"/>
  <c r="J198" i="7"/>
  <c r="F199" i="7"/>
  <c r="L199" i="7" s="1"/>
  <c r="M199" i="7" s="1"/>
  <c r="G199" i="7"/>
  <c r="J199" i="7"/>
  <c r="F200" i="7"/>
  <c r="G200" i="7"/>
  <c r="J200" i="7"/>
  <c r="L200" i="7"/>
  <c r="F201" i="7"/>
  <c r="G201" i="7"/>
  <c r="J201" i="7"/>
  <c r="F202" i="7"/>
  <c r="G202" i="7"/>
  <c r="J202" i="7"/>
  <c r="F203" i="7"/>
  <c r="L203" i="7" s="1"/>
  <c r="M203" i="7" s="1"/>
  <c r="G203" i="7"/>
  <c r="J203" i="7"/>
  <c r="F204" i="7"/>
  <c r="L204" i="7" s="1"/>
  <c r="G204" i="7"/>
  <c r="J204" i="7"/>
  <c r="F205" i="7"/>
  <c r="G205" i="7"/>
  <c r="J205" i="7"/>
  <c r="F206" i="7"/>
  <c r="G206" i="7"/>
  <c r="J206" i="7"/>
  <c r="L206" i="7" s="1"/>
  <c r="M206" i="7" s="1"/>
  <c r="F207" i="7"/>
  <c r="G207" i="7"/>
  <c r="J207" i="7"/>
  <c r="F208" i="7"/>
  <c r="L208" i="7" s="1"/>
  <c r="G208" i="7"/>
  <c r="J208" i="7"/>
  <c r="F209" i="7"/>
  <c r="L209" i="7" s="1"/>
  <c r="G209" i="7"/>
  <c r="J209" i="7"/>
  <c r="F210" i="7"/>
  <c r="G210" i="7"/>
  <c r="J210" i="7"/>
  <c r="F211" i="7"/>
  <c r="G211" i="7"/>
  <c r="J211" i="7"/>
  <c r="F212" i="7"/>
  <c r="L212" i="7" s="1"/>
  <c r="G212" i="7"/>
  <c r="J212" i="7"/>
  <c r="F213" i="7"/>
  <c r="G213" i="7"/>
  <c r="J213" i="7"/>
  <c r="F214" i="7"/>
  <c r="G214" i="7"/>
  <c r="J214" i="7"/>
  <c r="L214" i="7" s="1"/>
  <c r="M214" i="7" s="1"/>
  <c r="F215" i="7"/>
  <c r="G215" i="7"/>
  <c r="J215" i="7"/>
  <c r="F216" i="7"/>
  <c r="G216" i="7"/>
  <c r="J216" i="7"/>
  <c r="F217" i="7"/>
  <c r="G217" i="7"/>
  <c r="J217" i="7"/>
  <c r="F218" i="7"/>
  <c r="G218" i="7"/>
  <c r="J218" i="7"/>
  <c r="L218" i="7"/>
  <c r="M218" i="7" s="1"/>
  <c r="F219" i="7"/>
  <c r="G219" i="7"/>
  <c r="J219" i="7"/>
  <c r="F220" i="7"/>
  <c r="G220" i="7"/>
  <c r="J220" i="7"/>
  <c r="F221" i="7"/>
  <c r="L221" i="7" s="1"/>
  <c r="G221" i="7"/>
  <c r="J221" i="7"/>
  <c r="F222" i="7"/>
  <c r="L222" i="7" s="1"/>
  <c r="M222" i="7" s="1"/>
  <c r="G222" i="7"/>
  <c r="J222" i="7"/>
  <c r="F223" i="7"/>
  <c r="G223" i="7"/>
  <c r="J223" i="7"/>
  <c r="F224" i="7"/>
  <c r="G224" i="7"/>
  <c r="J224" i="7"/>
  <c r="L224" i="7" s="1"/>
  <c r="F225" i="7"/>
  <c r="G225" i="7"/>
  <c r="J225" i="7"/>
  <c r="C226" i="7"/>
  <c r="D226" i="7"/>
  <c r="E226" i="7"/>
  <c r="H226" i="7"/>
  <c r="I226" i="7"/>
  <c r="F227" i="7"/>
  <c r="J227" i="7"/>
  <c r="F228" i="7"/>
  <c r="J228" i="7"/>
  <c r="F229" i="7"/>
  <c r="J229" i="7"/>
  <c r="F230" i="7"/>
  <c r="J230" i="7"/>
  <c r="F231" i="7"/>
  <c r="J231" i="7"/>
  <c r="F232" i="7"/>
  <c r="J232" i="7"/>
  <c r="F233" i="7"/>
  <c r="J233" i="7"/>
  <c r="F234" i="7"/>
  <c r="J234" i="7"/>
  <c r="F235" i="7"/>
  <c r="J235" i="7"/>
  <c r="F236" i="7"/>
  <c r="J236" i="7"/>
  <c r="F237" i="7"/>
  <c r="J237" i="7"/>
  <c r="F238" i="7"/>
  <c r="J238" i="7"/>
  <c r="F239" i="7"/>
  <c r="J239" i="7"/>
  <c r="F240" i="7"/>
  <c r="J240" i="7"/>
  <c r="F241" i="7"/>
  <c r="J241" i="7"/>
  <c r="F242" i="7"/>
  <c r="J242" i="7"/>
  <c r="F243" i="7"/>
  <c r="J243" i="7"/>
  <c r="F244" i="7"/>
  <c r="J244" i="7"/>
  <c r="F245" i="7"/>
  <c r="J245" i="7"/>
  <c r="F246" i="7"/>
  <c r="J246" i="7"/>
  <c r="F247" i="7"/>
  <c r="J247" i="7"/>
  <c r="F248" i="7"/>
  <c r="J248" i="7"/>
  <c r="F249" i="7"/>
  <c r="J249" i="7"/>
  <c r="L249" i="7" s="1"/>
  <c r="M249" i="7" s="1"/>
  <c r="F250" i="7"/>
  <c r="J250" i="7"/>
  <c r="L250" i="7" s="1"/>
  <c r="M250" i="7" s="1"/>
  <c r="F251" i="7"/>
  <c r="L251" i="7" s="1"/>
  <c r="M251" i="7" s="1"/>
  <c r="J251" i="7"/>
  <c r="F252" i="7"/>
  <c r="J252" i="7"/>
  <c r="F253" i="7"/>
  <c r="L253" i="7" s="1"/>
  <c r="M253" i="7" s="1"/>
  <c r="J253" i="7"/>
  <c r="F254" i="7"/>
  <c r="L254" i="7" s="1"/>
  <c r="M254" i="7" s="1"/>
  <c r="J254" i="7"/>
  <c r="F255" i="7"/>
  <c r="J255" i="7"/>
  <c r="L248" i="7" l="1"/>
  <c r="M248" i="7" s="1"/>
  <c r="L246" i="7"/>
  <c r="M246" i="7" s="1"/>
  <c r="L244" i="7"/>
  <c r="M244" i="7" s="1"/>
  <c r="L242" i="7"/>
  <c r="M242" i="7" s="1"/>
  <c r="L240" i="7"/>
  <c r="M240" i="7" s="1"/>
  <c r="L238" i="7"/>
  <c r="M238" i="7" s="1"/>
  <c r="L236" i="7"/>
  <c r="M236" i="7" s="1"/>
  <c r="L234" i="7"/>
  <c r="M234" i="7" s="1"/>
  <c r="L232" i="7"/>
  <c r="M232" i="7" s="1"/>
  <c r="L230" i="7"/>
  <c r="M230" i="7" s="1"/>
  <c r="L228" i="7"/>
  <c r="M228" i="7" s="1"/>
  <c r="L219" i="7"/>
  <c r="M219" i="7" s="1"/>
  <c r="L216" i="7"/>
  <c r="L210" i="7"/>
  <c r="M210" i="7" s="1"/>
  <c r="L191" i="7"/>
  <c r="M191" i="7" s="1"/>
  <c r="L188" i="7"/>
  <c r="L186" i="7"/>
  <c r="M186" i="7" s="1"/>
  <c r="L182" i="7"/>
  <c r="M182" i="7" s="1"/>
  <c r="L173" i="7"/>
  <c r="M173" i="7" s="1"/>
  <c r="L168" i="7"/>
  <c r="M168" i="7" s="1"/>
  <c r="L160" i="7"/>
  <c r="M160" i="7" s="1"/>
  <c r="L145" i="7"/>
  <c r="L143" i="7"/>
  <c r="M143" i="7" s="1"/>
  <c r="L141" i="7"/>
  <c r="L139" i="7"/>
  <c r="M139" i="7" s="1"/>
  <c r="L134" i="7"/>
  <c r="L117" i="7"/>
  <c r="L100" i="7"/>
  <c r="M100" i="7" s="1"/>
  <c r="L96" i="7"/>
  <c r="M96" i="7" s="1"/>
  <c r="L79" i="7"/>
  <c r="M79" i="7" s="1"/>
  <c r="L77" i="7"/>
  <c r="L75" i="7"/>
  <c r="M75" i="7" s="1"/>
  <c r="L70" i="7"/>
  <c r="L53" i="7"/>
  <c r="L49" i="7"/>
  <c r="M49" i="7" s="1"/>
  <c r="L36" i="7"/>
  <c r="M36" i="7" s="1"/>
  <c r="L32" i="7"/>
  <c r="M32" i="7" s="1"/>
  <c r="L13" i="7"/>
  <c r="L220" i="7"/>
  <c r="M220" i="7" s="1"/>
  <c r="L211" i="7"/>
  <c r="M211" i="7" s="1"/>
  <c r="L202" i="7"/>
  <c r="M202" i="7" s="1"/>
  <c r="L192" i="7"/>
  <c r="L183" i="7"/>
  <c r="M183" i="7" s="1"/>
  <c r="L176" i="7"/>
  <c r="M176" i="7" s="1"/>
  <c r="L174" i="7"/>
  <c r="M174" i="7" s="1"/>
  <c r="L148" i="7"/>
  <c r="M148" i="7" s="1"/>
  <c r="L144" i="7"/>
  <c r="M144" i="7" s="1"/>
  <c r="L129" i="7"/>
  <c r="M129" i="7" s="1"/>
  <c r="L127" i="7"/>
  <c r="M127" i="7" s="1"/>
  <c r="L125" i="7"/>
  <c r="L123" i="7"/>
  <c r="M123" i="7" s="1"/>
  <c r="L118" i="7"/>
  <c r="M118" i="7" s="1"/>
  <c r="L101" i="7"/>
  <c r="L84" i="7"/>
  <c r="M84" i="7" s="1"/>
  <c r="L80" i="7"/>
  <c r="M80" i="7" s="1"/>
  <c r="L63" i="7"/>
  <c r="M63" i="7" s="1"/>
  <c r="L61" i="7"/>
  <c r="L59" i="7"/>
  <c r="M59" i="7" s="1"/>
  <c r="L54" i="7"/>
  <c r="L37" i="7"/>
  <c r="M37" i="7" s="1"/>
  <c r="L33" i="7"/>
  <c r="L20" i="7"/>
  <c r="M20" i="7" s="1"/>
  <c r="L16" i="7"/>
  <c r="M16" i="7" s="1"/>
  <c r="L245" i="7"/>
  <c r="M245" i="7" s="1"/>
  <c r="L243" i="7"/>
  <c r="M243" i="7" s="1"/>
  <c r="M167" i="7"/>
  <c r="G11" i="8"/>
  <c r="F12" i="8"/>
  <c r="I272" i="8"/>
  <c r="D11" i="8"/>
  <c r="L255" i="7"/>
  <c r="L252" i="7"/>
  <c r="M252" i="7" s="1"/>
  <c r="L247" i="7"/>
  <c r="M247" i="7" s="1"/>
  <c r="J226" i="7"/>
  <c r="L223" i="7"/>
  <c r="M223" i="7" s="1"/>
  <c r="L205" i="7"/>
  <c r="L195" i="7"/>
  <c r="M195" i="7" s="1"/>
  <c r="L187" i="7"/>
  <c r="M187" i="7" s="1"/>
  <c r="M180" i="7"/>
  <c r="L177" i="7"/>
  <c r="M177" i="7" s="1"/>
  <c r="L156" i="7"/>
  <c r="M156" i="7" s="1"/>
  <c r="M153" i="7"/>
  <c r="L151" i="7"/>
  <c r="M151" i="7" s="1"/>
  <c r="L140" i="7"/>
  <c r="M140" i="7" s="1"/>
  <c r="M137" i="7"/>
  <c r="L135" i="7"/>
  <c r="M135" i="7" s="1"/>
  <c r="L124" i="7"/>
  <c r="M124" i="7" s="1"/>
  <c r="M121" i="7"/>
  <c r="L119" i="7"/>
  <c r="M119" i="7" s="1"/>
  <c r="L108" i="7"/>
  <c r="M108" i="7" s="1"/>
  <c r="M105" i="7"/>
  <c r="L103" i="7"/>
  <c r="M103" i="7" s="1"/>
  <c r="L92" i="7"/>
  <c r="M92" i="7" s="1"/>
  <c r="M89" i="7"/>
  <c r="L87" i="7"/>
  <c r="M87" i="7" s="1"/>
  <c r="L76" i="7"/>
  <c r="M76" i="7" s="1"/>
  <c r="M73" i="7"/>
  <c r="L71" i="7"/>
  <c r="M71" i="7" s="1"/>
  <c r="L60" i="7"/>
  <c r="M60" i="7" s="1"/>
  <c r="M57" i="7"/>
  <c r="L55" i="7"/>
  <c r="M55" i="7" s="1"/>
  <c r="L44" i="7"/>
  <c r="M44" i="7" s="1"/>
  <c r="M41" i="7"/>
  <c r="L39" i="7"/>
  <c r="M39" i="7" s="1"/>
  <c r="L28" i="7"/>
  <c r="M28" i="7" s="1"/>
  <c r="M25" i="7"/>
  <c r="L23" i="7"/>
  <c r="M23" i="7" s="1"/>
  <c r="H11" i="7"/>
  <c r="L241" i="7"/>
  <c r="M241" i="7" s="1"/>
  <c r="L239" i="7"/>
  <c r="M239" i="7" s="1"/>
  <c r="L237" i="7"/>
  <c r="M237" i="7" s="1"/>
  <c r="L235" i="7"/>
  <c r="M235" i="7" s="1"/>
  <c r="L233" i="7"/>
  <c r="M233" i="7" s="1"/>
  <c r="L231" i="7"/>
  <c r="M231" i="7" s="1"/>
  <c r="L229" i="7"/>
  <c r="M229" i="7" s="1"/>
  <c r="L225" i="7"/>
  <c r="M225" i="7" s="1"/>
  <c r="L215" i="7"/>
  <c r="M215" i="7" s="1"/>
  <c r="L207" i="7"/>
  <c r="M207" i="7" s="1"/>
  <c r="L189" i="7"/>
  <c r="L179" i="7"/>
  <c r="M179" i="7" s="1"/>
  <c r="L163" i="7"/>
  <c r="M163" i="7" s="1"/>
  <c r="L152" i="7"/>
  <c r="M152" i="7" s="1"/>
  <c r="M149" i="7"/>
  <c r="L147" i="7"/>
  <c r="M147" i="7" s="1"/>
  <c r="L142" i="7"/>
  <c r="M142" i="7" s="1"/>
  <c r="L136" i="7"/>
  <c r="M136" i="7" s="1"/>
  <c r="M133" i="7"/>
  <c r="L131" i="7"/>
  <c r="M131" i="7" s="1"/>
  <c r="L126" i="7"/>
  <c r="M126" i="7" s="1"/>
  <c r="L120" i="7"/>
  <c r="M120" i="7" s="1"/>
  <c r="M117" i="7"/>
  <c r="L115" i="7"/>
  <c r="M115" i="7" s="1"/>
  <c r="L110" i="7"/>
  <c r="M110" i="7" s="1"/>
  <c r="L104" i="7"/>
  <c r="M104" i="7" s="1"/>
  <c r="M101" i="7"/>
  <c r="L99" i="7"/>
  <c r="M99" i="7" s="1"/>
  <c r="L94" i="7"/>
  <c r="M94" i="7" s="1"/>
  <c r="L88" i="7"/>
  <c r="M88" i="7" s="1"/>
  <c r="M85" i="7"/>
  <c r="L83" i="7"/>
  <c r="M83" i="7" s="1"/>
  <c r="L78" i="7"/>
  <c r="M78" i="7" s="1"/>
  <c r="L72" i="7"/>
  <c r="M72" i="7" s="1"/>
  <c r="M69" i="7"/>
  <c r="L67" i="7"/>
  <c r="M67" i="7" s="1"/>
  <c r="L62" i="7"/>
  <c r="M62" i="7" s="1"/>
  <c r="L56" i="7"/>
  <c r="M56" i="7" s="1"/>
  <c r="M53" i="7"/>
  <c r="L51" i="7"/>
  <c r="M51" i="7" s="1"/>
  <c r="L46" i="7"/>
  <c r="M46" i="7" s="1"/>
  <c r="L40" i="7"/>
  <c r="M40" i="7" s="1"/>
  <c r="L35" i="7"/>
  <c r="M35" i="7" s="1"/>
  <c r="L30" i="7"/>
  <c r="M30" i="7" s="1"/>
  <c r="L24" i="7"/>
  <c r="M24" i="7" s="1"/>
  <c r="M21" i="7"/>
  <c r="L19" i="7"/>
  <c r="M19" i="7" s="1"/>
  <c r="L14" i="7"/>
  <c r="M14" i="7" s="1"/>
  <c r="M212" i="7"/>
  <c r="M161" i="7"/>
  <c r="M145" i="7"/>
  <c r="M113" i="7"/>
  <c r="M97" i="7"/>
  <c r="M81" i="7"/>
  <c r="M65" i="7"/>
  <c r="M33" i="7"/>
  <c r="M17" i="7"/>
  <c r="L15" i="7"/>
  <c r="M15" i="7" s="1"/>
  <c r="M196" i="7"/>
  <c r="M157" i="7"/>
  <c r="M141" i="7"/>
  <c r="M125" i="7"/>
  <c r="M109" i="7"/>
  <c r="M93" i="7"/>
  <c r="M77" i="7"/>
  <c r="M61" i="7"/>
  <c r="M45" i="7"/>
  <c r="M29" i="7"/>
  <c r="H12" i="8"/>
  <c r="E11" i="8"/>
  <c r="F272" i="8"/>
  <c r="M255" i="7"/>
  <c r="L169" i="7"/>
  <c r="M169" i="7" s="1"/>
  <c r="M184" i="7"/>
  <c r="L170" i="7"/>
  <c r="M170" i="7" s="1"/>
  <c r="L162" i="7"/>
  <c r="M162" i="7" s="1"/>
  <c r="M146" i="7"/>
  <c r="M221" i="7"/>
  <c r="L213" i="7"/>
  <c r="M213" i="7" s="1"/>
  <c r="M205" i="7"/>
  <c r="M204" i="7"/>
  <c r="L197" i="7"/>
  <c r="M197" i="7" s="1"/>
  <c r="M189" i="7"/>
  <c r="M188" i="7"/>
  <c r="L181" i="7"/>
  <c r="M181" i="7" s="1"/>
  <c r="M172" i="7"/>
  <c r="L165" i="7"/>
  <c r="M165" i="7" s="1"/>
  <c r="F226" i="7"/>
  <c r="L227" i="7"/>
  <c r="M216" i="7"/>
  <c r="M200" i="7"/>
  <c r="M224" i="7"/>
  <c r="L217" i="7"/>
  <c r="M217" i="7" s="1"/>
  <c r="M209" i="7"/>
  <c r="M208" i="7"/>
  <c r="L201" i="7"/>
  <c r="M201" i="7" s="1"/>
  <c r="M193" i="7"/>
  <c r="M192" i="7"/>
  <c r="L185" i="7"/>
  <c r="M185" i="7" s="1"/>
  <c r="L166" i="7"/>
  <c r="M166" i="7" s="1"/>
  <c r="F12" i="7"/>
  <c r="F11" i="7" s="1"/>
  <c r="E11" i="7"/>
  <c r="L146" i="7"/>
  <c r="L138" i="7"/>
  <c r="M138" i="7" s="1"/>
  <c r="M134" i="7"/>
  <c r="L122" i="7"/>
  <c r="M122" i="7" s="1"/>
  <c r="L106" i="7"/>
  <c r="M106" i="7" s="1"/>
  <c r="M102" i="7"/>
  <c r="L98" i="7"/>
  <c r="M98" i="7" s="1"/>
  <c r="L82" i="7"/>
  <c r="M82" i="7" s="1"/>
  <c r="L74" i="7"/>
  <c r="M74" i="7" s="1"/>
  <c r="M70" i="7"/>
  <c r="L66" i="7"/>
  <c r="M66" i="7" s="1"/>
  <c r="L58" i="7"/>
  <c r="M58" i="7" s="1"/>
  <c r="M54" i="7"/>
  <c r="L50" i="7"/>
  <c r="M50" i="7" s="1"/>
  <c r="L42" i="7"/>
  <c r="M42" i="7" s="1"/>
  <c r="M38" i="7"/>
  <c r="L34" i="7"/>
  <c r="M34" i="7" s="1"/>
  <c r="L26" i="7"/>
  <c r="M26" i="7" s="1"/>
  <c r="M22" i="7"/>
  <c r="L18" i="7"/>
  <c r="M18" i="7" s="1"/>
  <c r="J12" i="7"/>
  <c r="J11" i="7" s="1"/>
  <c r="D11" i="7"/>
  <c r="L158" i="7"/>
  <c r="M158" i="7"/>
  <c r="L154" i="7"/>
  <c r="M154" i="7" s="1"/>
  <c r="M150" i="7"/>
  <c r="L130" i="7"/>
  <c r="M130" i="7" s="1"/>
  <c r="L114" i="7"/>
  <c r="M114" i="7" s="1"/>
  <c r="L90" i="7"/>
  <c r="M90" i="7" s="1"/>
  <c r="M86" i="7"/>
  <c r="L171" i="7"/>
  <c r="M171" i="7" s="1"/>
  <c r="I11" i="7"/>
  <c r="C11" i="7"/>
  <c r="M13" i="7"/>
  <c r="F11" i="8" l="1"/>
  <c r="L12" i="7"/>
  <c r="H11" i="8"/>
  <c r="I11" i="8" s="1"/>
  <c r="I12" i="8"/>
  <c r="L226" i="7"/>
  <c r="M227" i="7"/>
  <c r="M226" i="7" s="1"/>
  <c r="M12" i="7"/>
  <c r="L11" i="7" l="1"/>
  <c r="M11" i="7"/>
  <c r="J46" i="6"/>
  <c r="F46" i="6"/>
  <c r="J45" i="6"/>
  <c r="F45" i="6"/>
  <c r="J44" i="6"/>
  <c r="K44" i="6" s="1"/>
  <c r="F44" i="6"/>
  <c r="J43" i="6"/>
  <c r="F43" i="6"/>
  <c r="J42" i="6"/>
  <c r="K42" i="6" s="1"/>
  <c r="F42" i="6"/>
  <c r="J41" i="6"/>
  <c r="F41" i="6"/>
  <c r="J40" i="6"/>
  <c r="F40" i="6"/>
  <c r="J39" i="6"/>
  <c r="F39" i="6"/>
  <c r="J38" i="6"/>
  <c r="F38" i="6"/>
  <c r="J37" i="6"/>
  <c r="K37" i="6" s="1"/>
  <c r="F37" i="6"/>
  <c r="J36" i="6"/>
  <c r="F36" i="6"/>
  <c r="K36" i="6" s="1"/>
  <c r="J35" i="6"/>
  <c r="F35" i="6"/>
  <c r="J34" i="6"/>
  <c r="F34" i="6"/>
  <c r="J33" i="6"/>
  <c r="F33" i="6"/>
  <c r="J32" i="6"/>
  <c r="F32" i="6"/>
  <c r="J31" i="6"/>
  <c r="F31" i="6"/>
  <c r="J30" i="6"/>
  <c r="F30" i="6"/>
  <c r="J29" i="6"/>
  <c r="F29" i="6"/>
  <c r="J28" i="6"/>
  <c r="F28" i="6"/>
  <c r="J27" i="6"/>
  <c r="F27" i="6"/>
  <c r="J26" i="6"/>
  <c r="F26" i="6"/>
  <c r="J25" i="6"/>
  <c r="F25" i="6"/>
  <c r="J24" i="6"/>
  <c r="F24" i="6"/>
  <c r="J23" i="6"/>
  <c r="F23" i="6"/>
  <c r="J22" i="6"/>
  <c r="F22" i="6"/>
  <c r="J21" i="6"/>
  <c r="K21" i="6" s="1"/>
  <c r="F21" i="6"/>
  <c r="J20" i="6"/>
  <c r="F20" i="6"/>
  <c r="J19" i="6"/>
  <c r="F19" i="6"/>
  <c r="J18" i="6"/>
  <c r="F18" i="6"/>
  <c r="J17" i="6"/>
  <c r="K17" i="6" s="1"/>
  <c r="F17" i="6"/>
  <c r="J16" i="6"/>
  <c r="F16" i="6"/>
  <c r="J15" i="6"/>
  <c r="K15" i="6" s="1"/>
  <c r="F15" i="6"/>
  <c r="J14" i="6"/>
  <c r="F14" i="6"/>
  <c r="I13" i="6"/>
  <c r="H13" i="6"/>
  <c r="G13" i="6"/>
  <c r="E13" i="6"/>
  <c r="D13" i="6"/>
  <c r="C13" i="6"/>
  <c r="K25" i="6" l="1"/>
  <c r="K29" i="6"/>
  <c r="K33" i="6"/>
  <c r="K16" i="6"/>
  <c r="K18" i="6"/>
  <c r="K20" i="6"/>
  <c r="K39" i="6"/>
  <c r="K41" i="6"/>
  <c r="K30" i="6"/>
  <c r="K32" i="6"/>
  <c r="K40" i="6"/>
  <c r="K38" i="6"/>
  <c r="F13" i="6"/>
  <c r="K27" i="6"/>
  <c r="K34" i="6"/>
  <c r="K14" i="6"/>
  <c r="K19" i="6"/>
  <c r="K22" i="6"/>
  <c r="K24" i="6"/>
  <c r="K31" i="6"/>
  <c r="K23" i="6"/>
  <c r="K26" i="6"/>
  <c r="K28" i="6"/>
  <c r="K35" i="6"/>
  <c r="J13" i="6"/>
  <c r="K13" i="6" l="1"/>
  <c r="D16" i="4"/>
  <c r="E16" i="4"/>
  <c r="F16" i="4"/>
  <c r="G16" i="4"/>
  <c r="J16" i="4"/>
  <c r="K16" i="4"/>
  <c r="L16" i="4"/>
  <c r="M16" i="4"/>
  <c r="H17" i="4"/>
  <c r="N17" i="4"/>
  <c r="H18" i="4"/>
  <c r="O18" i="4" s="1"/>
  <c r="N18" i="4"/>
  <c r="H19" i="4"/>
  <c r="N19" i="4"/>
  <c r="O19" i="4"/>
  <c r="H20" i="4"/>
  <c r="N20" i="4"/>
  <c r="H21" i="4"/>
  <c r="N21" i="4"/>
  <c r="H22" i="4"/>
  <c r="N22" i="4"/>
  <c r="H23" i="4"/>
  <c r="N23" i="4"/>
  <c r="H24" i="4"/>
  <c r="N24" i="4"/>
  <c r="H25" i="4"/>
  <c r="N25" i="4"/>
  <c r="H26" i="4"/>
  <c r="N26" i="4"/>
  <c r="H27" i="4"/>
  <c r="N27" i="4"/>
  <c r="H28" i="4"/>
  <c r="N28" i="4"/>
  <c r="O28" i="4" s="1"/>
  <c r="H29" i="4"/>
  <c r="N29" i="4"/>
  <c r="H30" i="4"/>
  <c r="N30" i="4"/>
  <c r="H31" i="4"/>
  <c r="N31" i="4"/>
  <c r="H32" i="4"/>
  <c r="N32" i="4"/>
  <c r="H33" i="4"/>
  <c r="N33" i="4"/>
  <c r="H34" i="4"/>
  <c r="N34" i="4"/>
  <c r="H35" i="4"/>
  <c r="N35" i="4"/>
  <c r="H36" i="4"/>
  <c r="N36" i="4"/>
  <c r="H37" i="4"/>
  <c r="N37" i="4"/>
  <c r="H38" i="4"/>
  <c r="N38" i="4"/>
  <c r="H39" i="4"/>
  <c r="N39" i="4"/>
  <c r="H40" i="4"/>
  <c r="N40" i="4"/>
  <c r="H41" i="4"/>
  <c r="N41" i="4"/>
  <c r="H42" i="4"/>
  <c r="N42" i="4"/>
  <c r="H43" i="4"/>
  <c r="N43" i="4"/>
  <c r="H44" i="4"/>
  <c r="N44" i="4"/>
  <c r="O44" i="4" s="1"/>
  <c r="H45" i="4"/>
  <c r="N45" i="4"/>
  <c r="H46" i="4"/>
  <c r="N46" i="4"/>
  <c r="H47" i="4"/>
  <c r="N47" i="4"/>
  <c r="H48" i="4"/>
  <c r="N48" i="4"/>
  <c r="H49" i="4"/>
  <c r="N49" i="4"/>
  <c r="H50" i="4"/>
  <c r="N50" i="4"/>
  <c r="H51" i="4"/>
  <c r="N51" i="4"/>
  <c r="H52" i="4"/>
  <c r="N52" i="4"/>
  <c r="H53" i="4"/>
  <c r="N53" i="4"/>
  <c r="H54" i="4"/>
  <c r="N54" i="4"/>
  <c r="H55" i="4"/>
  <c r="N55" i="4"/>
  <c r="H56" i="4"/>
  <c r="N56" i="4"/>
  <c r="H57" i="4"/>
  <c r="N57" i="4"/>
  <c r="H58" i="4"/>
  <c r="N58" i="4"/>
  <c r="H59" i="4"/>
  <c r="N59" i="4"/>
  <c r="H60" i="4"/>
  <c r="N60" i="4"/>
  <c r="O60" i="4" s="1"/>
  <c r="H61" i="4"/>
  <c r="N61" i="4"/>
  <c r="H62" i="4"/>
  <c r="N62" i="4"/>
  <c r="H63" i="4"/>
  <c r="N63" i="4"/>
  <c r="H64" i="4"/>
  <c r="N64" i="4"/>
  <c r="H65" i="4"/>
  <c r="N65" i="4"/>
  <c r="H66" i="4"/>
  <c r="N66" i="4"/>
  <c r="H67" i="4"/>
  <c r="O67" i="4" s="1"/>
  <c r="N67" i="4"/>
  <c r="H68" i="4"/>
  <c r="N68" i="4"/>
  <c r="H69" i="4"/>
  <c r="N69" i="4"/>
  <c r="H70" i="4"/>
  <c r="N70" i="4"/>
  <c r="H71" i="4"/>
  <c r="N71" i="4"/>
  <c r="H72" i="4"/>
  <c r="N72" i="4"/>
  <c r="H73" i="4"/>
  <c r="N73" i="4"/>
  <c r="H74" i="4"/>
  <c r="N74" i="4"/>
  <c r="H75" i="4"/>
  <c r="N75" i="4"/>
  <c r="H76" i="4"/>
  <c r="N76" i="4"/>
  <c r="H77" i="4"/>
  <c r="N77" i="4"/>
  <c r="H78" i="4"/>
  <c r="N78" i="4"/>
  <c r="H79" i="4"/>
  <c r="N79" i="4"/>
  <c r="H80" i="4"/>
  <c r="N80" i="4"/>
  <c r="H81" i="4"/>
  <c r="N81" i="4"/>
  <c r="H82" i="4"/>
  <c r="N82" i="4"/>
  <c r="H83" i="4"/>
  <c r="O83" i="4" s="1"/>
  <c r="N83" i="4"/>
  <c r="H84" i="4"/>
  <c r="N84" i="4"/>
  <c r="H85" i="4"/>
  <c r="N85" i="4"/>
  <c r="H86" i="4"/>
  <c r="N86" i="4"/>
  <c r="H87" i="4"/>
  <c r="N87" i="4"/>
  <c r="H88" i="4"/>
  <c r="N88" i="4"/>
  <c r="H89" i="4"/>
  <c r="N89" i="4"/>
  <c r="H90" i="4"/>
  <c r="N90" i="4"/>
  <c r="H91" i="4"/>
  <c r="N91" i="4"/>
  <c r="H92" i="4"/>
  <c r="N92" i="4"/>
  <c r="O92" i="4" s="1"/>
  <c r="H93" i="4"/>
  <c r="N93" i="4"/>
  <c r="H94" i="4"/>
  <c r="N94" i="4"/>
  <c r="H95" i="4"/>
  <c r="N95" i="4"/>
  <c r="H96" i="4"/>
  <c r="N96" i="4"/>
  <c r="H97" i="4"/>
  <c r="N97" i="4"/>
  <c r="H98" i="4"/>
  <c r="N98" i="4"/>
  <c r="H99" i="4"/>
  <c r="N99" i="4"/>
  <c r="H100" i="4"/>
  <c r="N100" i="4"/>
  <c r="H101" i="4"/>
  <c r="N101" i="4"/>
  <c r="H102" i="4"/>
  <c r="N102" i="4"/>
  <c r="H103" i="4"/>
  <c r="N103" i="4"/>
  <c r="H104" i="4"/>
  <c r="N104" i="4"/>
  <c r="H105" i="4"/>
  <c r="N105" i="4"/>
  <c r="H106" i="4"/>
  <c r="N106" i="4"/>
  <c r="H107" i="4"/>
  <c r="N107" i="4"/>
  <c r="H108" i="4"/>
  <c r="N108" i="4"/>
  <c r="O108" i="4" s="1"/>
  <c r="H109" i="4"/>
  <c r="N109" i="4"/>
  <c r="H110" i="4"/>
  <c r="N110" i="4"/>
  <c r="H111" i="4"/>
  <c r="N111" i="4"/>
  <c r="H112" i="4"/>
  <c r="N112" i="4"/>
  <c r="H113" i="4"/>
  <c r="N113" i="4"/>
  <c r="H114" i="4"/>
  <c r="N114" i="4"/>
  <c r="H115" i="4"/>
  <c r="N115" i="4"/>
  <c r="H116" i="4"/>
  <c r="N116" i="4"/>
  <c r="H117" i="4"/>
  <c r="N117" i="4"/>
  <c r="H118" i="4"/>
  <c r="N118" i="4"/>
  <c r="H119" i="4"/>
  <c r="N119" i="4"/>
  <c r="H120" i="4"/>
  <c r="N120" i="4"/>
  <c r="H121" i="4"/>
  <c r="N121" i="4"/>
  <c r="H122" i="4"/>
  <c r="N122" i="4"/>
  <c r="H123" i="4"/>
  <c r="N123" i="4"/>
  <c r="H124" i="4"/>
  <c r="N124" i="4"/>
  <c r="O124" i="4" s="1"/>
  <c r="H125" i="4"/>
  <c r="N125" i="4"/>
  <c r="H126" i="4"/>
  <c r="N126" i="4"/>
  <c r="H127" i="4"/>
  <c r="N127" i="4"/>
  <c r="H128" i="4"/>
  <c r="N128" i="4"/>
  <c r="H129" i="4"/>
  <c r="N129" i="4"/>
  <c r="H130" i="4"/>
  <c r="N130" i="4"/>
  <c r="H131" i="4"/>
  <c r="N131" i="4"/>
  <c r="O131" i="4"/>
  <c r="H132" i="4"/>
  <c r="O132" i="4" s="1"/>
  <c r="N132" i="4"/>
  <c r="H133" i="4"/>
  <c r="N133" i="4"/>
  <c r="H134" i="4"/>
  <c r="N134" i="4"/>
  <c r="H135" i="4"/>
  <c r="N135" i="4"/>
  <c r="H136" i="4"/>
  <c r="N136" i="4"/>
  <c r="H137" i="4"/>
  <c r="N137" i="4"/>
  <c r="H138" i="4"/>
  <c r="N138" i="4"/>
  <c r="H139" i="4"/>
  <c r="N139" i="4"/>
  <c r="H140" i="4"/>
  <c r="N140" i="4"/>
  <c r="H141" i="4"/>
  <c r="N141" i="4"/>
  <c r="H142" i="4"/>
  <c r="N142" i="4"/>
  <c r="H143" i="4"/>
  <c r="N143" i="4"/>
  <c r="H144" i="4"/>
  <c r="N144" i="4"/>
  <c r="H145" i="4"/>
  <c r="N145" i="4"/>
  <c r="H146" i="4"/>
  <c r="O146" i="4" s="1"/>
  <c r="N146" i="4"/>
  <c r="H147" i="4"/>
  <c r="N147" i="4"/>
  <c r="O147" i="4"/>
  <c r="H148" i="4"/>
  <c r="N148" i="4"/>
  <c r="H149" i="4"/>
  <c r="N149" i="4"/>
  <c r="H150" i="4"/>
  <c r="N150" i="4"/>
  <c r="H151" i="4"/>
  <c r="N151" i="4"/>
  <c r="H152" i="4"/>
  <c r="N152" i="4"/>
  <c r="H153" i="4"/>
  <c r="N153" i="4"/>
  <c r="H154" i="4"/>
  <c r="N154" i="4"/>
  <c r="H155" i="4"/>
  <c r="N155" i="4"/>
  <c r="H156" i="4"/>
  <c r="N156" i="4"/>
  <c r="H157" i="4"/>
  <c r="N157" i="4"/>
  <c r="H158" i="4"/>
  <c r="N158" i="4"/>
  <c r="H159" i="4"/>
  <c r="N159" i="4"/>
  <c r="H160" i="4"/>
  <c r="N160" i="4"/>
  <c r="H161" i="4"/>
  <c r="N161" i="4"/>
  <c r="H162" i="4"/>
  <c r="N162" i="4"/>
  <c r="H163" i="4"/>
  <c r="N163" i="4"/>
  <c r="H164" i="4"/>
  <c r="N164" i="4"/>
  <c r="H165" i="4"/>
  <c r="N165" i="4"/>
  <c r="H166" i="4"/>
  <c r="N166" i="4"/>
  <c r="H167" i="4"/>
  <c r="N167" i="4"/>
  <c r="H168" i="4"/>
  <c r="N168" i="4"/>
  <c r="H169" i="4"/>
  <c r="N169" i="4"/>
  <c r="H170" i="4"/>
  <c r="N170" i="4"/>
  <c r="H171" i="4"/>
  <c r="N171" i="4"/>
  <c r="H172" i="4"/>
  <c r="N172" i="4"/>
  <c r="O172" i="4" s="1"/>
  <c r="H173" i="4"/>
  <c r="N173" i="4"/>
  <c r="H174" i="4"/>
  <c r="N174" i="4"/>
  <c r="H175" i="4"/>
  <c r="N175" i="4"/>
  <c r="H176" i="4"/>
  <c r="N176" i="4"/>
  <c r="H177" i="4"/>
  <c r="N177" i="4"/>
  <c r="O177" i="4" s="1"/>
  <c r="H178" i="4"/>
  <c r="N178" i="4"/>
  <c r="H179" i="4"/>
  <c r="N179" i="4"/>
  <c r="H180" i="4"/>
  <c r="N180" i="4"/>
  <c r="H181" i="4"/>
  <c r="N181" i="4"/>
  <c r="H182" i="4"/>
  <c r="N182" i="4"/>
  <c r="H183" i="4"/>
  <c r="N183" i="4"/>
  <c r="H184" i="4"/>
  <c r="N184" i="4"/>
  <c r="H185" i="4"/>
  <c r="N185" i="4"/>
  <c r="H186" i="4"/>
  <c r="N186" i="4"/>
  <c r="H187" i="4"/>
  <c r="N187" i="4"/>
  <c r="H188" i="4"/>
  <c r="N188" i="4"/>
  <c r="O188" i="4" s="1"/>
  <c r="H189" i="4"/>
  <c r="N189" i="4"/>
  <c r="H190" i="4"/>
  <c r="N190" i="4"/>
  <c r="H191" i="4"/>
  <c r="N191" i="4"/>
  <c r="H192" i="4"/>
  <c r="N192" i="4"/>
  <c r="O192" i="4" s="1"/>
  <c r="H193" i="4"/>
  <c r="N193" i="4"/>
  <c r="H194" i="4"/>
  <c r="N194" i="4"/>
  <c r="H195" i="4"/>
  <c r="N195" i="4"/>
  <c r="H196" i="4"/>
  <c r="N196" i="4"/>
  <c r="O196" i="4"/>
  <c r="H197" i="4"/>
  <c r="N197" i="4"/>
  <c r="H198" i="4"/>
  <c r="N198" i="4"/>
  <c r="H199" i="4"/>
  <c r="N199" i="4"/>
  <c r="H200" i="4"/>
  <c r="N200" i="4"/>
  <c r="H201" i="4"/>
  <c r="N201" i="4"/>
  <c r="H202" i="4"/>
  <c r="N202" i="4"/>
  <c r="H203" i="4"/>
  <c r="N203" i="4"/>
  <c r="H204" i="4"/>
  <c r="N204" i="4"/>
  <c r="H205" i="4"/>
  <c r="N205" i="4"/>
  <c r="H206" i="4"/>
  <c r="N206" i="4"/>
  <c r="H207" i="4"/>
  <c r="N207" i="4"/>
  <c r="H208" i="4"/>
  <c r="N208" i="4"/>
  <c r="H209" i="4"/>
  <c r="N209" i="4"/>
  <c r="H210" i="4"/>
  <c r="N210" i="4"/>
  <c r="H211" i="4"/>
  <c r="N211" i="4"/>
  <c r="H212" i="4"/>
  <c r="N212" i="4"/>
  <c r="H213" i="4"/>
  <c r="N213" i="4"/>
  <c r="H214" i="4"/>
  <c r="N214" i="4"/>
  <c r="H215" i="4"/>
  <c r="N215" i="4"/>
  <c r="H216" i="4"/>
  <c r="N216" i="4"/>
  <c r="H217" i="4"/>
  <c r="N217" i="4"/>
  <c r="H218" i="4"/>
  <c r="N218" i="4"/>
  <c r="H219" i="4"/>
  <c r="N219" i="4"/>
  <c r="H220" i="4"/>
  <c r="N220" i="4"/>
  <c r="H221" i="4"/>
  <c r="N221" i="4"/>
  <c r="H222" i="4"/>
  <c r="N222" i="4"/>
  <c r="H223" i="4"/>
  <c r="N223" i="4"/>
  <c r="H224" i="4"/>
  <c r="N224" i="4"/>
  <c r="H225" i="4"/>
  <c r="N225" i="4"/>
  <c r="H226" i="4"/>
  <c r="N226" i="4"/>
  <c r="H227" i="4"/>
  <c r="O227" i="4" s="1"/>
  <c r="N227" i="4"/>
  <c r="H228" i="4"/>
  <c r="N228" i="4"/>
  <c r="H229" i="4"/>
  <c r="N229" i="4"/>
  <c r="H230" i="4"/>
  <c r="N230" i="4"/>
  <c r="H231" i="4"/>
  <c r="N231" i="4"/>
  <c r="H232" i="4"/>
  <c r="N232" i="4"/>
  <c r="H233" i="4"/>
  <c r="N233" i="4"/>
  <c r="H234" i="4"/>
  <c r="N234" i="4"/>
  <c r="H235" i="4"/>
  <c r="N235" i="4"/>
  <c r="H236" i="4"/>
  <c r="N236" i="4"/>
  <c r="H237" i="4"/>
  <c r="N237" i="4"/>
  <c r="H238" i="4"/>
  <c r="N238" i="4"/>
  <c r="H239" i="4"/>
  <c r="N239" i="4"/>
  <c r="H240" i="4"/>
  <c r="N240" i="4"/>
  <c r="H241" i="4"/>
  <c r="N241" i="4"/>
  <c r="H242" i="4"/>
  <c r="N242" i="4"/>
  <c r="H243" i="4"/>
  <c r="N243" i="4"/>
  <c r="H244" i="4"/>
  <c r="N244" i="4"/>
  <c r="H245" i="4"/>
  <c r="N245" i="4"/>
  <c r="H246" i="4"/>
  <c r="N246" i="4"/>
  <c r="H247" i="4"/>
  <c r="N247" i="4"/>
  <c r="O247" i="4" s="1"/>
  <c r="H248" i="4"/>
  <c r="N248" i="4"/>
  <c r="H249" i="4"/>
  <c r="N249" i="4"/>
  <c r="H250" i="4"/>
  <c r="N250" i="4"/>
  <c r="H251" i="4"/>
  <c r="N251" i="4"/>
  <c r="H252" i="4"/>
  <c r="N252" i="4"/>
  <c r="H253" i="4"/>
  <c r="N253" i="4"/>
  <c r="H254" i="4"/>
  <c r="N254" i="4"/>
  <c r="H255" i="4"/>
  <c r="N255" i="4"/>
  <c r="H256" i="4"/>
  <c r="N256" i="4"/>
  <c r="H257" i="4"/>
  <c r="N257" i="4"/>
  <c r="H258" i="4"/>
  <c r="N258" i="4"/>
  <c r="H259" i="4"/>
  <c r="N259" i="4"/>
  <c r="H260" i="4"/>
  <c r="N260" i="4"/>
  <c r="H261" i="4"/>
  <c r="N261" i="4"/>
  <c r="H262" i="4"/>
  <c r="N262" i="4"/>
  <c r="H263" i="4"/>
  <c r="N263" i="4"/>
  <c r="H264" i="4"/>
  <c r="N264" i="4"/>
  <c r="H265" i="4"/>
  <c r="N265" i="4"/>
  <c r="H266" i="4"/>
  <c r="N266" i="4"/>
  <c r="H267" i="4"/>
  <c r="N267" i="4"/>
  <c r="H268" i="4"/>
  <c r="N268" i="4"/>
  <c r="H269" i="4"/>
  <c r="N269" i="4"/>
  <c r="H270" i="4"/>
  <c r="N270" i="4"/>
  <c r="H271" i="4"/>
  <c r="N271" i="4"/>
  <c r="H272" i="4"/>
  <c r="N272" i="4"/>
  <c r="O272" i="4" s="1"/>
  <c r="H273" i="4"/>
  <c r="N273" i="4"/>
  <c r="H274" i="4"/>
  <c r="N274" i="4"/>
  <c r="H275" i="4"/>
  <c r="N275" i="4"/>
  <c r="H276" i="4"/>
  <c r="O276" i="4" s="1"/>
  <c r="N276" i="4"/>
  <c r="O51" i="4" l="1"/>
  <c r="O45" i="4"/>
  <c r="O43" i="4"/>
  <c r="O39" i="4"/>
  <c r="O37" i="4"/>
  <c r="O35" i="4"/>
  <c r="O226" i="4"/>
  <c r="O74" i="4"/>
  <c r="O193" i="4"/>
  <c r="O47" i="4"/>
  <c r="O224" i="4"/>
  <c r="O216" i="4"/>
  <c r="O82" i="4"/>
  <c r="O80" i="4"/>
  <c r="O68" i="4"/>
  <c r="O273" i="4"/>
  <c r="O211" i="4"/>
  <c r="O115" i="4"/>
  <c r="O111" i="4"/>
  <c r="O109" i="4"/>
  <c r="O107" i="4"/>
  <c r="O103" i="4"/>
  <c r="O101" i="4"/>
  <c r="O99" i="4"/>
  <c r="O263" i="4"/>
  <c r="O261" i="4"/>
  <c r="O241" i="4"/>
  <c r="O237" i="4"/>
  <c r="O233" i="4"/>
  <c r="O212" i="4"/>
  <c r="O208" i="4"/>
  <c r="O157" i="4"/>
  <c r="O130" i="4"/>
  <c r="O95" i="4"/>
  <c r="O91" i="4"/>
  <c r="O87" i="4"/>
  <c r="O135" i="4"/>
  <c r="O114" i="4"/>
  <c r="O106" i="4"/>
  <c r="O100" i="4"/>
  <c r="O77" i="4"/>
  <c r="O259" i="4"/>
  <c r="O255" i="4"/>
  <c r="O235" i="4"/>
  <c r="O183" i="4"/>
  <c r="O167" i="4"/>
  <c r="O128" i="4"/>
  <c r="O122" i="4"/>
  <c r="O116" i="4"/>
  <c r="O93" i="4"/>
  <c r="O85" i="4"/>
  <c r="O66" i="4"/>
  <c r="O64" i="4"/>
  <c r="O58" i="4"/>
  <c r="O52" i="4"/>
  <c r="O31" i="4"/>
  <c r="O29" i="4"/>
  <c r="O27" i="4"/>
  <c r="O23" i="4"/>
  <c r="O21" i="4"/>
  <c r="O221" i="4"/>
  <c r="O145" i="4"/>
  <c r="O141" i="4"/>
  <c r="O133" i="4"/>
  <c r="O112" i="4"/>
  <c r="O79" i="4"/>
  <c r="O75" i="4"/>
  <c r="O71" i="4"/>
  <c r="O69" i="4"/>
  <c r="O50" i="4"/>
  <c r="O48" i="4"/>
  <c r="O42" i="4"/>
  <c r="O36" i="4"/>
  <c r="O275" i="4"/>
  <c r="O258" i="4"/>
  <c r="O256" i="4"/>
  <c r="O248" i="4"/>
  <c r="O244" i="4"/>
  <c r="O232" i="4"/>
  <c r="O220" i="4"/>
  <c r="O205" i="4"/>
  <c r="O195" i="4"/>
  <c r="O180" i="4"/>
  <c r="O168" i="4"/>
  <c r="O152" i="4"/>
  <c r="O144" i="4"/>
  <c r="O127" i="4"/>
  <c r="O125" i="4"/>
  <c r="O123" i="4"/>
  <c r="O119" i="4"/>
  <c r="O117" i="4"/>
  <c r="O98" i="4"/>
  <c r="O96" i="4"/>
  <c r="O90" i="4"/>
  <c r="O84" i="4"/>
  <c r="O76" i="4"/>
  <c r="O63" i="4"/>
  <c r="O61" i="4"/>
  <c r="O59" i="4"/>
  <c r="O55" i="4"/>
  <c r="O53" i="4"/>
  <c r="O34" i="4"/>
  <c r="O32" i="4"/>
  <c r="O26" i="4"/>
  <c r="O20" i="4"/>
  <c r="O260" i="4"/>
  <c r="O252" i="4"/>
  <c r="O240" i="4"/>
  <c r="O236" i="4"/>
  <c r="O231" i="4"/>
  <c r="O209" i="4"/>
  <c r="O200" i="4"/>
  <c r="O184" i="4"/>
  <c r="O179" i="4"/>
  <c r="O173" i="4"/>
  <c r="O171" i="4"/>
  <c r="O169" i="4"/>
  <c r="O160" i="4"/>
  <c r="O156" i="4"/>
  <c r="O274" i="4"/>
  <c r="O271" i="4"/>
  <c r="O269" i="4"/>
  <c r="O257" i="4"/>
  <c r="O199" i="4"/>
  <c r="O197" i="4"/>
  <c r="O194" i="4"/>
  <c r="O191" i="4"/>
  <c r="O163" i="4"/>
  <c r="O148" i="4"/>
  <c r="O267" i="4"/>
  <c r="O265" i="4"/>
  <c r="O243" i="4"/>
  <c r="O229" i="4"/>
  <c r="O215" i="4"/>
  <c r="O213" i="4"/>
  <c r="O210" i="4"/>
  <c r="O207" i="4"/>
  <c r="O164" i="4"/>
  <c r="O151" i="4"/>
  <c r="O149" i="4"/>
  <c r="O253" i="4"/>
  <c r="O251" i="4"/>
  <c r="O249" i="4"/>
  <c r="O225" i="4"/>
  <c r="O189" i="4"/>
  <c r="O187" i="4"/>
  <c r="O185" i="4"/>
  <c r="O136" i="4"/>
  <c r="O120" i="4"/>
  <c r="O104" i="4"/>
  <c r="O88" i="4"/>
  <c r="O72" i="4"/>
  <c r="O56" i="4"/>
  <c r="O40" i="4"/>
  <c r="O24" i="4"/>
  <c r="O264" i="4"/>
  <c r="O228" i="4"/>
  <c r="O223" i="4"/>
  <c r="O176" i="4"/>
  <c r="O161" i="4"/>
  <c r="O143" i="4"/>
  <c r="O203" i="4"/>
  <c r="O201" i="4"/>
  <c r="O165" i="4"/>
  <c r="O162" i="4"/>
  <c r="O159" i="4"/>
  <c r="O139" i="4"/>
  <c r="O137" i="4"/>
  <c r="O129" i="4"/>
  <c r="O121" i="4"/>
  <c r="O113" i="4"/>
  <c r="O105" i="4"/>
  <c r="O97" i="4"/>
  <c r="O89" i="4"/>
  <c r="O81" i="4"/>
  <c r="O73" i="4"/>
  <c r="O65" i="4"/>
  <c r="O57" i="4"/>
  <c r="O49" i="4"/>
  <c r="O41" i="4"/>
  <c r="O33" i="4"/>
  <c r="O25" i="4"/>
  <c r="O268" i="4"/>
  <c r="O245" i="4"/>
  <c r="O242" i="4"/>
  <c r="O239" i="4"/>
  <c r="O219" i="4"/>
  <c r="O217" i="4"/>
  <c r="O204" i="4"/>
  <c r="O181" i="4"/>
  <c r="O178" i="4"/>
  <c r="O175" i="4"/>
  <c r="O155" i="4"/>
  <c r="O153" i="4"/>
  <c r="O140" i="4"/>
  <c r="O262" i="4"/>
  <c r="O198" i="4"/>
  <c r="O230" i="4"/>
  <c r="O182" i="4"/>
  <c r="O166" i="4"/>
  <c r="O150" i="4"/>
  <c r="O134" i="4"/>
  <c r="O234" i="4"/>
  <c r="O170" i="4"/>
  <c r="O154" i="4"/>
  <c r="O138" i="4"/>
  <c r="O118" i="4"/>
  <c r="O110" i="4"/>
  <c r="O94" i="4"/>
  <c r="O86" i="4"/>
  <c r="O78" i="4"/>
  <c r="O70" i="4"/>
  <c r="O62" i="4"/>
  <c r="O54" i="4"/>
  <c r="O46" i="4"/>
  <c r="O38" i="4"/>
  <c r="O30" i="4"/>
  <c r="O22" i="4"/>
  <c r="H16" i="4"/>
  <c r="O17" i="4"/>
  <c r="O246" i="4"/>
  <c r="O214" i="4"/>
  <c r="O266" i="4"/>
  <c r="O250" i="4"/>
  <c r="O218" i="4"/>
  <c r="O202" i="4"/>
  <c r="O186" i="4"/>
  <c r="O126" i="4"/>
  <c r="O102" i="4"/>
  <c r="O270" i="4"/>
  <c r="O254" i="4"/>
  <c r="O238" i="4"/>
  <c r="O222" i="4"/>
  <c r="O206" i="4"/>
  <c r="O190" i="4"/>
  <c r="O174" i="4"/>
  <c r="O158" i="4"/>
  <c r="O142" i="4"/>
  <c r="N16" i="4"/>
  <c r="O16" i="4" l="1"/>
  <c r="J17" i="3"/>
  <c r="J19" i="3"/>
  <c r="J20" i="3"/>
  <c r="J23" i="3"/>
  <c r="J24" i="3"/>
  <c r="J26" i="3"/>
  <c r="J29" i="3"/>
  <c r="J31" i="3"/>
  <c r="J33" i="3"/>
  <c r="J36" i="3"/>
  <c r="J39" i="3"/>
  <c r="J40" i="3"/>
  <c r="J43" i="3"/>
  <c r="J44" i="3"/>
  <c r="J45" i="3"/>
  <c r="J47" i="3"/>
  <c r="J48" i="3"/>
  <c r="J49" i="3"/>
  <c r="J51" i="3"/>
  <c r="J54" i="3"/>
  <c r="J56" i="3"/>
  <c r="J58" i="3"/>
  <c r="J59" i="3"/>
  <c r="K59" i="3" s="1"/>
  <c r="J61" i="3"/>
  <c r="J62" i="3"/>
  <c r="K62" i="3" s="1"/>
  <c r="J63" i="3"/>
  <c r="K63" i="3" s="1"/>
  <c r="J65" i="3"/>
  <c r="K65" i="3" s="1"/>
  <c r="J66" i="3"/>
  <c r="J67" i="3"/>
  <c r="J69" i="3"/>
  <c r="J72" i="3"/>
  <c r="J74" i="3"/>
  <c r="K74" i="3" s="1"/>
  <c r="J75" i="3"/>
  <c r="K75" i="3" s="1"/>
  <c r="J76" i="3"/>
  <c r="K76" i="3" s="1"/>
  <c r="J78" i="3"/>
  <c r="K78" i="3" s="1"/>
  <c r="J79" i="3"/>
  <c r="K79" i="3" s="1"/>
  <c r="O92" i="3"/>
  <c r="O90" i="3"/>
  <c r="O89" i="3"/>
  <c r="O87" i="3"/>
  <c r="O86" i="3"/>
  <c r="O84" i="3"/>
  <c r="O81" i="3"/>
  <c r="O80" i="3"/>
  <c r="O79" i="3"/>
  <c r="O78" i="3"/>
  <c r="O77" i="3"/>
  <c r="O76" i="3"/>
  <c r="O75" i="3"/>
  <c r="O74" i="3"/>
  <c r="O73" i="3"/>
  <c r="O72" i="3"/>
  <c r="O71" i="3"/>
  <c r="O69" i="3"/>
  <c r="O68" i="3"/>
  <c r="O67" i="3"/>
  <c r="O66" i="3"/>
  <c r="O65" i="3"/>
  <c r="O64" i="3"/>
  <c r="O63" i="3"/>
  <c r="O62" i="3"/>
  <c r="O61" i="3"/>
  <c r="O60" i="3"/>
  <c r="O59" i="3"/>
  <c r="O58" i="3"/>
  <c r="O56" i="3"/>
  <c r="O55" i="3"/>
  <c r="O54" i="3"/>
  <c r="O53" i="3"/>
  <c r="O51" i="3"/>
  <c r="O50" i="3"/>
  <c r="O49" i="3"/>
  <c r="O48" i="3"/>
  <c r="O47" i="3"/>
  <c r="O46" i="3"/>
  <c r="O45" i="3"/>
  <c r="O44" i="3"/>
  <c r="O43" i="3"/>
  <c r="O41" i="3"/>
  <c r="O40" i="3"/>
  <c r="O39" i="3"/>
  <c r="O38" i="3"/>
  <c r="O37" i="3"/>
  <c r="O36" i="3"/>
  <c r="O35" i="3"/>
  <c r="O33" i="3"/>
  <c r="O32" i="3"/>
  <c r="O31" i="3"/>
  <c r="O30" i="3"/>
  <c r="O29" i="3"/>
  <c r="O27" i="3"/>
  <c r="O26" i="3"/>
  <c r="O24" i="3"/>
  <c r="O23" i="3"/>
  <c r="O22" i="3"/>
  <c r="O20" i="3"/>
  <c r="O19" i="3"/>
  <c r="O17" i="3"/>
  <c r="O16" i="3"/>
  <c r="K24" i="3" l="1"/>
  <c r="K67" i="3"/>
  <c r="J87" i="3"/>
  <c r="K87" i="3" s="1"/>
  <c r="K26" i="3"/>
  <c r="K36" i="3"/>
  <c r="K20" i="3"/>
  <c r="K45" i="3"/>
  <c r="K49" i="3"/>
  <c r="J80" i="3"/>
  <c r="K80" i="3" s="1"/>
  <c r="K31" i="3"/>
  <c r="K40" i="3"/>
  <c r="K54" i="3"/>
  <c r="J38" i="3"/>
  <c r="K38" i="3" s="1"/>
  <c r="J22" i="3"/>
  <c r="K22" i="3" s="1"/>
  <c r="J89" i="3"/>
  <c r="K89" i="3" s="1"/>
  <c r="J81" i="3"/>
  <c r="K81" i="3" s="1"/>
  <c r="J77" i="3"/>
  <c r="K77" i="3" s="1"/>
  <c r="J73" i="3"/>
  <c r="K73" i="3" s="1"/>
  <c r="J68" i="3"/>
  <c r="K68" i="3" s="1"/>
  <c r="J64" i="3"/>
  <c r="K64" i="3" s="1"/>
  <c r="J60" i="3"/>
  <c r="K60" i="3" s="1"/>
  <c r="J55" i="3"/>
  <c r="K55" i="3" s="1"/>
  <c r="J50" i="3"/>
  <c r="J46" i="3"/>
  <c r="K46" i="3" s="1"/>
  <c r="J41" i="3"/>
  <c r="K41" i="3" s="1"/>
  <c r="J37" i="3"/>
  <c r="K37" i="3" s="1"/>
  <c r="J32" i="3"/>
  <c r="K32" i="3" s="1"/>
  <c r="J27" i="3"/>
  <c r="K27" i="3" s="1"/>
  <c r="J16" i="3"/>
  <c r="K16" i="3" s="1"/>
  <c r="K72" i="3"/>
  <c r="K23" i="3"/>
  <c r="K58" i="3"/>
  <c r="K47" i="3"/>
  <c r="K43" i="3"/>
  <c r="J84" i="3"/>
  <c r="J83" i="3" s="1"/>
  <c r="K33" i="3"/>
  <c r="K29" i="3"/>
  <c r="K17" i="3"/>
  <c r="K66" i="3"/>
  <c r="K48" i="3"/>
  <c r="K39" i="3"/>
  <c r="K19" i="3"/>
  <c r="K51" i="3"/>
  <c r="K56" i="3"/>
  <c r="K61" i="3"/>
  <c r="K69" i="3"/>
  <c r="J30" i="3"/>
  <c r="K30" i="3" s="1"/>
  <c r="J35" i="3"/>
  <c r="K35" i="3" s="1"/>
  <c r="J53" i="3"/>
  <c r="J71" i="3"/>
  <c r="K71" i="3" s="1"/>
  <c r="K44" i="3"/>
  <c r="J86" i="3"/>
  <c r="K86" i="3" s="1"/>
  <c r="J18" i="3"/>
  <c r="I13" i="3" l="1"/>
  <c r="I14" i="3"/>
  <c r="J15" i="3"/>
  <c r="J21" i="3"/>
  <c r="K21" i="3" s="1"/>
  <c r="J52" i="3"/>
  <c r="K52" i="3" s="1"/>
  <c r="J42" i="3"/>
  <c r="K42" i="3" s="1"/>
  <c r="K50" i="3"/>
  <c r="J57" i="3"/>
  <c r="K57" i="3" s="1"/>
  <c r="J25" i="3"/>
  <c r="K25" i="3" s="1"/>
  <c r="K84" i="3"/>
  <c r="K18" i="3"/>
  <c r="J28" i="3"/>
  <c r="K28" i="3" s="1"/>
  <c r="K53" i="3"/>
  <c r="G14" i="3"/>
  <c r="J70" i="3"/>
  <c r="K70" i="3" s="1"/>
  <c r="J34" i="3"/>
  <c r="K34" i="3" s="1"/>
  <c r="F14" i="3"/>
  <c r="H14" i="3"/>
  <c r="J85" i="3"/>
  <c r="K85" i="3" s="1"/>
  <c r="K83" i="3"/>
  <c r="K15" i="3" l="1"/>
  <c r="I12" i="3"/>
  <c r="J14" i="3"/>
  <c r="K14" i="3" s="1"/>
  <c r="J92" i="3" l="1"/>
  <c r="G13" i="3" l="1"/>
  <c r="F12" i="3"/>
  <c r="F13" i="3"/>
  <c r="H12" i="3"/>
  <c r="H13" i="3"/>
  <c r="J90" i="3"/>
  <c r="J88" i="3" s="1"/>
  <c r="G12" i="3"/>
  <c r="K92" i="3"/>
  <c r="J91" i="3"/>
  <c r="K91" i="3" s="1"/>
  <c r="J13" i="3" l="1"/>
  <c r="K13" i="3" s="1"/>
  <c r="K90" i="3"/>
  <c r="K88" i="3"/>
  <c r="J82" i="3"/>
  <c r="K82" i="3" l="1"/>
  <c r="J12" i="3"/>
  <c r="K12" i="3" s="1"/>
</calcChain>
</file>

<file path=xl/sharedStrings.xml><?xml version="1.0" encoding="utf-8"?>
<sst xmlns="http://schemas.openxmlformats.org/spreadsheetml/2006/main" count="2486" uniqueCount="1117">
  <si>
    <t>Comisión Federal de Electricidad</t>
  </si>
  <si>
    <t xml:space="preserve">No </t>
  </si>
  <si>
    <t>Estado del proyecto</t>
  </si>
  <si>
    <t>Avance Financiero</t>
  </si>
  <si>
    <t>Avance Físico</t>
  </si>
  <si>
    <t>Realizada</t>
  </si>
  <si>
    <t>Acumulada</t>
  </si>
  <si>
    <t>%</t>
  </si>
  <si>
    <t xml:space="preserve">Estimada Anual </t>
  </si>
  <si>
    <t>(1)</t>
  </si>
  <si>
    <t>(2)</t>
  </si>
  <si>
    <t>(3)</t>
  </si>
  <si>
    <t>(4)</t>
  </si>
  <si>
    <t xml:space="preserve">(5)   </t>
  </si>
  <si>
    <t>(6)=(3+5)</t>
  </si>
  <si>
    <t>(7=6/2)</t>
  </si>
  <si>
    <t>(8)</t>
  </si>
  <si>
    <t>(9)</t>
  </si>
  <si>
    <t>(10)</t>
  </si>
  <si>
    <t>(11)=(8+10)</t>
  </si>
  <si>
    <t xml:space="preserve">Total </t>
  </si>
  <si>
    <t>Aprobados en Ejercicios Fiscales Anteriores</t>
  </si>
  <si>
    <t>Inversión Directa</t>
  </si>
  <si>
    <t>Aprobados en 2006</t>
  </si>
  <si>
    <t>Aprobados en 2008</t>
  </si>
  <si>
    <t>Aprobados en 2009</t>
  </si>
  <si>
    <t>Aprobados en 2010</t>
  </si>
  <si>
    <t>Aprobados en 2011</t>
  </si>
  <si>
    <t>Aprobados en 2012</t>
  </si>
  <si>
    <t>Aprobados en 2013</t>
  </si>
  <si>
    <t>Aprobados en 2014</t>
  </si>
  <si>
    <t>Aprobados en 2015</t>
  </si>
  <si>
    <t>Aprobados en 2016</t>
  </si>
  <si>
    <t>Inversión Condicionada</t>
  </si>
  <si>
    <t>Acumulado 2017</t>
  </si>
  <si>
    <t>Nombre del proyecto</t>
  </si>
  <si>
    <t>340    CC    San Luis Río Colorado I</t>
  </si>
  <si>
    <t>341    LT    Red de Transmisión Asociada al CC San Luis Río Colorado I</t>
  </si>
  <si>
    <t>342    CC    Guadalajara I</t>
  </si>
  <si>
    <t>343    LT    Red de Transmisión Asociada al CC Guadalajara I</t>
  </si>
  <si>
    <t>344    CC    Mazatlán</t>
  </si>
  <si>
    <t>345    LT    Red de Transmisión Asociada al CC Mazatlán</t>
  </si>
  <si>
    <t>346    CC    Mérida</t>
  </si>
  <si>
    <t>347    CC    Salamanca</t>
  </si>
  <si>
    <t>348    SE    2101 Compensación Capacitiva Baja - Occidental</t>
  </si>
  <si>
    <t>349    SLT    SLT 2120 Subestaciones y Líneas de Distribución</t>
  </si>
  <si>
    <t>Fuente: Comisión Federal de Electricidad</t>
  </si>
  <si>
    <t>Varias(Cierre  y otras)</t>
  </si>
  <si>
    <t>Por Licitar sin cambio de alcance</t>
  </si>
  <si>
    <t>Construcción</t>
  </si>
  <si>
    <t>Varias (Licitación y construcción)</t>
  </si>
  <si>
    <t>Fallo y adjudicación</t>
  </si>
  <si>
    <t>Varias (Cierre y otras)</t>
  </si>
  <si>
    <t>Enero - Marzo</t>
  </si>
  <si>
    <t xml:space="preserve"> CC  Agua Prieta II (con campo solar)</t>
  </si>
  <si>
    <t xml:space="preserve"> SE  1116 Transformación del Noreste</t>
  </si>
  <si>
    <t xml:space="preserve"> SE  1323 DISTRIBUCION SUR</t>
  </si>
  <si>
    <t xml:space="preserve"> SE  1320 DISTRIBUCION NOROESTE</t>
  </si>
  <si>
    <t xml:space="preserve"> SE  1420 DISTRIBUCIÓN NORTE</t>
  </si>
  <si>
    <t xml:space="preserve"> CCI  Santa Rosalía II</t>
  </si>
  <si>
    <t xml:space="preserve"> RM  CT Altamira Unidades 1 y 2</t>
  </si>
  <si>
    <t xml:space="preserve"> CCC  Cogeneración Salamanca Fase I</t>
  </si>
  <si>
    <t xml:space="preserve"> CC  Centro</t>
  </si>
  <si>
    <t xml:space="preserve"> SLT  1603 Subestación Lago</t>
  </si>
  <si>
    <t xml:space="preserve"> CCI  Guerrero Negro IV</t>
  </si>
  <si>
    <t xml:space="preserve"> SE  1621 Distribución Norte-Sur</t>
  </si>
  <si>
    <t xml:space="preserve"> RM  CT José López Portillo</t>
  </si>
  <si>
    <t xml:space="preserve"> SLT  1721 DISTRIBUCIÓN NORTE</t>
  </si>
  <si>
    <t xml:space="preserve"> LT  Red de Transmisión Asociada al CC Noreste</t>
  </si>
  <si>
    <t xml:space="preserve"> LT  Red de Transmisión Asociada al CC Norte III</t>
  </si>
  <si>
    <t xml:space="preserve"> SLT  1722 Distribución Sur</t>
  </si>
  <si>
    <t xml:space="preserve"> CH  Chicoasén II</t>
  </si>
  <si>
    <t xml:space="preserve"> CC  Empalme I</t>
  </si>
  <si>
    <t xml:space="preserve"> CC  Valle de México II</t>
  </si>
  <si>
    <t xml:space="preserve"> LT  Red de Transmisión Asociada al CC Topolobampo III</t>
  </si>
  <si>
    <t xml:space="preserve"> LT  1805 Línea de Transmisión Huasteca - Monterrey</t>
  </si>
  <si>
    <t xml:space="preserve"> SLT  1820 Divisiones de Distribución del Valle de México</t>
  </si>
  <si>
    <t xml:space="preserve"> SLT  1821 Divisiones de Distribución</t>
  </si>
  <si>
    <t xml:space="preserve"> RM  CCC TULA PAQUETES 1 Y 2</t>
  </si>
  <si>
    <t xml:space="preserve"> RM  CH TEMASCAL UNIDADES 1 A 4</t>
  </si>
  <si>
    <t xml:space="preserve"> CC  Empalme II</t>
  </si>
  <si>
    <t xml:space="preserve"> SLT  1920 Subestaciones y Líneas de Distribución</t>
  </si>
  <si>
    <t xml:space="preserve"> SLT  1921 Reducción de Pérdidas de Energía en Distribución</t>
  </si>
  <si>
    <t xml:space="preserve"> CC  Lerdo (Norte IV)</t>
  </si>
  <si>
    <t xml:space="preserve"> LT  Red de Transmisión Asociada al CC Lerdo (Norte IV)</t>
  </si>
  <si>
    <t xml:space="preserve"> CG  Los Azufres III Fase II</t>
  </si>
  <si>
    <t xml:space="preserve"> LT  Red de transmisión asociada a la CG Los Azufres III Fase II</t>
  </si>
  <si>
    <t xml:space="preserve"> CG  Cerritos Colorados Fase I</t>
  </si>
  <si>
    <t xml:space="preserve"> CH  Las Cruces</t>
  </si>
  <si>
    <t xml:space="preserve"> CE  Sureste II y III</t>
  </si>
  <si>
    <t xml:space="preserve"> LT  Red de Transmisión Asociada a la CI Santa Rosalía II</t>
  </si>
  <si>
    <t xml:space="preserve"> SLT  2001 Subestaciones y Líneas Baja California Sur - Noroeste</t>
  </si>
  <si>
    <t xml:space="preserve"> SLT  2002 Subestaciones y Líneas de las Áreas Norte - Occidental</t>
  </si>
  <si>
    <t xml:space="preserve"> SLT  SLT 2020 Subestaciones, Líneas y Redes de Distribución</t>
  </si>
  <si>
    <t xml:space="preserve"> SLT  SLT 2021 Reducción de Pérdidas de Energía en Distribución</t>
  </si>
  <si>
    <t xml:space="preserve"> CC  San Luis Río Colorado I</t>
  </si>
  <si>
    <t xml:space="preserve"> LT  Red de Transmisión Asociada al CC San Luis Río Colorado I</t>
  </si>
  <si>
    <t xml:space="preserve"> CC  Guadalajara I</t>
  </si>
  <si>
    <t xml:space="preserve"> LT  Red de Transmisión Asociada al CC Guadalajara I</t>
  </si>
  <si>
    <t xml:space="preserve"> CC  Mazatlán</t>
  </si>
  <si>
    <t xml:space="preserve"> LT  Red de Transmisión Asociada al CC Mazatlán</t>
  </si>
  <si>
    <t xml:space="preserve"> CC  Mérida</t>
  </si>
  <si>
    <t xml:space="preserve"> CC  Salamanca</t>
  </si>
  <si>
    <t xml:space="preserve"> SE  2101 Compensación Capacitiva Baja - Occidental</t>
  </si>
  <si>
    <t xml:space="preserve"> SLT  SLT 2120 Subestaciones y Líneas de Distribución</t>
  </si>
  <si>
    <t xml:space="preserve"> CC  Norte III (Juárez)</t>
  </si>
  <si>
    <t xml:space="preserve"> CC  Noroeste</t>
  </si>
  <si>
    <t xml:space="preserve"> CC  Noreste</t>
  </si>
  <si>
    <t xml:space="preserve"> CC  Topolobampo III</t>
  </si>
  <si>
    <t xml:space="preserve"> LT  LT en Corriente Directa Ixtepec Potencia-Yautepec Potencia</t>
  </si>
  <si>
    <t xml:space="preserve"> CE  Sureste IV y V</t>
  </si>
  <si>
    <t>Fuente: Comisión Federal de Electricidad.</t>
  </si>
  <si>
    <t>1_/ Considera los proyectos que entraron en operación comercial (con terminaciones parciales o totales).</t>
  </si>
  <si>
    <t>SLT 2121 Reducción de Pérdidas de Energía en Distribución</t>
  </si>
  <si>
    <t>SLT</t>
  </si>
  <si>
    <t>SLT 2021 Reducción de Pérdidas de Energía en Distribución</t>
  </si>
  <si>
    <t xml:space="preserve"> SLT 2020 Subestaciones, Líneas y Redes de Distribución</t>
  </si>
  <si>
    <t>2002 Subestaciones y Líneas de las Áreas Norte - Occidental</t>
  </si>
  <si>
    <t>2001 Subestaciones y Líneas Baja California Sur - Noroeste</t>
  </si>
  <si>
    <t>Red de transmisión asociada a la CG Los Azufres III Fase II</t>
  </si>
  <si>
    <t>LT</t>
  </si>
  <si>
    <t>Los Azufres III Fase II</t>
  </si>
  <si>
    <t>CG</t>
  </si>
  <si>
    <t>Lerdo (Norte IV)</t>
  </si>
  <si>
    <t>CC</t>
  </si>
  <si>
    <t>1921 Reducción de Pérdidas de Energía en Distribución</t>
  </si>
  <si>
    <t>1920 Subestaciones y Líneas de Distribución</t>
  </si>
  <si>
    <t>1905 Transmisión Sureste - Peninsular</t>
  </si>
  <si>
    <t xml:space="preserve"> 1904 Transmisión y Transformación de Occidente</t>
  </si>
  <si>
    <t>1903 Subestaciones Norte - Noreste</t>
  </si>
  <si>
    <t>SE</t>
  </si>
  <si>
    <t>1902 Subestaciones y Compensación del Noroeste</t>
  </si>
  <si>
    <t>1901 Subestaciones de Baja California</t>
  </si>
  <si>
    <t>Red de Transmisión Asociada al CC Empalme II</t>
  </si>
  <si>
    <t>Empalme II</t>
  </si>
  <si>
    <t xml:space="preserve"> CH TEMASCAL UNIDADES 1 A 4</t>
  </si>
  <si>
    <t>RM</t>
  </si>
  <si>
    <t>CCC TULA PAQUETES 1 Y 2</t>
  </si>
  <si>
    <t>1821 Divisiones de Distribución</t>
  </si>
  <si>
    <t xml:space="preserve"> 1820 Divisiones de Distribución del Valle de México</t>
  </si>
  <si>
    <t>1804 Subestaciones y Líneas Transmisión Oriental-Peninsular</t>
  </si>
  <si>
    <t>1802 Subestaciones y Líneas de Transmisión del Norte</t>
  </si>
  <si>
    <t>1803 Subestaciones del Occidental</t>
  </si>
  <si>
    <t>1801 Subestaciones Baja - Noroeste</t>
  </si>
  <si>
    <t>1805 Línea de Transmisión Huasteca - Monterrey</t>
  </si>
  <si>
    <t>Valle de México II</t>
  </si>
  <si>
    <t xml:space="preserve"> Red de Transmisión Asociada al CC Empalme I</t>
  </si>
  <si>
    <t>CC Empalme I</t>
  </si>
  <si>
    <t>1704 Interconexión sist aislados Guerrero Negro Sta Rosalía</t>
  </si>
  <si>
    <t>1702 Transmisión y Transformación Baja - Noine</t>
  </si>
  <si>
    <t>1703  Conversión a 400 kV de la Riviera Maya</t>
  </si>
  <si>
    <t>1701 Subestación Chimalpa Dos</t>
  </si>
  <si>
    <t>Red de transmisión asociada a la CH Chicoasén II</t>
  </si>
  <si>
    <t>1722 Distribución Sur</t>
  </si>
  <si>
    <t>Baja California Sur V</t>
  </si>
  <si>
    <t>CCI</t>
  </si>
  <si>
    <t>Los Humeros III</t>
  </si>
  <si>
    <t>Red de Transmisión Asociada al CC Norte III</t>
  </si>
  <si>
    <t>1720 Distribución Valle de México</t>
  </si>
  <si>
    <t>Red de Transmisión Asociada al CC Noreste</t>
  </si>
  <si>
    <t>1721 DISTRIBUCIÓN NORTE</t>
  </si>
  <si>
    <t>CT José López Portillo</t>
  </si>
  <si>
    <t>Los Azufres III (Fase I)</t>
  </si>
  <si>
    <t>1620 Distribución Valle de México</t>
  </si>
  <si>
    <t>1621 Distribución Norte-Sur</t>
  </si>
  <si>
    <t>Red de Transmisión Asociada a la CI Guerrero Negro IV</t>
  </si>
  <si>
    <t>Guerrero Negro IV</t>
  </si>
  <si>
    <t>1604 Transmisión Ayotla-Chalco</t>
  </si>
  <si>
    <t>1603 Subestación Lago</t>
  </si>
  <si>
    <t>Centro</t>
  </si>
  <si>
    <t>1601 Transmisión y Transformación Noroeste - Norte</t>
  </si>
  <si>
    <t>Cogeneración Salamanca Fase I</t>
  </si>
  <si>
    <t>CCC</t>
  </si>
  <si>
    <t>SE 1520 DISTRIBUCION NORTE</t>
  </si>
  <si>
    <t>SE 1521 DISTRIBUCIÓN SUR</t>
  </si>
  <si>
    <t xml:space="preserve"> CT Altamira Unidades 1 y 2</t>
  </si>
  <si>
    <t>1420 DISTRIBUCIÓN NORTE</t>
  </si>
  <si>
    <t>1403 Compensación Capacitiva de las Áreas Noroeste - Norte</t>
  </si>
  <si>
    <t>1421 DISTRIBUCIÓN SUR</t>
  </si>
  <si>
    <t>1402 Cambio de Tensión de la LT Culiacán - Los Mochis</t>
  </si>
  <si>
    <t>1405 Subest y Líneas de Transmisión de las Áreas Sureste</t>
  </si>
  <si>
    <t>1401 SEs y LTs de las Áreas Baja California y Noroeste</t>
  </si>
  <si>
    <t>SLT 1404 Subestaciones del Oriente</t>
  </si>
  <si>
    <t>1320 DISTRIBUCION NOROESTE</t>
  </si>
  <si>
    <t>1321 DISTRIBUCION NORESTE</t>
  </si>
  <si>
    <t>1322 DISTRIBUCION CENTRO</t>
  </si>
  <si>
    <t>1323 DISTRIBUCION SUR</t>
  </si>
  <si>
    <t>1313 Red de Transmisión Asociada al CC Baja California III</t>
  </si>
  <si>
    <t>Baja California Sur III</t>
  </si>
  <si>
    <t>Baja California Sur IV</t>
  </si>
  <si>
    <t xml:space="preserve"> 1302 Transformación del Noreste</t>
  </si>
  <si>
    <t>1303 Transmisión y Transformación Baja - Noroeste</t>
  </si>
  <si>
    <t>1304 Transmisión y Transformación del Oriental</t>
  </si>
  <si>
    <t>TG Baja California II</t>
  </si>
  <si>
    <t>CT</t>
  </si>
  <si>
    <t>Red de transmisión asociada a la CCC Norte II</t>
  </si>
  <si>
    <t>Los Humeros II</t>
  </si>
  <si>
    <t>CI Guerrero Negro III</t>
  </si>
  <si>
    <t xml:space="preserve"> Red de transmisión asociada a la CI Guerrero Negro III</t>
  </si>
  <si>
    <t>Red de transmisión asociada a la CG Los Humeros II</t>
  </si>
  <si>
    <t>CC Repotenciación CT Manzanillo I U-1 y 2</t>
  </si>
  <si>
    <t>Red de Transmisión Asociada a Manzanillo I U-1 y 2</t>
  </si>
  <si>
    <t>Red de Trans Asoc al proy de temp abierta y Oax. II, III, IV</t>
  </si>
  <si>
    <t>CCC El Sauz Paquete 1</t>
  </si>
  <si>
    <t>CCC Poza Rica</t>
  </si>
  <si>
    <t>1201 Transmisión y Transformación de Baja California</t>
  </si>
  <si>
    <t>1210 NORTE - NOROESTE</t>
  </si>
  <si>
    <t>1211 NORESTE - CENTRAL</t>
  </si>
  <si>
    <t>1202 Suministro de Energía a la Zona Manzanillo</t>
  </si>
  <si>
    <t>1203 Transmisión y Transformación Oriental - Sureste</t>
  </si>
  <si>
    <t>1204 Conversión a 400 kV del Área Peninsular</t>
  </si>
  <si>
    <t>1212 SUR - PENINSULAR</t>
  </si>
  <si>
    <t>1205 Compensación Oriental - Peninsular</t>
  </si>
  <si>
    <t>1213 COMPENSACION DE REDES</t>
  </si>
  <si>
    <t xml:space="preserve">SE </t>
  </si>
  <si>
    <t>Suministro de 970 T/h a las Centrales de Cerro Prieto</t>
  </si>
  <si>
    <t>SUV</t>
  </si>
  <si>
    <t>1119 Transmisión y Transformación del Sureste</t>
  </si>
  <si>
    <t>1118 Transmisión y Transformación del Norte</t>
  </si>
  <si>
    <t xml:space="preserve">SLT </t>
  </si>
  <si>
    <t>1114 Transmisión y Transformación del Oriental</t>
  </si>
  <si>
    <t>1112 Transmisión y Transformación del Noroeste</t>
  </si>
  <si>
    <t>1111 Transmisión y Transformación del Central - Occidental</t>
  </si>
  <si>
    <t>1129 Compensación redes</t>
  </si>
  <si>
    <t>1128 Centro Sur</t>
  </si>
  <si>
    <t>1127 Sureste</t>
  </si>
  <si>
    <t>1125 Distribución</t>
  </si>
  <si>
    <t>1124 Bajío Centro</t>
  </si>
  <si>
    <t>1123 Norte</t>
  </si>
  <si>
    <t>1122 Golfo Norte</t>
  </si>
  <si>
    <t>1121 Baja California</t>
  </si>
  <si>
    <t>1120 Noroeste</t>
  </si>
  <si>
    <t>1117 Transformación de Guaymas</t>
  </si>
  <si>
    <t>1116 Transformación del Noreste</t>
  </si>
  <si>
    <t>1110 Compensación Capacitiva del Norte</t>
  </si>
  <si>
    <t>CT Punta Prieta Unidad 2</t>
  </si>
  <si>
    <t>CT Puerto Libertad Unidades 2 y 3</t>
  </si>
  <si>
    <t xml:space="preserve">RM </t>
  </si>
  <si>
    <t>CN Laguna Verde</t>
  </si>
  <si>
    <t>Red de Transmisión Asociada a la CE La Venta III</t>
  </si>
  <si>
    <t>Red de transmisión asociada a la CC Agua Prieta II</t>
  </si>
  <si>
    <t>Agua Prieta II (con campo solar)</t>
  </si>
  <si>
    <t>Red de Transmisión Asociada a la CH La Yesca</t>
  </si>
  <si>
    <t>1001 Red de Transmisión Baja -- Nogales</t>
  </si>
  <si>
    <t>San Lorenzo Conversión de TG a CC</t>
  </si>
  <si>
    <t>1002 Compensación y Transmisión Noreste - Sureste</t>
  </si>
  <si>
    <t>Red de Transmisión Asociada a la CC San Lorenzo</t>
  </si>
  <si>
    <t>1003 Subestaciones Eléctricas de Occidente</t>
  </si>
  <si>
    <t>1004 Compensación Dinámica Área Central</t>
  </si>
  <si>
    <t>CCC Huinala II</t>
  </si>
  <si>
    <t>CCC El Sauz</t>
  </si>
  <si>
    <t>CCC Samalayuca II</t>
  </si>
  <si>
    <t>CT Valle de México Unidades 5,6 y 7</t>
  </si>
  <si>
    <t>CT Puerto Libertad Unidad 4</t>
  </si>
  <si>
    <t>CT Francisco Pérez Ríos Unidades 1 y 2</t>
  </si>
  <si>
    <t>Infiernillo</t>
  </si>
  <si>
    <t>1005 Noroeste</t>
  </si>
  <si>
    <t>1006 Central----Sur</t>
  </si>
  <si>
    <t>RFO</t>
  </si>
  <si>
    <t>Baja California</t>
  </si>
  <si>
    <t xml:space="preserve"> La Yesca</t>
  </si>
  <si>
    <t xml:space="preserve">CH </t>
  </si>
  <si>
    <t>903 Cabo - Norte</t>
  </si>
  <si>
    <t>902 Istmo</t>
  </si>
  <si>
    <t>901 Pacífico</t>
  </si>
  <si>
    <t>915 Occidental</t>
  </si>
  <si>
    <t>914 División Centro Sur</t>
  </si>
  <si>
    <t>912 División Oriente</t>
  </si>
  <si>
    <t>911 Noreste</t>
  </si>
  <si>
    <t>Red de Transmisión Asociada a la CE La Venta II</t>
  </si>
  <si>
    <t>La Venta II</t>
  </si>
  <si>
    <t xml:space="preserve">CE </t>
  </si>
  <si>
    <t>806 Bajío</t>
  </si>
  <si>
    <t>803 NOINE</t>
  </si>
  <si>
    <t>802 Tamaulipas</t>
  </si>
  <si>
    <t xml:space="preserve"> 801 Altiplano</t>
  </si>
  <si>
    <t>813 División Bajío</t>
  </si>
  <si>
    <t>812 Golfo Norte</t>
  </si>
  <si>
    <t>811 Noroeste</t>
  </si>
  <si>
    <t>CT Pdte. Plutarco Elías Calles Unidades 1 y 2</t>
  </si>
  <si>
    <t>CT Pdte. Adolfo López Mateos Unidades 3, 4, 5 y 6</t>
  </si>
  <si>
    <t>CT Francisco Pérez Ríos Unidad 5</t>
  </si>
  <si>
    <t>CT Emilio Portes Gil Unidad 4</t>
  </si>
  <si>
    <t>CT Carbón II Unidades 2 y 4</t>
  </si>
  <si>
    <t>CGT Cerro Prieto (U5)</t>
  </si>
  <si>
    <t>CCC Tula</t>
  </si>
  <si>
    <t>807 Durango I</t>
  </si>
  <si>
    <t>Baja California Sur II</t>
  </si>
  <si>
    <t>Conversión El Encino de TG aCC</t>
  </si>
  <si>
    <t xml:space="preserve"> 709 Sistemas Sur</t>
  </si>
  <si>
    <t>706 Sistemas Norte</t>
  </si>
  <si>
    <t xml:space="preserve"> 704 Baja California -Noroeste</t>
  </si>
  <si>
    <t>703 Noreste-Norte</t>
  </si>
  <si>
    <t>702 Sureste-Peninsular</t>
  </si>
  <si>
    <t>701 Occidente-Centro</t>
  </si>
  <si>
    <t>708 Compensación Dinámicas Oriental -Norte</t>
  </si>
  <si>
    <t>705 Capacitores</t>
  </si>
  <si>
    <t>Norte</t>
  </si>
  <si>
    <t>CT Valle de México</t>
  </si>
  <si>
    <t>Tuxpango</t>
  </si>
  <si>
    <t>Salamanca</t>
  </si>
  <si>
    <t>Punta Prieta</t>
  </si>
  <si>
    <t>CT Puerto Libertad</t>
  </si>
  <si>
    <t>Gral. Manuel Alvarez Moreno (Manzanillo)</t>
  </si>
  <si>
    <t>José Aceves Pozos (Mazatlán II)</t>
  </si>
  <si>
    <t>Ixtaczoquitlán</t>
  </si>
  <si>
    <t>Huinalá</t>
  </si>
  <si>
    <t>Gomez Palacio</t>
  </si>
  <si>
    <t>Francisco Pérez Ríos</t>
  </si>
  <si>
    <t>Emilio Portes Gil</t>
  </si>
  <si>
    <t>Dos Bocas</t>
  </si>
  <si>
    <t>Carlos Rodríguez Rivero</t>
  </si>
  <si>
    <t>Carbón II</t>
  </si>
  <si>
    <t>Botello</t>
  </si>
  <si>
    <t>Altamira</t>
  </si>
  <si>
    <t>Adolfo López Mateos</t>
  </si>
  <si>
    <t>Presa Reguladora Amata</t>
  </si>
  <si>
    <t>PRR</t>
  </si>
  <si>
    <t>Riviera Maya</t>
  </si>
  <si>
    <t>707 Enlace Norte-Sur</t>
  </si>
  <si>
    <t>Red de Transmisión Asociada a el Pacífico</t>
  </si>
  <si>
    <t>Red de Transmisión Asociada a la Laguna II</t>
  </si>
  <si>
    <t>Red de Transmisión Asociada a Altamira V</t>
  </si>
  <si>
    <t>Red de Transmisión Asociada a la CH el Cajón</t>
  </si>
  <si>
    <t xml:space="preserve"> El Cajón</t>
  </si>
  <si>
    <t xml:space="preserve"> Pacífico</t>
  </si>
  <si>
    <t>Hermosillo Conversión de TG a CC</t>
  </si>
  <si>
    <t>Suministro de vapor a las Centrales de Cerro Prieto</t>
  </si>
  <si>
    <t>611 Subtransmisión Baja California - Noroeste</t>
  </si>
  <si>
    <t>1012 Red de Transmisión Asociada a la CCC Baja California</t>
  </si>
  <si>
    <t>Red Asociada de Transmisión de la CCI Baja California Sur I</t>
  </si>
  <si>
    <t>615 Subtransmisión Peninsular</t>
  </si>
  <si>
    <t>614 Subtransmisión Oriental</t>
  </si>
  <si>
    <t>613 Subtransmisión Occidental</t>
  </si>
  <si>
    <t>612 Subtransmisión Norte - Noreste</t>
  </si>
  <si>
    <t>610 Transmisión Noroeste - Norte</t>
  </si>
  <si>
    <t>609 Transmisión Noroeste - Occidental</t>
  </si>
  <si>
    <t>Baja California Sur I</t>
  </si>
  <si>
    <t>504 Norte - Occidental</t>
  </si>
  <si>
    <t>503 Oriental</t>
  </si>
  <si>
    <t>413 Noroeste - Occidental</t>
  </si>
  <si>
    <t>412 Compensación Norte</t>
  </si>
  <si>
    <t>Red Asociada de la Central Río Bravo III</t>
  </si>
  <si>
    <t>Red Asociada de la Central Tamazunchale</t>
  </si>
  <si>
    <t xml:space="preserve"> 506 Saltillo-Cañada</t>
  </si>
  <si>
    <t xml:space="preserve"> 502 Oriental - Norte</t>
  </si>
  <si>
    <t>414 Norte-Occidental</t>
  </si>
  <si>
    <t>El Sauz conversión de TG a CC</t>
  </si>
  <si>
    <t>410 Sistema Nacional</t>
  </si>
  <si>
    <t>405 Compensación Alta Tensión</t>
  </si>
  <si>
    <t>404 Noroeste-Norte</t>
  </si>
  <si>
    <t>403 Noreste</t>
  </si>
  <si>
    <t>402 Oriental - Peninsular</t>
  </si>
  <si>
    <t>401 Occidental - Central</t>
  </si>
  <si>
    <t>LT Manuel Moreno Torres Red Asociada (2a. Etapa)</t>
  </si>
  <si>
    <t>411 Sistema Nacional</t>
  </si>
  <si>
    <t>408 Naco-Nogales - Área Noroeste</t>
  </si>
  <si>
    <t>407 Red Asociada a Altamira II, III y IV</t>
  </si>
  <si>
    <t xml:space="preserve"> 406 Red Asociada a Tuxpan II, III y IV</t>
  </si>
  <si>
    <t>Manuel Moreno Torres (2a. Etapa)</t>
  </si>
  <si>
    <t>CH</t>
  </si>
  <si>
    <t>Los Azufres II y Campo Geotérmico</t>
  </si>
  <si>
    <t>308 Noroeste</t>
  </si>
  <si>
    <t>307 Noreste</t>
  </si>
  <si>
    <t>306 Sureste</t>
  </si>
  <si>
    <t>305 Centro-Oriente</t>
  </si>
  <si>
    <t>304 Noroeste</t>
  </si>
  <si>
    <t>303 Ixtapa - Pie de la Cuesta</t>
  </si>
  <si>
    <t>302 Sureste</t>
  </si>
  <si>
    <t>301 Centro</t>
  </si>
  <si>
    <t>221 Occidental</t>
  </si>
  <si>
    <t>220 Oriental-Centro</t>
  </si>
  <si>
    <t>219 Sureste-Peninsular</t>
  </si>
  <si>
    <t>218 Noroeste</t>
  </si>
  <si>
    <t>212 y 213 SF6 Potencia y Distribución</t>
  </si>
  <si>
    <t>216 y 217 Noroeste</t>
  </si>
  <si>
    <t>214 y 215 Sureste-Peninsular</t>
  </si>
  <si>
    <t>211 Cable Submarino</t>
  </si>
  <si>
    <t>Samalayuca II</t>
  </si>
  <si>
    <t>Rosarito III (Unidades 8 y 9)</t>
  </si>
  <si>
    <t>Puerto San Carlos II</t>
  </si>
  <si>
    <t>CD</t>
  </si>
  <si>
    <t>Monterrey II</t>
  </si>
  <si>
    <t>Guerrero Negro II</t>
  </si>
  <si>
    <t xml:space="preserve"> Chihuahua</t>
  </si>
  <si>
    <t>Cerro Prieto IV</t>
  </si>
  <si>
    <t>[11=(10-5)/5]</t>
  </si>
  <si>
    <t>(10=6-7-8-9)</t>
  </si>
  <si>
    <t>( 9 )</t>
  </si>
  <si>
    <t>( 3 )</t>
  </si>
  <si>
    <t>( 7 )</t>
  </si>
  <si>
    <t>( 6 )</t>
  </si>
  <si>
    <t>(5=1-2-3-4)</t>
  </si>
  <si>
    <t>( 4 )</t>
  </si>
  <si>
    <t>( 2 )</t>
  </si>
  <si>
    <t>( 1 )</t>
  </si>
  <si>
    <t>Asociada</t>
  </si>
  <si>
    <t>y  Mantenimiento</t>
  </si>
  <si>
    <t xml:space="preserve">neto   </t>
  </si>
  <si>
    <t>Programable</t>
  </si>
  <si>
    <t>Presupuestaria</t>
  </si>
  <si>
    <t>Gastos de operación</t>
  </si>
  <si>
    <t>No</t>
  </si>
  <si>
    <t>Inversión</t>
  </si>
  <si>
    <t>Amortizaciones y</t>
  </si>
  <si>
    <t>Variación %</t>
  </si>
  <si>
    <t xml:space="preserve">Flujo </t>
  </si>
  <si>
    <t>Ingresos</t>
  </si>
  <si>
    <t>Flujo</t>
  </si>
  <si>
    <t>Gasto</t>
  </si>
  <si>
    <t xml:space="preserve">Gasto </t>
  </si>
  <si>
    <t>Ejercido</t>
  </si>
  <si>
    <t xml:space="preserve">Presupuesto   </t>
  </si>
  <si>
    <t>No.</t>
  </si>
  <si>
    <t>Presupuestado</t>
  </si>
  <si>
    <t>Cargos</t>
  </si>
  <si>
    <t xml:space="preserve">Ingresos </t>
  </si>
  <si>
    <t>Fijos</t>
  </si>
  <si>
    <t>Variables</t>
  </si>
  <si>
    <t>Flujo neto</t>
  </si>
  <si>
    <t>Flujo  neto</t>
  </si>
  <si>
    <t xml:space="preserve">Variación      %    </t>
  </si>
  <si>
    <t>(4=1-2-3)</t>
  </si>
  <si>
    <t>(5)</t>
  </si>
  <si>
    <t>(6)</t>
  </si>
  <si>
    <t>(7)</t>
  </si>
  <si>
    <t>(8=5-6-7)</t>
  </si>
  <si>
    <t>(9=(8-4)/4)</t>
  </si>
  <si>
    <t>TOTAL</t>
  </si>
  <si>
    <t>1</t>
  </si>
  <si>
    <t>TRN Terminal de Carbón de la CT Pdte. Plutarco Elías Calles</t>
  </si>
  <si>
    <t>2</t>
  </si>
  <si>
    <t>CC Altamira II</t>
  </si>
  <si>
    <t>3</t>
  </si>
  <si>
    <t>CC Bajío</t>
  </si>
  <si>
    <t>4</t>
  </si>
  <si>
    <t>CC Campeche</t>
  </si>
  <si>
    <t>5</t>
  </si>
  <si>
    <t>CC Hermosillo</t>
  </si>
  <si>
    <t>6</t>
  </si>
  <si>
    <t>CT Mérida III</t>
  </si>
  <si>
    <t>7</t>
  </si>
  <si>
    <t>CC Monterrey III</t>
  </si>
  <si>
    <t>8</t>
  </si>
  <si>
    <t>CC Naco-Nogales</t>
  </si>
  <si>
    <t>9</t>
  </si>
  <si>
    <t>CC Río Bravo II</t>
  </si>
  <si>
    <t>10</t>
  </si>
  <si>
    <t>CC Mexicali</t>
  </si>
  <si>
    <t>11</t>
  </si>
  <si>
    <t>CC Saltillo</t>
  </si>
  <si>
    <t>12</t>
  </si>
  <si>
    <t>CC Tuxpan II</t>
  </si>
  <si>
    <t>13</t>
  </si>
  <si>
    <t>TRN Gasoducto Cd. Pemex-Valladolid</t>
  </si>
  <si>
    <t>15</t>
  </si>
  <si>
    <t>CC Altamira III y IV</t>
  </si>
  <si>
    <t>16</t>
  </si>
  <si>
    <t>CC Chihuahua III</t>
  </si>
  <si>
    <t>17</t>
  </si>
  <si>
    <t>CC La Laguna II</t>
  </si>
  <si>
    <t>18</t>
  </si>
  <si>
    <t>CC Río Bravo III</t>
  </si>
  <si>
    <t>19</t>
  </si>
  <si>
    <t>CC Tuxpan III y IV</t>
  </si>
  <si>
    <t>20</t>
  </si>
  <si>
    <t>CC Altamira V</t>
  </si>
  <si>
    <t>21</t>
  </si>
  <si>
    <t>CC Tamazunchale</t>
  </si>
  <si>
    <t>24</t>
  </si>
  <si>
    <t>CC Río Bravo IV</t>
  </si>
  <si>
    <t>25</t>
  </si>
  <si>
    <t>CC Tuxpan V</t>
  </si>
  <si>
    <t>26</t>
  </si>
  <si>
    <t>CC Valladolid III</t>
  </si>
  <si>
    <t>28</t>
  </si>
  <si>
    <t>CCC Norte II</t>
  </si>
  <si>
    <t>29</t>
  </si>
  <si>
    <t>CCC Norte</t>
  </si>
  <si>
    <t>31</t>
  </si>
  <si>
    <t>CE La Venta III</t>
  </si>
  <si>
    <t>33</t>
  </si>
  <si>
    <t>CE Oaxaca I</t>
  </si>
  <si>
    <t>34</t>
  </si>
  <si>
    <t>CE Oaxaca II y CE Oaxaca III y CE Oaxaca IV</t>
  </si>
  <si>
    <t>36</t>
  </si>
  <si>
    <t>CC Baja California III</t>
  </si>
  <si>
    <t>38</t>
  </si>
  <si>
    <t>CC Norte III (Juárez)</t>
  </si>
  <si>
    <t>40</t>
  </si>
  <si>
    <t>CE Sureste I</t>
  </si>
  <si>
    <t>43</t>
  </si>
  <si>
    <t>CC Noreste</t>
  </si>
  <si>
    <t>49</t>
  </si>
  <si>
    <t>CE Sureste IV y V</t>
  </si>
  <si>
    <t xml:space="preserve">SLT 2021 Reducción de Pérdidas de Energía en Distribución  </t>
  </si>
  <si>
    <t>SLT 2001 Subestaciones y Líneas Baja California Sur Noroeste</t>
  </si>
  <si>
    <t>SLT 1921 Reducción de Perdidas de Energía en Distribución</t>
  </si>
  <si>
    <t>LT Red de Transmisión Asociada al CC Empalme II</t>
  </si>
  <si>
    <t>RM CH Temascal Unidades 1 a 4</t>
  </si>
  <si>
    <t>SLT 1821 Divisiones de Distribución</t>
  </si>
  <si>
    <t>LT Red de Transmisión Asociada al CC Empalme I</t>
  </si>
  <si>
    <t>SE Los Humeros III Fase A</t>
  </si>
  <si>
    <t>LT Red de Transmisión asociada al CC Noreste</t>
  </si>
  <si>
    <t>SLT 1721 Distribución Norte</t>
  </si>
  <si>
    <t>RM CT JOSE LOPEZ PORTILLO</t>
  </si>
  <si>
    <t>SE 1620 Distribución Valle de México</t>
  </si>
  <si>
    <t>SE 1621 Distribución Norte - Sur</t>
  </si>
  <si>
    <t>CC Centro</t>
  </si>
  <si>
    <t>CCC CoGeneración Salamanca Fase I</t>
  </si>
  <si>
    <t>SE 1520 Distribución NORTE</t>
  </si>
  <si>
    <t>SE 1521 Distribución SUR</t>
  </si>
  <si>
    <t>SE 1420 Distribución NORTE</t>
  </si>
  <si>
    <t xml:space="preserve">SLT 1405 Subest y Líneas de Transmisión de las Áreas Sureste </t>
  </si>
  <si>
    <t>SE 1320 Distribución NOROESTE</t>
  </si>
  <si>
    <t>SE 1323 Distribución SUR</t>
  </si>
  <si>
    <t>SE 1210  NORTE - NOROESTE</t>
  </si>
  <si>
    <t>SE 1211 NORESTE - CENTRAL</t>
  </si>
  <si>
    <t>SE 1202 Suministro de Energía a la Zona Manzanillo</t>
  </si>
  <si>
    <t>SE 1212 SUR - PENINSULAR</t>
  </si>
  <si>
    <t>SE 1116 Transformación del Noreste</t>
  </si>
  <si>
    <t>CC Agua Prieta II (Con Campo Solar)</t>
  </si>
  <si>
    <t xml:space="preserve">Cierres Parciales </t>
  </si>
  <si>
    <t>LT 1905 Transmisión Sureste Peninsular</t>
  </si>
  <si>
    <t>SLT 1904 Transmisión y Transformación de Occidente</t>
  </si>
  <si>
    <t>SE 1903 Subestaciones Norte - Noreste</t>
  </si>
  <si>
    <t>SLT 1902 Subestaciones y Compensación del Noroeste</t>
  </si>
  <si>
    <t>SE 1901 Subestaciones de Baja California</t>
  </si>
  <si>
    <t>SLT 1804 Subestaciones y Líneas Transmisión Oriental - Peninsular</t>
  </si>
  <si>
    <t>SE 1803 Subestaciones del Occidental</t>
  </si>
  <si>
    <t>SE 1801 Subestaciones Baja -  Noroeste</t>
  </si>
  <si>
    <t>SLT 1704 Interconexión sist aislados Guerrero Negro Sta Rosalía</t>
  </si>
  <si>
    <t>SLT 1702 Transmisión y Transformación Baja - Noine</t>
  </si>
  <si>
    <t>SLT 1703  Conversión a 400 kV de la Riviera Maya</t>
  </si>
  <si>
    <t>CCI Baja California Sur V</t>
  </si>
  <si>
    <t>CG Los Azufres III (Fase I)</t>
  </si>
  <si>
    <t>LT Red de Transmisión Asociada a la CI Guerrero Negro IV</t>
  </si>
  <si>
    <t>SLT 1604 Transmisión Ayotla-Chalco</t>
  </si>
  <si>
    <t>SLT 1601 Transmisión y Transformación Noroeste - Norte</t>
  </si>
  <si>
    <t>SE 1403 Compensación Capacitiva de las Áreas Noroeste - Norte</t>
  </si>
  <si>
    <t>SE 1421 Distribución SUR</t>
  </si>
  <si>
    <t>SLT 1402 Cambio de Tensión de la LT Culiacán - Los Mochis</t>
  </si>
  <si>
    <t>SLT 1401 SEs y LTs de las Áreas Baja California y Noroeste</t>
  </si>
  <si>
    <t>SLT SLT 1404 Subestaciones del Oriente</t>
  </si>
  <si>
    <t>SE 1321 Distribución NORESTE</t>
  </si>
  <si>
    <t>SE 1322 Distribución CENTRO</t>
  </si>
  <si>
    <t>LT 1313 Red asociada a Baja California III</t>
  </si>
  <si>
    <t>CCI Baja California Sur III</t>
  </si>
  <si>
    <t>CCI Baja California Sur IV</t>
  </si>
  <si>
    <t>SLT 1302 Transformación del Noreste</t>
  </si>
  <si>
    <t>SLT 1303 Transmisión y Transformación Baja - Noroeste</t>
  </si>
  <si>
    <t>SLT 1304 Transmisión y Transformación del Oriental</t>
  </si>
  <si>
    <t>CT TG Baja California II</t>
  </si>
  <si>
    <t>LT Red de Transmisión asociada a la CCC Norte II</t>
  </si>
  <si>
    <t>CG Los Humeros II</t>
  </si>
  <si>
    <t>CCI CI Guerrero Negro III</t>
  </si>
  <si>
    <t>LT Red de Transmisión asociada a la CI Guerrero Negro III</t>
  </si>
  <si>
    <t>LT Red de Transmisión asociada a la CG Los Humeros II</t>
  </si>
  <si>
    <t xml:space="preserve">CC CC Repotenciación CT Manzanillo I U-1 y 2 </t>
  </si>
  <si>
    <t>SLT Red de Transmisión Asociada a Manzanillo I U-1 y 2</t>
  </si>
  <si>
    <t>LT Red de Trans Asoc al proy de temp abierta y Oax. II, III, IV</t>
  </si>
  <si>
    <t>RM CCC El Sauz Paquete 1</t>
  </si>
  <si>
    <t xml:space="preserve">RM CCC Poza Rica </t>
  </si>
  <si>
    <t>SLT 1203 Transmisión y Transformación Oriental - Sureste</t>
  </si>
  <si>
    <t>SLT 1204 Conversión a 400 kV del Área Peninsular</t>
  </si>
  <si>
    <t>SE 1205 Compensación Oriental - Peninsular</t>
  </si>
  <si>
    <t>SE 1213 Compensación DE REDES</t>
  </si>
  <si>
    <t>SE 1206 Conversión a 400 kV de la LT Mazatlán II - La Higuera</t>
  </si>
  <si>
    <t>SUV Suministro de 970 T/h a las Centrales de Cerro Prieto</t>
  </si>
  <si>
    <t>SLT 1119 Transmisión y Transformación del Sureste</t>
  </si>
  <si>
    <t>SLT 1118 Transmisión y Transformación del Norte</t>
  </si>
  <si>
    <t xml:space="preserve">SLT 1114 Transmisión y Transformación del Oriental </t>
  </si>
  <si>
    <t>SLT 1112 Transmisión y Transformación del Noroeste</t>
  </si>
  <si>
    <t>SLT 1111 Transmisión y Transformación del Central - Occidental</t>
  </si>
  <si>
    <t>SE 1129 Compensación redes</t>
  </si>
  <si>
    <t>SE 1128 Centro Sur</t>
  </si>
  <si>
    <t>SE 1127 Sureste</t>
  </si>
  <si>
    <t>SE 1125 Distribución</t>
  </si>
  <si>
    <t>SE 1124 Bajío Centro</t>
  </si>
  <si>
    <t>SE 1123 Norte</t>
  </si>
  <si>
    <t>SE 1122 Golfo Norte</t>
  </si>
  <si>
    <t>SE 1121 Baja California</t>
  </si>
  <si>
    <t>SE 1120 Noroeste</t>
  </si>
  <si>
    <t>SE 1117 Transformación de Guaymas</t>
  </si>
  <si>
    <t>SE 1110 Compensación Capacitiva del Norte</t>
  </si>
  <si>
    <t>RM CT Punta Prieta Unidad 2</t>
  </si>
  <si>
    <t>RM CT Puerto Libertad Unidades 2 y 3</t>
  </si>
  <si>
    <t>RM CN Laguna Verde</t>
  </si>
  <si>
    <t>LT Red de Transmisión Asociada a la CE La Venta III</t>
  </si>
  <si>
    <t>LT Red de Transmisión asociada a la CC Agua Prieta II</t>
  </si>
  <si>
    <t>LT Red de Transmisión Asociada a la CH La Yesca</t>
  </si>
  <si>
    <t>SLT 1001 Red de Transmisión Baja -- Nogales</t>
  </si>
  <si>
    <t>CC San Lorenzo Conversión de TG a CC</t>
  </si>
  <si>
    <t>SLT 1002 Compensación y Transmisión Noreste - Sureste</t>
  </si>
  <si>
    <t>LT Red de Transmisión Asociada a la CC San Lorenzo</t>
  </si>
  <si>
    <t>SE 1003 Subestaciones Eléctricas de Occidente</t>
  </si>
  <si>
    <t>SE 1004 Compensación Dinámica Área Central</t>
  </si>
  <si>
    <t>RM CCC Huinalá II</t>
  </si>
  <si>
    <t>RM CCC El Sauz</t>
  </si>
  <si>
    <t>RM CCC Samalayuca II</t>
  </si>
  <si>
    <t>RM CT Valle de México Unidades 5,6 y 7</t>
  </si>
  <si>
    <t>RM CT Puerto Libertad Unidad 4</t>
  </si>
  <si>
    <t>RM CT Francisco Pérez Ríos Unidades 1 y 2</t>
  </si>
  <si>
    <t>RM Infiernillo</t>
  </si>
  <si>
    <t>SE 1005 Noroeste</t>
  </si>
  <si>
    <t>SE 1006 Central----Sur</t>
  </si>
  <si>
    <t>RFO Red de Fibra Óptica Proyecto Norte</t>
  </si>
  <si>
    <t>RFO Red de Fibra Óptica Proyecto Centro</t>
  </si>
  <si>
    <t>RFO Red de Fibra Óptica Proyecto Sur</t>
  </si>
  <si>
    <t>CCC Baja California</t>
  </si>
  <si>
    <t>CH La Yesca</t>
  </si>
  <si>
    <t>SLT 903 Cabo - Norte</t>
  </si>
  <si>
    <t>SLT 902 Istmo</t>
  </si>
  <si>
    <t>SLT 901 Pacífico</t>
  </si>
  <si>
    <t>SE 915 Occidental</t>
  </si>
  <si>
    <t>SE 914 División Centro Sur</t>
  </si>
  <si>
    <t>SE 912 División Oriente</t>
  </si>
  <si>
    <t>SE 911 Noreste</t>
  </si>
  <si>
    <t>LT Red de Transmisión Asociada a la CE La Venta II</t>
  </si>
  <si>
    <t>CE La Venta II</t>
  </si>
  <si>
    <t>SLT 806 Bajío</t>
  </si>
  <si>
    <t>SLT 803 NOINE</t>
  </si>
  <si>
    <t>SLT 802 Tamaulipas</t>
  </si>
  <si>
    <t>SLT 801 Altiplano</t>
  </si>
  <si>
    <t>SE 813 División Bajío</t>
  </si>
  <si>
    <t>SE 812 Golfo Norte</t>
  </si>
  <si>
    <t>SE 811 Noroeste</t>
  </si>
  <si>
    <t>RM CT Pdte. Plutarco Elías Calles Unidades 1 y 2</t>
  </si>
  <si>
    <t>RM CT Pdte. Adolfo López Mateos Unidades 3, 4, 5 y 6</t>
  </si>
  <si>
    <t>RM CT Francisco Pérez Ríos Unidad 5</t>
  </si>
  <si>
    <t>RM CT Emilio Portes Gil Unidad 4</t>
  </si>
  <si>
    <t xml:space="preserve">RM CT Carbón II Unidades 2 y 4     </t>
  </si>
  <si>
    <t>RM CGT Cerro Prieto (U5)</t>
  </si>
  <si>
    <t>RM CCC Tula</t>
  </si>
  <si>
    <t>LT 807 Durango I</t>
  </si>
  <si>
    <t>CCI Baja California Sur II</t>
  </si>
  <si>
    <t>CC Conversión El Encino de TG a CC</t>
  </si>
  <si>
    <t>SLT 709 Sistemas Sur</t>
  </si>
  <si>
    <t>SLT 706 Sistemas- Norte</t>
  </si>
  <si>
    <t>SLT 704 Baja California -Noroeste</t>
  </si>
  <si>
    <t>SLT 703 Noreste-Norte</t>
  </si>
  <si>
    <t>SLT 702 Sureste-Peninsular</t>
  </si>
  <si>
    <t>SLT 701 Occidente-Centro</t>
  </si>
  <si>
    <t>SE 708 Compensación Dinámicas Oriental -Norte</t>
  </si>
  <si>
    <t>SE 705 Capacitores</t>
  </si>
  <si>
    <t>SE Norte</t>
  </si>
  <si>
    <t>RM CT Valle de México</t>
  </si>
  <si>
    <t xml:space="preserve">RM Tuxpango     </t>
  </si>
  <si>
    <t>RM Salamanca</t>
  </si>
  <si>
    <t>RM Punta Prieta</t>
  </si>
  <si>
    <t>RM CT Puerto Libertad</t>
  </si>
  <si>
    <t>RM Gral. Manuel Alvarez Moreno (Manzanillo)</t>
  </si>
  <si>
    <t>RM José Aceves Pozos (Mazatlán II)</t>
  </si>
  <si>
    <t>RM Ixtaczoquitlán</t>
  </si>
  <si>
    <t>RM Huinalá</t>
  </si>
  <si>
    <t xml:space="preserve">RM Gomez Palacio </t>
  </si>
  <si>
    <t>RM Francisco Pérez Ríos</t>
  </si>
  <si>
    <t>RM Emilio Portes Gil</t>
  </si>
  <si>
    <t>RM Dos Bocas</t>
  </si>
  <si>
    <t>RM Carlos Rodríguez Rivero</t>
  </si>
  <si>
    <t xml:space="preserve">RM Carbón II     </t>
  </si>
  <si>
    <t>RM Botello</t>
  </si>
  <si>
    <t>RM Altamira</t>
  </si>
  <si>
    <t>RM Adolfo López Mateos</t>
  </si>
  <si>
    <t>PRR Presa Reguladora Amata</t>
  </si>
  <si>
    <t>LT Riviera Maya</t>
  </si>
  <si>
    <t xml:space="preserve">LT 707 Enlace Norte-Sur   </t>
  </si>
  <si>
    <t>LT Red de Transmisión Asociada a el Pacífico</t>
  </si>
  <si>
    <t>LT Red de Transmisión Asociada a la Laguna II</t>
  </si>
  <si>
    <t xml:space="preserve">LT Red de Transmisión Asociada a Altamira V    </t>
  </si>
  <si>
    <t>LT Red de Transmisión Asociada a la CH el Cajón</t>
  </si>
  <si>
    <t>LT Líneas Centro</t>
  </si>
  <si>
    <t xml:space="preserve">CH El Cajón     </t>
  </si>
  <si>
    <t xml:space="preserve">CCC  Pacífico </t>
  </si>
  <si>
    <t>CC Hermosillo Conversión de TG a CC</t>
  </si>
  <si>
    <t xml:space="preserve">SUV Suministro de vapor a las Centrales de Cerro Prieto     </t>
  </si>
  <si>
    <t>SE 611 SubTransmisión Baja California - Noroeste</t>
  </si>
  <si>
    <t xml:space="preserve">SE 607 Sistema Bajío - Oriental    </t>
  </si>
  <si>
    <t>LT 1012 Red de Transmisión Asociada a la CCC Baja California</t>
  </si>
  <si>
    <t>LT Red Asociada de Transmisión de la CCI Baja California Sur I</t>
  </si>
  <si>
    <t>LT 615 SubTransmisión Peninsular</t>
  </si>
  <si>
    <t xml:space="preserve">LT 614 SubTransmisión Oriental     </t>
  </si>
  <si>
    <t xml:space="preserve">LT 613 SubTransmisión Occidental   </t>
  </si>
  <si>
    <t xml:space="preserve">LT 612 SubTransmisión Norte - Noreste    </t>
  </si>
  <si>
    <t xml:space="preserve">LT 610 Transmisión Noroeste - Norte     </t>
  </si>
  <si>
    <t>LT 609 Transmisión Noroeste - Occidental</t>
  </si>
  <si>
    <t>CCI Baja California Sur I</t>
  </si>
  <si>
    <t xml:space="preserve">SE 504 Norte - Occidental   </t>
  </si>
  <si>
    <t>SE 503 Oriental</t>
  </si>
  <si>
    <t xml:space="preserve">SE 413 Noroeste - Occidental  </t>
  </si>
  <si>
    <t>SE 412 Compensación Norte</t>
  </si>
  <si>
    <t xml:space="preserve">LT Red Asociada de la Central Río Bravo III   </t>
  </si>
  <si>
    <t>LT Red Asociada de la Central Tamazunchale</t>
  </si>
  <si>
    <t xml:space="preserve">LT 506 Saltillo-Cañada    </t>
  </si>
  <si>
    <t xml:space="preserve">LT 502 Oriental - Norte    </t>
  </si>
  <si>
    <t>LT 414 Norte-Occidental</t>
  </si>
  <si>
    <t xml:space="preserve">CC El Sauz conversión de TG a CC    </t>
  </si>
  <si>
    <t>SE 410 Sistema Nacional</t>
  </si>
  <si>
    <t>SE 405 Compensación Alta Tensión</t>
  </si>
  <si>
    <t>SE 404 Noroeste-Norte</t>
  </si>
  <si>
    <t>SE 403 Noreste</t>
  </si>
  <si>
    <t xml:space="preserve">SE 402 Oriental - Peninsular     </t>
  </si>
  <si>
    <t>SE 401 Occidental - Central</t>
  </si>
  <si>
    <t xml:space="preserve">LT Manuel Moreno Torres Red Asociada (2a. Etapa)    </t>
  </si>
  <si>
    <t xml:space="preserve">LT 411 Sistema Nacional    </t>
  </si>
  <si>
    <t xml:space="preserve">LT 408 Naco-Nogales - Área Noroeste    </t>
  </si>
  <si>
    <t>LT 407 Red Asociada a Altamira II, III y IV</t>
  </si>
  <si>
    <t>LT 406 Red Asociada a Tuxpan II, III y IV</t>
  </si>
  <si>
    <t xml:space="preserve">CH Manuel Moreno Torres (2a. Etapa)     </t>
  </si>
  <si>
    <t xml:space="preserve">CG Los Azufres II y Campo Geotérmico     </t>
  </si>
  <si>
    <t>SE 308 Noroeste</t>
  </si>
  <si>
    <t>SE 307 Noreste</t>
  </si>
  <si>
    <t>SE 306 Sureste</t>
  </si>
  <si>
    <t>SE 305 Centro-Oriente</t>
  </si>
  <si>
    <t>LT 304 Noroeste</t>
  </si>
  <si>
    <t>LT 303 Ixtapa - Pie de la Cuesta</t>
  </si>
  <si>
    <t>LT 302 Sureste</t>
  </si>
  <si>
    <t>LT 301 Centro</t>
  </si>
  <si>
    <t>SE 221 Occidental</t>
  </si>
  <si>
    <t>SE 220 Oriental-Centro</t>
  </si>
  <si>
    <t>SE 219 Sureste-Peninsular</t>
  </si>
  <si>
    <t>SE 218 Noroeste</t>
  </si>
  <si>
    <t>SE 212 y 213 SF6 Potencia y Distribución</t>
  </si>
  <si>
    <t>LT 216 y 217 Noroeste</t>
  </si>
  <si>
    <t>LT 214 y 215 Sureste-Peninsular</t>
  </si>
  <si>
    <t>LT 211 Cable Submarino</t>
  </si>
  <si>
    <t>CT Samalayuca II</t>
  </si>
  <si>
    <t>CC Rosarito III (Unidades 8 y 9)</t>
  </si>
  <si>
    <t>CD Puerto San Carlos II</t>
  </si>
  <si>
    <t>CC Monterrey II</t>
  </si>
  <si>
    <t>CCI Guerrero Negro II</t>
  </si>
  <si>
    <t>CC Chihuahua</t>
  </si>
  <si>
    <t>CG Cerro Prieto IV</t>
  </si>
  <si>
    <t>Cierres totales</t>
  </si>
  <si>
    <t>Total</t>
  </si>
  <si>
    <t>(9=7+8)</t>
  </si>
  <si>
    <t>(8=1-4-7)</t>
  </si>
  <si>
    <t>(7=5+6)</t>
  </si>
  <si>
    <t>(4=2+3)</t>
  </si>
  <si>
    <t>Contingente</t>
  </si>
  <si>
    <t>Suma</t>
  </si>
  <si>
    <t>Legal</t>
  </si>
  <si>
    <t xml:space="preserve">Real </t>
  </si>
  <si>
    <t>Pasivo</t>
  </si>
  <si>
    <t>Pasivo Directo</t>
  </si>
  <si>
    <t>Amortización ejercida</t>
  </si>
  <si>
    <t>Costo de cierre</t>
  </si>
  <si>
    <t>Nombre del Proyecto</t>
  </si>
  <si>
    <t xml:space="preserve">Comisión Federal de Electricidad </t>
  </si>
  <si>
    <t>En términos de  los artículos 107, fracción I , de la Ley Federal de Presupuesto y Responsabilidad Hacendaria y 205 de su Reglamento</t>
  </si>
  <si>
    <t>Costo total estimado</t>
  </si>
  <si>
    <t>Monto 
Contratado</t>
  </si>
  <si>
    <t>Comprometido al periodo</t>
  </si>
  <si>
    <t>Montos comprometidos por etapas</t>
  </si>
  <si>
    <t>PEF 2017</t>
  </si>
  <si>
    <t>PEF 2018</t>
  </si>
  <si>
    <t>Monto</t>
  </si>
  <si>
    <t>% Respecto PEF 2018</t>
  </si>
  <si>
    <t>Proyectos adjudicados y/o en construcción</t>
  </si>
  <si>
    <t>Proyectos en operación</t>
  </si>
  <si>
    <t>( 3=2/1 )</t>
  </si>
  <si>
    <t>( 5=7+8 )</t>
  </si>
  <si>
    <t>( 6=5/2 )</t>
  </si>
  <si>
    <t>( 8 )</t>
  </si>
  <si>
    <t>Inversión directa</t>
  </si>
  <si>
    <t>Chihuahua</t>
  </si>
  <si>
    <t>219 Sureste - Peninsular</t>
  </si>
  <si>
    <t>220 Oriental - Centro</t>
  </si>
  <si>
    <t xml:space="preserve">304 Noroeste </t>
  </si>
  <si>
    <t xml:space="preserve">Los Azufres II y Campo Geotérmico   </t>
  </si>
  <si>
    <t xml:space="preserve">Manuel Moreno Torres (2a Etapa)     </t>
  </si>
  <si>
    <t>406 Red Asociada a Tuxpan II, III y IV</t>
  </si>
  <si>
    <t xml:space="preserve">407 Red Asociada a Altamira II, III y IV    </t>
  </si>
  <si>
    <t xml:space="preserve">411 Sistema Nacional    </t>
  </si>
  <si>
    <t xml:space="preserve">Manuel Moreno Torres Red Asociada (2a. Etapa)    </t>
  </si>
  <si>
    <t xml:space="preserve">402 Oriental - Peninsular     </t>
  </si>
  <si>
    <t xml:space="preserve">El Sauz Conversión de TG a CC     </t>
  </si>
  <si>
    <t xml:space="preserve">502 Oriental - Norte    </t>
  </si>
  <si>
    <t xml:space="preserve">506 Saltillo - Cañada    </t>
  </si>
  <si>
    <t xml:space="preserve">Red Asociada de la Central Río Bravo III </t>
  </si>
  <si>
    <t xml:space="preserve">413 Noroeste - Occidental    </t>
  </si>
  <si>
    <t xml:space="preserve">504 Norte - Occidental     </t>
  </si>
  <si>
    <t xml:space="preserve">610 Transmisión Noroeste - Norte    </t>
  </si>
  <si>
    <t xml:space="preserve">612 SubTransmisión Norte - Noreste    </t>
  </si>
  <si>
    <t xml:space="preserve">613 SubTransmisión Occidental    </t>
  </si>
  <si>
    <t xml:space="preserve">614 SubTransmisión Oriental     </t>
  </si>
  <si>
    <t xml:space="preserve">615 SubTransmisión Peninsular  </t>
  </si>
  <si>
    <t xml:space="preserve">Red Asociada de Transmisión de la CCI Baja California Sur I     </t>
  </si>
  <si>
    <t xml:space="preserve">607 Sistema Bajío - Oriental      </t>
  </si>
  <si>
    <t>611 SubTransmisión Baja California-Noroeste</t>
  </si>
  <si>
    <t xml:space="preserve">Suministro de Vapor a las centrales de Cerro Prieto      </t>
  </si>
  <si>
    <t xml:space="preserve">Pacífico </t>
  </si>
  <si>
    <t xml:space="preserve">El Cajón      </t>
  </si>
  <si>
    <t xml:space="preserve">Líneas Centro </t>
  </si>
  <si>
    <t>Red de Transmisión Asociada a la CH El Cajón</t>
  </si>
  <si>
    <t xml:space="preserve">Red de Transmisión Asociada a Altamira V      </t>
  </si>
  <si>
    <t xml:space="preserve">Red de Transmisión Asociada a La Laguna II  </t>
  </si>
  <si>
    <t xml:space="preserve">Red de Transmisión Asociada a el Pacífico   </t>
  </si>
  <si>
    <t xml:space="preserve">707 Enlace Norte - Sur     </t>
  </si>
  <si>
    <t xml:space="preserve">Riviera Maya  </t>
  </si>
  <si>
    <t>PR</t>
  </si>
  <si>
    <t xml:space="preserve">Carbón II      </t>
  </si>
  <si>
    <t xml:space="preserve">Emilio Portes Gil    </t>
  </si>
  <si>
    <t xml:space="preserve">Gómez Palacio    </t>
  </si>
  <si>
    <t xml:space="preserve">Ixtaczoquitlán </t>
  </si>
  <si>
    <t xml:space="preserve">Gral. Manuel Alvarez Moreno (Manzanillo)    </t>
  </si>
  <si>
    <t xml:space="preserve">Tuxpango     </t>
  </si>
  <si>
    <t xml:space="preserve">708 Compensación Dinámicas Oriental -Norte   </t>
  </si>
  <si>
    <t>701 Occidente - Centro</t>
  </si>
  <si>
    <t>702 Sureste - Peninsular</t>
  </si>
  <si>
    <t>703 Noreste - Norte</t>
  </si>
  <si>
    <t>704 Baja California-Noroeste</t>
  </si>
  <si>
    <t>709 Sistemas Sur</t>
  </si>
  <si>
    <t>Conversión El Encino de TG a CC</t>
  </si>
  <si>
    <t xml:space="preserve">LT </t>
  </si>
  <si>
    <t xml:space="preserve">CT Carbón II Unidades 2 y 4      </t>
  </si>
  <si>
    <t>CT Presidente Adolfo López Mateos Unidades 3, 4, 5 y 6</t>
  </si>
  <si>
    <t>801 Altiplano</t>
  </si>
  <si>
    <t xml:space="preserve">803 NOINE </t>
  </si>
  <si>
    <t xml:space="preserve">914 División Centro Sur </t>
  </si>
  <si>
    <t xml:space="preserve">Baja California </t>
  </si>
  <si>
    <t>Red de Fibra Óptica Proyecto Sur</t>
  </si>
  <si>
    <t>Red de Fibra Óptica Proyecto  Centro</t>
  </si>
  <si>
    <t>Red de Fibra Óptica Proyecto  Norte</t>
  </si>
  <si>
    <t xml:space="preserve">1006 Central-Sur   </t>
  </si>
  <si>
    <t>CT Puerto Libertad  Unidad 4</t>
  </si>
  <si>
    <t>CT Valle de México Unidades 5, 6 y 7</t>
  </si>
  <si>
    <t>CCC Huinalá II</t>
  </si>
  <si>
    <t>1004  Compensación Dinámica Área Central</t>
  </si>
  <si>
    <t>1001 Red de Transmisión Baja - Nogales</t>
  </si>
  <si>
    <t xml:space="preserve">Red de Transmisión Asociada a la CH La Yesca   </t>
  </si>
  <si>
    <t xml:space="preserve">Agua Prieta II (con campo solar)  </t>
  </si>
  <si>
    <t>Red de Transmisión asociada a la CC Agua Prieta II</t>
  </si>
  <si>
    <t xml:space="preserve">CN Laguna Verde   </t>
  </si>
  <si>
    <t xml:space="preserve">1110 Compensación Capacitiva del Norte   </t>
  </si>
  <si>
    <t xml:space="preserve">1116 Transformación del Noreste </t>
  </si>
  <si>
    <t xml:space="preserve">1117 Transformación de Guaymas   </t>
  </si>
  <si>
    <t xml:space="preserve">1122 Golfo Norte </t>
  </si>
  <si>
    <t xml:space="preserve">1124 Bajío Centro   </t>
  </si>
  <si>
    <t xml:space="preserve">1125 Distribución   </t>
  </si>
  <si>
    <t xml:space="preserve">1111 Transmisión y Transformación del Central - Occidental   </t>
  </si>
  <si>
    <t>Suministro de 970 t/h a las Centrales de Cerro Prieto</t>
  </si>
  <si>
    <t>1206 Conversión a 400 kV de la LT Mazatlán II - La Higuera</t>
  </si>
  <si>
    <t>1213 Compensación de redes</t>
  </si>
  <si>
    <t xml:space="preserve">1205 Compensación Oriental-Peninsular </t>
  </si>
  <si>
    <t xml:space="preserve">1212 SUR-PENINSULAR    </t>
  </si>
  <si>
    <t xml:space="preserve">1204 Conversión a 400 kv del Área Peninsular   </t>
  </si>
  <si>
    <t xml:space="preserve">1203 Transmisión y Transformación Oriental - Sureste </t>
  </si>
  <si>
    <t xml:space="preserve">1202 Suministro De  Energía a la Zona Manzanillo   </t>
  </si>
  <si>
    <t xml:space="preserve">1211 Noreste-Central   </t>
  </si>
  <si>
    <t xml:space="preserve">1210 Norte-Noroeste     </t>
  </si>
  <si>
    <t xml:space="preserve">CCC Poza Rica </t>
  </si>
  <si>
    <t>Red de Trans Asoc al proy de temp abierta y Oax II,II,IV</t>
  </si>
  <si>
    <t xml:space="preserve">Red de Transmisión Asociada a Manzanillo I U-1 y 2   </t>
  </si>
  <si>
    <t xml:space="preserve">CC </t>
  </si>
  <si>
    <t xml:space="preserve">Red de Transmisión asociada a la CG Los Humeros II   </t>
  </si>
  <si>
    <t>Red de Transmisión asociada a la CI Guerrero Negro III</t>
  </si>
  <si>
    <t xml:space="preserve">Red de Transmisión asociada a la CCC Norte II   </t>
  </si>
  <si>
    <t xml:space="preserve">CT </t>
  </si>
  <si>
    <t xml:space="preserve">Baja California Sur IV  </t>
  </si>
  <si>
    <t xml:space="preserve">Baja California Sur III   </t>
  </si>
  <si>
    <t xml:space="preserve">1323 Distribución SUR    </t>
  </si>
  <si>
    <t xml:space="preserve">1320 Distribución NOROESTE  </t>
  </si>
  <si>
    <t xml:space="preserve">1404 Subestaciones del Oriente   </t>
  </si>
  <si>
    <t xml:space="preserve">1401 SEs y LTs de las Áreas Baja California y Noroeste   </t>
  </si>
  <si>
    <t xml:space="preserve">1402 Cambio de Tensión de la LT Culiacán - Los Mochis   </t>
  </si>
  <si>
    <t xml:space="preserve">1420 Distribución NORTE  </t>
  </si>
  <si>
    <t xml:space="preserve">CT Altamira Unidades 1 y 2   </t>
  </si>
  <si>
    <t xml:space="preserve">1521 Distribución SUR (1ra fase)     </t>
  </si>
  <si>
    <t xml:space="preserve">SE 1520 Distribución NORTE    </t>
  </si>
  <si>
    <t xml:space="preserve">CoGeneración Salamanca Fase I     </t>
  </si>
  <si>
    <t xml:space="preserve">Centro   </t>
  </si>
  <si>
    <t xml:space="preserve">1604 Transmisión Ayotla-Chalco </t>
  </si>
  <si>
    <t xml:space="preserve">CCI </t>
  </si>
  <si>
    <t>Red de Transmisión asociada a la CI Guerrero Negro IV</t>
  </si>
  <si>
    <t xml:space="preserve">1621 Distribución Norte-Sur (1a Fase)   </t>
  </si>
  <si>
    <t xml:space="preserve">1620 Distribución Valle de México   </t>
  </si>
  <si>
    <t xml:space="preserve">CT José López Portillo </t>
  </si>
  <si>
    <t xml:space="preserve">1721 Distribución NORTE   </t>
  </si>
  <si>
    <t xml:space="preserve">Red de Transmisión Asociada al CC Noreste   </t>
  </si>
  <si>
    <t xml:space="preserve">1720 Distribución Valle de México     </t>
  </si>
  <si>
    <t xml:space="preserve">Red de Transmisión Asociada al CC Norte III   </t>
  </si>
  <si>
    <t xml:space="preserve">Los Humeros III Fase A    </t>
  </si>
  <si>
    <t xml:space="preserve">1722 Distribución Sur   </t>
  </si>
  <si>
    <t xml:space="preserve">Chicoasén II    </t>
  </si>
  <si>
    <t xml:space="preserve">1703 Conversión a 400 kV de la Riviera Maya </t>
  </si>
  <si>
    <t xml:space="preserve">1702 Transmisión y Transformación Baja-Noine (1a Fase)  </t>
  </si>
  <si>
    <t xml:space="preserve">Empalme I </t>
  </si>
  <si>
    <t xml:space="preserve">Red de Transmisión Asociada al CC Empalme I    </t>
  </si>
  <si>
    <t xml:space="preserve">Valle de México II </t>
  </si>
  <si>
    <t xml:space="preserve">1805 Líneas de Transmisión Huasteca-Monterrey </t>
  </si>
  <si>
    <t xml:space="preserve">1801 Subestaciones Baja-Noroeste  </t>
  </si>
  <si>
    <t xml:space="preserve">1804 Subestaciones y Líneas Transmisión Oriental-Peninsular (1a Fase) </t>
  </si>
  <si>
    <t xml:space="preserve">1820 Divisiones de Distribución del Valle de México   </t>
  </si>
  <si>
    <t xml:space="preserve">1821 Divisiones de Distribución     </t>
  </si>
  <si>
    <t xml:space="preserve">CCC Tula Paquetes 1 y 2  </t>
  </si>
  <si>
    <t>CH Temascal Unidades 1 a 4</t>
  </si>
  <si>
    <t xml:space="preserve">Empalme II    </t>
  </si>
  <si>
    <t xml:space="preserve">Red de Transmisión Asociada al CC Empalme II   </t>
  </si>
  <si>
    <t xml:space="preserve">1921 Reducción de Pérdidas de Energía en Distribución  </t>
  </si>
  <si>
    <t xml:space="preserve">Red de transmisión asociada a la CG Los Azufres III Fase II    </t>
  </si>
  <si>
    <t xml:space="preserve">2001 Subestaciones y Líneas Baja California Sur - Noroeste   </t>
  </si>
  <si>
    <t>SLT 2020 Subestaciones, Líneas y Redes de Distribución</t>
  </si>
  <si>
    <t xml:space="preserve">2021 Reducción de Pérdidas de Energía en Distribución  (3A. Fase)  </t>
  </si>
  <si>
    <t xml:space="preserve">Inversión condicionada </t>
  </si>
  <si>
    <t>TRN</t>
  </si>
  <si>
    <t>Terminal de Carbón de la CT Pdte. Plutarco Elías Calles</t>
  </si>
  <si>
    <t>Altamira II</t>
  </si>
  <si>
    <t>Bajío</t>
  </si>
  <si>
    <t>Campeche</t>
  </si>
  <si>
    <t xml:space="preserve">Hermosillo </t>
  </si>
  <si>
    <t>Mérida III</t>
  </si>
  <si>
    <t xml:space="preserve">Monterrey III  </t>
  </si>
  <si>
    <t>Naco - Nogales</t>
  </si>
  <si>
    <t xml:space="preserve">Río Bravo II </t>
  </si>
  <si>
    <t xml:space="preserve">Mexicali </t>
  </si>
  <si>
    <t>Saltillo</t>
  </si>
  <si>
    <t>Tuxpan II</t>
  </si>
  <si>
    <t>Gasoducto Cd. Pemex - Valladolid</t>
  </si>
  <si>
    <t>Altamira III y IV</t>
  </si>
  <si>
    <t xml:space="preserve">Chihuahua III </t>
  </si>
  <si>
    <t>La Laguna II</t>
  </si>
  <si>
    <t>Río Bravo III</t>
  </si>
  <si>
    <t>Tuxpan III y IV</t>
  </si>
  <si>
    <t>Altamira V</t>
  </si>
  <si>
    <t>Tamazunchale</t>
  </si>
  <si>
    <t>Río Bravo IV</t>
  </si>
  <si>
    <t xml:space="preserve">Tuxpan V  </t>
  </si>
  <si>
    <t>Valladolid III</t>
  </si>
  <si>
    <t xml:space="preserve">Norte II  </t>
  </si>
  <si>
    <t>CE</t>
  </si>
  <si>
    <t xml:space="preserve">La Venta III  </t>
  </si>
  <si>
    <t xml:space="preserve">Oaxaca I  </t>
  </si>
  <si>
    <t xml:space="preserve">Oaxaca II, CE Oaxaca III y CE Oaxaca IV  </t>
  </si>
  <si>
    <t xml:space="preserve">Baja California III   </t>
  </si>
  <si>
    <t xml:space="preserve">Norte III (Juárez)   </t>
  </si>
  <si>
    <t xml:space="preserve">Sureste I   </t>
  </si>
  <si>
    <t>Noroeste</t>
  </si>
  <si>
    <t>Noreste</t>
  </si>
  <si>
    <t>Topolobampo III</t>
  </si>
  <si>
    <t>*  El tipo de cambio utilizado es de 18.3268 al cierre de marzo de 2018.</t>
  </si>
  <si>
    <t>4_/ Es la fecha del último pago de amortizaciones de un proyecto</t>
  </si>
  <si>
    <t>3_/La fecha de inicio de operación es la consignada en el Tomo VII del Presupuesto de Egresos de la Federación autorizado para el ejercicio fiscal 2018, corresponde al primer cierre parcial del proyecto.</t>
  </si>
  <si>
    <t>350    SLT    SLT 2121 Reducción de Pérdidas de Energía en Distribución</t>
  </si>
  <si>
    <t>Autorizados en 2016</t>
  </si>
  <si>
    <t>Red de Transmisión Asociada a la CI Santa Rosalía II</t>
  </si>
  <si>
    <t>Sureste II y III</t>
  </si>
  <si>
    <t>Red de transmisión asociada a la CH Las Cruces</t>
  </si>
  <si>
    <t>Las Cruces</t>
  </si>
  <si>
    <t>Cerritos Colorados Fase I</t>
  </si>
  <si>
    <t>Red de Transmisión Asociada al CC Lerdo (Norte IV)</t>
  </si>
  <si>
    <t>Red de Transmisión Asociada al CC San Luis Potosí</t>
  </si>
  <si>
    <t>San Luis Potosí</t>
  </si>
  <si>
    <t>Autorizados en 2015</t>
  </si>
  <si>
    <t>1921 Reducción de Pérdidas de Energía de Distribución</t>
  </si>
  <si>
    <t>1905 Transmisión Sureste-Peninsular</t>
  </si>
  <si>
    <t>1904 Transmisión y Transformación de Occidente</t>
  </si>
  <si>
    <t>1903 Subestaciones Norte-Noreste</t>
  </si>
  <si>
    <t xml:space="preserve">SE  </t>
  </si>
  <si>
    <t>Autorizados en 2014</t>
  </si>
  <si>
    <t>CH TEMASCAL UNIDADES 1 A 4</t>
  </si>
  <si>
    <t xml:space="preserve">RM    </t>
  </si>
  <si>
    <t xml:space="preserve">SLT    </t>
  </si>
  <si>
    <t>1820 Divisiones de Distribución del Valle de México</t>
  </si>
  <si>
    <t xml:space="preserve">SE    </t>
  </si>
  <si>
    <t xml:space="preserve">LT    </t>
  </si>
  <si>
    <t>Red de Transmisión Asociada al CC Topolobampo III</t>
  </si>
  <si>
    <t xml:space="preserve">LT   </t>
  </si>
  <si>
    <t xml:space="preserve">CC    </t>
  </si>
  <si>
    <t>Red de Transmisión Asociada al CC Empalme I</t>
  </si>
  <si>
    <t>Empalme I</t>
  </si>
  <si>
    <t>Autorizados en 2013</t>
  </si>
  <si>
    <t>Chicoasén II</t>
  </si>
  <si>
    <t>Autorizados en 2012</t>
  </si>
  <si>
    <t>Autorizados en 2011</t>
  </si>
  <si>
    <t>1520 DISTRIBUCION NORTE</t>
  </si>
  <si>
    <t>1521 DISTRIBUCIÓN SUR</t>
  </si>
  <si>
    <t>Autorizados en 2010</t>
  </si>
  <si>
    <t>CT Altamira Unidades 1 y 2</t>
  </si>
  <si>
    <t>Santa Rosalía II</t>
  </si>
  <si>
    <t>1404 Subestaciones del Oriente</t>
  </si>
  <si>
    <t>Autorizados en 2009</t>
  </si>
  <si>
    <t>1320 DISTRIBUCIÓN NOROESTE</t>
  </si>
  <si>
    <t>1321 DISTRIBUCIÓN NORESTE</t>
  </si>
  <si>
    <t>1322 DISTRIBUCIÓN CENTRO</t>
  </si>
  <si>
    <t>1323 DISTRIBUCIÓN SUR</t>
  </si>
  <si>
    <t>1302 Transmisión y Transformación Norte y Occidente</t>
  </si>
  <si>
    <t>Autorizados en 2008</t>
  </si>
  <si>
    <t>Red de transmisión asociada a la CI Guerrero Negro III</t>
  </si>
  <si>
    <t>1213 COMPENSACIÓN DE REDES</t>
  </si>
  <si>
    <t>Autorizados en 2007</t>
  </si>
  <si>
    <t>Autorizados en 2006</t>
  </si>
  <si>
    <t>Red de Fibra Óptica Proyecto Norte</t>
  </si>
  <si>
    <t>Red de Fibra Óptica Proyecto Centro</t>
  </si>
  <si>
    <t>La Yesca</t>
  </si>
  <si>
    <t>Autorizados en 2005</t>
  </si>
  <si>
    <t>Autorizados en 2004</t>
  </si>
  <si>
    <t>Autorizados en 2003</t>
  </si>
  <si>
    <t>704 Baja California -Noroeste</t>
  </si>
  <si>
    <t>Líneas Centro</t>
  </si>
  <si>
    <t>El Cajón</t>
  </si>
  <si>
    <t>Pacífico</t>
  </si>
  <si>
    <t>Autorizados en 2002</t>
  </si>
  <si>
    <t>607 Sistema Bajío - Oriental</t>
  </si>
  <si>
    <t>Autorizados en 2001</t>
  </si>
  <si>
    <t>506 Saltillo-Cañada</t>
  </si>
  <si>
    <t>502 Oriental - Norte</t>
  </si>
  <si>
    <t>Autorizados en 2000</t>
  </si>
  <si>
    <t>Manuel Moreno Torres Red Asociada (2a. Etapa)</t>
  </si>
  <si>
    <t>Autorizados en 1999</t>
  </si>
  <si>
    <t>Autorizados en 1998</t>
  </si>
  <si>
    <t>Autorizados en 1997</t>
  </si>
  <si>
    <t>Total Inversión Directa</t>
  </si>
  <si>
    <t>meses</t>
  </si>
  <si>
    <t>años</t>
  </si>
  <si>
    <t>Valor presente  neto  de  la evaluación financiera
(VPN)</t>
  </si>
  <si>
    <t>Valor presente neto de la evaluación económica
(VPN)</t>
  </si>
  <si>
    <t>Plazo del pago</t>
  </si>
  <si>
    <t>Entrega de obra</t>
  </si>
  <si>
    <t>Después de impuestos</t>
  </si>
  <si>
    <t>Antes de Impuestos</t>
  </si>
  <si>
    <t>No. PEF</t>
  </si>
  <si>
    <t>Enero -Marzo</t>
  </si>
  <si>
    <t>Total Inversión Condicionada</t>
  </si>
  <si>
    <t>Hermosillo</t>
  </si>
  <si>
    <t>Monterrey III</t>
  </si>
  <si>
    <t>Naco-Nogales</t>
  </si>
  <si>
    <t>Río Bravo II</t>
  </si>
  <si>
    <t>Mexicali</t>
  </si>
  <si>
    <t>Gasoducto Cd. Pemex-Valladolid</t>
  </si>
  <si>
    <t>Chihuahua III</t>
  </si>
  <si>
    <t>Tuxpan V</t>
  </si>
  <si>
    <t xml:space="preserve">Valladolid III   </t>
  </si>
  <si>
    <t>Norte II</t>
  </si>
  <si>
    <t>La Venta III</t>
  </si>
  <si>
    <t>Oaxaca I</t>
  </si>
  <si>
    <t>Oaxaca II y CE Oaxaca III y CE Oaxaca IV</t>
  </si>
  <si>
    <t>Baja California III</t>
  </si>
  <si>
    <t>Norte III (Juárez)</t>
  </si>
  <si>
    <t>Sureste I</t>
  </si>
  <si>
    <t>LT en Corriente Directa Ixtepec Potencia-Yautepec Potencia</t>
  </si>
  <si>
    <t>Sureste IV y V</t>
  </si>
  <si>
    <t>3_/ La fecha de inicio de operación es la consignada en el Tomo VII del Presupuesto de Egresos de la Federación autorizado para el ejercicio fiscal 2018, corresponde al primer cierre parcial del proyecto.</t>
  </si>
  <si>
    <t>Nota: La actualización a precios de 2003 se realiza utilizando un tipo de cambio de 10.20 pesos por dólar</t>
  </si>
  <si>
    <t>Informes sobre la Situación Económica,
las Finanzas Públicas y la Deuda Pública</t>
  </si>
  <si>
    <t>Primer Trimestre de 2018</t>
  </si>
  <si>
    <t>IV. PROYECTOS DE INFRAESTRUCTURA PRODUCTIVA DE LARGO PLAZO (PIDIREGAS)</t>
  </si>
  <si>
    <t>(Millones de pesos a precios de 2018)</t>
  </si>
  <si>
    <r>
      <t xml:space="preserve">Costo Total Autorizado </t>
    </r>
    <r>
      <rPr>
        <vertAlign val="superscript"/>
        <sz val="9"/>
        <color indexed="8"/>
        <rFont val="Soberana Sans"/>
        <family val="3"/>
      </rPr>
      <t>2_/</t>
    </r>
  </si>
  <si>
    <r>
      <t xml:space="preserve">Acumulado 2017 </t>
    </r>
    <r>
      <rPr>
        <vertAlign val="superscript"/>
        <sz val="9"/>
        <color indexed="8"/>
        <rFont val="Soberana Sans"/>
        <family val="3"/>
      </rPr>
      <t>2_/</t>
    </r>
  </si>
  <si>
    <r>
      <t xml:space="preserve">Estimada </t>
    </r>
    <r>
      <rPr>
        <vertAlign val="superscript"/>
        <sz val="9"/>
        <color indexed="8"/>
        <rFont val="Soberana Sans"/>
        <family val="3"/>
      </rPr>
      <t>2_/</t>
    </r>
  </si>
  <si>
    <r>
      <t xml:space="preserve">Realizada </t>
    </r>
    <r>
      <rPr>
        <vertAlign val="superscript"/>
        <sz val="9"/>
        <rFont val="Soberana Sans"/>
        <family val="3"/>
      </rPr>
      <t>3_/</t>
    </r>
  </si>
  <si>
    <t>2_/ El tipo de cambio utilizado fue de 18.3268 pesos por dólar correspondiente al cierre de marzo de 2018.</t>
  </si>
  <si>
    <r>
      <t xml:space="preserve">AVANCE FINANCIERO Y FÍSICO DE PROYECTOS DE INFRAESTRUCTURA PRODUCTIVA DE LARGO PLAZO EN CONSTRUCCIÓN  </t>
    </r>
    <r>
      <rPr>
        <b/>
        <vertAlign val="superscript"/>
        <sz val="11"/>
        <rFont val="Soberana Sans"/>
        <family val="3"/>
      </rPr>
      <t xml:space="preserve">p_/  </t>
    </r>
  </si>
  <si>
    <t>(Millones de pesos a precios de 2018)  *</t>
  </si>
  <si>
    <r>
      <t xml:space="preserve">EN OPERACIÓN   </t>
    </r>
    <r>
      <rPr>
        <b/>
        <vertAlign val="superscript"/>
        <sz val="11"/>
        <rFont val="Soberana Sans"/>
        <family val="3"/>
      </rPr>
      <t>1_/</t>
    </r>
  </si>
  <si>
    <r>
      <t xml:space="preserve">FLUJO NETO DE PROYECTOS DE INFRAESTRUCTURA PRODUCTIVA DE LARGO PLAZO DE INVERSIÓN DIRECTA EN OPERACIÓN </t>
    </r>
    <r>
      <rPr>
        <b/>
        <vertAlign val="superscript"/>
        <sz val="11"/>
        <rFont val="Soberana Sans"/>
        <family val="3"/>
      </rPr>
      <t xml:space="preserve"> P_/</t>
    </r>
  </si>
  <si>
    <r>
      <t xml:space="preserve">FLUJO NETO DE PROYECTOS DE INFRAESTRUCTURA PRODUCTIVA DE LARGO PLAZO DE INVERSION CONDICIONADA EN OPERACIÓN </t>
    </r>
    <r>
      <rPr>
        <b/>
        <vertAlign val="superscript"/>
        <sz val="11"/>
        <rFont val="Soberana Sans"/>
        <family val="3"/>
      </rPr>
      <t>P_/</t>
    </r>
  </si>
  <si>
    <r>
      <t xml:space="preserve">COMPROMISOS DE PROYECTOS DE INFRAESTRUCTURA PRODUCTIVA DE LARGO PLAZO DE INVERSIÓN DIRECTA EN OPERACIÓN   </t>
    </r>
    <r>
      <rPr>
        <b/>
        <vertAlign val="superscript"/>
        <sz val="11"/>
        <rFont val="Soberana Sans"/>
        <family val="3"/>
      </rPr>
      <t xml:space="preserve">p_/ </t>
    </r>
  </si>
  <si>
    <r>
      <t xml:space="preserve">COMPROMISOS DE PROYECTOS DE INVERSION FINANCIADA DIRECTA Y CONDICIONADA RESPECTO A SU COSTO TOTAL ADJUDICADOS, EN CONSTRUCCIÓN Y OPERACIÓN  </t>
    </r>
    <r>
      <rPr>
        <b/>
        <vertAlign val="superscript"/>
        <sz val="11"/>
        <rFont val="Soberana Sans"/>
        <family val="3"/>
      </rPr>
      <t>p_/</t>
    </r>
  </si>
  <si>
    <t>p_/ Cifras preliminares. Las sumas de los parciales pueden no coincidir con los totales debido al redondeo.</t>
  </si>
  <si>
    <t>1_/ Proyectos financiados en pesos y dólares de Estados Unidos de América.</t>
  </si>
  <si>
    <r>
      <t xml:space="preserve">Inicio de operaciones </t>
    </r>
    <r>
      <rPr>
        <vertAlign val="superscript"/>
        <sz val="9"/>
        <rFont val="Soberana Sans"/>
        <family val="3"/>
      </rPr>
      <t>3_/</t>
    </r>
  </si>
  <si>
    <r>
      <t xml:space="preserve">Término de obligaciones </t>
    </r>
    <r>
      <rPr>
        <vertAlign val="superscript"/>
        <sz val="9"/>
        <rFont val="Soberana Sans"/>
        <family val="3"/>
      </rPr>
      <t>4_/</t>
    </r>
    <r>
      <rPr>
        <sz val="9"/>
        <rFont val="Soberana Sans"/>
        <family val="3"/>
      </rPr>
      <t xml:space="preserve"> </t>
    </r>
  </si>
  <si>
    <r>
      <t>Autorizados en 1997</t>
    </r>
    <r>
      <rPr>
        <b/>
        <vertAlign val="superscript"/>
        <sz val="9"/>
        <rFont val="Soberana Sans"/>
        <family val="3"/>
      </rPr>
      <t xml:space="preserve"> </t>
    </r>
  </si>
  <si>
    <r>
      <t xml:space="preserve">(Millones de pesos a precios de 2018)  </t>
    </r>
    <r>
      <rPr>
        <b/>
        <vertAlign val="superscript"/>
        <sz val="11"/>
        <rFont val="Soberana Sans"/>
        <family val="3"/>
      </rPr>
      <t>1_/</t>
    </r>
  </si>
  <si>
    <r>
      <t xml:space="preserve">Nombre del Proyecto </t>
    </r>
    <r>
      <rPr>
        <vertAlign val="superscript"/>
        <sz val="9"/>
        <rFont val="Soberana Sans"/>
        <family val="3"/>
      </rPr>
      <t>2_/</t>
    </r>
  </si>
  <si>
    <t>1_/ El tipo de cambio utilizado para la presentación de la información en pesos es de 18.3268  el cual corresponde al cierre del 1er Trimestre del 2018.</t>
  </si>
  <si>
    <r>
      <t xml:space="preserve"> SE  SE 1521 DISTRIBUCIÓN SUR</t>
    </r>
    <r>
      <rPr>
        <vertAlign val="superscript"/>
        <sz val="9"/>
        <rFont val="Soberana Sans"/>
        <family val="3"/>
      </rPr>
      <t xml:space="preserve"> 1_/</t>
    </r>
  </si>
  <si>
    <r>
      <t xml:space="preserve"> SE  1620 Distribución Valle de México </t>
    </r>
    <r>
      <rPr>
        <vertAlign val="superscript"/>
        <sz val="9"/>
        <rFont val="Soberana Sans"/>
        <family val="3"/>
      </rPr>
      <t>1_/</t>
    </r>
  </si>
  <si>
    <r>
      <t xml:space="preserve"> SLT  1720 Distribución Valle de México </t>
    </r>
    <r>
      <rPr>
        <vertAlign val="superscript"/>
        <sz val="9"/>
        <rFont val="Soberana Sans"/>
        <family val="3"/>
      </rPr>
      <t>1_/</t>
    </r>
  </si>
  <si>
    <r>
      <t xml:space="preserve"> LT  Red de Transmisión Asociada al CC Empalme I </t>
    </r>
    <r>
      <rPr>
        <vertAlign val="superscript"/>
        <sz val="9"/>
        <rFont val="Soberana Sans"/>
        <family val="3"/>
      </rPr>
      <t xml:space="preserve">  1_/</t>
    </r>
  </si>
  <si>
    <r>
      <t xml:space="preserve"> LT  Red de Transmisión Asociada al CC Empalme II   </t>
    </r>
    <r>
      <rPr>
        <vertAlign val="superscript"/>
        <sz val="9"/>
        <rFont val="Soberana Sans"/>
        <family val="3"/>
      </rPr>
      <t>1_/</t>
    </r>
  </si>
  <si>
    <r>
      <t xml:space="preserve"> SLT  SLT 2121 Reducción de Pérdidas de Energía en Distribución   </t>
    </r>
    <r>
      <rPr>
        <vertAlign val="superscript"/>
        <sz val="9"/>
        <rFont val="Soberana Sans"/>
        <family val="3"/>
      </rPr>
      <t>1_/</t>
    </r>
  </si>
  <si>
    <t>3_/ Los tipos de cambio promedio de fecha de liquidación utilizados fueron 19.0025 (enero), 18.6282 (febrero) y 18.6839 (marzo) pesos por dólar, publicados por el Banco de México (Banxico).</t>
  </si>
  <si>
    <t>2_/ El año de autorización corresponde al ejercicio fiscal en que el proyecto se incluyó por primera vez en el Presupuesto de Egresos de la Federación en la modalidad de Pidiregas.</t>
  </si>
  <si>
    <r>
      <t xml:space="preserve">VALOR PRESENTE NETO POR PROYECTO DE INVERSIÓN FINANCIADA CONDICIONADA </t>
    </r>
    <r>
      <rPr>
        <b/>
        <vertAlign val="superscript"/>
        <sz val="11"/>
        <rFont val="Soberana Sans"/>
        <family val="3"/>
      </rPr>
      <t>p_/</t>
    </r>
  </si>
  <si>
    <r>
      <t xml:space="preserve">VALOR PRESENTE NETO POR PROYECTO DE INVERSIÓN FINANCIADA DIRECTA </t>
    </r>
    <r>
      <rPr>
        <b/>
        <vertAlign val="superscript"/>
        <sz val="11"/>
        <rFont val="Soberana Sans"/>
        <family val="3"/>
      </rPr>
      <t>p_/</t>
    </r>
  </si>
  <si>
    <t>500&lt; = La variación es menor a 500 por ciento.</t>
  </si>
  <si>
    <t>&lt;-500 = La variación es menor a -500 por ciento.</t>
  </si>
  <si>
    <t>1_/ Se consideran los proyectos que tienen previstos recursos para el presente ejercicio en el PEF 2018, así como aquellos proyectos que aunque no tienen monto estimado en el PEF 2018 continúan en etapa de cierre y otras etapas, por lo que se les debe dar seguimiento.</t>
  </si>
  <si>
    <t>N.A.: No Aplica.</t>
  </si>
  <si>
    <t>1_/ El tipo de cambio utilizado es de 18.3268 correspondiente al cierre de marzo de 2018.</t>
  </si>
  <si>
    <r>
      <t xml:space="preserve">Monterrey II     </t>
    </r>
    <r>
      <rPr>
        <vertAlign val="superscript"/>
        <sz val="9"/>
        <rFont val="Soberana Sans"/>
        <family val="3"/>
      </rPr>
      <t>1_/</t>
    </r>
  </si>
  <si>
    <r>
      <t xml:space="preserve">Puerto San Carlos II     </t>
    </r>
    <r>
      <rPr>
        <vertAlign val="superscript"/>
        <sz val="9"/>
        <rFont val="Soberana Sans"/>
        <family val="3"/>
      </rPr>
      <t>1_/</t>
    </r>
  </si>
  <si>
    <r>
      <t xml:space="preserve">214 y 215 Sureste-Peninsular    </t>
    </r>
    <r>
      <rPr>
        <vertAlign val="superscript"/>
        <sz val="9"/>
        <rFont val="Soberana Sans"/>
        <family val="3"/>
      </rPr>
      <t xml:space="preserve"> 1_/</t>
    </r>
  </si>
  <si>
    <r>
      <t xml:space="preserve">706 Sistemas Norte     </t>
    </r>
    <r>
      <rPr>
        <vertAlign val="superscript"/>
        <sz val="9"/>
        <rFont val="Soberana Sans"/>
        <family val="3"/>
      </rPr>
      <t xml:space="preserve">1_/ </t>
    </r>
    <r>
      <rPr>
        <sz val="9"/>
        <rFont val="Soberana Sans"/>
        <family val="3"/>
      </rPr>
      <t xml:space="preserve"> </t>
    </r>
  </si>
  <si>
    <r>
      <t xml:space="preserve">La Yesca     </t>
    </r>
    <r>
      <rPr>
        <vertAlign val="superscript"/>
        <sz val="9"/>
        <rFont val="Soberana Sans"/>
        <family val="3"/>
      </rPr>
      <t>1_/</t>
    </r>
  </si>
  <si>
    <r>
      <t xml:space="preserve">1119 Transmisión y Transformación del Sureste    </t>
    </r>
    <r>
      <rPr>
        <vertAlign val="superscript"/>
        <sz val="9"/>
        <rFont val="Soberana Sans"/>
        <family val="3"/>
      </rPr>
      <t xml:space="preserve"> 1_/</t>
    </r>
  </si>
  <si>
    <r>
      <t xml:space="preserve">1201 Transmisión y Transformación de Baja California  </t>
    </r>
    <r>
      <rPr>
        <vertAlign val="superscript"/>
        <sz val="9"/>
        <rFont val="Soberana Sans"/>
        <family val="3"/>
      </rPr>
      <t>1_/</t>
    </r>
  </si>
  <si>
    <r>
      <t xml:space="preserve">CC Repotenciación CT Manzanillo I U-1 y 2  </t>
    </r>
    <r>
      <rPr>
        <vertAlign val="superscript"/>
        <sz val="9"/>
        <rFont val="Soberana Sans"/>
        <family val="3"/>
      </rPr>
      <t xml:space="preserve">1_/   </t>
    </r>
  </si>
  <si>
    <r>
      <t xml:space="preserve">1304 Transmisión y Transformación  del Oriental    </t>
    </r>
    <r>
      <rPr>
        <vertAlign val="superscript"/>
        <sz val="9"/>
        <rFont val="Soberana Sans"/>
        <family val="3"/>
      </rPr>
      <t xml:space="preserve"> 1_/</t>
    </r>
  </si>
  <si>
    <r>
      <t xml:space="preserve">1302 Transformación del Noreste    </t>
    </r>
    <r>
      <rPr>
        <vertAlign val="superscript"/>
        <sz val="9"/>
        <rFont val="Soberana Sans"/>
        <family val="3"/>
      </rPr>
      <t xml:space="preserve"> 1_/  </t>
    </r>
  </si>
  <si>
    <r>
      <t xml:space="preserve">1313 Red de Transmisión Asociada al CC Baja California III  </t>
    </r>
    <r>
      <rPr>
        <vertAlign val="superscript"/>
        <sz val="9"/>
        <rFont val="Soberana Sans"/>
        <family val="3"/>
      </rPr>
      <t xml:space="preserve"> 1_/</t>
    </r>
  </si>
  <si>
    <r>
      <t xml:space="preserve">1322 Distribución CENTRO   </t>
    </r>
    <r>
      <rPr>
        <vertAlign val="superscript"/>
        <sz val="9"/>
        <rFont val="Soberana Sans"/>
        <family val="3"/>
      </rPr>
      <t xml:space="preserve"> 1_/</t>
    </r>
  </si>
  <si>
    <r>
      <t xml:space="preserve">1321 Distribución NORESTE    </t>
    </r>
    <r>
      <rPr>
        <vertAlign val="superscript"/>
        <sz val="9"/>
        <rFont val="Soberana Sans"/>
        <family val="3"/>
      </rPr>
      <t xml:space="preserve"> 1_/</t>
    </r>
  </si>
  <si>
    <r>
      <t xml:space="preserve">1421 Distribución SUR (3a fase)    </t>
    </r>
    <r>
      <rPr>
        <vertAlign val="superscript"/>
        <sz val="9"/>
        <rFont val="Soberana Sans"/>
        <family val="3"/>
      </rPr>
      <t xml:space="preserve"> 1_/</t>
    </r>
  </si>
  <si>
    <r>
      <t xml:space="preserve">1701 Subestación Chimalpa Dos     </t>
    </r>
    <r>
      <rPr>
        <vertAlign val="superscript"/>
        <sz val="9"/>
        <rFont val="Soberana Sans"/>
        <family val="3"/>
      </rPr>
      <t>1_/</t>
    </r>
  </si>
  <si>
    <r>
      <t xml:space="preserve">1803 Subestaciones del Oriental (2a Fase)    </t>
    </r>
    <r>
      <rPr>
        <vertAlign val="superscript"/>
        <sz val="9"/>
        <rFont val="Soberana Sans"/>
        <family val="3"/>
      </rPr>
      <t xml:space="preserve"> 1_/</t>
    </r>
  </si>
  <si>
    <r>
      <t xml:space="preserve">1802 Subestaciones y Líneas de Transmisión del Norte  </t>
    </r>
    <r>
      <rPr>
        <vertAlign val="superscript"/>
        <sz val="9"/>
        <rFont val="Soberana Sans"/>
        <family val="3"/>
      </rPr>
      <t>1_/</t>
    </r>
  </si>
  <si>
    <r>
      <t xml:space="preserve">1901 Subestaciones de Baja California     </t>
    </r>
    <r>
      <rPr>
        <vertAlign val="superscript"/>
        <sz val="9"/>
        <rFont val="Soberana Sans"/>
        <family val="3"/>
      </rPr>
      <t>1_/</t>
    </r>
  </si>
  <si>
    <r>
      <t xml:space="preserve">1902 Subestaciones y Compensación del Noroeste    </t>
    </r>
    <r>
      <rPr>
        <vertAlign val="superscript"/>
        <sz val="9"/>
        <rFont val="Soberana Sans"/>
        <family val="3"/>
      </rPr>
      <t xml:space="preserve">  1_/</t>
    </r>
  </si>
  <si>
    <r>
      <t xml:space="preserve">1904 Transmisión y Transformación de Occidente     </t>
    </r>
    <r>
      <rPr>
        <vertAlign val="superscript"/>
        <sz val="9"/>
        <rFont val="Soberana Sans"/>
        <family val="3"/>
      </rPr>
      <t>1_/</t>
    </r>
  </si>
  <si>
    <r>
      <t xml:space="preserve">1905 Transmisión Sureste - Peninsular  </t>
    </r>
    <r>
      <rPr>
        <vertAlign val="superscript"/>
        <sz val="9"/>
        <rFont val="Soberana Sans"/>
        <family val="3"/>
      </rPr>
      <t>1_/</t>
    </r>
  </si>
  <si>
    <r>
      <t xml:space="preserve">(Millones de pesos a precios de 2018) </t>
    </r>
    <r>
      <rPr>
        <b/>
        <vertAlign val="superscript"/>
        <sz val="11"/>
        <rFont val="Soberana Sans"/>
        <family val="3"/>
      </rPr>
      <t>1_/</t>
    </r>
  </si>
  <si>
    <t>1_/ El tipo de cambio utilizado para la presentación de la información en pesos es de 18.3268  el cual corresponde al cierre de marzo del 2018.</t>
  </si>
  <si>
    <t>En términos de los artículos  107, fracción I , de la Ley Federal de Presupuesto y Responsabilidad Hacendaria y 205 de su Reglamento</t>
  </si>
  <si>
    <t>Con base en los artículos 107, fracción I, inciso d), de la Ley Federal de Presupuesto y Responsabilidad Hacendaria y 205 de su Reglamento</t>
  </si>
  <si>
    <t>SLT 1201 Transmisión y Transformación de Baja California</t>
  </si>
  <si>
    <t>SE 1701 Subestación Chimalpa II</t>
  </si>
  <si>
    <t>SLT 1802 Subestaciones y Líneas del Norte</t>
  </si>
  <si>
    <t>SLT 1722 Distribución Sur</t>
  </si>
  <si>
    <t>SLT 1920 Subestaciones y Líneas de Distribución</t>
  </si>
  <si>
    <t xml:space="preserve">1704 Interconexión Sist. Aislados Guerrero Negro Sta Rosalía   </t>
  </si>
  <si>
    <t>4_/ Es la fecha del último pago de amortizaciones de un proyecto.</t>
  </si>
  <si>
    <t>Hasta 2017</t>
  </si>
  <si>
    <t>En 2018</t>
  </si>
</sst>
</file>

<file path=xl/styles.xml><?xml version="1.0" encoding="utf-8"?>
<styleSheet xmlns="http://schemas.openxmlformats.org/spreadsheetml/2006/main" xmlns:mc="http://schemas.openxmlformats.org/markup-compatibility/2006" xmlns:x14ac="http://schemas.microsoft.com/office/spreadsheetml/2009/9/ac" mc:Ignorable="x14ac">
  <numFmts count="20">
    <numFmt numFmtId="43" formatCode="_-* #,##0.00_-;\-* #,##0.00_-;_-* &quot;-&quot;??_-;_-@_-"/>
    <numFmt numFmtId="164" formatCode="#,##0.0_);[Red]\(#,##0.0\)"/>
    <numFmt numFmtId="165" formatCode="_-* #,##0.0_-;\-* #,##0.0_-;_-* &quot;-&quot;??_-;_-@_-"/>
    <numFmt numFmtId="166" formatCode="#,##0.000;[Red]#,##0.000"/>
    <numFmt numFmtId="167" formatCode="#,##0.00;[Red]#,##0.00"/>
    <numFmt numFmtId="168" formatCode="#,##0.0000000_);[Red]\(#,##0.0000000\)"/>
    <numFmt numFmtId="169" formatCode="#,##0.0"/>
    <numFmt numFmtId="170" formatCode="_(* #,##0.0_);_(* \(#,##0.0\);_(* &quot;-&quot;?_);_(@_)"/>
    <numFmt numFmtId="171" formatCode="[$-80A]hh:mm:ss\ AM/PM"/>
    <numFmt numFmtId="172" formatCode="_(* #,##0.00_);_(* \(#,##0.00\);_(* &quot;-&quot;??_);_(@_)"/>
    <numFmt numFmtId="173" formatCode="General_)"/>
    <numFmt numFmtId="174" formatCode="#,##0.0;[Red]\-#,##0.0"/>
    <numFmt numFmtId="175" formatCode="0.0"/>
    <numFmt numFmtId="176" formatCode="#,##0.0_ ;[Red]\-#,##0.0\ "/>
    <numFmt numFmtId="177" formatCode="_(* #,##0.0_);_(* \(#,##0.0\);_(* &quot;-&quot;??_);_(@_)"/>
    <numFmt numFmtId="178" formatCode="_-* #,##0.0_-;\-* #,##0.0_-;_-* &quot;-&quot;?_-;_-@_-"/>
    <numFmt numFmtId="179" formatCode="#,##0.0_);\(#,##0.0\)"/>
    <numFmt numFmtId="180" formatCode="0.0000"/>
    <numFmt numFmtId="181" formatCode="#,##0.0_ ;\-#,##0.0\ "/>
    <numFmt numFmtId="182" formatCode="0.000"/>
  </numFmts>
  <fonts count="42" x14ac:knownFonts="1">
    <font>
      <sz val="11"/>
      <color theme="1"/>
      <name val="Calibri"/>
      <family val="2"/>
      <scheme val="minor"/>
    </font>
    <font>
      <sz val="10"/>
      <name val="Arial"/>
      <family val="2"/>
    </font>
    <font>
      <sz val="9"/>
      <name val="Arial"/>
      <family val="2"/>
    </font>
    <font>
      <b/>
      <sz val="10"/>
      <name val="Arial"/>
      <family val="2"/>
    </font>
    <font>
      <sz val="8"/>
      <name val="Arial"/>
      <family val="2"/>
    </font>
    <font>
      <sz val="7"/>
      <name val="Arial"/>
      <family val="2"/>
    </font>
    <font>
      <sz val="18"/>
      <name val="Arial"/>
      <family val="2"/>
    </font>
    <font>
      <sz val="11"/>
      <color theme="1"/>
      <name val="Calibri"/>
      <family val="2"/>
      <scheme val="minor"/>
    </font>
    <font>
      <sz val="8"/>
      <color theme="1"/>
      <name val="Arial"/>
      <family val="2"/>
    </font>
    <font>
      <b/>
      <sz val="10"/>
      <color theme="0"/>
      <name val="Arial"/>
      <family val="2"/>
    </font>
    <font>
      <sz val="6"/>
      <name val="Arial"/>
      <family val="2"/>
    </font>
    <font>
      <b/>
      <sz val="11"/>
      <name val="Arial"/>
      <family val="2"/>
    </font>
    <font>
      <sz val="11"/>
      <name val="Arial"/>
      <family val="2"/>
    </font>
    <font>
      <sz val="10"/>
      <name val="Arial"/>
    </font>
    <font>
      <sz val="11"/>
      <name val="Calibri"/>
      <family val="2"/>
    </font>
    <font>
      <sz val="11"/>
      <color rgb="FF000000"/>
      <name val="Calibri"/>
      <family val="2"/>
    </font>
    <font>
      <sz val="9"/>
      <color indexed="9"/>
      <name val="Arial"/>
      <family val="2"/>
    </font>
    <font>
      <sz val="12"/>
      <color indexed="22"/>
      <name val="Arial"/>
      <family val="2"/>
    </font>
    <font>
      <sz val="12"/>
      <name val="Arial"/>
      <family val="2"/>
    </font>
    <font>
      <sz val="11"/>
      <color theme="0" tint="-0.34998626667073579"/>
      <name val="Arial"/>
      <family val="2"/>
    </font>
    <font>
      <b/>
      <sz val="14"/>
      <name val="Soberana Titular"/>
      <family val="3"/>
    </font>
    <font>
      <b/>
      <sz val="12"/>
      <color indexed="23"/>
      <name val="Soberana Titular"/>
      <family val="3"/>
    </font>
    <font>
      <b/>
      <sz val="14"/>
      <color theme="1"/>
      <name val="Soberana Titular"/>
      <family val="3"/>
    </font>
    <font>
      <sz val="9"/>
      <color indexed="8"/>
      <name val="Soberana Sans"/>
      <family val="3"/>
    </font>
    <font>
      <sz val="9"/>
      <name val="Soberana Sans"/>
      <family val="3"/>
    </font>
    <font>
      <vertAlign val="superscript"/>
      <sz val="9"/>
      <color indexed="8"/>
      <name val="Soberana Sans"/>
      <family val="3"/>
    </font>
    <font>
      <vertAlign val="superscript"/>
      <sz val="9"/>
      <name val="Soberana Sans"/>
      <family val="3"/>
    </font>
    <font>
      <sz val="9"/>
      <color theme="0"/>
      <name val="Soberana Sans"/>
      <family val="3"/>
    </font>
    <font>
      <b/>
      <sz val="9"/>
      <name val="Soberana Sans"/>
      <family val="3"/>
    </font>
    <font>
      <sz val="9"/>
      <color theme="1"/>
      <name val="Soberana Sans"/>
      <family val="3"/>
    </font>
    <font>
      <b/>
      <sz val="10"/>
      <name val="Soberana Sans"/>
      <family val="3"/>
    </font>
    <font>
      <b/>
      <sz val="11"/>
      <name val="Soberana Sans"/>
      <family val="3"/>
    </font>
    <font>
      <b/>
      <vertAlign val="superscript"/>
      <sz val="11"/>
      <name val="Soberana Sans"/>
      <family val="3"/>
    </font>
    <font>
      <b/>
      <sz val="13"/>
      <name val="Soberana Sans"/>
      <family val="3"/>
    </font>
    <font>
      <b/>
      <sz val="12"/>
      <name val="Soberana Sans"/>
      <family val="3"/>
    </font>
    <font>
      <b/>
      <sz val="11"/>
      <color theme="1"/>
      <name val="Soberana Sans"/>
      <family val="3"/>
    </font>
    <font>
      <b/>
      <sz val="12"/>
      <color theme="1"/>
      <name val="Soberana Sans"/>
      <family val="3"/>
    </font>
    <font>
      <b/>
      <vertAlign val="superscript"/>
      <sz val="9"/>
      <name val="Soberana Sans"/>
      <family val="3"/>
    </font>
    <font>
      <b/>
      <sz val="9"/>
      <color theme="0"/>
      <name val="Soberana Sans"/>
      <family val="3"/>
    </font>
    <font>
      <b/>
      <sz val="9"/>
      <color theme="0" tint="-4.9989318521683403E-2"/>
      <name val="Soberana Sans"/>
      <family val="3"/>
    </font>
    <font>
      <b/>
      <sz val="9"/>
      <color indexed="8"/>
      <name val="Soberana Sans"/>
      <family val="3"/>
    </font>
    <font>
      <sz val="9"/>
      <color indexed="9"/>
      <name val="Soberana Sans"/>
      <family val="3"/>
    </font>
  </fonts>
  <fills count="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6" tint="0.59999389629810485"/>
        <bgColor indexed="64"/>
      </patternFill>
    </fill>
    <fill>
      <patternFill patternType="solid">
        <fgColor theme="6" tint="0.59996337778862885"/>
        <bgColor indexed="64"/>
      </patternFill>
    </fill>
  </fills>
  <borders count="5">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
      <left/>
      <right/>
      <top style="thin">
        <color indexed="64"/>
      </top>
      <bottom/>
      <diagonal/>
    </border>
  </borders>
  <cellStyleXfs count="25">
    <xf numFmtId="0" fontId="0" fillId="0" borderId="0"/>
    <xf numFmtId="0" fontId="6" fillId="0" borderId="0"/>
    <xf numFmtId="171" fontId="1" fillId="0" borderId="0"/>
    <xf numFmtId="171" fontId="1" fillId="0" borderId="0"/>
    <xf numFmtId="0" fontId="1" fillId="0" borderId="0"/>
    <xf numFmtId="43" fontId="7" fillId="0" borderId="0" applyFont="0" applyFill="0" applyBorder="0" applyAlignment="0" applyProtection="0"/>
    <xf numFmtId="165"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0" fontId="1" fillId="0" borderId="0"/>
    <xf numFmtId="0" fontId="7" fillId="0" borderId="0"/>
    <xf numFmtId="0" fontId="1" fillId="0" borderId="0"/>
    <xf numFmtId="0" fontId="1" fillId="0" borderId="0"/>
    <xf numFmtId="0" fontId="1" fillId="0" borderId="0"/>
    <xf numFmtId="173" fontId="1" fillId="0" borderId="0"/>
    <xf numFmtId="9" fontId="1" fillId="0" borderId="0" applyFont="0" applyFill="0" applyBorder="0" applyAlignment="0" applyProtection="0"/>
    <xf numFmtId="9" fontId="1" fillId="0" borderId="0" applyFont="0" applyFill="0" applyBorder="0" applyAlignment="0" applyProtection="0"/>
    <xf numFmtId="9" fontId="7" fillId="0" borderId="0" applyFont="0" applyFill="0" applyBorder="0" applyAlignment="0" applyProtection="0"/>
    <xf numFmtId="173" fontId="1" fillId="0" borderId="0"/>
    <xf numFmtId="0" fontId="13" fillId="0" borderId="0"/>
    <xf numFmtId="175" fontId="1" fillId="0" borderId="0"/>
    <xf numFmtId="43" fontId="7" fillId="0" borderId="0" applyFont="0" applyFill="0" applyBorder="0" applyAlignment="0" applyProtection="0"/>
    <xf numFmtId="43" fontId="1" fillId="0" borderId="0" applyFont="0" applyFill="0" applyBorder="0" applyAlignment="0" applyProtection="0"/>
    <xf numFmtId="0" fontId="7" fillId="0" borderId="0"/>
  </cellStyleXfs>
  <cellXfs count="396">
    <xf numFmtId="0" fontId="0" fillId="0" borderId="0" xfId="0"/>
    <xf numFmtId="0" fontId="1" fillId="0" borderId="0" xfId="10" applyFont="1" applyFill="1"/>
    <xf numFmtId="0" fontId="3" fillId="0" borderId="0" xfId="10" applyFont="1" applyFill="1"/>
    <xf numFmtId="49" fontId="1" fillId="0" borderId="0" xfId="10" applyNumberFormat="1" applyFont="1" applyFill="1"/>
    <xf numFmtId="49" fontId="1" fillId="0" borderId="0" xfId="10" applyNumberFormat="1" applyFont="1" applyFill="1" applyAlignment="1">
      <alignment vertical="center"/>
    </xf>
    <xf numFmtId="0" fontId="1" fillId="0" borderId="0" xfId="10" applyFont="1" applyFill="1" applyBorder="1"/>
    <xf numFmtId="0" fontId="4" fillId="0" borderId="0" xfId="0" applyFont="1" applyFill="1" applyBorder="1" applyAlignment="1">
      <alignment horizontal="center"/>
    </xf>
    <xf numFmtId="167" fontId="1" fillId="0" borderId="0" xfId="10" applyNumberFormat="1" applyFont="1" applyFill="1" applyBorder="1"/>
    <xf numFmtId="0" fontId="3" fillId="0" borderId="0" xfId="10" applyFont="1" applyFill="1" applyBorder="1"/>
    <xf numFmtId="0" fontId="1" fillId="0" borderId="0" xfId="10" applyFont="1" applyFill="1" applyAlignment="1">
      <alignment horizontal="center"/>
    </xf>
    <xf numFmtId="0" fontId="1" fillId="0" borderId="0" xfId="10" applyFont="1" applyFill="1" applyBorder="1" applyAlignment="1">
      <alignment horizontal="center"/>
    </xf>
    <xf numFmtId="0" fontId="4" fillId="0" borderId="0" xfId="10" applyFont="1" applyFill="1" applyBorder="1"/>
    <xf numFmtId="0" fontId="5" fillId="0" borderId="0" xfId="10" applyFont="1" applyFill="1" applyBorder="1"/>
    <xf numFmtId="0" fontId="1" fillId="0" borderId="0" xfId="10" applyFont="1" applyFill="1" applyBorder="1" applyProtection="1">
      <protection locked="0"/>
    </xf>
    <xf numFmtId="0" fontId="4" fillId="0" borderId="0" xfId="10" applyFont="1" applyFill="1" applyBorder="1" applyProtection="1">
      <protection locked="0"/>
    </xf>
    <xf numFmtId="0" fontId="1" fillId="0" borderId="0" xfId="10" applyFont="1" applyFill="1" applyBorder="1" applyAlignment="1">
      <alignment horizontal="right"/>
    </xf>
    <xf numFmtId="0" fontId="4" fillId="0" borderId="0" xfId="0" applyFont="1" applyFill="1" applyBorder="1" applyAlignment="1">
      <alignment horizontal="right"/>
    </xf>
    <xf numFmtId="0" fontId="8" fillId="0" borderId="0" xfId="0" applyFont="1" applyAlignment="1">
      <alignment horizontal="right"/>
    </xf>
    <xf numFmtId="0" fontId="4" fillId="0" borderId="0" xfId="10" applyFont="1" applyFill="1" applyBorder="1" applyAlignment="1"/>
    <xf numFmtId="0" fontId="9" fillId="0" borderId="0" xfId="10" applyFont="1" applyFill="1"/>
    <xf numFmtId="0" fontId="1" fillId="0" borderId="0" xfId="10"/>
    <xf numFmtId="0" fontId="1" fillId="0" borderId="0" xfId="10" applyFill="1"/>
    <xf numFmtId="0" fontId="10" fillId="0" borderId="0" xfId="10" applyFont="1" applyAlignment="1">
      <alignment vertical="center"/>
    </xf>
    <xf numFmtId="0" fontId="10" fillId="0" borderId="0" xfId="10" applyFont="1" applyBorder="1"/>
    <xf numFmtId="174" fontId="4" fillId="0" borderId="0" xfId="8" applyNumberFormat="1" applyFont="1" applyFill="1" applyBorder="1" applyAlignment="1">
      <alignment horizontal="center"/>
    </xf>
    <xf numFmtId="175" fontId="4" fillId="0" borderId="0" xfId="10" applyNumberFormat="1" applyFont="1" applyFill="1" applyBorder="1" applyAlignment="1">
      <alignment horizontal="center"/>
    </xf>
    <xf numFmtId="165" fontId="4" fillId="0" borderId="0" xfId="8" applyNumberFormat="1" applyFont="1" applyFill="1" applyBorder="1" applyAlignment="1">
      <alignment horizontal="center"/>
    </xf>
    <xf numFmtId="0" fontId="4" fillId="0" borderId="0" xfId="10" applyFont="1" applyFill="1" applyBorder="1" applyAlignment="1">
      <alignment vertical="top" wrapText="1"/>
    </xf>
    <xf numFmtId="0" fontId="4" fillId="0" borderId="0" xfId="10" applyFont="1" applyFill="1" applyBorder="1" applyAlignment="1">
      <alignment vertical="top"/>
    </xf>
    <xf numFmtId="0" fontId="4" fillId="0" borderId="0" xfId="10" applyNumberFormat="1" applyFont="1" applyFill="1" applyBorder="1" applyAlignment="1">
      <alignment horizontal="center" vertical="top"/>
    </xf>
    <xf numFmtId="0" fontId="4" fillId="0" borderId="0" xfId="10" applyFont="1" applyFill="1" applyAlignment="1">
      <alignment vertical="center"/>
    </xf>
    <xf numFmtId="38" fontId="3" fillId="0" borderId="0" xfId="19" applyNumberFormat="1" applyFont="1"/>
    <xf numFmtId="0" fontId="1" fillId="0" borderId="0" xfId="10" applyFill="1" applyAlignment="1"/>
    <xf numFmtId="0" fontId="1" fillId="0" borderId="0" xfId="10" applyFont="1" applyFill="1" applyAlignment="1"/>
    <xf numFmtId="38" fontId="3" fillId="0" borderId="0" xfId="19" applyNumberFormat="1" applyFont="1" applyFill="1"/>
    <xf numFmtId="0" fontId="1" fillId="0" borderId="0" xfId="10" applyFont="1"/>
    <xf numFmtId="0" fontId="1" fillId="0" borderId="0" xfId="10" applyFont="1" applyFill="1" applyBorder="1" applyAlignment="1"/>
    <xf numFmtId="38" fontId="3" fillId="0" borderId="0" xfId="19" applyNumberFormat="1" applyFont="1" applyFill="1" applyBorder="1"/>
    <xf numFmtId="164" fontId="1" fillId="0" borderId="0" xfId="10" applyNumberFormat="1" applyFont="1" applyFill="1"/>
    <xf numFmtId="0" fontId="2" fillId="2" borderId="0" xfId="10" applyFont="1" applyFill="1"/>
    <xf numFmtId="0" fontId="12" fillId="0" borderId="0" xfId="12" applyFont="1" applyAlignment="1">
      <alignment vertical="center"/>
    </xf>
    <xf numFmtId="0" fontId="12" fillId="0" borderId="0" xfId="12" applyFont="1" applyFill="1" applyAlignment="1">
      <alignment vertical="center"/>
    </xf>
    <xf numFmtId="0" fontId="4" fillId="0" borderId="0" xfId="12" applyFont="1" applyFill="1" applyAlignment="1">
      <alignment vertical="center"/>
    </xf>
    <xf numFmtId="0" fontId="4" fillId="0" borderId="0" xfId="12" applyFont="1" applyAlignment="1">
      <alignment vertical="center"/>
    </xf>
    <xf numFmtId="0" fontId="1" fillId="0" borderId="0" xfId="10" applyFont="1" applyAlignment="1">
      <alignment vertical="center"/>
    </xf>
    <xf numFmtId="0" fontId="1" fillId="0" borderId="0" xfId="10" applyFont="1" applyFill="1" applyAlignment="1">
      <alignment vertical="center"/>
    </xf>
    <xf numFmtId="0" fontId="10" fillId="0" borderId="0" xfId="10" applyFont="1" applyFill="1" applyAlignment="1">
      <alignment vertical="center"/>
    </xf>
    <xf numFmtId="165" fontId="1" fillId="0" borderId="0" xfId="5" applyNumberFormat="1" applyFont="1" applyFill="1" applyAlignment="1">
      <alignment vertical="center"/>
    </xf>
    <xf numFmtId="178" fontId="1" fillId="0" borderId="0" xfId="10" applyNumberFormat="1" applyFont="1" applyFill="1" applyAlignment="1">
      <alignment vertical="center"/>
    </xf>
    <xf numFmtId="165" fontId="1" fillId="0" borderId="0" xfId="10" applyNumberFormat="1" applyFont="1" applyFill="1" applyAlignment="1">
      <alignment vertical="center"/>
    </xf>
    <xf numFmtId="0" fontId="4" fillId="0" borderId="0" xfId="10" applyFont="1" applyFill="1" applyBorder="1" applyAlignment="1">
      <alignment vertical="center"/>
    </xf>
    <xf numFmtId="0" fontId="2" fillId="0" borderId="0" xfId="10" applyFont="1" applyFill="1" applyBorder="1" applyAlignment="1">
      <alignment vertical="center"/>
    </xf>
    <xf numFmtId="0" fontId="1" fillId="0" borderId="0" xfId="10" applyFont="1" applyFill="1" applyBorder="1" applyAlignment="1">
      <alignment vertical="center"/>
    </xf>
    <xf numFmtId="165" fontId="14" fillId="0" borderId="0" xfId="22" applyNumberFormat="1" applyFont="1" applyFill="1" applyBorder="1" applyAlignment="1">
      <alignment vertical="center"/>
    </xf>
    <xf numFmtId="165" fontId="15" fillId="0" borderId="0" xfId="22" applyNumberFormat="1" applyFont="1" applyFill="1" applyBorder="1" applyAlignment="1">
      <alignment vertical="center"/>
    </xf>
    <xf numFmtId="0" fontId="16" fillId="0" borderId="0" xfId="10" applyFont="1" applyFill="1" applyBorder="1" applyAlignment="1">
      <alignment vertical="center"/>
    </xf>
    <xf numFmtId="169" fontId="1" fillId="0" borderId="0" xfId="10" applyNumberFormat="1" applyFont="1" applyFill="1" applyAlignment="1">
      <alignment vertical="center"/>
    </xf>
    <xf numFmtId="0" fontId="12" fillId="0" borderId="0" xfId="10" applyFont="1" applyAlignment="1">
      <alignment vertical="center"/>
    </xf>
    <xf numFmtId="0" fontId="17" fillId="0" borderId="0" xfId="10" applyFont="1" applyFill="1" applyAlignment="1">
      <alignment vertical="center"/>
    </xf>
    <xf numFmtId="0" fontId="12" fillId="0" borderId="0" xfId="10" applyFont="1" applyFill="1" applyAlignment="1">
      <alignment vertical="center"/>
    </xf>
    <xf numFmtId="0" fontId="2" fillId="0" borderId="0" xfId="10" applyFont="1" applyFill="1" applyAlignment="1">
      <alignment vertical="center"/>
    </xf>
    <xf numFmtId="0" fontId="12" fillId="0" borderId="0" xfId="10" applyFont="1" applyFill="1" applyBorder="1" applyAlignment="1">
      <alignment vertical="center"/>
    </xf>
    <xf numFmtId="176" fontId="12" fillId="0" borderId="0" xfId="10" applyNumberFormat="1" applyFont="1" applyFill="1" applyBorder="1" applyAlignment="1">
      <alignment vertical="center"/>
    </xf>
    <xf numFmtId="0" fontId="18" fillId="0" borderId="0" xfId="10" applyFont="1" applyFill="1" applyAlignment="1">
      <alignment vertical="center"/>
    </xf>
    <xf numFmtId="0" fontId="18" fillId="0" borderId="0" xfId="10" applyFont="1" applyFill="1" applyAlignment="1">
      <alignment horizontal="center" vertical="center"/>
    </xf>
    <xf numFmtId="9" fontId="18" fillId="0" borderId="0" xfId="18" applyFont="1" applyFill="1" applyAlignment="1">
      <alignment vertical="center"/>
    </xf>
    <xf numFmtId="165" fontId="18" fillId="0" borderId="0" xfId="5" applyNumberFormat="1" applyFont="1" applyFill="1" applyAlignment="1">
      <alignment vertical="center"/>
    </xf>
    <xf numFmtId="178" fontId="18" fillId="0" borderId="0" xfId="10" applyNumberFormat="1" applyFont="1" applyFill="1" applyAlignment="1">
      <alignment vertical="center"/>
    </xf>
    <xf numFmtId="0" fontId="4" fillId="0" borderId="0" xfId="10" applyFont="1" applyFill="1" applyAlignment="1">
      <alignment horizontal="center" vertical="center"/>
    </xf>
    <xf numFmtId="9" fontId="4" fillId="0" borderId="0" xfId="18" applyFont="1" applyFill="1" applyAlignment="1">
      <alignment vertical="center"/>
    </xf>
    <xf numFmtId="165" fontId="4" fillId="0" borderId="0" xfId="5" applyNumberFormat="1" applyFont="1" applyFill="1" applyAlignment="1">
      <alignment vertical="center"/>
    </xf>
    <xf numFmtId="43" fontId="4" fillId="0" borderId="0" xfId="10" applyNumberFormat="1" applyFont="1" applyFill="1" applyAlignment="1">
      <alignment vertical="center"/>
    </xf>
    <xf numFmtId="0" fontId="4" fillId="0" borderId="0" xfId="10" applyFont="1" applyAlignment="1">
      <alignment vertical="center"/>
    </xf>
    <xf numFmtId="0" fontId="4" fillId="0" borderId="0" xfId="10" applyFont="1" applyAlignment="1">
      <alignment horizontal="center" vertical="center"/>
    </xf>
    <xf numFmtId="9" fontId="4" fillId="0" borderId="0" xfId="18" applyFont="1" applyAlignment="1">
      <alignment vertical="center"/>
    </xf>
    <xf numFmtId="0" fontId="1" fillId="0" borderId="0" xfId="10" applyAlignment="1">
      <alignment vertical="center"/>
    </xf>
    <xf numFmtId="0" fontId="5" fillId="0" borderId="0" xfId="10" applyFont="1" applyBorder="1" applyAlignment="1">
      <alignment vertical="center"/>
    </xf>
    <xf numFmtId="0" fontId="5" fillId="0" borderId="0" xfId="10" applyFont="1" applyBorder="1" applyAlignment="1">
      <alignment horizontal="center" vertical="center"/>
    </xf>
    <xf numFmtId="17" fontId="5" fillId="0" borderId="0" xfId="10" applyNumberFormat="1" applyFont="1" applyBorder="1" applyAlignment="1">
      <alignment horizontal="center" vertical="center"/>
    </xf>
    <xf numFmtId="169" fontId="5" fillId="0" borderId="0" xfId="10" applyNumberFormat="1" applyFont="1" applyAlignment="1">
      <alignment horizontal="right" vertical="center"/>
    </xf>
    <xf numFmtId="0" fontId="5" fillId="0" borderId="0" xfId="10" applyFont="1" applyAlignment="1">
      <alignment vertical="center"/>
    </xf>
    <xf numFmtId="0" fontId="5" fillId="0" borderId="0" xfId="10" applyFont="1" applyAlignment="1">
      <alignment horizontal="justify" vertical="center" wrapText="1"/>
    </xf>
    <xf numFmtId="0" fontId="1" fillId="0" borderId="0" xfId="10" applyBorder="1" applyAlignment="1">
      <alignment vertical="center"/>
    </xf>
    <xf numFmtId="1" fontId="1" fillId="0" borderId="0" xfId="10" applyNumberFormat="1" applyFont="1" applyFill="1" applyBorder="1" applyAlignment="1">
      <alignment horizontal="center" vertical="center"/>
    </xf>
    <xf numFmtId="15" fontId="1" fillId="0" borderId="0" xfId="10" applyNumberFormat="1" applyFont="1" applyFill="1" applyBorder="1" applyAlignment="1">
      <alignment horizontal="center" vertical="center"/>
    </xf>
    <xf numFmtId="0" fontId="1" fillId="0" borderId="0" xfId="10" applyFont="1" applyBorder="1" applyAlignment="1">
      <alignment vertical="center"/>
    </xf>
    <xf numFmtId="0" fontId="1" fillId="0" borderId="0" xfId="10" applyFont="1" applyBorder="1" applyAlignment="1">
      <alignment horizontal="center" vertical="center"/>
    </xf>
    <xf numFmtId="0" fontId="3" fillId="0" borderId="0" xfId="10" applyFont="1" applyBorder="1" applyAlignment="1">
      <alignment vertical="center"/>
    </xf>
    <xf numFmtId="0" fontId="1" fillId="3" borderId="0" xfId="10" applyFill="1" applyBorder="1" applyAlignment="1">
      <alignment vertical="center"/>
    </xf>
    <xf numFmtId="0" fontId="1" fillId="0" borderId="0" xfId="10" applyFill="1" applyBorder="1" applyAlignment="1">
      <alignment vertical="center"/>
    </xf>
    <xf numFmtId="180" fontId="19" fillId="0" borderId="0" xfId="10" applyNumberFormat="1" applyFont="1" applyFill="1" applyAlignment="1">
      <alignment vertical="center"/>
    </xf>
    <xf numFmtId="0" fontId="12" fillId="0" borderId="0" xfId="10" applyFont="1" applyBorder="1" applyAlignment="1">
      <alignment vertical="center"/>
    </xf>
    <xf numFmtId="0" fontId="3" fillId="0" borderId="0" xfId="10" applyFont="1" applyBorder="1" applyAlignment="1">
      <alignment horizontal="center" vertical="center"/>
    </xf>
    <xf numFmtId="164" fontId="1" fillId="0" borderId="0" xfId="10" applyNumberFormat="1" applyFont="1" applyFill="1" applyBorder="1" applyAlignment="1">
      <alignment vertical="center"/>
    </xf>
    <xf numFmtId="0" fontId="2" fillId="0" borderId="0" xfId="10" applyFont="1" applyAlignment="1">
      <alignment vertical="center"/>
    </xf>
    <xf numFmtId="182" fontId="2" fillId="0" borderId="0" xfId="10" applyNumberFormat="1" applyFont="1" applyAlignment="1">
      <alignment horizontal="right" vertical="center"/>
    </xf>
    <xf numFmtId="0" fontId="2" fillId="0" borderId="0" xfId="10" applyFont="1" applyAlignment="1">
      <alignment horizontal="center" vertical="center"/>
    </xf>
    <xf numFmtId="0" fontId="2" fillId="0" borderId="0" xfId="10" applyFont="1" applyBorder="1" applyAlignment="1">
      <alignment horizontal="center" vertical="center"/>
    </xf>
    <xf numFmtId="182" fontId="1" fillId="0" borderId="0" xfId="10" applyNumberFormat="1" applyFont="1" applyAlignment="1">
      <alignment horizontal="right" vertical="center"/>
    </xf>
    <xf numFmtId="0" fontId="1" fillId="0" borderId="0" xfId="10" applyFont="1" applyAlignment="1">
      <alignment horizontal="center" vertical="center"/>
    </xf>
    <xf numFmtId="0" fontId="21" fillId="0" borderId="0" xfId="0" applyFont="1" applyFill="1" applyBorder="1" applyAlignment="1">
      <alignment vertical="center"/>
    </xf>
    <xf numFmtId="0" fontId="22" fillId="0" borderId="0" xfId="0" applyFont="1" applyBorder="1" applyAlignment="1">
      <alignment wrapText="1"/>
    </xf>
    <xf numFmtId="0" fontId="23" fillId="0" borderId="0" xfId="10" applyFont="1" applyFill="1" applyBorder="1" applyAlignment="1">
      <alignment horizontal="center" vertical="center"/>
    </xf>
    <xf numFmtId="0" fontId="24" fillId="0" borderId="0" xfId="10" applyFont="1" applyFill="1" applyBorder="1" applyAlignment="1">
      <alignment horizontal="center" vertical="center"/>
    </xf>
    <xf numFmtId="0" fontId="23" fillId="0" borderId="0" xfId="10" applyFont="1" applyFill="1" applyBorder="1" applyAlignment="1">
      <alignment horizontal="center" vertical="center" wrapText="1"/>
    </xf>
    <xf numFmtId="49" fontId="23" fillId="0" borderId="1" xfId="10" applyNumberFormat="1" applyFont="1" applyFill="1" applyBorder="1" applyAlignment="1">
      <alignment horizontal="center"/>
    </xf>
    <xf numFmtId="49" fontId="24" fillId="0" borderId="1" xfId="10" applyNumberFormat="1" applyFont="1" applyFill="1" applyBorder="1" applyAlignment="1">
      <alignment horizontal="center"/>
    </xf>
    <xf numFmtId="0" fontId="23" fillId="0" borderId="1" xfId="10" applyFont="1" applyFill="1" applyBorder="1" applyAlignment="1">
      <alignment horizontal="center" vertical="center"/>
    </xf>
    <xf numFmtId="164" fontId="24" fillId="0" borderId="0" xfId="10" applyNumberFormat="1" applyFont="1" applyFill="1" applyBorder="1" applyAlignment="1">
      <alignment horizontal="center"/>
    </xf>
    <xf numFmtId="0" fontId="24" fillId="0" borderId="0" xfId="10" applyFont="1" applyFill="1" applyBorder="1" applyAlignment="1">
      <alignment horizontal="center" wrapText="1"/>
    </xf>
    <xf numFmtId="0" fontId="29" fillId="0" borderId="0" xfId="0" applyFont="1" applyFill="1" applyBorder="1" applyAlignment="1">
      <alignment horizontal="left"/>
    </xf>
    <xf numFmtId="169" fontId="29" fillId="0" borderId="0" xfId="0" applyNumberFormat="1" applyFont="1" applyFill="1" applyBorder="1" applyAlignment="1">
      <alignment horizontal="center"/>
    </xf>
    <xf numFmtId="169" fontId="24" fillId="0" borderId="0" xfId="0" applyNumberFormat="1" applyFont="1" applyFill="1" applyBorder="1" applyAlignment="1">
      <alignment horizontal="center"/>
    </xf>
    <xf numFmtId="0" fontId="24" fillId="0" borderId="0" xfId="10" applyFont="1" applyFill="1" applyBorder="1" applyAlignment="1"/>
    <xf numFmtId="164" fontId="24" fillId="0" borderId="0" xfId="10" applyNumberFormat="1" applyFont="1" applyFill="1" applyBorder="1" applyAlignment="1"/>
    <xf numFmtId="170" fontId="24" fillId="0" borderId="0" xfId="10" applyNumberFormat="1" applyFont="1" applyFill="1" applyBorder="1" applyAlignment="1"/>
    <xf numFmtId="0" fontId="24" fillId="0" borderId="0" xfId="10" applyFont="1" applyFill="1"/>
    <xf numFmtId="0" fontId="24" fillId="2" borderId="1" xfId="10" applyFont="1" applyFill="1" applyBorder="1" applyAlignment="1">
      <alignment horizontal="center"/>
    </xf>
    <xf numFmtId="0" fontId="24" fillId="2" borderId="0" xfId="10" applyFont="1" applyFill="1" applyBorder="1"/>
    <xf numFmtId="0" fontId="24" fillId="2" borderId="0" xfId="10" applyFont="1" applyFill="1" applyBorder="1" applyAlignment="1">
      <alignment horizontal="center"/>
    </xf>
    <xf numFmtId="0" fontId="24" fillId="2" borderId="4" xfId="10" applyFont="1" applyFill="1" applyBorder="1" applyAlignment="1">
      <alignment horizontal="center"/>
    </xf>
    <xf numFmtId="164" fontId="24" fillId="2" borderId="0" xfId="10" applyNumberFormat="1" applyFont="1" applyFill="1" applyBorder="1" applyAlignment="1">
      <alignment horizontal="center"/>
    </xf>
    <xf numFmtId="0" fontId="24" fillId="2" borderId="3" xfId="10" quotePrefix="1" applyFont="1" applyFill="1" applyBorder="1" applyAlignment="1">
      <alignment horizontal="center"/>
    </xf>
    <xf numFmtId="0" fontId="24" fillId="2" borderId="3" xfId="10" applyFont="1" applyFill="1" applyBorder="1" applyAlignment="1">
      <alignment horizontal="center"/>
    </xf>
    <xf numFmtId="0" fontId="24" fillId="0" borderId="3" xfId="10" quotePrefix="1" applyFont="1" applyFill="1" applyBorder="1" applyAlignment="1">
      <alignment horizontal="center"/>
    </xf>
    <xf numFmtId="0" fontId="24" fillId="0" borderId="0" xfId="10" applyFont="1" applyFill="1" applyAlignment="1">
      <alignment horizontal="center" vertical="top"/>
    </xf>
    <xf numFmtId="0" fontId="24" fillId="0" borderId="0" xfId="10" applyFont="1" applyFill="1" applyAlignment="1">
      <alignment vertical="top" wrapText="1"/>
    </xf>
    <xf numFmtId="0" fontId="24" fillId="0" borderId="0" xfId="10" applyNumberFormat="1" applyFont="1" applyFill="1" applyAlignment="1">
      <alignment horizontal="center" vertical="top"/>
    </xf>
    <xf numFmtId="0" fontId="24" fillId="0" borderId="0" xfId="10" applyFont="1" applyFill="1" applyAlignment="1">
      <alignment vertical="top"/>
    </xf>
    <xf numFmtId="0" fontId="24" fillId="0" borderId="0" xfId="10" applyNumberFormat="1" applyFont="1" applyFill="1" applyBorder="1" applyAlignment="1">
      <alignment horizontal="center" vertical="top"/>
    </xf>
    <xf numFmtId="0" fontId="24" fillId="0" borderId="0" xfId="10" applyFont="1" applyFill="1" applyBorder="1" applyAlignment="1">
      <alignment horizontal="center" vertical="top"/>
    </xf>
    <xf numFmtId="0" fontId="24" fillId="0" borderId="0" xfId="10" applyFont="1" applyFill="1" applyBorder="1" applyAlignment="1">
      <alignment vertical="top"/>
    </xf>
    <xf numFmtId="0" fontId="24" fillId="0" borderId="0" xfId="10" applyFont="1" applyFill="1" applyBorder="1" applyAlignment="1">
      <alignment vertical="top" wrapText="1"/>
    </xf>
    <xf numFmtId="0" fontId="24" fillId="0" borderId="0" xfId="10" applyFont="1" applyAlignment="1">
      <alignment horizontal="left"/>
    </xf>
    <xf numFmtId="174" fontId="24" fillId="0" borderId="0" xfId="8" applyNumberFormat="1" applyFont="1" applyFill="1" applyBorder="1" applyAlignment="1">
      <alignment horizontal="center"/>
    </xf>
    <xf numFmtId="0" fontId="24" fillId="0" borderId="0" xfId="10" applyFont="1" applyAlignment="1">
      <alignment horizontal="left" vertical="center"/>
    </xf>
    <xf numFmtId="0" fontId="24" fillId="0" borderId="0" xfId="10" applyFont="1" applyAlignment="1">
      <alignment vertical="center"/>
    </xf>
    <xf numFmtId="0" fontId="24" fillId="0" borderId="0" xfId="10" applyFont="1" applyBorder="1"/>
    <xf numFmtId="176" fontId="24" fillId="0" borderId="0" xfId="8" applyNumberFormat="1" applyFont="1" applyFill="1" applyAlignment="1">
      <alignment horizontal="center"/>
    </xf>
    <xf numFmtId="0" fontId="24" fillId="0" borderId="0" xfId="10" applyNumberFormat="1" applyFont="1" applyFill="1" applyBorder="1" applyAlignment="1">
      <alignment horizontal="left" vertical="center"/>
    </xf>
    <xf numFmtId="165" fontId="24" fillId="0" borderId="0" xfId="8" applyNumberFormat="1" applyFont="1" applyFill="1" applyBorder="1" applyAlignment="1">
      <alignment horizontal="center"/>
    </xf>
    <xf numFmtId="175" fontId="24" fillId="0" borderId="0" xfId="10" applyNumberFormat="1" applyFont="1" applyFill="1" applyBorder="1" applyAlignment="1">
      <alignment horizontal="center"/>
    </xf>
    <xf numFmtId="0" fontId="24" fillId="0" borderId="0" xfId="10" applyFont="1" applyFill="1" applyAlignment="1">
      <alignment vertical="center"/>
    </xf>
    <xf numFmtId="0" fontId="31" fillId="4" borderId="0" xfId="12" applyFont="1" applyFill="1" applyAlignment="1">
      <alignment vertical="center"/>
    </xf>
    <xf numFmtId="0" fontId="31" fillId="4" borderId="0" xfId="12" applyFont="1" applyFill="1" applyAlignment="1">
      <alignment vertical="center" wrapText="1"/>
    </xf>
    <xf numFmtId="0" fontId="31" fillId="4" borderId="0" xfId="12" applyFont="1" applyFill="1" applyBorder="1" applyAlignment="1" applyProtection="1">
      <alignment vertical="center"/>
      <protection locked="0"/>
    </xf>
    <xf numFmtId="0" fontId="24" fillId="0" borderId="0" xfId="12" applyFont="1" applyFill="1"/>
    <xf numFmtId="0" fontId="24" fillId="0" borderId="0" xfId="12" applyFont="1" applyBorder="1" applyAlignment="1">
      <alignment vertical="center"/>
    </xf>
    <xf numFmtId="0" fontId="28" fillId="0" borderId="0" xfId="12" applyFont="1" applyBorder="1" applyAlignment="1">
      <alignment horizontal="center" vertical="center"/>
    </xf>
    <xf numFmtId="0" fontId="24" fillId="0" borderId="0" xfId="12" quotePrefix="1" applyFont="1" applyBorder="1" applyAlignment="1">
      <alignment horizontal="center" vertical="center"/>
    </xf>
    <xf numFmtId="0" fontId="24" fillId="0" borderId="0" xfId="12" quotePrefix="1" applyFont="1" applyFill="1" applyBorder="1" applyAlignment="1">
      <alignment horizontal="center" vertical="center"/>
    </xf>
    <xf numFmtId="0" fontId="24" fillId="0" borderId="0" xfId="12" applyFont="1" applyBorder="1" applyAlignment="1">
      <alignment horizontal="center" vertical="center"/>
    </xf>
    <xf numFmtId="164" fontId="24" fillId="0" borderId="0" xfId="12" applyNumberFormat="1" applyFont="1" applyFill="1" applyBorder="1" applyAlignment="1">
      <alignment vertical="center"/>
    </xf>
    <xf numFmtId="0" fontId="24" fillId="0" borderId="0" xfId="12" applyFont="1" applyFill="1" applyAlignment="1">
      <alignment vertical="center"/>
    </xf>
    <xf numFmtId="172" fontId="24" fillId="0" borderId="0" xfId="7" applyFont="1" applyFill="1" applyAlignment="1">
      <alignment vertical="center"/>
    </xf>
    <xf numFmtId="177" fontId="24" fillId="0" borderId="0" xfId="7" applyNumberFormat="1" applyFont="1" applyFill="1" applyAlignment="1">
      <alignment vertical="center"/>
    </xf>
    <xf numFmtId="0" fontId="24" fillId="0" borderId="0" xfId="12" applyFont="1" applyAlignment="1">
      <alignment vertical="center"/>
    </xf>
    <xf numFmtId="169" fontId="24" fillId="0" borderId="0" xfId="12" applyNumberFormat="1" applyFont="1" applyFill="1" applyBorder="1" applyAlignment="1">
      <alignment vertical="center"/>
    </xf>
    <xf numFmtId="172" fontId="24" fillId="0" borderId="0" xfId="12" applyNumberFormat="1" applyFont="1" applyAlignment="1">
      <alignment vertical="center"/>
    </xf>
    <xf numFmtId="169" fontId="24" fillId="0" borderId="0" xfId="12" applyNumberFormat="1" applyFont="1" applyAlignment="1">
      <alignment vertical="center"/>
    </xf>
    <xf numFmtId="0" fontId="31" fillId="4" borderId="0" xfId="10" applyFont="1" applyFill="1" applyAlignment="1">
      <alignment horizontal="left" vertical="center" wrapText="1"/>
    </xf>
    <xf numFmtId="0" fontId="31" fillId="4" borderId="0" xfId="10" applyNumberFormat="1" applyFont="1" applyFill="1" applyBorder="1" applyAlignment="1">
      <alignment horizontal="left" vertical="center"/>
    </xf>
    <xf numFmtId="0" fontId="31" fillId="4" borderId="0" xfId="10" applyFont="1" applyFill="1" applyBorder="1" applyAlignment="1">
      <alignment horizontal="left" vertical="top"/>
    </xf>
    <xf numFmtId="0" fontId="33" fillId="4" borderId="0" xfId="10" applyFont="1" applyFill="1" applyBorder="1" applyAlignment="1">
      <alignment horizontal="left" vertical="top"/>
    </xf>
    <xf numFmtId="0" fontId="28" fillId="4" borderId="0" xfId="10" applyFont="1" applyFill="1" applyBorder="1" applyAlignment="1">
      <alignment horizontal="left"/>
    </xf>
    <xf numFmtId="0" fontId="24" fillId="4" borderId="0" xfId="10" applyFont="1" applyFill="1" applyBorder="1" applyAlignment="1">
      <alignment horizontal="left"/>
    </xf>
    <xf numFmtId="0" fontId="31" fillId="4" borderId="0" xfId="10" applyFont="1" applyFill="1" applyBorder="1" applyAlignment="1">
      <alignment vertical="top"/>
    </xf>
    <xf numFmtId="0" fontId="34" fillId="4" borderId="0" xfId="10" applyFont="1" applyFill="1" applyBorder="1" applyAlignment="1">
      <alignment vertical="top"/>
    </xf>
    <xf numFmtId="0" fontId="30" fillId="4" borderId="0" xfId="10" applyFont="1" applyFill="1" applyBorder="1" applyAlignment="1"/>
    <xf numFmtId="0" fontId="30" fillId="4" borderId="0" xfId="10" applyFont="1" applyFill="1" applyBorder="1" applyAlignment="1">
      <alignment horizontal="left" indent="1"/>
    </xf>
    <xf numFmtId="0" fontId="34" fillId="4" borderId="0" xfId="10" applyFont="1" applyFill="1" applyBorder="1" applyAlignment="1">
      <alignment horizontal="left" vertical="top"/>
    </xf>
    <xf numFmtId="0" fontId="35" fillId="4" borderId="0" xfId="0" applyFont="1" applyFill="1" applyAlignment="1">
      <alignment horizontal="left"/>
    </xf>
    <xf numFmtId="0" fontId="36" fillId="4" borderId="0" xfId="0" applyFont="1" applyFill="1" applyAlignment="1">
      <alignment horizontal="left"/>
    </xf>
    <xf numFmtId="0" fontId="24" fillId="0" borderId="0" xfId="10" applyFont="1" applyFill="1" applyBorder="1" applyAlignment="1">
      <alignment vertical="center"/>
    </xf>
    <xf numFmtId="0" fontId="24" fillId="0" borderId="0" xfId="10" applyFont="1" applyFill="1" applyAlignment="1">
      <alignment horizontal="left" vertical="center"/>
    </xf>
    <xf numFmtId="0" fontId="28" fillId="4" borderId="0" xfId="10" applyFont="1" applyFill="1" applyAlignment="1">
      <alignment vertical="center"/>
    </xf>
    <xf numFmtId="0" fontId="23" fillId="0" borderId="1" xfId="10" quotePrefix="1" applyFont="1" applyFill="1" applyBorder="1" applyAlignment="1">
      <alignment horizontal="center" vertical="center"/>
    </xf>
    <xf numFmtId="1" fontId="24" fillId="0" borderId="0" xfId="10" applyNumberFormat="1" applyFont="1" applyFill="1" applyBorder="1" applyAlignment="1">
      <alignment horizontal="center" vertical="center"/>
    </xf>
    <xf numFmtId="169" fontId="24" fillId="0" borderId="0" xfId="10" applyNumberFormat="1" applyFont="1" applyFill="1" applyBorder="1" applyAlignment="1">
      <alignment vertical="center"/>
    </xf>
    <xf numFmtId="0" fontId="24" fillId="0" borderId="0" xfId="10" applyFont="1" applyFill="1" applyAlignment="1">
      <alignment horizontal="justify" vertical="center"/>
    </xf>
    <xf numFmtId="0" fontId="31" fillId="4" borderId="0" xfId="10" applyFont="1" applyFill="1" applyAlignment="1"/>
    <xf numFmtId="0" fontId="31" fillId="4" borderId="0" xfId="10" applyFont="1" applyFill="1" applyAlignment="1">
      <alignment vertical="center"/>
    </xf>
    <xf numFmtId="0" fontId="31" fillId="4" borderId="0" xfId="10" applyNumberFormat="1" applyFont="1" applyFill="1" applyAlignment="1">
      <alignment vertical="center"/>
    </xf>
    <xf numFmtId="0" fontId="31" fillId="4" borderId="0" xfId="10" applyFont="1" applyFill="1" applyBorder="1" applyAlignment="1">
      <alignment vertical="center"/>
    </xf>
    <xf numFmtId="0" fontId="31" fillId="4" borderId="0" xfId="10" applyFont="1" applyFill="1" applyAlignment="1">
      <alignment horizontal="center" vertical="center"/>
    </xf>
    <xf numFmtId="9" fontId="31" fillId="4" borderId="0" xfId="18" applyFont="1" applyFill="1" applyAlignment="1">
      <alignment vertical="center"/>
    </xf>
    <xf numFmtId="0" fontId="31" fillId="4" borderId="0" xfId="10" applyFont="1" applyFill="1" applyAlignment="1">
      <alignment horizontal="center" vertical="center" wrapText="1"/>
    </xf>
    <xf numFmtId="9" fontId="31" fillId="4" borderId="0" xfId="18" applyFont="1" applyFill="1" applyAlignment="1">
      <alignment vertical="center" wrapText="1"/>
    </xf>
    <xf numFmtId="0" fontId="31" fillId="4" borderId="0" xfId="10" applyFont="1" applyFill="1" applyAlignment="1">
      <alignment vertical="center" wrapText="1"/>
    </xf>
    <xf numFmtId="0" fontId="23" fillId="0" borderId="1" xfId="10" applyFont="1" applyFill="1" applyBorder="1" applyAlignment="1">
      <alignment horizontal="center" vertical="center" wrapText="1"/>
    </xf>
    <xf numFmtId="0" fontId="24" fillId="0" borderId="1" xfId="10" applyFont="1" applyFill="1" applyBorder="1" applyAlignment="1">
      <alignment horizontal="center" vertical="center"/>
    </xf>
    <xf numFmtId="0" fontId="31" fillId="4" borderId="0" xfId="10" applyFont="1" applyFill="1" applyBorder="1" applyAlignment="1">
      <alignment horizontal="left" vertical="center"/>
    </xf>
    <xf numFmtId="0" fontId="31" fillId="4" borderId="0" xfId="10" applyFont="1" applyFill="1" applyBorder="1" applyAlignment="1">
      <alignment horizontal="center" vertical="center"/>
    </xf>
    <xf numFmtId="0" fontId="24" fillId="0" borderId="1" xfId="10" applyFont="1" applyFill="1" applyBorder="1" applyAlignment="1">
      <alignment horizontal="center" vertical="center" wrapText="1"/>
    </xf>
    <xf numFmtId="0" fontId="24" fillId="0" borderId="0" xfId="10" applyFont="1" applyBorder="1" applyAlignment="1">
      <alignment horizontal="center" vertical="center"/>
    </xf>
    <xf numFmtId="0" fontId="24" fillId="0" borderId="0" xfId="10" applyFont="1" applyBorder="1" applyAlignment="1">
      <alignment vertical="center"/>
    </xf>
    <xf numFmtId="164" fontId="24" fillId="0" borderId="0" xfId="10" applyNumberFormat="1" applyFont="1" applyFill="1" applyBorder="1" applyAlignment="1">
      <alignment horizontal="right" vertical="center"/>
    </xf>
    <xf numFmtId="15" fontId="24" fillId="0" borderId="0" xfId="10" applyNumberFormat="1" applyFont="1" applyFill="1" applyBorder="1" applyAlignment="1">
      <alignment horizontal="center" vertical="center"/>
    </xf>
    <xf numFmtId="170" fontId="24" fillId="0" borderId="0" xfId="10" applyNumberFormat="1" applyFont="1" applyFill="1" applyBorder="1" applyAlignment="1">
      <alignment vertical="center"/>
    </xf>
    <xf numFmtId="0" fontId="24" fillId="0" borderId="0" xfId="10" applyFont="1" applyAlignment="1">
      <alignment horizontal="justify" vertical="center" wrapText="1"/>
    </xf>
    <xf numFmtId="169" fontId="24" fillId="0" borderId="0" xfId="10" applyNumberFormat="1" applyFont="1" applyAlignment="1">
      <alignment horizontal="right" vertical="center"/>
    </xf>
    <xf numFmtId="17" fontId="24" fillId="0" borderId="0" xfId="10" applyNumberFormat="1" applyFont="1" applyBorder="1" applyAlignment="1">
      <alignment horizontal="center" vertical="center"/>
    </xf>
    <xf numFmtId="182" fontId="24" fillId="0" borderId="0" xfId="10" applyNumberFormat="1" applyFont="1" applyFill="1" applyAlignment="1">
      <alignment horizontal="right" vertical="center"/>
    </xf>
    <xf numFmtId="0" fontId="24" fillId="0" borderId="0" xfId="10" applyFont="1" applyFill="1" applyAlignment="1">
      <alignment horizontal="center" vertical="center"/>
    </xf>
    <xf numFmtId="182" fontId="24" fillId="0" borderId="0" xfId="10" applyNumberFormat="1" applyFont="1" applyAlignment="1">
      <alignment horizontal="right" vertical="center"/>
    </xf>
    <xf numFmtId="0" fontId="24" fillId="0" borderId="0" xfId="10" applyFont="1" applyAlignment="1">
      <alignment horizontal="center" vertical="center"/>
    </xf>
    <xf numFmtId="0" fontId="24" fillId="0" borderId="0" xfId="10" quotePrefix="1" applyFont="1" applyFill="1" applyBorder="1" applyAlignment="1">
      <alignment vertical="center"/>
    </xf>
    <xf numFmtId="182" fontId="24" fillId="0" borderId="0" xfId="10" applyNumberFormat="1" applyFont="1" applyFill="1" applyBorder="1" applyAlignment="1">
      <alignment horizontal="right" vertical="center"/>
    </xf>
    <xf numFmtId="1" fontId="23" fillId="0" borderId="0" xfId="10" applyNumberFormat="1" applyFont="1" applyFill="1" applyBorder="1" applyAlignment="1">
      <alignment horizontal="center" vertical="center"/>
    </xf>
    <xf numFmtId="170" fontId="24" fillId="0" borderId="0" xfId="10" applyNumberFormat="1" applyFont="1" applyFill="1" applyBorder="1" applyAlignment="1">
      <alignment horizontal="center" vertical="center"/>
    </xf>
    <xf numFmtId="0" fontId="12" fillId="0" borderId="0" xfId="12" applyFont="1" applyFill="1" applyBorder="1" applyAlignment="1">
      <alignment horizontal="right" vertical="center"/>
    </xf>
    <xf numFmtId="0" fontId="12" fillId="0" borderId="0" xfId="0" applyFont="1" applyFill="1" applyBorder="1" applyAlignment="1">
      <alignment vertical="center"/>
    </xf>
    <xf numFmtId="169" fontId="12" fillId="0" borderId="0" xfId="21" applyNumberFormat="1" applyFont="1" applyFill="1" applyBorder="1" applyAlignment="1">
      <alignment vertical="center"/>
    </xf>
    <xf numFmtId="164" fontId="12" fillId="0" borderId="0" xfId="12" applyNumberFormat="1" applyFont="1" applyFill="1" applyBorder="1" applyAlignment="1">
      <alignment vertical="center"/>
    </xf>
    <xf numFmtId="164" fontId="12" fillId="0" borderId="0" xfId="12" applyNumberFormat="1" applyFont="1" applyFill="1" applyBorder="1" applyAlignment="1">
      <alignment horizontal="right" vertical="center"/>
    </xf>
    <xf numFmtId="0" fontId="12" fillId="0" borderId="0" xfId="0" applyFont="1" applyBorder="1" applyAlignment="1">
      <alignment vertical="center"/>
    </xf>
    <xf numFmtId="169" fontId="12" fillId="0" borderId="0" xfId="12" applyNumberFormat="1" applyFont="1" applyFill="1" applyAlignment="1">
      <alignment vertical="center"/>
    </xf>
    <xf numFmtId="0" fontId="12" fillId="0" borderId="0" xfId="12" applyNumberFormat="1" applyFont="1" applyFill="1" applyAlignment="1">
      <alignment vertical="center"/>
    </xf>
    <xf numFmtId="0" fontId="27" fillId="0" borderId="0" xfId="10" applyFont="1" applyFill="1" applyBorder="1" applyAlignment="1">
      <alignment horizontal="center" vertical="top"/>
    </xf>
    <xf numFmtId="0" fontId="28" fillId="0" borderId="0" xfId="10" applyFont="1" applyFill="1" applyBorder="1" applyAlignment="1">
      <alignment horizontal="center" vertical="top" wrapText="1"/>
    </xf>
    <xf numFmtId="164" fontId="28" fillId="0" borderId="0" xfId="10" applyNumberFormat="1" applyFont="1" applyFill="1" applyBorder="1" applyAlignment="1">
      <alignment horizontal="center" vertical="top"/>
    </xf>
    <xf numFmtId="164" fontId="24" fillId="0" borderId="0" xfId="10" applyNumberFormat="1" applyFont="1" applyFill="1" applyBorder="1" applyAlignment="1">
      <alignment horizontal="center" vertical="top"/>
    </xf>
    <xf numFmtId="0" fontId="24" fillId="0" borderId="0" xfId="10" applyFont="1" applyFill="1" applyBorder="1" applyAlignment="1">
      <alignment horizontal="left" vertical="top" wrapText="1"/>
    </xf>
    <xf numFmtId="165" fontId="28" fillId="0" borderId="0" xfId="5" applyNumberFormat="1" applyFont="1" applyFill="1" applyBorder="1" applyAlignment="1">
      <alignment horizontal="center" vertical="top" wrapText="1"/>
    </xf>
    <xf numFmtId="166" fontId="28" fillId="0" borderId="0" xfId="10" applyNumberFormat="1" applyFont="1" applyFill="1" applyBorder="1" applyAlignment="1">
      <alignment horizontal="center" vertical="top" wrapText="1"/>
    </xf>
    <xf numFmtId="0" fontId="28" fillId="0" borderId="0" xfId="10" applyFont="1" applyFill="1" applyBorder="1" applyAlignment="1">
      <alignment vertical="top" wrapText="1"/>
    </xf>
    <xf numFmtId="0" fontId="29" fillId="0" borderId="0" xfId="0" applyFont="1" applyFill="1" applyBorder="1" applyAlignment="1">
      <alignment vertical="top"/>
    </xf>
    <xf numFmtId="0" fontId="24" fillId="0" borderId="0" xfId="10" applyFont="1" applyFill="1" applyBorder="1" applyAlignment="1">
      <alignment horizontal="center" vertical="top" wrapText="1"/>
    </xf>
    <xf numFmtId="164" fontId="29" fillId="0" borderId="0" xfId="0" applyNumberFormat="1" applyFont="1" applyFill="1" applyBorder="1" applyAlignment="1">
      <alignment horizontal="center" vertical="top"/>
    </xf>
    <xf numFmtId="164" fontId="24" fillId="0" borderId="0" xfId="0" applyNumberFormat="1" applyFont="1" applyFill="1" applyBorder="1" applyAlignment="1">
      <alignment horizontal="center" vertical="top"/>
    </xf>
    <xf numFmtId="0" fontId="29" fillId="0" borderId="0" xfId="0" applyFont="1" applyFill="1" applyBorder="1" applyAlignment="1">
      <alignment horizontal="left" vertical="top"/>
    </xf>
    <xf numFmtId="168" fontId="28" fillId="0" borderId="0" xfId="10" applyNumberFormat="1" applyFont="1" applyFill="1" applyBorder="1" applyAlignment="1">
      <alignment horizontal="center" vertical="top"/>
    </xf>
    <xf numFmtId="0" fontId="29" fillId="0" borderId="0" xfId="0" applyFont="1" applyAlignment="1">
      <alignment vertical="top"/>
    </xf>
    <xf numFmtId="0" fontId="29" fillId="0" borderId="1" xfId="0" applyFont="1" applyBorder="1" applyAlignment="1">
      <alignment vertical="top"/>
    </xf>
    <xf numFmtId="0" fontId="24" fillId="0" borderId="1" xfId="10" applyFont="1" applyFill="1" applyBorder="1" applyAlignment="1">
      <alignment vertical="top" wrapText="1"/>
    </xf>
    <xf numFmtId="0" fontId="24" fillId="0" borderId="1" xfId="10" applyFont="1" applyFill="1" applyBorder="1" applyAlignment="1">
      <alignment horizontal="center" vertical="top" wrapText="1"/>
    </xf>
    <xf numFmtId="164" fontId="24" fillId="0" borderId="1" xfId="10" applyNumberFormat="1" applyFont="1" applyFill="1" applyBorder="1" applyAlignment="1">
      <alignment horizontal="center" vertical="top"/>
    </xf>
    <xf numFmtId="0" fontId="28" fillId="0" borderId="0" xfId="10" applyFont="1" applyAlignment="1">
      <alignment horizontal="center" vertical="top"/>
    </xf>
    <xf numFmtId="0" fontId="28" fillId="0" borderId="0" xfId="10" applyFont="1" applyBorder="1" applyAlignment="1">
      <alignment vertical="top"/>
    </xf>
    <xf numFmtId="164" fontId="28" fillId="0" borderId="0" xfId="10" applyNumberFormat="1" applyFont="1" applyAlignment="1">
      <alignment horizontal="center" vertical="top"/>
    </xf>
    <xf numFmtId="176" fontId="24" fillId="0" borderId="0" xfId="8" applyNumberFormat="1" applyFont="1" applyFill="1" applyBorder="1" applyAlignment="1">
      <alignment horizontal="right" vertical="top"/>
    </xf>
    <xf numFmtId="176" fontId="29" fillId="0" borderId="0" xfId="8" applyNumberFormat="1" applyFont="1" applyFill="1" applyAlignment="1">
      <alignment horizontal="right" vertical="top"/>
    </xf>
    <xf numFmtId="176" fontId="24" fillId="0" borderId="0" xfId="10" applyNumberFormat="1" applyFont="1" applyFill="1" applyAlignment="1">
      <alignment horizontal="right" vertical="top"/>
    </xf>
    <xf numFmtId="176" fontId="29" fillId="0" borderId="0" xfId="8" applyNumberFormat="1" applyFont="1" applyFill="1" applyBorder="1" applyAlignment="1">
      <alignment horizontal="right" vertical="top"/>
    </xf>
    <xf numFmtId="38" fontId="29" fillId="0" borderId="0" xfId="19" applyNumberFormat="1" applyFont="1" applyFill="1" applyAlignment="1">
      <alignment vertical="top"/>
    </xf>
    <xf numFmtId="0" fontId="24" fillId="0" borderId="0" xfId="10" quotePrefix="1" applyFont="1" applyFill="1" applyBorder="1" applyAlignment="1">
      <alignment horizontal="left" vertical="top" wrapText="1"/>
    </xf>
    <xf numFmtId="173" fontId="29" fillId="0" borderId="0" xfId="19" applyFont="1" applyFill="1" applyAlignment="1">
      <alignment horizontal="center" vertical="top"/>
    </xf>
    <xf numFmtId="38" fontId="29" fillId="0" borderId="0" xfId="19" applyNumberFormat="1" applyFont="1" applyFill="1" applyAlignment="1">
      <alignment horizontal="left" vertical="top"/>
    </xf>
    <xf numFmtId="0" fontId="24" fillId="0" borderId="0" xfId="10" applyFont="1" applyFill="1" applyAlignment="1">
      <alignment horizontal="left" vertical="top" wrapText="1"/>
    </xf>
    <xf numFmtId="38" fontId="29" fillId="0" borderId="0" xfId="19" applyNumberFormat="1" applyFont="1" applyFill="1" applyAlignment="1">
      <alignment vertical="top" wrapText="1"/>
    </xf>
    <xf numFmtId="0" fontId="24" fillId="0" borderId="0" xfId="10" applyFont="1" applyAlignment="1">
      <alignment horizontal="center" vertical="top"/>
    </xf>
    <xf numFmtId="0" fontId="24" fillId="0" borderId="0" xfId="10" applyFont="1" applyAlignment="1">
      <alignment horizontal="left" vertical="top"/>
    </xf>
    <xf numFmtId="0" fontId="24" fillId="0" borderId="0" xfId="10" applyFont="1" applyAlignment="1">
      <alignment vertical="top"/>
    </xf>
    <xf numFmtId="0" fontId="24" fillId="0" borderId="1" xfId="10" applyNumberFormat="1" applyFont="1" applyFill="1" applyBorder="1" applyAlignment="1">
      <alignment horizontal="center" vertical="top"/>
    </xf>
    <xf numFmtId="0" fontId="24" fillId="0" borderId="1" xfId="10" applyFont="1" applyFill="1" applyBorder="1" applyAlignment="1">
      <alignment horizontal="center" vertical="top"/>
    </xf>
    <xf numFmtId="38" fontId="29" fillId="0" borderId="1" xfId="19" applyNumberFormat="1" applyFont="1" applyFill="1" applyBorder="1" applyAlignment="1">
      <alignment vertical="top" wrapText="1"/>
    </xf>
    <xf numFmtId="176" fontId="29" fillId="0" borderId="1" xfId="8" applyNumberFormat="1" applyFont="1" applyFill="1" applyBorder="1" applyAlignment="1">
      <alignment horizontal="right" vertical="top"/>
    </xf>
    <xf numFmtId="176" fontId="24" fillId="0" borderId="1" xfId="10" applyNumberFormat="1" applyFont="1" applyFill="1" applyBorder="1" applyAlignment="1">
      <alignment horizontal="right" vertical="top"/>
    </xf>
    <xf numFmtId="0" fontId="24" fillId="0" borderId="4" xfId="12" applyFont="1" applyBorder="1" applyAlignment="1">
      <alignment vertical="top"/>
    </xf>
    <xf numFmtId="0" fontId="28" fillId="0" borderId="4" xfId="12" applyFont="1" applyBorder="1" applyAlignment="1">
      <alignment horizontal="center" vertical="top"/>
    </xf>
    <xf numFmtId="169" fontId="28" fillId="0" borderId="4" xfId="12" applyNumberFormat="1" applyFont="1" applyFill="1" applyBorder="1" applyAlignment="1">
      <alignment vertical="top"/>
    </xf>
    <xf numFmtId="164" fontId="28" fillId="0" borderId="4" xfId="12" applyNumberFormat="1" applyFont="1" applyBorder="1" applyAlignment="1">
      <alignment vertical="top"/>
    </xf>
    <xf numFmtId="164" fontId="28" fillId="0" borderId="4" xfId="12" applyNumberFormat="1" applyFont="1" applyBorder="1" applyAlignment="1">
      <alignment horizontal="right" vertical="top"/>
    </xf>
    <xf numFmtId="0" fontId="24" fillId="0" borderId="0" xfId="12" applyFont="1" applyFill="1" applyBorder="1" applyAlignment="1">
      <alignment horizontal="right" vertical="top"/>
    </xf>
    <xf numFmtId="0" fontId="24" fillId="0" borderId="0" xfId="20" applyFont="1" applyFill="1" applyBorder="1" applyAlignment="1">
      <alignment vertical="top"/>
    </xf>
    <xf numFmtId="169" fontId="24" fillId="0" borderId="0" xfId="21" applyNumberFormat="1" applyFont="1" applyFill="1" applyBorder="1" applyAlignment="1">
      <alignment vertical="top"/>
    </xf>
    <xf numFmtId="164" fontId="24" fillId="0" borderId="0" xfId="12" applyNumberFormat="1" applyFont="1" applyFill="1" applyBorder="1" applyAlignment="1">
      <alignment vertical="top"/>
    </xf>
    <xf numFmtId="164" fontId="24" fillId="0" borderId="0" xfId="12" applyNumberFormat="1" applyFont="1" applyFill="1" applyBorder="1" applyAlignment="1">
      <alignment horizontal="right" vertical="top"/>
    </xf>
    <xf numFmtId="0" fontId="24" fillId="0" borderId="0" xfId="20" applyFont="1" applyBorder="1" applyAlignment="1">
      <alignment vertical="top"/>
    </xf>
    <xf numFmtId="0" fontId="24" fillId="0" borderId="1" xfId="12" applyFont="1" applyFill="1" applyBorder="1" applyAlignment="1">
      <alignment horizontal="right" vertical="top"/>
    </xf>
    <xf numFmtId="0" fontId="24" fillId="0" borderId="1" xfId="20" applyFont="1" applyFill="1" applyBorder="1" applyAlignment="1">
      <alignment vertical="top"/>
    </xf>
    <xf numFmtId="169" fontId="24" fillId="0" borderId="1" xfId="21" applyNumberFormat="1" applyFont="1" applyFill="1" applyBorder="1" applyAlignment="1">
      <alignment vertical="top"/>
    </xf>
    <xf numFmtId="164" fontId="24" fillId="0" borderId="1" xfId="12" applyNumberFormat="1" applyFont="1" applyFill="1" applyBorder="1" applyAlignment="1">
      <alignment vertical="top"/>
    </xf>
    <xf numFmtId="164" fontId="24" fillId="0" borderId="1" xfId="12" applyNumberFormat="1" applyFont="1" applyFill="1" applyBorder="1" applyAlignment="1">
      <alignment horizontal="right" vertical="top"/>
    </xf>
    <xf numFmtId="0" fontId="27" fillId="0" borderId="4" xfId="10" applyFont="1" applyFill="1" applyBorder="1" applyAlignment="1">
      <alignment horizontal="center" vertical="top"/>
    </xf>
    <xf numFmtId="0" fontId="28" fillId="0" borderId="4" xfId="10" applyFont="1" applyFill="1" applyBorder="1" applyAlignment="1">
      <alignment horizontal="center" vertical="top"/>
    </xf>
    <xf numFmtId="169" fontId="28" fillId="0" borderId="4" xfId="10" applyNumberFormat="1" applyFont="1" applyFill="1" applyBorder="1" applyAlignment="1">
      <alignment horizontal="right" vertical="top"/>
    </xf>
    <xf numFmtId="0" fontId="38" fillId="0" borderId="0" xfId="10" applyFont="1" applyFill="1" applyBorder="1" applyAlignment="1">
      <alignment horizontal="center" vertical="top"/>
    </xf>
    <xf numFmtId="169" fontId="28" fillId="0" borderId="0" xfId="10" applyNumberFormat="1" applyFont="1" applyFill="1" applyBorder="1" applyAlignment="1">
      <alignment vertical="top" wrapText="1"/>
    </xf>
    <xf numFmtId="1" fontId="24" fillId="0" borderId="0" xfId="10" applyNumberFormat="1" applyFont="1" applyFill="1" applyBorder="1" applyAlignment="1">
      <alignment horizontal="center" vertical="top"/>
    </xf>
    <xf numFmtId="0" fontId="24" fillId="0" borderId="0" xfId="10" applyNumberFormat="1" applyFont="1" applyFill="1" applyBorder="1" applyAlignment="1">
      <alignment horizontal="left" vertical="top" wrapText="1"/>
    </xf>
    <xf numFmtId="169" fontId="24" fillId="0" borderId="0" xfId="10" applyNumberFormat="1" applyFont="1" applyFill="1" applyBorder="1" applyAlignment="1">
      <alignment vertical="top"/>
    </xf>
    <xf numFmtId="179" fontId="24" fillId="0" borderId="0" xfId="10" applyNumberFormat="1" applyFont="1" applyFill="1" applyBorder="1" applyAlignment="1">
      <alignment vertical="top"/>
    </xf>
    <xf numFmtId="0" fontId="39" fillId="0" borderId="0" xfId="10" applyFont="1" applyFill="1" applyBorder="1" applyAlignment="1">
      <alignment horizontal="center" vertical="top"/>
    </xf>
    <xf numFmtId="0" fontId="28" fillId="0" borderId="0" xfId="10" applyNumberFormat="1" applyFont="1" applyFill="1" applyBorder="1" applyAlignment="1">
      <alignment horizontal="left" vertical="top" wrapText="1"/>
    </xf>
    <xf numFmtId="164" fontId="24" fillId="0" borderId="0" xfId="10" applyNumberFormat="1" applyFont="1" applyFill="1" applyBorder="1" applyAlignment="1">
      <alignment vertical="top"/>
    </xf>
    <xf numFmtId="1" fontId="24" fillId="0" borderId="1" xfId="10" applyNumberFormat="1" applyFont="1" applyFill="1" applyBorder="1" applyAlignment="1">
      <alignment horizontal="center" vertical="top"/>
    </xf>
    <xf numFmtId="0" fontId="24" fillId="0" borderId="1" xfId="10" applyNumberFormat="1" applyFont="1" applyFill="1" applyBorder="1" applyAlignment="1">
      <alignment horizontal="left" vertical="top" wrapText="1"/>
    </xf>
    <xf numFmtId="169" fontId="24" fillId="0" borderId="1" xfId="10" applyNumberFormat="1" applyFont="1" applyFill="1" applyBorder="1" applyAlignment="1">
      <alignment vertical="top"/>
    </xf>
    <xf numFmtId="164" fontId="24" fillId="0" borderId="1" xfId="10" applyNumberFormat="1" applyFont="1" applyFill="1" applyBorder="1" applyAlignment="1">
      <alignment vertical="top"/>
    </xf>
    <xf numFmtId="179" fontId="24" fillId="0" borderId="1" xfId="10" applyNumberFormat="1" applyFont="1" applyFill="1" applyBorder="1" applyAlignment="1">
      <alignment vertical="top"/>
    </xf>
    <xf numFmtId="176" fontId="40" fillId="0" borderId="0" xfId="10" applyNumberFormat="1" applyFont="1" applyFill="1" applyAlignment="1">
      <alignment horizontal="right" vertical="top"/>
    </xf>
    <xf numFmtId="181" fontId="40" fillId="0" borderId="0" xfId="10" applyNumberFormat="1" applyFont="1" applyFill="1" applyAlignment="1">
      <alignment horizontal="right" vertical="top"/>
    </xf>
    <xf numFmtId="176" fontId="40" fillId="0" borderId="0" xfId="10" applyNumberFormat="1" applyFont="1" applyFill="1" applyAlignment="1">
      <alignment horizontal="right" vertical="top" wrapText="1"/>
    </xf>
    <xf numFmtId="169" fontId="40" fillId="0" borderId="0" xfId="10" applyNumberFormat="1" applyFont="1" applyFill="1" applyAlignment="1">
      <alignment horizontal="right" vertical="top" wrapText="1"/>
    </xf>
    <xf numFmtId="176" fontId="40" fillId="0" borderId="0" xfId="10" applyNumberFormat="1" applyFont="1" applyFill="1" applyBorder="1" applyAlignment="1">
      <alignment horizontal="right" vertical="top"/>
    </xf>
    <xf numFmtId="181" fontId="40" fillId="0" borderId="0" xfId="10" applyNumberFormat="1" applyFont="1" applyFill="1" applyBorder="1" applyAlignment="1">
      <alignment horizontal="right" vertical="top"/>
    </xf>
    <xf numFmtId="176" fontId="40" fillId="0" borderId="0" xfId="10" applyNumberFormat="1" applyFont="1" applyFill="1" applyBorder="1" applyAlignment="1">
      <alignment horizontal="right" vertical="top" wrapText="1"/>
    </xf>
    <xf numFmtId="0" fontId="40" fillId="0" borderId="0" xfId="10" applyFont="1" applyFill="1" applyBorder="1" applyAlignment="1">
      <alignment horizontal="right" vertical="top" wrapText="1"/>
    </xf>
    <xf numFmtId="0" fontId="24" fillId="0" borderId="0" xfId="10" applyNumberFormat="1" applyFont="1" applyFill="1" applyBorder="1" applyAlignment="1">
      <alignment horizontal="center" vertical="top" wrapText="1"/>
    </xf>
    <xf numFmtId="0" fontId="24" fillId="0" borderId="0" xfId="18" applyNumberFormat="1" applyFont="1" applyFill="1" applyBorder="1" applyAlignment="1">
      <alignment vertical="top" wrapText="1"/>
    </xf>
    <xf numFmtId="176" fontId="24" fillId="0" borderId="0" xfId="10" applyNumberFormat="1" applyFont="1" applyFill="1" applyBorder="1" applyAlignment="1">
      <alignment horizontal="right" vertical="top"/>
    </xf>
    <xf numFmtId="181" fontId="23" fillId="0" borderId="0" xfId="10" applyNumberFormat="1" applyFont="1" applyFill="1" applyBorder="1" applyAlignment="1">
      <alignment horizontal="right" vertical="top"/>
    </xf>
    <xf numFmtId="176" fontId="23" fillId="0" borderId="0" xfId="10" applyNumberFormat="1" applyFont="1" applyFill="1" applyBorder="1" applyAlignment="1">
      <alignment horizontal="right" vertical="top"/>
    </xf>
    <xf numFmtId="169" fontId="24" fillId="0" borderId="0" xfId="10" applyNumberFormat="1" applyFont="1" applyFill="1" applyBorder="1" applyAlignment="1">
      <alignment vertical="top" wrapText="1"/>
    </xf>
    <xf numFmtId="176" fontId="23" fillId="0" borderId="0" xfId="10" applyNumberFormat="1" applyFont="1" applyFill="1" applyBorder="1" applyAlignment="1">
      <alignment vertical="top"/>
    </xf>
    <xf numFmtId="176" fontId="23" fillId="0" borderId="0" xfId="10" applyNumberFormat="1" applyFont="1" applyFill="1" applyBorder="1" applyAlignment="1">
      <alignment horizontal="right" vertical="top" wrapText="1"/>
    </xf>
    <xf numFmtId="176" fontId="23" fillId="0" borderId="0" xfId="10" applyNumberFormat="1" applyFont="1" applyFill="1" applyBorder="1" applyAlignment="1">
      <alignment vertical="top" wrapText="1"/>
    </xf>
    <xf numFmtId="164" fontId="40" fillId="0" borderId="0" xfId="10" applyNumberFormat="1" applyFont="1" applyFill="1" applyBorder="1" applyAlignment="1">
      <alignment horizontal="right" vertical="top"/>
    </xf>
    <xf numFmtId="9" fontId="24" fillId="0" borderId="0" xfId="18" applyFont="1" applyFill="1" applyBorder="1" applyAlignment="1">
      <alignment vertical="top" wrapText="1"/>
    </xf>
    <xf numFmtId="0" fontId="23" fillId="0" borderId="0" xfId="10" applyFont="1" applyFill="1" applyBorder="1" applyAlignment="1">
      <alignment horizontal="center" vertical="top" wrapText="1"/>
    </xf>
    <xf numFmtId="0" fontId="23" fillId="0" borderId="0" xfId="10" applyFont="1" applyFill="1" applyBorder="1" applyAlignment="1">
      <alignment horizontal="right" vertical="top"/>
    </xf>
    <xf numFmtId="0" fontId="24" fillId="0" borderId="1" xfId="10" applyNumberFormat="1" applyFont="1" applyFill="1" applyBorder="1" applyAlignment="1">
      <alignment horizontal="center" vertical="top" wrapText="1"/>
    </xf>
    <xf numFmtId="9" fontId="24" fillId="0" borderId="1" xfId="18" applyFont="1" applyFill="1" applyBorder="1" applyAlignment="1">
      <alignment vertical="top" wrapText="1"/>
    </xf>
    <xf numFmtId="0" fontId="23" fillId="0" borderId="1" xfId="10" applyFont="1" applyFill="1" applyBorder="1" applyAlignment="1">
      <alignment horizontal="right" vertical="top"/>
    </xf>
    <xf numFmtId="0" fontId="23" fillId="0" borderId="0" xfId="10" applyFont="1" applyFill="1" applyBorder="1" applyAlignment="1">
      <alignment vertical="top"/>
    </xf>
    <xf numFmtId="0" fontId="41" fillId="0" borderId="0" xfId="10" applyFont="1" applyFill="1" applyBorder="1" applyAlignment="1">
      <alignment vertical="top"/>
    </xf>
    <xf numFmtId="0" fontId="28" fillId="0" borderId="0" xfId="10" applyFont="1" applyFill="1" applyBorder="1" applyAlignment="1">
      <alignment horizontal="center" vertical="top"/>
    </xf>
    <xf numFmtId="169" fontId="28" fillId="0" borderId="0" xfId="10" applyNumberFormat="1" applyFont="1" applyFill="1" applyBorder="1" applyAlignment="1">
      <alignment horizontal="right" vertical="top" wrapText="1"/>
    </xf>
    <xf numFmtId="165" fontId="24" fillId="0" borderId="0" xfId="23" applyNumberFormat="1" applyFont="1" applyFill="1" applyBorder="1" applyAlignment="1">
      <alignment horizontal="center" vertical="top" wrapText="1"/>
    </xf>
    <xf numFmtId="0" fontId="41" fillId="0" borderId="0" xfId="10" applyFont="1" applyFill="1" applyBorder="1" applyAlignment="1">
      <alignment horizontal="center" vertical="top" wrapText="1"/>
    </xf>
    <xf numFmtId="0" fontId="41" fillId="0" borderId="0" xfId="10" applyFont="1" applyFill="1" applyBorder="1" applyAlignment="1">
      <alignment horizontal="center" vertical="top"/>
    </xf>
    <xf numFmtId="169" fontId="28" fillId="0" borderId="0" xfId="10" applyNumberFormat="1" applyFont="1" applyFill="1" applyBorder="1" applyAlignment="1">
      <alignment horizontal="right" vertical="top"/>
    </xf>
    <xf numFmtId="165" fontId="28" fillId="0" borderId="0" xfId="23" applyNumberFormat="1" applyFont="1" applyFill="1" applyBorder="1" applyAlignment="1">
      <alignment vertical="top"/>
    </xf>
    <xf numFmtId="0" fontId="28" fillId="0" borderId="0" xfId="10" applyFont="1" applyFill="1" applyBorder="1" applyAlignment="1">
      <alignment vertical="top"/>
    </xf>
    <xf numFmtId="0" fontId="24" fillId="0" borderId="0" xfId="10" applyFont="1" applyBorder="1" applyAlignment="1">
      <alignment horizontal="center" vertical="top"/>
    </xf>
    <xf numFmtId="0" fontId="24" fillId="0" borderId="0" xfId="10" applyFont="1" applyBorder="1" applyAlignment="1">
      <alignment horizontal="left" vertical="top"/>
    </xf>
    <xf numFmtId="0" fontId="24" fillId="0" borderId="0" xfId="10" applyFont="1" applyBorder="1" applyAlignment="1">
      <alignment vertical="top"/>
    </xf>
    <xf numFmtId="164" fontId="24" fillId="0" borderId="0" xfId="10" applyNumberFormat="1" applyFont="1" applyFill="1" applyBorder="1" applyAlignment="1">
      <alignment horizontal="right" vertical="top"/>
    </xf>
    <xf numFmtId="15" fontId="24" fillId="0" borderId="0" xfId="10" applyNumberFormat="1" applyFont="1" applyFill="1" applyBorder="1" applyAlignment="1">
      <alignment horizontal="center" vertical="top"/>
    </xf>
    <xf numFmtId="164" fontId="28" fillId="0" borderId="0" xfId="10" applyNumberFormat="1" applyFont="1" applyFill="1" applyBorder="1" applyAlignment="1">
      <alignment horizontal="right" vertical="top"/>
    </xf>
    <xf numFmtId="170" fontId="24" fillId="0" borderId="0" xfId="10" applyNumberFormat="1" applyFont="1" applyFill="1" applyBorder="1" applyAlignment="1">
      <alignment vertical="top"/>
    </xf>
    <xf numFmtId="0" fontId="24" fillId="3" borderId="0" xfId="10" applyFont="1" applyFill="1" applyBorder="1" applyAlignment="1">
      <alignment horizontal="center" vertical="top"/>
    </xf>
    <xf numFmtId="0" fontId="28" fillId="0" borderId="0" xfId="10" applyFont="1" applyFill="1" applyBorder="1" applyAlignment="1">
      <alignment horizontal="left" vertical="top"/>
    </xf>
    <xf numFmtId="0" fontId="24" fillId="0" borderId="0" xfId="10" applyFont="1" applyBorder="1" applyAlignment="1">
      <alignment horizontal="justify" vertical="top" wrapText="1"/>
    </xf>
    <xf numFmtId="165" fontId="24" fillId="0" borderId="0" xfId="23" applyNumberFormat="1" applyFont="1" applyFill="1" applyBorder="1" applyAlignment="1">
      <alignment vertical="top"/>
    </xf>
    <xf numFmtId="0" fontId="24" fillId="0" borderId="0" xfId="10" applyFont="1" applyFill="1" applyBorder="1" applyAlignment="1">
      <alignment horizontal="left" vertical="top"/>
    </xf>
    <xf numFmtId="0" fontId="24" fillId="0" borderId="0" xfId="10" quotePrefix="1" applyFont="1" applyFill="1" applyBorder="1" applyAlignment="1">
      <alignment horizontal="center" vertical="top"/>
    </xf>
    <xf numFmtId="0" fontId="29" fillId="0" borderId="0" xfId="24" applyFont="1" applyBorder="1" applyAlignment="1">
      <alignment horizontal="center" vertical="top"/>
    </xf>
    <xf numFmtId="175" fontId="28" fillId="0" borderId="0" xfId="10" applyNumberFormat="1" applyFont="1" applyFill="1" applyBorder="1" applyAlignment="1">
      <alignment horizontal="right" vertical="top"/>
    </xf>
    <xf numFmtId="0" fontId="29" fillId="0" borderId="0" xfId="0" applyFont="1" applyAlignment="1">
      <alignment vertical="top" wrapText="1"/>
    </xf>
    <xf numFmtId="164" fontId="24" fillId="0" borderId="1" xfId="10" applyNumberFormat="1" applyFont="1" applyFill="1" applyBorder="1" applyAlignment="1">
      <alignment horizontal="right" vertical="top"/>
    </xf>
    <xf numFmtId="15" fontId="24" fillId="0" borderId="1" xfId="10" applyNumberFormat="1" applyFont="1" applyFill="1" applyBorder="1" applyAlignment="1">
      <alignment horizontal="center" vertical="top"/>
    </xf>
    <xf numFmtId="0" fontId="29" fillId="0" borderId="1" xfId="24" applyFont="1" applyBorder="1" applyAlignment="1">
      <alignment horizontal="center" vertical="top"/>
    </xf>
    <xf numFmtId="0" fontId="24" fillId="0" borderId="0" xfId="10" applyFont="1" applyFill="1" applyBorder="1" applyAlignment="1">
      <alignment horizontal="left"/>
    </xf>
    <xf numFmtId="0" fontId="24" fillId="0" borderId="0" xfId="10" applyFont="1" applyFill="1" applyBorder="1" applyAlignment="1">
      <alignment horizontal="left" wrapText="1"/>
    </xf>
    <xf numFmtId="0" fontId="24" fillId="0" borderId="0" xfId="10" applyFont="1" applyFill="1" applyBorder="1" applyAlignment="1">
      <alignment wrapText="1"/>
    </xf>
    <xf numFmtId="0" fontId="20" fillId="4" borderId="0" xfId="0" applyFont="1" applyFill="1" applyBorder="1" applyAlignment="1">
      <alignment horizontal="center" vertical="center" wrapText="1"/>
    </xf>
    <xf numFmtId="0" fontId="22" fillId="0" borderId="0" xfId="0" applyFont="1" applyBorder="1" applyAlignment="1">
      <alignment horizontal="left" wrapText="1"/>
    </xf>
    <xf numFmtId="0" fontId="23" fillId="0" borderId="0" xfId="10" applyFont="1" applyFill="1" applyBorder="1" applyAlignment="1">
      <alignment horizontal="center" vertical="center" wrapText="1"/>
    </xf>
    <xf numFmtId="0" fontId="23" fillId="0" borderId="1" xfId="10" applyFont="1" applyFill="1" applyBorder="1" applyAlignment="1">
      <alignment horizontal="center" vertical="center"/>
    </xf>
    <xf numFmtId="0" fontId="24" fillId="0" borderId="2" xfId="10" applyFont="1" applyFill="1" applyBorder="1" applyAlignment="1">
      <alignment horizontal="center" vertical="center"/>
    </xf>
    <xf numFmtId="0" fontId="23" fillId="0" borderId="0" xfId="10" applyFont="1" applyFill="1" applyBorder="1" applyAlignment="1">
      <alignment horizontal="center" vertical="center"/>
    </xf>
    <xf numFmtId="0" fontId="24" fillId="0" borderId="0" xfId="10" applyFont="1" applyFill="1" applyBorder="1" applyAlignment="1">
      <alignment horizontal="center" vertical="center"/>
    </xf>
    <xf numFmtId="0" fontId="23" fillId="0" borderId="1" xfId="10" applyFont="1" applyFill="1" applyBorder="1" applyAlignment="1">
      <alignment horizontal="center" vertical="center" wrapText="1"/>
    </xf>
    <xf numFmtId="0" fontId="31" fillId="4" borderId="0" xfId="10" applyFont="1" applyFill="1" applyAlignment="1">
      <alignment horizontal="left" vertical="center" wrapText="1"/>
    </xf>
    <xf numFmtId="0" fontId="10" fillId="0" borderId="0" xfId="10" applyFont="1"/>
    <xf numFmtId="0" fontId="10" fillId="0" borderId="0" xfId="10" applyFont="1" applyBorder="1"/>
    <xf numFmtId="0" fontId="10" fillId="0" borderId="0" xfId="10" applyFont="1" applyAlignment="1">
      <alignment vertical="center"/>
    </xf>
    <xf numFmtId="0" fontId="24" fillId="2" borderId="0" xfId="10" applyFont="1" applyFill="1" applyBorder="1" applyAlignment="1">
      <alignment horizontal="center" vertical="center"/>
    </xf>
    <xf numFmtId="0" fontId="24" fillId="2" borderId="3" xfId="10" applyFont="1" applyFill="1" applyBorder="1" applyAlignment="1">
      <alignment horizontal="center" vertical="center"/>
    </xf>
    <xf numFmtId="0" fontId="24" fillId="2" borderId="1" xfId="10" applyFont="1" applyFill="1" applyBorder="1" applyAlignment="1">
      <alignment horizontal="center"/>
    </xf>
    <xf numFmtId="0" fontId="24" fillId="2" borderId="2" xfId="10" applyFont="1" applyFill="1" applyBorder="1" applyAlignment="1">
      <alignment horizontal="center"/>
    </xf>
    <xf numFmtId="17" fontId="31" fillId="4" borderId="0" xfId="10" applyNumberFormat="1" applyFont="1" applyFill="1" applyAlignment="1">
      <alignment horizontal="left" vertical="center" wrapText="1"/>
    </xf>
    <xf numFmtId="0" fontId="20" fillId="5" borderId="0" xfId="20" applyFont="1" applyFill="1" applyBorder="1" applyAlignment="1">
      <alignment horizontal="center" vertical="center" wrapText="1"/>
    </xf>
    <xf numFmtId="0" fontId="21" fillId="0" borderId="0" xfId="20" applyFont="1" applyFill="1" applyBorder="1" applyAlignment="1">
      <alignment horizontal="left" vertical="center"/>
    </xf>
    <xf numFmtId="0" fontId="22" fillId="0" borderId="0" xfId="20" applyFont="1" applyBorder="1" applyAlignment="1">
      <alignment horizontal="left" wrapText="1"/>
    </xf>
    <xf numFmtId="0" fontId="28" fillId="3" borderId="4" xfId="12" applyFont="1" applyFill="1" applyBorder="1" applyAlignment="1">
      <alignment horizontal="center" vertical="center" wrapText="1"/>
    </xf>
    <xf numFmtId="0" fontId="28" fillId="3" borderId="0" xfId="12" applyFont="1" applyFill="1" applyBorder="1" applyAlignment="1">
      <alignment horizontal="center" vertical="center" wrapText="1"/>
    </xf>
    <xf numFmtId="0" fontId="28" fillId="0" borderId="4" xfId="12" applyFont="1" applyBorder="1" applyAlignment="1">
      <alignment horizontal="center" vertical="center" wrapText="1"/>
    </xf>
    <xf numFmtId="0" fontId="28" fillId="0" borderId="0" xfId="12" applyFont="1" applyBorder="1" applyAlignment="1">
      <alignment horizontal="center" vertical="center" wrapText="1"/>
    </xf>
    <xf numFmtId="0" fontId="28" fillId="0" borderId="4" xfId="12" applyFont="1" applyBorder="1" applyAlignment="1">
      <alignment horizontal="center" vertical="center"/>
    </xf>
    <xf numFmtId="0" fontId="28" fillId="0" borderId="0" xfId="12" applyFont="1" applyBorder="1" applyAlignment="1">
      <alignment horizontal="center" vertical="center"/>
    </xf>
    <xf numFmtId="0" fontId="21" fillId="0" borderId="0" xfId="0" applyFont="1" applyFill="1" applyBorder="1" applyAlignment="1">
      <alignment horizontal="left" vertical="center"/>
    </xf>
    <xf numFmtId="0" fontId="28" fillId="0" borderId="1" xfId="12" applyFont="1" applyBorder="1" applyAlignment="1">
      <alignment horizontal="center" vertical="center"/>
    </xf>
    <xf numFmtId="0" fontId="28" fillId="0" borderId="0" xfId="12" applyFont="1" applyFill="1" applyBorder="1" applyAlignment="1">
      <alignment horizontal="center" vertical="center" wrapText="1"/>
    </xf>
    <xf numFmtId="0" fontId="24" fillId="0" borderId="0" xfId="10" applyFont="1" applyFill="1" applyAlignment="1">
      <alignment horizontal="center" vertical="center"/>
    </xf>
    <xf numFmtId="0" fontId="24" fillId="0" borderId="1" xfId="10" applyFont="1" applyFill="1" applyBorder="1" applyAlignment="1">
      <alignment horizontal="center" vertical="center"/>
    </xf>
    <xf numFmtId="0" fontId="40" fillId="0" borderId="0" xfId="10" applyFont="1" applyFill="1" applyBorder="1" applyAlignment="1">
      <alignment horizontal="center" vertical="top"/>
    </xf>
    <xf numFmtId="0" fontId="40" fillId="0" borderId="0" xfId="10" applyFont="1" applyFill="1" applyBorder="1" applyAlignment="1">
      <alignment vertical="top"/>
    </xf>
    <xf numFmtId="0" fontId="28" fillId="0" borderId="0" xfId="10" applyFont="1" applyFill="1" applyBorder="1" applyAlignment="1">
      <alignment horizontal="left" vertical="top" wrapText="1"/>
    </xf>
    <xf numFmtId="0" fontId="24" fillId="0" borderId="0" xfId="10" applyFont="1" applyBorder="1" applyAlignment="1">
      <alignment horizontal="left" vertical="center"/>
    </xf>
    <xf numFmtId="0" fontId="28" fillId="0" borderId="0" xfId="10" applyFont="1" applyBorder="1" applyAlignment="1">
      <alignment horizontal="left" vertical="top" wrapText="1"/>
    </xf>
    <xf numFmtId="0" fontId="24" fillId="0" borderId="0" xfId="10" applyFont="1" applyFill="1" applyBorder="1" applyAlignment="1">
      <alignment horizontal="center" vertical="center" wrapText="1"/>
    </xf>
    <xf numFmtId="0" fontId="24" fillId="0" borderId="1" xfId="10" applyFont="1" applyFill="1" applyBorder="1" applyAlignment="1">
      <alignment horizontal="center" vertical="center" wrapText="1"/>
    </xf>
    <xf numFmtId="0" fontId="28" fillId="0" borderId="0" xfId="10" applyFont="1" applyBorder="1" applyAlignment="1">
      <alignment vertical="top" wrapText="1"/>
    </xf>
    <xf numFmtId="0" fontId="5" fillId="0" borderId="0" xfId="10" applyFont="1" applyBorder="1" applyAlignment="1">
      <alignment horizontal="justify" vertical="center"/>
    </xf>
    <xf numFmtId="0" fontId="5" fillId="0" borderId="0" xfId="10" applyFont="1" applyAlignment="1">
      <alignment horizontal="justify" vertical="center"/>
    </xf>
    <xf numFmtId="0" fontId="5" fillId="0" borderId="0" xfId="10" applyFont="1" applyBorder="1" applyAlignment="1">
      <alignment horizontal="left" vertical="center"/>
    </xf>
    <xf numFmtId="0" fontId="24" fillId="0" borderId="4" xfId="10" applyFont="1" applyBorder="1" applyAlignment="1">
      <alignment horizontal="left" vertical="center"/>
    </xf>
    <xf numFmtId="0" fontId="24" fillId="0" borderId="0" xfId="10" applyFont="1" applyBorder="1" applyAlignment="1">
      <alignment horizontal="justify" vertical="center"/>
    </xf>
    <xf numFmtId="0" fontId="24" fillId="0" borderId="0" xfId="10" applyFont="1" applyAlignment="1">
      <alignment horizontal="justify" vertical="center"/>
    </xf>
    <xf numFmtId="0" fontId="11" fillId="0" borderId="0" xfId="10" applyFont="1" applyFill="1" applyAlignment="1">
      <alignment horizontal="center" vertical="center"/>
    </xf>
    <xf numFmtId="0" fontId="31" fillId="4" borderId="0" xfId="10" applyFont="1" applyFill="1" applyAlignment="1">
      <alignment horizontal="left" vertical="center"/>
    </xf>
    <xf numFmtId="0" fontId="24" fillId="0" borderId="0" xfId="10" applyFont="1" applyFill="1" applyBorder="1" applyAlignment="1">
      <alignment horizontal="justify" vertical="center" wrapText="1"/>
    </xf>
    <xf numFmtId="0" fontId="24" fillId="0" borderId="0" xfId="10" applyFont="1" applyFill="1" applyBorder="1" applyAlignment="1">
      <alignment horizontal="justify" vertical="center"/>
    </xf>
  </cellXfs>
  <cellStyles count="25">
    <cellStyle name="=C:\WINNT\SYSTEM32\COMMAND.COM" xfId="1"/>
    <cellStyle name="=C:\WINNT\SYSTEM32\COMMAND.COM 2" xfId="2"/>
    <cellStyle name="=C:\WINNT\SYSTEM32\COMMAND.COM 2 2" xfId="3"/>
    <cellStyle name="=C:\WINNT\SYSTEM32\COMMAND.COM 3" xfId="19"/>
    <cellStyle name="=C:\WINNT\SYSTEM32\COMMAND.COM 3 2" xfId="21"/>
    <cellStyle name="Euro" xfId="4"/>
    <cellStyle name="Millares" xfId="5" builtinId="3"/>
    <cellStyle name="Millares 2" xfId="6"/>
    <cellStyle name="Millares 2 2" xfId="7"/>
    <cellStyle name="Millares 2 2 2" xfId="23"/>
    <cellStyle name="Millares 2 2 3" xfId="22"/>
    <cellStyle name="Millares 2_Avance f y f CFE dlls" xfId="8"/>
    <cellStyle name="Millares 3" xfId="9"/>
    <cellStyle name="Normal" xfId="0" builtinId="0"/>
    <cellStyle name="Normal 14" xfId="24"/>
    <cellStyle name="Normal 2" xfId="10"/>
    <cellStyle name="Normal 2 2" xfId="11"/>
    <cellStyle name="Normal 2 2 2" xfId="12"/>
    <cellStyle name="Normal 2_Hoja1" xfId="13"/>
    <cellStyle name="Normal 3" xfId="14"/>
    <cellStyle name="Normal 4" xfId="20"/>
    <cellStyle name="Normal 5" xfId="15"/>
    <cellStyle name="Porcentaje" xfId="18" builtinId="5"/>
    <cellStyle name="Porcentual 2" xfId="16"/>
    <cellStyle name="Porcentual 2 2" xfId="17"/>
  </cellStyles>
  <dxfs count="12">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externalLink" Target="externalLinks/externalLink6.xml"/><Relationship Id="rId18" Type="http://schemas.openxmlformats.org/officeDocument/2006/relationships/externalLink" Target="externalLinks/externalLink11.xml"/><Relationship Id="rId3" Type="http://schemas.openxmlformats.org/officeDocument/2006/relationships/worksheet" Target="worksheets/sheet3.xml"/><Relationship Id="rId21" Type="http://schemas.openxmlformats.org/officeDocument/2006/relationships/externalLink" Target="externalLinks/externalLink14.xml"/><Relationship Id="rId7" Type="http://schemas.openxmlformats.org/officeDocument/2006/relationships/worksheet" Target="worksheets/sheet7.xml"/><Relationship Id="rId12" Type="http://schemas.openxmlformats.org/officeDocument/2006/relationships/externalLink" Target="externalLinks/externalLink5.xml"/><Relationship Id="rId17" Type="http://schemas.openxmlformats.org/officeDocument/2006/relationships/externalLink" Target="externalLinks/externalLink10.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externalLink" Target="externalLinks/externalLink9.xml"/><Relationship Id="rId20" Type="http://schemas.openxmlformats.org/officeDocument/2006/relationships/externalLink" Target="externalLinks/externalLink1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externalLink" Target="externalLinks/externalLink8.xml"/><Relationship Id="rId23" Type="http://schemas.openxmlformats.org/officeDocument/2006/relationships/styles" Target="styles.xml"/><Relationship Id="rId10" Type="http://schemas.openxmlformats.org/officeDocument/2006/relationships/externalLink" Target="externalLinks/externalLink3.xml"/><Relationship Id="rId19" Type="http://schemas.openxmlformats.org/officeDocument/2006/relationships/externalLink" Target="externalLinks/externalLink12.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externalLink" Target="externalLinks/externalLink7.xml"/><Relationship Id="rId22"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8</xdr:col>
      <xdr:colOff>0</xdr:colOff>
      <xdr:row>46</xdr:row>
      <xdr:rowOff>0</xdr:rowOff>
    </xdr:from>
    <xdr:to>
      <xdr:col>8</xdr:col>
      <xdr:colOff>0</xdr:colOff>
      <xdr:row>46</xdr:row>
      <xdr:rowOff>0</xdr:rowOff>
    </xdr:to>
    <xdr:sp macro="" textlink="">
      <xdr:nvSpPr>
        <xdr:cNvPr id="2" name="Text Box 1"/>
        <xdr:cNvSpPr txBox="1">
          <a:spLocks noChangeArrowheads="1"/>
        </xdr:cNvSpPr>
      </xdr:nvSpPr>
      <xdr:spPr bwMode="auto">
        <a:xfrm>
          <a:off x="6096000" y="8382000"/>
          <a:ext cx="0"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8</xdr:col>
      <xdr:colOff>0</xdr:colOff>
      <xdr:row>46</xdr:row>
      <xdr:rowOff>0</xdr:rowOff>
    </xdr:from>
    <xdr:to>
      <xdr:col>8</xdr:col>
      <xdr:colOff>0</xdr:colOff>
      <xdr:row>46</xdr:row>
      <xdr:rowOff>0</xdr:rowOff>
    </xdr:to>
    <xdr:sp macro="" textlink="">
      <xdr:nvSpPr>
        <xdr:cNvPr id="3" name="Text Box 2"/>
        <xdr:cNvSpPr txBox="1">
          <a:spLocks noChangeArrowheads="1"/>
        </xdr:cNvSpPr>
      </xdr:nvSpPr>
      <xdr:spPr bwMode="auto">
        <a:xfrm>
          <a:off x="6096000" y="8382000"/>
          <a:ext cx="0" cy="0"/>
        </a:xfrm>
        <a:prstGeom prst="rect">
          <a:avLst/>
        </a:prstGeom>
        <a:noFill/>
        <a:ln w="9525">
          <a:noFill/>
          <a:miter lim="800000"/>
          <a:headEnd/>
          <a:tailEnd/>
        </a:ln>
      </xdr:spPr>
      <xdr:txBody>
        <a:bodyPr vertOverflow="clip" wrap="square" lIns="27432" tIns="22860" rIns="27432" bIns="22860" anchor="ctr" upright="1"/>
        <a:lstStyle/>
        <a:p>
          <a:pPr algn="ctr" rtl="0">
            <a:defRPr sz="1000"/>
          </a:pPr>
          <a:r>
            <a:rPr lang="es-MX" sz="1100" b="0" i="0" strike="noStrike">
              <a:solidFill>
                <a:srgbClr val="000000"/>
              </a:solidFill>
              <a:latin typeface="Arial"/>
              <a:cs typeface="Arial"/>
            </a:rPr>
            <a:t> </a:t>
          </a:r>
        </a:p>
        <a:p>
          <a:pPr algn="ctr" rtl="0">
            <a:defRPr sz="1000"/>
          </a:pPr>
          <a:r>
            <a:rPr lang="es-MX" sz="1100" b="0" i="0" strike="noStrike">
              <a:solidFill>
                <a:srgbClr val="000000"/>
              </a:solidFill>
              <a:latin typeface="Arial"/>
              <a:cs typeface="Arial"/>
            </a:rPr>
            <a:t> </a:t>
          </a:r>
        </a:p>
        <a:p>
          <a:pPr algn="ctr" rtl="0">
            <a:defRPr sz="1000"/>
          </a:pPr>
          <a:endParaRPr lang="es-MX" sz="1100" b="0" i="0" strike="noStrike">
            <a:solidFill>
              <a:srgbClr val="000000"/>
            </a:solidFill>
            <a:latin typeface="Arial"/>
            <a:cs typeface="Arial"/>
          </a:endParaRPr>
        </a:p>
        <a:p>
          <a:pPr algn="ctr" rtl="0">
            <a:defRPr sz="1000"/>
          </a:pPr>
          <a:endParaRPr lang="es-MX" sz="1100" b="0" i="0" strike="noStrike">
            <a:solidFill>
              <a:srgbClr val="000000"/>
            </a:solidFill>
            <a:latin typeface="Arial"/>
            <a:cs typeface="Arial"/>
          </a:endParaRPr>
        </a:p>
      </xdr:txBody>
    </xdr:sp>
    <xdr:clientData/>
  </xdr:twoCellAnchor>
  <xdr:twoCellAnchor>
    <xdr:from>
      <xdr:col>8</xdr:col>
      <xdr:colOff>0</xdr:colOff>
      <xdr:row>46</xdr:row>
      <xdr:rowOff>0</xdr:rowOff>
    </xdr:from>
    <xdr:to>
      <xdr:col>8</xdr:col>
      <xdr:colOff>0</xdr:colOff>
      <xdr:row>46</xdr:row>
      <xdr:rowOff>0</xdr:rowOff>
    </xdr:to>
    <xdr:sp macro="" textlink="">
      <xdr:nvSpPr>
        <xdr:cNvPr id="4" name="Text Box 3"/>
        <xdr:cNvSpPr txBox="1">
          <a:spLocks noChangeArrowheads="1"/>
        </xdr:cNvSpPr>
      </xdr:nvSpPr>
      <xdr:spPr bwMode="auto">
        <a:xfrm>
          <a:off x="6096000" y="8382000"/>
          <a:ext cx="0"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8</xdr:col>
      <xdr:colOff>497205</xdr:colOff>
      <xdr:row>48</xdr:row>
      <xdr:rowOff>0</xdr:rowOff>
    </xdr:from>
    <xdr:to>
      <xdr:col>8</xdr:col>
      <xdr:colOff>849576</xdr:colOff>
      <xdr:row>48</xdr:row>
      <xdr:rowOff>0</xdr:rowOff>
    </xdr:to>
    <xdr:sp macro="" textlink="">
      <xdr:nvSpPr>
        <xdr:cNvPr id="5" name="Text Box 4"/>
        <xdr:cNvSpPr txBox="1">
          <a:spLocks noChangeArrowheads="1"/>
        </xdr:cNvSpPr>
      </xdr:nvSpPr>
      <xdr:spPr bwMode="auto">
        <a:xfrm>
          <a:off x="6593205" y="8763000"/>
          <a:ext cx="266646"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9</xdr:col>
      <xdr:colOff>0</xdr:colOff>
      <xdr:row>48</xdr:row>
      <xdr:rowOff>0</xdr:rowOff>
    </xdr:from>
    <xdr:to>
      <xdr:col>9</xdr:col>
      <xdr:colOff>0</xdr:colOff>
      <xdr:row>48</xdr:row>
      <xdr:rowOff>0</xdr:rowOff>
    </xdr:to>
    <xdr:sp macro="" textlink="">
      <xdr:nvSpPr>
        <xdr:cNvPr id="6" name="Text Box 5"/>
        <xdr:cNvSpPr txBox="1">
          <a:spLocks noChangeArrowheads="1"/>
        </xdr:cNvSpPr>
      </xdr:nvSpPr>
      <xdr:spPr bwMode="auto">
        <a:xfrm>
          <a:off x="6858000" y="8763000"/>
          <a:ext cx="0" cy="0"/>
        </a:xfrm>
        <a:prstGeom prst="rect">
          <a:avLst/>
        </a:prstGeom>
        <a:noFill/>
        <a:ln w="9525">
          <a:noFill/>
          <a:miter lim="800000"/>
          <a:headEnd/>
          <a:tailEnd/>
        </a:ln>
      </xdr:spPr>
      <xdr:txBody>
        <a:bodyPr vertOverflow="clip" wrap="square" lIns="27432" tIns="22860" rIns="27432" bIns="22860" anchor="ctr" upright="1"/>
        <a:lstStyle/>
        <a:p>
          <a:pPr algn="ctr" rtl="0">
            <a:defRPr sz="1000"/>
          </a:pPr>
          <a:r>
            <a:rPr lang="es-MX" sz="1100" b="0" i="0" strike="noStrike">
              <a:solidFill>
                <a:srgbClr val="000000"/>
              </a:solidFill>
              <a:latin typeface="Arial"/>
              <a:cs typeface="Arial"/>
            </a:rPr>
            <a:t> </a:t>
          </a:r>
        </a:p>
        <a:p>
          <a:pPr algn="ctr" rtl="0">
            <a:defRPr sz="1000"/>
          </a:pPr>
          <a:r>
            <a:rPr lang="es-MX" sz="1100" b="0" i="0" strike="noStrike">
              <a:solidFill>
                <a:srgbClr val="000000"/>
              </a:solidFill>
              <a:latin typeface="Arial"/>
              <a:cs typeface="Arial"/>
            </a:rPr>
            <a:t> </a:t>
          </a:r>
        </a:p>
        <a:p>
          <a:pPr algn="ctr" rtl="0">
            <a:defRPr sz="1000"/>
          </a:pPr>
          <a:endParaRPr lang="es-MX" sz="1100" b="0" i="0" strike="noStrike">
            <a:solidFill>
              <a:srgbClr val="000000"/>
            </a:solidFill>
            <a:latin typeface="Arial"/>
            <a:cs typeface="Arial"/>
          </a:endParaRPr>
        </a:p>
        <a:p>
          <a:pPr algn="ctr" rtl="0">
            <a:defRPr sz="1000"/>
          </a:pPr>
          <a:endParaRPr lang="es-MX" sz="1100" b="0" i="0" strike="noStrike">
            <a:solidFill>
              <a:srgbClr val="000000"/>
            </a:solidFill>
            <a:latin typeface="Arial"/>
            <a:cs typeface="Arial"/>
          </a:endParaRPr>
        </a:p>
      </xdr:txBody>
    </xdr:sp>
    <xdr:clientData/>
  </xdr:twoCellAnchor>
  <xdr:twoCellAnchor>
    <xdr:from>
      <xdr:col>8</xdr:col>
      <xdr:colOff>497205</xdr:colOff>
      <xdr:row>48</xdr:row>
      <xdr:rowOff>0</xdr:rowOff>
    </xdr:from>
    <xdr:to>
      <xdr:col>8</xdr:col>
      <xdr:colOff>849576</xdr:colOff>
      <xdr:row>48</xdr:row>
      <xdr:rowOff>0</xdr:rowOff>
    </xdr:to>
    <xdr:sp macro="" textlink="">
      <xdr:nvSpPr>
        <xdr:cNvPr id="7" name="Text Box 6"/>
        <xdr:cNvSpPr txBox="1">
          <a:spLocks noChangeArrowheads="1"/>
        </xdr:cNvSpPr>
      </xdr:nvSpPr>
      <xdr:spPr bwMode="auto">
        <a:xfrm>
          <a:off x="6593205" y="8763000"/>
          <a:ext cx="266646"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7</xdr:col>
      <xdr:colOff>506730</xdr:colOff>
      <xdr:row>46</xdr:row>
      <xdr:rowOff>0</xdr:rowOff>
    </xdr:from>
    <xdr:to>
      <xdr:col>7</xdr:col>
      <xdr:colOff>846833</xdr:colOff>
      <xdr:row>46</xdr:row>
      <xdr:rowOff>0</xdr:rowOff>
    </xdr:to>
    <xdr:sp macro="" textlink="">
      <xdr:nvSpPr>
        <xdr:cNvPr id="8" name="Text Box 7"/>
        <xdr:cNvSpPr txBox="1">
          <a:spLocks noChangeArrowheads="1"/>
        </xdr:cNvSpPr>
      </xdr:nvSpPr>
      <xdr:spPr bwMode="auto">
        <a:xfrm>
          <a:off x="5840730" y="8382000"/>
          <a:ext cx="254378"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7</xdr:col>
      <xdr:colOff>506730</xdr:colOff>
      <xdr:row>46</xdr:row>
      <xdr:rowOff>0</xdr:rowOff>
    </xdr:from>
    <xdr:to>
      <xdr:col>7</xdr:col>
      <xdr:colOff>846833</xdr:colOff>
      <xdr:row>46</xdr:row>
      <xdr:rowOff>0</xdr:rowOff>
    </xdr:to>
    <xdr:sp macro="" textlink="">
      <xdr:nvSpPr>
        <xdr:cNvPr id="9" name="Text Box 8"/>
        <xdr:cNvSpPr txBox="1">
          <a:spLocks noChangeArrowheads="1"/>
        </xdr:cNvSpPr>
      </xdr:nvSpPr>
      <xdr:spPr bwMode="auto">
        <a:xfrm>
          <a:off x="5840730" y="8382000"/>
          <a:ext cx="254378"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6</xdr:col>
      <xdr:colOff>504825</xdr:colOff>
      <xdr:row>46</xdr:row>
      <xdr:rowOff>0</xdr:rowOff>
    </xdr:from>
    <xdr:to>
      <xdr:col>6</xdr:col>
      <xdr:colOff>765279</xdr:colOff>
      <xdr:row>46</xdr:row>
      <xdr:rowOff>0</xdr:rowOff>
    </xdr:to>
    <xdr:sp macro="" textlink="">
      <xdr:nvSpPr>
        <xdr:cNvPr id="10" name="Text Box 9"/>
        <xdr:cNvSpPr txBox="1">
          <a:spLocks noChangeArrowheads="1"/>
        </xdr:cNvSpPr>
      </xdr:nvSpPr>
      <xdr:spPr bwMode="auto">
        <a:xfrm>
          <a:off x="5076825" y="8382000"/>
          <a:ext cx="260454"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6</xdr:col>
      <xdr:colOff>504825</xdr:colOff>
      <xdr:row>46</xdr:row>
      <xdr:rowOff>0</xdr:rowOff>
    </xdr:from>
    <xdr:to>
      <xdr:col>6</xdr:col>
      <xdr:colOff>765279</xdr:colOff>
      <xdr:row>46</xdr:row>
      <xdr:rowOff>0</xdr:rowOff>
    </xdr:to>
    <xdr:sp macro="" textlink="">
      <xdr:nvSpPr>
        <xdr:cNvPr id="11" name="Text Box 10"/>
        <xdr:cNvSpPr txBox="1">
          <a:spLocks noChangeArrowheads="1"/>
        </xdr:cNvSpPr>
      </xdr:nvSpPr>
      <xdr:spPr bwMode="auto">
        <a:xfrm>
          <a:off x="5076825" y="8382000"/>
          <a:ext cx="260454"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8</xdr:col>
      <xdr:colOff>0</xdr:colOff>
      <xdr:row>46</xdr:row>
      <xdr:rowOff>0</xdr:rowOff>
    </xdr:from>
    <xdr:to>
      <xdr:col>8</xdr:col>
      <xdr:colOff>0</xdr:colOff>
      <xdr:row>46</xdr:row>
      <xdr:rowOff>0</xdr:rowOff>
    </xdr:to>
    <xdr:sp macro="" textlink="">
      <xdr:nvSpPr>
        <xdr:cNvPr id="12" name="Text Box 1"/>
        <xdr:cNvSpPr txBox="1">
          <a:spLocks noChangeArrowheads="1"/>
        </xdr:cNvSpPr>
      </xdr:nvSpPr>
      <xdr:spPr bwMode="auto">
        <a:xfrm>
          <a:off x="6096000" y="8382000"/>
          <a:ext cx="0"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8</xdr:col>
      <xdr:colOff>0</xdr:colOff>
      <xdr:row>46</xdr:row>
      <xdr:rowOff>0</xdr:rowOff>
    </xdr:from>
    <xdr:to>
      <xdr:col>8</xdr:col>
      <xdr:colOff>0</xdr:colOff>
      <xdr:row>46</xdr:row>
      <xdr:rowOff>0</xdr:rowOff>
    </xdr:to>
    <xdr:sp macro="" textlink="">
      <xdr:nvSpPr>
        <xdr:cNvPr id="13" name="Text Box 2"/>
        <xdr:cNvSpPr txBox="1">
          <a:spLocks noChangeArrowheads="1"/>
        </xdr:cNvSpPr>
      </xdr:nvSpPr>
      <xdr:spPr bwMode="auto">
        <a:xfrm>
          <a:off x="6096000" y="8382000"/>
          <a:ext cx="0" cy="0"/>
        </a:xfrm>
        <a:prstGeom prst="rect">
          <a:avLst/>
        </a:prstGeom>
        <a:noFill/>
        <a:ln w="9525">
          <a:noFill/>
          <a:miter lim="800000"/>
          <a:headEnd/>
          <a:tailEnd/>
        </a:ln>
      </xdr:spPr>
      <xdr:txBody>
        <a:bodyPr vertOverflow="clip" wrap="square" lIns="27432" tIns="22860" rIns="27432" bIns="22860" anchor="ctr" upright="1"/>
        <a:lstStyle/>
        <a:p>
          <a:pPr algn="ctr" rtl="0">
            <a:defRPr sz="1000"/>
          </a:pPr>
          <a:r>
            <a:rPr lang="es-MX" sz="1100" b="0" i="0" strike="noStrike">
              <a:solidFill>
                <a:srgbClr val="000000"/>
              </a:solidFill>
              <a:latin typeface="Arial"/>
              <a:cs typeface="Arial"/>
            </a:rPr>
            <a:t> </a:t>
          </a:r>
        </a:p>
        <a:p>
          <a:pPr algn="ctr" rtl="0">
            <a:defRPr sz="1000"/>
          </a:pPr>
          <a:r>
            <a:rPr lang="es-MX" sz="1100" b="0" i="0" strike="noStrike">
              <a:solidFill>
                <a:srgbClr val="000000"/>
              </a:solidFill>
              <a:latin typeface="Arial"/>
              <a:cs typeface="Arial"/>
            </a:rPr>
            <a:t> </a:t>
          </a:r>
        </a:p>
        <a:p>
          <a:pPr algn="ctr" rtl="0">
            <a:defRPr sz="1000"/>
          </a:pPr>
          <a:endParaRPr lang="es-MX" sz="1100" b="0" i="0" strike="noStrike">
            <a:solidFill>
              <a:srgbClr val="000000"/>
            </a:solidFill>
            <a:latin typeface="Arial"/>
            <a:cs typeface="Arial"/>
          </a:endParaRPr>
        </a:p>
        <a:p>
          <a:pPr algn="ctr" rtl="0">
            <a:defRPr sz="1000"/>
          </a:pPr>
          <a:endParaRPr lang="es-MX" sz="1100" b="0" i="0" strike="noStrike">
            <a:solidFill>
              <a:srgbClr val="000000"/>
            </a:solidFill>
            <a:latin typeface="Arial"/>
            <a:cs typeface="Arial"/>
          </a:endParaRPr>
        </a:p>
      </xdr:txBody>
    </xdr:sp>
    <xdr:clientData/>
  </xdr:twoCellAnchor>
  <xdr:twoCellAnchor>
    <xdr:from>
      <xdr:col>8</xdr:col>
      <xdr:colOff>0</xdr:colOff>
      <xdr:row>46</xdr:row>
      <xdr:rowOff>0</xdr:rowOff>
    </xdr:from>
    <xdr:to>
      <xdr:col>8</xdr:col>
      <xdr:colOff>0</xdr:colOff>
      <xdr:row>46</xdr:row>
      <xdr:rowOff>0</xdr:rowOff>
    </xdr:to>
    <xdr:sp macro="" textlink="">
      <xdr:nvSpPr>
        <xdr:cNvPr id="14" name="Text Box 3"/>
        <xdr:cNvSpPr txBox="1">
          <a:spLocks noChangeArrowheads="1"/>
        </xdr:cNvSpPr>
      </xdr:nvSpPr>
      <xdr:spPr bwMode="auto">
        <a:xfrm>
          <a:off x="6096000" y="8382000"/>
          <a:ext cx="0"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8</xdr:col>
      <xdr:colOff>497205</xdr:colOff>
      <xdr:row>48</xdr:row>
      <xdr:rowOff>0</xdr:rowOff>
    </xdr:from>
    <xdr:to>
      <xdr:col>8</xdr:col>
      <xdr:colOff>849576</xdr:colOff>
      <xdr:row>48</xdr:row>
      <xdr:rowOff>0</xdr:rowOff>
    </xdr:to>
    <xdr:sp macro="" textlink="">
      <xdr:nvSpPr>
        <xdr:cNvPr id="15" name="Text Box 4"/>
        <xdr:cNvSpPr txBox="1">
          <a:spLocks noChangeArrowheads="1"/>
        </xdr:cNvSpPr>
      </xdr:nvSpPr>
      <xdr:spPr bwMode="auto">
        <a:xfrm>
          <a:off x="6593205" y="8763000"/>
          <a:ext cx="266646"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9</xdr:col>
      <xdr:colOff>0</xdr:colOff>
      <xdr:row>48</xdr:row>
      <xdr:rowOff>0</xdr:rowOff>
    </xdr:from>
    <xdr:to>
      <xdr:col>9</xdr:col>
      <xdr:colOff>0</xdr:colOff>
      <xdr:row>48</xdr:row>
      <xdr:rowOff>0</xdr:rowOff>
    </xdr:to>
    <xdr:sp macro="" textlink="">
      <xdr:nvSpPr>
        <xdr:cNvPr id="16" name="Text Box 5"/>
        <xdr:cNvSpPr txBox="1">
          <a:spLocks noChangeArrowheads="1"/>
        </xdr:cNvSpPr>
      </xdr:nvSpPr>
      <xdr:spPr bwMode="auto">
        <a:xfrm>
          <a:off x="6858000" y="8763000"/>
          <a:ext cx="0" cy="0"/>
        </a:xfrm>
        <a:prstGeom prst="rect">
          <a:avLst/>
        </a:prstGeom>
        <a:noFill/>
        <a:ln w="9525">
          <a:noFill/>
          <a:miter lim="800000"/>
          <a:headEnd/>
          <a:tailEnd/>
        </a:ln>
      </xdr:spPr>
      <xdr:txBody>
        <a:bodyPr vertOverflow="clip" wrap="square" lIns="27432" tIns="22860" rIns="27432" bIns="22860" anchor="ctr" upright="1"/>
        <a:lstStyle/>
        <a:p>
          <a:pPr algn="ctr" rtl="0">
            <a:defRPr sz="1000"/>
          </a:pPr>
          <a:r>
            <a:rPr lang="es-MX" sz="1100" b="0" i="0" strike="noStrike">
              <a:solidFill>
                <a:srgbClr val="000000"/>
              </a:solidFill>
              <a:latin typeface="Arial"/>
              <a:cs typeface="Arial"/>
            </a:rPr>
            <a:t> </a:t>
          </a:r>
        </a:p>
        <a:p>
          <a:pPr algn="ctr" rtl="0">
            <a:defRPr sz="1000"/>
          </a:pPr>
          <a:r>
            <a:rPr lang="es-MX" sz="1100" b="0" i="0" strike="noStrike">
              <a:solidFill>
                <a:srgbClr val="000000"/>
              </a:solidFill>
              <a:latin typeface="Arial"/>
              <a:cs typeface="Arial"/>
            </a:rPr>
            <a:t> </a:t>
          </a:r>
        </a:p>
        <a:p>
          <a:pPr algn="ctr" rtl="0">
            <a:defRPr sz="1000"/>
          </a:pPr>
          <a:endParaRPr lang="es-MX" sz="1100" b="0" i="0" strike="noStrike">
            <a:solidFill>
              <a:srgbClr val="000000"/>
            </a:solidFill>
            <a:latin typeface="Arial"/>
            <a:cs typeface="Arial"/>
          </a:endParaRPr>
        </a:p>
        <a:p>
          <a:pPr algn="ctr" rtl="0">
            <a:defRPr sz="1000"/>
          </a:pPr>
          <a:endParaRPr lang="es-MX" sz="1100" b="0" i="0" strike="noStrike">
            <a:solidFill>
              <a:srgbClr val="000000"/>
            </a:solidFill>
            <a:latin typeface="Arial"/>
            <a:cs typeface="Arial"/>
          </a:endParaRPr>
        </a:p>
      </xdr:txBody>
    </xdr:sp>
    <xdr:clientData/>
  </xdr:twoCellAnchor>
  <xdr:twoCellAnchor>
    <xdr:from>
      <xdr:col>8</xdr:col>
      <xdr:colOff>497205</xdr:colOff>
      <xdr:row>48</xdr:row>
      <xdr:rowOff>0</xdr:rowOff>
    </xdr:from>
    <xdr:to>
      <xdr:col>8</xdr:col>
      <xdr:colOff>849576</xdr:colOff>
      <xdr:row>48</xdr:row>
      <xdr:rowOff>0</xdr:rowOff>
    </xdr:to>
    <xdr:sp macro="" textlink="">
      <xdr:nvSpPr>
        <xdr:cNvPr id="17" name="Text Box 6"/>
        <xdr:cNvSpPr txBox="1">
          <a:spLocks noChangeArrowheads="1"/>
        </xdr:cNvSpPr>
      </xdr:nvSpPr>
      <xdr:spPr bwMode="auto">
        <a:xfrm>
          <a:off x="6593205" y="8763000"/>
          <a:ext cx="266646"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7</xdr:col>
      <xdr:colOff>506730</xdr:colOff>
      <xdr:row>46</xdr:row>
      <xdr:rowOff>0</xdr:rowOff>
    </xdr:from>
    <xdr:to>
      <xdr:col>7</xdr:col>
      <xdr:colOff>846833</xdr:colOff>
      <xdr:row>46</xdr:row>
      <xdr:rowOff>0</xdr:rowOff>
    </xdr:to>
    <xdr:sp macro="" textlink="">
      <xdr:nvSpPr>
        <xdr:cNvPr id="18" name="Text Box 7"/>
        <xdr:cNvSpPr txBox="1">
          <a:spLocks noChangeArrowheads="1"/>
        </xdr:cNvSpPr>
      </xdr:nvSpPr>
      <xdr:spPr bwMode="auto">
        <a:xfrm>
          <a:off x="5840730" y="8382000"/>
          <a:ext cx="254378"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7</xdr:col>
      <xdr:colOff>506730</xdr:colOff>
      <xdr:row>46</xdr:row>
      <xdr:rowOff>0</xdr:rowOff>
    </xdr:from>
    <xdr:to>
      <xdr:col>7</xdr:col>
      <xdr:colOff>846833</xdr:colOff>
      <xdr:row>46</xdr:row>
      <xdr:rowOff>0</xdr:rowOff>
    </xdr:to>
    <xdr:sp macro="" textlink="">
      <xdr:nvSpPr>
        <xdr:cNvPr id="19" name="Text Box 8"/>
        <xdr:cNvSpPr txBox="1">
          <a:spLocks noChangeArrowheads="1"/>
        </xdr:cNvSpPr>
      </xdr:nvSpPr>
      <xdr:spPr bwMode="auto">
        <a:xfrm>
          <a:off x="5840730" y="8382000"/>
          <a:ext cx="254378"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6</xdr:col>
      <xdr:colOff>504825</xdr:colOff>
      <xdr:row>46</xdr:row>
      <xdr:rowOff>0</xdr:rowOff>
    </xdr:from>
    <xdr:to>
      <xdr:col>6</xdr:col>
      <xdr:colOff>765279</xdr:colOff>
      <xdr:row>46</xdr:row>
      <xdr:rowOff>0</xdr:rowOff>
    </xdr:to>
    <xdr:sp macro="" textlink="">
      <xdr:nvSpPr>
        <xdr:cNvPr id="20" name="Text Box 9"/>
        <xdr:cNvSpPr txBox="1">
          <a:spLocks noChangeArrowheads="1"/>
        </xdr:cNvSpPr>
      </xdr:nvSpPr>
      <xdr:spPr bwMode="auto">
        <a:xfrm>
          <a:off x="5076825" y="8382000"/>
          <a:ext cx="260454"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6</xdr:col>
      <xdr:colOff>504825</xdr:colOff>
      <xdr:row>46</xdr:row>
      <xdr:rowOff>0</xdr:rowOff>
    </xdr:from>
    <xdr:to>
      <xdr:col>6</xdr:col>
      <xdr:colOff>765279</xdr:colOff>
      <xdr:row>46</xdr:row>
      <xdr:rowOff>0</xdr:rowOff>
    </xdr:to>
    <xdr:sp macro="" textlink="">
      <xdr:nvSpPr>
        <xdr:cNvPr id="21" name="Text Box 10"/>
        <xdr:cNvSpPr txBox="1">
          <a:spLocks noChangeArrowheads="1"/>
        </xdr:cNvSpPr>
      </xdr:nvSpPr>
      <xdr:spPr bwMode="auto">
        <a:xfrm>
          <a:off x="5076825" y="8382000"/>
          <a:ext cx="260454"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8</xdr:col>
      <xdr:colOff>0</xdr:colOff>
      <xdr:row>46</xdr:row>
      <xdr:rowOff>0</xdr:rowOff>
    </xdr:from>
    <xdr:to>
      <xdr:col>8</xdr:col>
      <xdr:colOff>0</xdr:colOff>
      <xdr:row>46</xdr:row>
      <xdr:rowOff>0</xdr:rowOff>
    </xdr:to>
    <xdr:sp macro="" textlink="">
      <xdr:nvSpPr>
        <xdr:cNvPr id="22" name="Text Box 1"/>
        <xdr:cNvSpPr txBox="1">
          <a:spLocks noChangeArrowheads="1"/>
        </xdr:cNvSpPr>
      </xdr:nvSpPr>
      <xdr:spPr bwMode="auto">
        <a:xfrm>
          <a:off x="6096000" y="8382000"/>
          <a:ext cx="0"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8</xdr:col>
      <xdr:colOff>0</xdr:colOff>
      <xdr:row>46</xdr:row>
      <xdr:rowOff>0</xdr:rowOff>
    </xdr:from>
    <xdr:to>
      <xdr:col>8</xdr:col>
      <xdr:colOff>0</xdr:colOff>
      <xdr:row>46</xdr:row>
      <xdr:rowOff>0</xdr:rowOff>
    </xdr:to>
    <xdr:sp macro="" textlink="">
      <xdr:nvSpPr>
        <xdr:cNvPr id="23" name="Text Box 2"/>
        <xdr:cNvSpPr txBox="1">
          <a:spLocks noChangeArrowheads="1"/>
        </xdr:cNvSpPr>
      </xdr:nvSpPr>
      <xdr:spPr bwMode="auto">
        <a:xfrm>
          <a:off x="6096000" y="8382000"/>
          <a:ext cx="0" cy="0"/>
        </a:xfrm>
        <a:prstGeom prst="rect">
          <a:avLst/>
        </a:prstGeom>
        <a:noFill/>
        <a:ln w="9525">
          <a:noFill/>
          <a:miter lim="800000"/>
          <a:headEnd/>
          <a:tailEnd/>
        </a:ln>
      </xdr:spPr>
      <xdr:txBody>
        <a:bodyPr vertOverflow="clip" wrap="square" lIns="27432" tIns="22860" rIns="27432" bIns="22860" anchor="ctr" upright="1"/>
        <a:lstStyle/>
        <a:p>
          <a:pPr algn="ctr" rtl="0">
            <a:defRPr sz="1000"/>
          </a:pPr>
          <a:r>
            <a:rPr lang="es-MX" sz="1100" b="0" i="0" strike="noStrike">
              <a:solidFill>
                <a:srgbClr val="000000"/>
              </a:solidFill>
              <a:latin typeface="Arial"/>
              <a:cs typeface="Arial"/>
            </a:rPr>
            <a:t> </a:t>
          </a:r>
        </a:p>
        <a:p>
          <a:pPr algn="ctr" rtl="0">
            <a:defRPr sz="1000"/>
          </a:pPr>
          <a:r>
            <a:rPr lang="es-MX" sz="1100" b="0" i="0" strike="noStrike">
              <a:solidFill>
                <a:srgbClr val="000000"/>
              </a:solidFill>
              <a:latin typeface="Arial"/>
              <a:cs typeface="Arial"/>
            </a:rPr>
            <a:t> </a:t>
          </a:r>
        </a:p>
        <a:p>
          <a:pPr algn="ctr" rtl="0">
            <a:defRPr sz="1000"/>
          </a:pPr>
          <a:endParaRPr lang="es-MX" sz="1100" b="0" i="0" strike="noStrike">
            <a:solidFill>
              <a:srgbClr val="000000"/>
            </a:solidFill>
            <a:latin typeface="Arial"/>
            <a:cs typeface="Arial"/>
          </a:endParaRPr>
        </a:p>
        <a:p>
          <a:pPr algn="ctr" rtl="0">
            <a:defRPr sz="1000"/>
          </a:pPr>
          <a:endParaRPr lang="es-MX" sz="1100" b="0" i="0" strike="noStrike">
            <a:solidFill>
              <a:srgbClr val="000000"/>
            </a:solidFill>
            <a:latin typeface="Arial"/>
            <a:cs typeface="Arial"/>
          </a:endParaRPr>
        </a:p>
      </xdr:txBody>
    </xdr:sp>
    <xdr:clientData/>
  </xdr:twoCellAnchor>
  <xdr:twoCellAnchor>
    <xdr:from>
      <xdr:col>8</xdr:col>
      <xdr:colOff>0</xdr:colOff>
      <xdr:row>46</xdr:row>
      <xdr:rowOff>0</xdr:rowOff>
    </xdr:from>
    <xdr:to>
      <xdr:col>8</xdr:col>
      <xdr:colOff>0</xdr:colOff>
      <xdr:row>46</xdr:row>
      <xdr:rowOff>0</xdr:rowOff>
    </xdr:to>
    <xdr:sp macro="" textlink="">
      <xdr:nvSpPr>
        <xdr:cNvPr id="24" name="Text Box 3"/>
        <xdr:cNvSpPr txBox="1">
          <a:spLocks noChangeArrowheads="1"/>
        </xdr:cNvSpPr>
      </xdr:nvSpPr>
      <xdr:spPr bwMode="auto">
        <a:xfrm>
          <a:off x="6096000" y="8382000"/>
          <a:ext cx="0"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8</xdr:col>
      <xdr:colOff>497205</xdr:colOff>
      <xdr:row>48</xdr:row>
      <xdr:rowOff>0</xdr:rowOff>
    </xdr:from>
    <xdr:to>
      <xdr:col>8</xdr:col>
      <xdr:colOff>849576</xdr:colOff>
      <xdr:row>48</xdr:row>
      <xdr:rowOff>0</xdr:rowOff>
    </xdr:to>
    <xdr:sp macro="" textlink="">
      <xdr:nvSpPr>
        <xdr:cNvPr id="25" name="Text Box 4"/>
        <xdr:cNvSpPr txBox="1">
          <a:spLocks noChangeArrowheads="1"/>
        </xdr:cNvSpPr>
      </xdr:nvSpPr>
      <xdr:spPr bwMode="auto">
        <a:xfrm>
          <a:off x="6593205" y="8763000"/>
          <a:ext cx="266646"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9</xdr:col>
      <xdr:colOff>0</xdr:colOff>
      <xdr:row>48</xdr:row>
      <xdr:rowOff>0</xdr:rowOff>
    </xdr:from>
    <xdr:to>
      <xdr:col>9</xdr:col>
      <xdr:colOff>0</xdr:colOff>
      <xdr:row>48</xdr:row>
      <xdr:rowOff>0</xdr:rowOff>
    </xdr:to>
    <xdr:sp macro="" textlink="">
      <xdr:nvSpPr>
        <xdr:cNvPr id="26" name="Text Box 5"/>
        <xdr:cNvSpPr txBox="1">
          <a:spLocks noChangeArrowheads="1"/>
        </xdr:cNvSpPr>
      </xdr:nvSpPr>
      <xdr:spPr bwMode="auto">
        <a:xfrm>
          <a:off x="6858000" y="8763000"/>
          <a:ext cx="0" cy="0"/>
        </a:xfrm>
        <a:prstGeom prst="rect">
          <a:avLst/>
        </a:prstGeom>
        <a:noFill/>
        <a:ln w="9525">
          <a:noFill/>
          <a:miter lim="800000"/>
          <a:headEnd/>
          <a:tailEnd/>
        </a:ln>
      </xdr:spPr>
      <xdr:txBody>
        <a:bodyPr vertOverflow="clip" wrap="square" lIns="27432" tIns="22860" rIns="27432" bIns="22860" anchor="ctr" upright="1"/>
        <a:lstStyle/>
        <a:p>
          <a:pPr algn="ctr" rtl="0">
            <a:defRPr sz="1000"/>
          </a:pPr>
          <a:r>
            <a:rPr lang="es-MX" sz="1100" b="0" i="0" strike="noStrike">
              <a:solidFill>
                <a:srgbClr val="000000"/>
              </a:solidFill>
              <a:latin typeface="Arial"/>
              <a:cs typeface="Arial"/>
            </a:rPr>
            <a:t> </a:t>
          </a:r>
        </a:p>
        <a:p>
          <a:pPr algn="ctr" rtl="0">
            <a:defRPr sz="1000"/>
          </a:pPr>
          <a:r>
            <a:rPr lang="es-MX" sz="1100" b="0" i="0" strike="noStrike">
              <a:solidFill>
                <a:srgbClr val="000000"/>
              </a:solidFill>
              <a:latin typeface="Arial"/>
              <a:cs typeface="Arial"/>
            </a:rPr>
            <a:t> </a:t>
          </a:r>
        </a:p>
        <a:p>
          <a:pPr algn="ctr" rtl="0">
            <a:defRPr sz="1000"/>
          </a:pPr>
          <a:endParaRPr lang="es-MX" sz="1100" b="0" i="0" strike="noStrike">
            <a:solidFill>
              <a:srgbClr val="000000"/>
            </a:solidFill>
            <a:latin typeface="Arial"/>
            <a:cs typeface="Arial"/>
          </a:endParaRPr>
        </a:p>
        <a:p>
          <a:pPr algn="ctr" rtl="0">
            <a:defRPr sz="1000"/>
          </a:pPr>
          <a:endParaRPr lang="es-MX" sz="1100" b="0" i="0" strike="noStrike">
            <a:solidFill>
              <a:srgbClr val="000000"/>
            </a:solidFill>
            <a:latin typeface="Arial"/>
            <a:cs typeface="Arial"/>
          </a:endParaRPr>
        </a:p>
      </xdr:txBody>
    </xdr:sp>
    <xdr:clientData/>
  </xdr:twoCellAnchor>
  <xdr:twoCellAnchor>
    <xdr:from>
      <xdr:col>8</xdr:col>
      <xdr:colOff>497205</xdr:colOff>
      <xdr:row>48</xdr:row>
      <xdr:rowOff>0</xdr:rowOff>
    </xdr:from>
    <xdr:to>
      <xdr:col>8</xdr:col>
      <xdr:colOff>849576</xdr:colOff>
      <xdr:row>48</xdr:row>
      <xdr:rowOff>0</xdr:rowOff>
    </xdr:to>
    <xdr:sp macro="" textlink="">
      <xdr:nvSpPr>
        <xdr:cNvPr id="27" name="Text Box 6"/>
        <xdr:cNvSpPr txBox="1">
          <a:spLocks noChangeArrowheads="1"/>
        </xdr:cNvSpPr>
      </xdr:nvSpPr>
      <xdr:spPr bwMode="auto">
        <a:xfrm>
          <a:off x="6593205" y="8763000"/>
          <a:ext cx="266646"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7</xdr:col>
      <xdr:colOff>506730</xdr:colOff>
      <xdr:row>46</xdr:row>
      <xdr:rowOff>0</xdr:rowOff>
    </xdr:from>
    <xdr:to>
      <xdr:col>7</xdr:col>
      <xdr:colOff>846833</xdr:colOff>
      <xdr:row>46</xdr:row>
      <xdr:rowOff>0</xdr:rowOff>
    </xdr:to>
    <xdr:sp macro="" textlink="">
      <xdr:nvSpPr>
        <xdr:cNvPr id="28" name="Text Box 7"/>
        <xdr:cNvSpPr txBox="1">
          <a:spLocks noChangeArrowheads="1"/>
        </xdr:cNvSpPr>
      </xdr:nvSpPr>
      <xdr:spPr bwMode="auto">
        <a:xfrm>
          <a:off x="5840730" y="8382000"/>
          <a:ext cx="254378"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7</xdr:col>
      <xdr:colOff>506730</xdr:colOff>
      <xdr:row>46</xdr:row>
      <xdr:rowOff>0</xdr:rowOff>
    </xdr:from>
    <xdr:to>
      <xdr:col>7</xdr:col>
      <xdr:colOff>846833</xdr:colOff>
      <xdr:row>46</xdr:row>
      <xdr:rowOff>0</xdr:rowOff>
    </xdr:to>
    <xdr:sp macro="" textlink="">
      <xdr:nvSpPr>
        <xdr:cNvPr id="29" name="Text Box 8"/>
        <xdr:cNvSpPr txBox="1">
          <a:spLocks noChangeArrowheads="1"/>
        </xdr:cNvSpPr>
      </xdr:nvSpPr>
      <xdr:spPr bwMode="auto">
        <a:xfrm>
          <a:off x="5840730" y="8382000"/>
          <a:ext cx="254378"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6</xdr:col>
      <xdr:colOff>504825</xdr:colOff>
      <xdr:row>46</xdr:row>
      <xdr:rowOff>0</xdr:rowOff>
    </xdr:from>
    <xdr:to>
      <xdr:col>6</xdr:col>
      <xdr:colOff>765279</xdr:colOff>
      <xdr:row>46</xdr:row>
      <xdr:rowOff>0</xdr:rowOff>
    </xdr:to>
    <xdr:sp macro="" textlink="">
      <xdr:nvSpPr>
        <xdr:cNvPr id="30" name="Text Box 9"/>
        <xdr:cNvSpPr txBox="1">
          <a:spLocks noChangeArrowheads="1"/>
        </xdr:cNvSpPr>
      </xdr:nvSpPr>
      <xdr:spPr bwMode="auto">
        <a:xfrm>
          <a:off x="5076825" y="8382000"/>
          <a:ext cx="260454"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6</xdr:col>
      <xdr:colOff>504825</xdr:colOff>
      <xdr:row>46</xdr:row>
      <xdr:rowOff>0</xdr:rowOff>
    </xdr:from>
    <xdr:to>
      <xdr:col>6</xdr:col>
      <xdr:colOff>765279</xdr:colOff>
      <xdr:row>46</xdr:row>
      <xdr:rowOff>0</xdr:rowOff>
    </xdr:to>
    <xdr:sp macro="" textlink="">
      <xdr:nvSpPr>
        <xdr:cNvPr id="31" name="Text Box 10"/>
        <xdr:cNvSpPr txBox="1">
          <a:spLocks noChangeArrowheads="1"/>
        </xdr:cNvSpPr>
      </xdr:nvSpPr>
      <xdr:spPr bwMode="auto">
        <a:xfrm>
          <a:off x="5076825" y="8382000"/>
          <a:ext cx="260454"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8</xdr:col>
      <xdr:colOff>0</xdr:colOff>
      <xdr:row>46</xdr:row>
      <xdr:rowOff>0</xdr:rowOff>
    </xdr:from>
    <xdr:to>
      <xdr:col>8</xdr:col>
      <xdr:colOff>0</xdr:colOff>
      <xdr:row>46</xdr:row>
      <xdr:rowOff>0</xdr:rowOff>
    </xdr:to>
    <xdr:sp macro="" textlink="">
      <xdr:nvSpPr>
        <xdr:cNvPr id="32" name="Text Box 1"/>
        <xdr:cNvSpPr txBox="1">
          <a:spLocks noChangeArrowheads="1"/>
        </xdr:cNvSpPr>
      </xdr:nvSpPr>
      <xdr:spPr bwMode="auto">
        <a:xfrm>
          <a:off x="6096000" y="8382000"/>
          <a:ext cx="0"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8</xdr:col>
      <xdr:colOff>0</xdr:colOff>
      <xdr:row>46</xdr:row>
      <xdr:rowOff>0</xdr:rowOff>
    </xdr:from>
    <xdr:to>
      <xdr:col>8</xdr:col>
      <xdr:colOff>0</xdr:colOff>
      <xdr:row>46</xdr:row>
      <xdr:rowOff>0</xdr:rowOff>
    </xdr:to>
    <xdr:sp macro="" textlink="">
      <xdr:nvSpPr>
        <xdr:cNvPr id="33" name="Text Box 2"/>
        <xdr:cNvSpPr txBox="1">
          <a:spLocks noChangeArrowheads="1"/>
        </xdr:cNvSpPr>
      </xdr:nvSpPr>
      <xdr:spPr bwMode="auto">
        <a:xfrm>
          <a:off x="6096000" y="8382000"/>
          <a:ext cx="0" cy="0"/>
        </a:xfrm>
        <a:prstGeom prst="rect">
          <a:avLst/>
        </a:prstGeom>
        <a:noFill/>
        <a:ln w="9525">
          <a:noFill/>
          <a:miter lim="800000"/>
          <a:headEnd/>
          <a:tailEnd/>
        </a:ln>
      </xdr:spPr>
      <xdr:txBody>
        <a:bodyPr vertOverflow="clip" wrap="square" lIns="27432" tIns="22860" rIns="27432" bIns="22860" anchor="ctr" upright="1"/>
        <a:lstStyle/>
        <a:p>
          <a:pPr algn="ctr" rtl="0">
            <a:defRPr sz="1000"/>
          </a:pPr>
          <a:r>
            <a:rPr lang="es-MX" sz="1100" b="0" i="0" strike="noStrike">
              <a:solidFill>
                <a:srgbClr val="000000"/>
              </a:solidFill>
              <a:latin typeface="Arial"/>
              <a:cs typeface="Arial"/>
            </a:rPr>
            <a:t> </a:t>
          </a:r>
        </a:p>
        <a:p>
          <a:pPr algn="ctr" rtl="0">
            <a:defRPr sz="1000"/>
          </a:pPr>
          <a:r>
            <a:rPr lang="es-MX" sz="1100" b="0" i="0" strike="noStrike">
              <a:solidFill>
                <a:srgbClr val="000000"/>
              </a:solidFill>
              <a:latin typeface="Arial"/>
              <a:cs typeface="Arial"/>
            </a:rPr>
            <a:t> </a:t>
          </a:r>
        </a:p>
        <a:p>
          <a:pPr algn="ctr" rtl="0">
            <a:defRPr sz="1000"/>
          </a:pPr>
          <a:endParaRPr lang="es-MX" sz="1100" b="0" i="0" strike="noStrike">
            <a:solidFill>
              <a:srgbClr val="000000"/>
            </a:solidFill>
            <a:latin typeface="Arial"/>
            <a:cs typeface="Arial"/>
          </a:endParaRPr>
        </a:p>
        <a:p>
          <a:pPr algn="ctr" rtl="0">
            <a:defRPr sz="1000"/>
          </a:pPr>
          <a:endParaRPr lang="es-MX" sz="1100" b="0" i="0" strike="noStrike">
            <a:solidFill>
              <a:srgbClr val="000000"/>
            </a:solidFill>
            <a:latin typeface="Arial"/>
            <a:cs typeface="Arial"/>
          </a:endParaRPr>
        </a:p>
      </xdr:txBody>
    </xdr:sp>
    <xdr:clientData/>
  </xdr:twoCellAnchor>
  <xdr:twoCellAnchor>
    <xdr:from>
      <xdr:col>8</xdr:col>
      <xdr:colOff>0</xdr:colOff>
      <xdr:row>46</xdr:row>
      <xdr:rowOff>0</xdr:rowOff>
    </xdr:from>
    <xdr:to>
      <xdr:col>8</xdr:col>
      <xdr:colOff>0</xdr:colOff>
      <xdr:row>46</xdr:row>
      <xdr:rowOff>0</xdr:rowOff>
    </xdr:to>
    <xdr:sp macro="" textlink="">
      <xdr:nvSpPr>
        <xdr:cNvPr id="34" name="Text Box 3"/>
        <xdr:cNvSpPr txBox="1">
          <a:spLocks noChangeArrowheads="1"/>
        </xdr:cNvSpPr>
      </xdr:nvSpPr>
      <xdr:spPr bwMode="auto">
        <a:xfrm>
          <a:off x="6096000" y="8382000"/>
          <a:ext cx="0"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8</xdr:col>
      <xdr:colOff>497205</xdr:colOff>
      <xdr:row>48</xdr:row>
      <xdr:rowOff>0</xdr:rowOff>
    </xdr:from>
    <xdr:to>
      <xdr:col>8</xdr:col>
      <xdr:colOff>849576</xdr:colOff>
      <xdr:row>48</xdr:row>
      <xdr:rowOff>0</xdr:rowOff>
    </xdr:to>
    <xdr:sp macro="" textlink="">
      <xdr:nvSpPr>
        <xdr:cNvPr id="35" name="Text Box 4"/>
        <xdr:cNvSpPr txBox="1">
          <a:spLocks noChangeArrowheads="1"/>
        </xdr:cNvSpPr>
      </xdr:nvSpPr>
      <xdr:spPr bwMode="auto">
        <a:xfrm>
          <a:off x="6593205" y="8763000"/>
          <a:ext cx="266646"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9</xdr:col>
      <xdr:colOff>0</xdr:colOff>
      <xdr:row>48</xdr:row>
      <xdr:rowOff>0</xdr:rowOff>
    </xdr:from>
    <xdr:to>
      <xdr:col>9</xdr:col>
      <xdr:colOff>0</xdr:colOff>
      <xdr:row>48</xdr:row>
      <xdr:rowOff>0</xdr:rowOff>
    </xdr:to>
    <xdr:sp macro="" textlink="">
      <xdr:nvSpPr>
        <xdr:cNvPr id="36" name="Text Box 5"/>
        <xdr:cNvSpPr txBox="1">
          <a:spLocks noChangeArrowheads="1"/>
        </xdr:cNvSpPr>
      </xdr:nvSpPr>
      <xdr:spPr bwMode="auto">
        <a:xfrm>
          <a:off x="6858000" y="8763000"/>
          <a:ext cx="0" cy="0"/>
        </a:xfrm>
        <a:prstGeom prst="rect">
          <a:avLst/>
        </a:prstGeom>
        <a:noFill/>
        <a:ln w="9525">
          <a:noFill/>
          <a:miter lim="800000"/>
          <a:headEnd/>
          <a:tailEnd/>
        </a:ln>
      </xdr:spPr>
      <xdr:txBody>
        <a:bodyPr vertOverflow="clip" wrap="square" lIns="27432" tIns="22860" rIns="27432" bIns="22860" anchor="ctr" upright="1"/>
        <a:lstStyle/>
        <a:p>
          <a:pPr algn="ctr" rtl="0">
            <a:defRPr sz="1000"/>
          </a:pPr>
          <a:r>
            <a:rPr lang="es-MX" sz="1100" b="0" i="0" strike="noStrike">
              <a:solidFill>
                <a:srgbClr val="000000"/>
              </a:solidFill>
              <a:latin typeface="Arial"/>
              <a:cs typeface="Arial"/>
            </a:rPr>
            <a:t> </a:t>
          </a:r>
        </a:p>
        <a:p>
          <a:pPr algn="ctr" rtl="0">
            <a:defRPr sz="1000"/>
          </a:pPr>
          <a:r>
            <a:rPr lang="es-MX" sz="1100" b="0" i="0" strike="noStrike">
              <a:solidFill>
                <a:srgbClr val="000000"/>
              </a:solidFill>
              <a:latin typeface="Arial"/>
              <a:cs typeface="Arial"/>
            </a:rPr>
            <a:t> </a:t>
          </a:r>
        </a:p>
        <a:p>
          <a:pPr algn="ctr" rtl="0">
            <a:defRPr sz="1000"/>
          </a:pPr>
          <a:endParaRPr lang="es-MX" sz="1100" b="0" i="0" strike="noStrike">
            <a:solidFill>
              <a:srgbClr val="000000"/>
            </a:solidFill>
            <a:latin typeface="Arial"/>
            <a:cs typeface="Arial"/>
          </a:endParaRPr>
        </a:p>
        <a:p>
          <a:pPr algn="ctr" rtl="0">
            <a:defRPr sz="1000"/>
          </a:pPr>
          <a:endParaRPr lang="es-MX" sz="1100" b="0" i="0" strike="noStrike">
            <a:solidFill>
              <a:srgbClr val="000000"/>
            </a:solidFill>
            <a:latin typeface="Arial"/>
            <a:cs typeface="Arial"/>
          </a:endParaRPr>
        </a:p>
      </xdr:txBody>
    </xdr:sp>
    <xdr:clientData/>
  </xdr:twoCellAnchor>
  <xdr:twoCellAnchor>
    <xdr:from>
      <xdr:col>8</xdr:col>
      <xdr:colOff>497205</xdr:colOff>
      <xdr:row>48</xdr:row>
      <xdr:rowOff>0</xdr:rowOff>
    </xdr:from>
    <xdr:to>
      <xdr:col>8</xdr:col>
      <xdr:colOff>849576</xdr:colOff>
      <xdr:row>48</xdr:row>
      <xdr:rowOff>0</xdr:rowOff>
    </xdr:to>
    <xdr:sp macro="" textlink="">
      <xdr:nvSpPr>
        <xdr:cNvPr id="37" name="Text Box 6"/>
        <xdr:cNvSpPr txBox="1">
          <a:spLocks noChangeArrowheads="1"/>
        </xdr:cNvSpPr>
      </xdr:nvSpPr>
      <xdr:spPr bwMode="auto">
        <a:xfrm>
          <a:off x="6593205" y="8763000"/>
          <a:ext cx="266646"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7</xdr:col>
      <xdr:colOff>506730</xdr:colOff>
      <xdr:row>46</xdr:row>
      <xdr:rowOff>0</xdr:rowOff>
    </xdr:from>
    <xdr:to>
      <xdr:col>7</xdr:col>
      <xdr:colOff>846833</xdr:colOff>
      <xdr:row>46</xdr:row>
      <xdr:rowOff>0</xdr:rowOff>
    </xdr:to>
    <xdr:sp macro="" textlink="">
      <xdr:nvSpPr>
        <xdr:cNvPr id="38" name="Text Box 7"/>
        <xdr:cNvSpPr txBox="1">
          <a:spLocks noChangeArrowheads="1"/>
        </xdr:cNvSpPr>
      </xdr:nvSpPr>
      <xdr:spPr bwMode="auto">
        <a:xfrm>
          <a:off x="5840730" y="8382000"/>
          <a:ext cx="254378"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7</xdr:col>
      <xdr:colOff>506730</xdr:colOff>
      <xdr:row>46</xdr:row>
      <xdr:rowOff>0</xdr:rowOff>
    </xdr:from>
    <xdr:to>
      <xdr:col>7</xdr:col>
      <xdr:colOff>846833</xdr:colOff>
      <xdr:row>46</xdr:row>
      <xdr:rowOff>0</xdr:rowOff>
    </xdr:to>
    <xdr:sp macro="" textlink="">
      <xdr:nvSpPr>
        <xdr:cNvPr id="39" name="Text Box 8"/>
        <xdr:cNvSpPr txBox="1">
          <a:spLocks noChangeArrowheads="1"/>
        </xdr:cNvSpPr>
      </xdr:nvSpPr>
      <xdr:spPr bwMode="auto">
        <a:xfrm>
          <a:off x="5840730" y="8382000"/>
          <a:ext cx="254378"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6</xdr:col>
      <xdr:colOff>504825</xdr:colOff>
      <xdr:row>46</xdr:row>
      <xdr:rowOff>0</xdr:rowOff>
    </xdr:from>
    <xdr:to>
      <xdr:col>6</xdr:col>
      <xdr:colOff>765279</xdr:colOff>
      <xdr:row>46</xdr:row>
      <xdr:rowOff>0</xdr:rowOff>
    </xdr:to>
    <xdr:sp macro="" textlink="">
      <xdr:nvSpPr>
        <xdr:cNvPr id="40" name="Text Box 9"/>
        <xdr:cNvSpPr txBox="1">
          <a:spLocks noChangeArrowheads="1"/>
        </xdr:cNvSpPr>
      </xdr:nvSpPr>
      <xdr:spPr bwMode="auto">
        <a:xfrm>
          <a:off x="5076825" y="8382000"/>
          <a:ext cx="260454"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6</xdr:col>
      <xdr:colOff>504825</xdr:colOff>
      <xdr:row>46</xdr:row>
      <xdr:rowOff>0</xdr:rowOff>
    </xdr:from>
    <xdr:to>
      <xdr:col>6</xdr:col>
      <xdr:colOff>765279</xdr:colOff>
      <xdr:row>46</xdr:row>
      <xdr:rowOff>0</xdr:rowOff>
    </xdr:to>
    <xdr:sp macro="" textlink="">
      <xdr:nvSpPr>
        <xdr:cNvPr id="41" name="Text Box 10"/>
        <xdr:cNvSpPr txBox="1">
          <a:spLocks noChangeArrowheads="1"/>
        </xdr:cNvSpPr>
      </xdr:nvSpPr>
      <xdr:spPr bwMode="auto">
        <a:xfrm>
          <a:off x="5076825" y="8382000"/>
          <a:ext cx="260454"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8</xdr:col>
      <xdr:colOff>0</xdr:colOff>
      <xdr:row>46</xdr:row>
      <xdr:rowOff>0</xdr:rowOff>
    </xdr:from>
    <xdr:to>
      <xdr:col>8</xdr:col>
      <xdr:colOff>0</xdr:colOff>
      <xdr:row>46</xdr:row>
      <xdr:rowOff>0</xdr:rowOff>
    </xdr:to>
    <xdr:sp macro="" textlink="">
      <xdr:nvSpPr>
        <xdr:cNvPr id="42" name="Text Box 1"/>
        <xdr:cNvSpPr txBox="1">
          <a:spLocks noChangeArrowheads="1"/>
        </xdr:cNvSpPr>
      </xdr:nvSpPr>
      <xdr:spPr bwMode="auto">
        <a:xfrm>
          <a:off x="6096000" y="8382000"/>
          <a:ext cx="0"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8</xdr:col>
      <xdr:colOff>0</xdr:colOff>
      <xdr:row>46</xdr:row>
      <xdr:rowOff>0</xdr:rowOff>
    </xdr:from>
    <xdr:to>
      <xdr:col>8</xdr:col>
      <xdr:colOff>0</xdr:colOff>
      <xdr:row>46</xdr:row>
      <xdr:rowOff>0</xdr:rowOff>
    </xdr:to>
    <xdr:sp macro="" textlink="">
      <xdr:nvSpPr>
        <xdr:cNvPr id="43" name="Text Box 2"/>
        <xdr:cNvSpPr txBox="1">
          <a:spLocks noChangeArrowheads="1"/>
        </xdr:cNvSpPr>
      </xdr:nvSpPr>
      <xdr:spPr bwMode="auto">
        <a:xfrm>
          <a:off x="6096000" y="8382000"/>
          <a:ext cx="0" cy="0"/>
        </a:xfrm>
        <a:prstGeom prst="rect">
          <a:avLst/>
        </a:prstGeom>
        <a:noFill/>
        <a:ln w="9525">
          <a:noFill/>
          <a:miter lim="800000"/>
          <a:headEnd/>
          <a:tailEnd/>
        </a:ln>
      </xdr:spPr>
      <xdr:txBody>
        <a:bodyPr vertOverflow="clip" wrap="square" lIns="27432" tIns="22860" rIns="27432" bIns="22860" anchor="ctr" upright="1"/>
        <a:lstStyle/>
        <a:p>
          <a:pPr algn="ctr" rtl="0">
            <a:defRPr sz="1000"/>
          </a:pPr>
          <a:r>
            <a:rPr lang="es-MX" sz="1100" b="0" i="0" strike="noStrike">
              <a:solidFill>
                <a:srgbClr val="000000"/>
              </a:solidFill>
              <a:latin typeface="Arial"/>
              <a:cs typeface="Arial"/>
            </a:rPr>
            <a:t> </a:t>
          </a:r>
        </a:p>
        <a:p>
          <a:pPr algn="ctr" rtl="0">
            <a:defRPr sz="1000"/>
          </a:pPr>
          <a:r>
            <a:rPr lang="es-MX" sz="1100" b="0" i="0" strike="noStrike">
              <a:solidFill>
                <a:srgbClr val="000000"/>
              </a:solidFill>
              <a:latin typeface="Arial"/>
              <a:cs typeface="Arial"/>
            </a:rPr>
            <a:t> </a:t>
          </a:r>
        </a:p>
        <a:p>
          <a:pPr algn="ctr" rtl="0">
            <a:defRPr sz="1000"/>
          </a:pPr>
          <a:endParaRPr lang="es-MX" sz="1100" b="0" i="0" strike="noStrike">
            <a:solidFill>
              <a:srgbClr val="000000"/>
            </a:solidFill>
            <a:latin typeface="Arial"/>
            <a:cs typeface="Arial"/>
          </a:endParaRPr>
        </a:p>
        <a:p>
          <a:pPr algn="ctr" rtl="0">
            <a:defRPr sz="1000"/>
          </a:pPr>
          <a:endParaRPr lang="es-MX" sz="1100" b="0" i="0" strike="noStrike">
            <a:solidFill>
              <a:srgbClr val="000000"/>
            </a:solidFill>
            <a:latin typeface="Arial"/>
            <a:cs typeface="Arial"/>
          </a:endParaRPr>
        </a:p>
      </xdr:txBody>
    </xdr:sp>
    <xdr:clientData/>
  </xdr:twoCellAnchor>
  <xdr:twoCellAnchor>
    <xdr:from>
      <xdr:col>8</xdr:col>
      <xdr:colOff>0</xdr:colOff>
      <xdr:row>46</xdr:row>
      <xdr:rowOff>0</xdr:rowOff>
    </xdr:from>
    <xdr:to>
      <xdr:col>8</xdr:col>
      <xdr:colOff>0</xdr:colOff>
      <xdr:row>46</xdr:row>
      <xdr:rowOff>0</xdr:rowOff>
    </xdr:to>
    <xdr:sp macro="" textlink="">
      <xdr:nvSpPr>
        <xdr:cNvPr id="44" name="Text Box 3"/>
        <xdr:cNvSpPr txBox="1">
          <a:spLocks noChangeArrowheads="1"/>
        </xdr:cNvSpPr>
      </xdr:nvSpPr>
      <xdr:spPr bwMode="auto">
        <a:xfrm>
          <a:off x="6096000" y="8382000"/>
          <a:ext cx="0"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8</xdr:col>
      <xdr:colOff>497205</xdr:colOff>
      <xdr:row>48</xdr:row>
      <xdr:rowOff>0</xdr:rowOff>
    </xdr:from>
    <xdr:to>
      <xdr:col>8</xdr:col>
      <xdr:colOff>849576</xdr:colOff>
      <xdr:row>48</xdr:row>
      <xdr:rowOff>0</xdr:rowOff>
    </xdr:to>
    <xdr:sp macro="" textlink="">
      <xdr:nvSpPr>
        <xdr:cNvPr id="45" name="Text Box 4"/>
        <xdr:cNvSpPr txBox="1">
          <a:spLocks noChangeArrowheads="1"/>
        </xdr:cNvSpPr>
      </xdr:nvSpPr>
      <xdr:spPr bwMode="auto">
        <a:xfrm>
          <a:off x="6593205" y="8763000"/>
          <a:ext cx="266646"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9</xdr:col>
      <xdr:colOff>0</xdr:colOff>
      <xdr:row>48</xdr:row>
      <xdr:rowOff>0</xdr:rowOff>
    </xdr:from>
    <xdr:to>
      <xdr:col>9</xdr:col>
      <xdr:colOff>0</xdr:colOff>
      <xdr:row>48</xdr:row>
      <xdr:rowOff>0</xdr:rowOff>
    </xdr:to>
    <xdr:sp macro="" textlink="">
      <xdr:nvSpPr>
        <xdr:cNvPr id="46" name="Text Box 5"/>
        <xdr:cNvSpPr txBox="1">
          <a:spLocks noChangeArrowheads="1"/>
        </xdr:cNvSpPr>
      </xdr:nvSpPr>
      <xdr:spPr bwMode="auto">
        <a:xfrm>
          <a:off x="6858000" y="8763000"/>
          <a:ext cx="0" cy="0"/>
        </a:xfrm>
        <a:prstGeom prst="rect">
          <a:avLst/>
        </a:prstGeom>
        <a:noFill/>
        <a:ln w="9525">
          <a:noFill/>
          <a:miter lim="800000"/>
          <a:headEnd/>
          <a:tailEnd/>
        </a:ln>
      </xdr:spPr>
      <xdr:txBody>
        <a:bodyPr vertOverflow="clip" wrap="square" lIns="27432" tIns="22860" rIns="27432" bIns="22860" anchor="ctr" upright="1"/>
        <a:lstStyle/>
        <a:p>
          <a:pPr algn="ctr" rtl="0">
            <a:defRPr sz="1000"/>
          </a:pPr>
          <a:r>
            <a:rPr lang="es-MX" sz="1100" b="0" i="0" strike="noStrike">
              <a:solidFill>
                <a:srgbClr val="000000"/>
              </a:solidFill>
              <a:latin typeface="Arial"/>
              <a:cs typeface="Arial"/>
            </a:rPr>
            <a:t> </a:t>
          </a:r>
        </a:p>
        <a:p>
          <a:pPr algn="ctr" rtl="0">
            <a:defRPr sz="1000"/>
          </a:pPr>
          <a:r>
            <a:rPr lang="es-MX" sz="1100" b="0" i="0" strike="noStrike">
              <a:solidFill>
                <a:srgbClr val="000000"/>
              </a:solidFill>
              <a:latin typeface="Arial"/>
              <a:cs typeface="Arial"/>
            </a:rPr>
            <a:t> </a:t>
          </a:r>
        </a:p>
        <a:p>
          <a:pPr algn="ctr" rtl="0">
            <a:defRPr sz="1000"/>
          </a:pPr>
          <a:endParaRPr lang="es-MX" sz="1100" b="0" i="0" strike="noStrike">
            <a:solidFill>
              <a:srgbClr val="000000"/>
            </a:solidFill>
            <a:latin typeface="Arial"/>
            <a:cs typeface="Arial"/>
          </a:endParaRPr>
        </a:p>
        <a:p>
          <a:pPr algn="ctr" rtl="0">
            <a:defRPr sz="1000"/>
          </a:pPr>
          <a:endParaRPr lang="es-MX" sz="1100" b="0" i="0" strike="noStrike">
            <a:solidFill>
              <a:srgbClr val="000000"/>
            </a:solidFill>
            <a:latin typeface="Arial"/>
            <a:cs typeface="Arial"/>
          </a:endParaRPr>
        </a:p>
      </xdr:txBody>
    </xdr:sp>
    <xdr:clientData/>
  </xdr:twoCellAnchor>
  <xdr:twoCellAnchor>
    <xdr:from>
      <xdr:col>8</xdr:col>
      <xdr:colOff>497205</xdr:colOff>
      <xdr:row>48</xdr:row>
      <xdr:rowOff>0</xdr:rowOff>
    </xdr:from>
    <xdr:to>
      <xdr:col>8</xdr:col>
      <xdr:colOff>849576</xdr:colOff>
      <xdr:row>48</xdr:row>
      <xdr:rowOff>0</xdr:rowOff>
    </xdr:to>
    <xdr:sp macro="" textlink="">
      <xdr:nvSpPr>
        <xdr:cNvPr id="47" name="Text Box 6"/>
        <xdr:cNvSpPr txBox="1">
          <a:spLocks noChangeArrowheads="1"/>
        </xdr:cNvSpPr>
      </xdr:nvSpPr>
      <xdr:spPr bwMode="auto">
        <a:xfrm>
          <a:off x="6593205" y="8763000"/>
          <a:ext cx="266646"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7</xdr:col>
      <xdr:colOff>506730</xdr:colOff>
      <xdr:row>46</xdr:row>
      <xdr:rowOff>0</xdr:rowOff>
    </xdr:from>
    <xdr:to>
      <xdr:col>7</xdr:col>
      <xdr:colOff>846833</xdr:colOff>
      <xdr:row>46</xdr:row>
      <xdr:rowOff>0</xdr:rowOff>
    </xdr:to>
    <xdr:sp macro="" textlink="">
      <xdr:nvSpPr>
        <xdr:cNvPr id="48" name="Text Box 7"/>
        <xdr:cNvSpPr txBox="1">
          <a:spLocks noChangeArrowheads="1"/>
        </xdr:cNvSpPr>
      </xdr:nvSpPr>
      <xdr:spPr bwMode="auto">
        <a:xfrm>
          <a:off x="5840730" y="8382000"/>
          <a:ext cx="254378"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7</xdr:col>
      <xdr:colOff>506730</xdr:colOff>
      <xdr:row>46</xdr:row>
      <xdr:rowOff>0</xdr:rowOff>
    </xdr:from>
    <xdr:to>
      <xdr:col>7</xdr:col>
      <xdr:colOff>846833</xdr:colOff>
      <xdr:row>46</xdr:row>
      <xdr:rowOff>0</xdr:rowOff>
    </xdr:to>
    <xdr:sp macro="" textlink="">
      <xdr:nvSpPr>
        <xdr:cNvPr id="49" name="Text Box 8"/>
        <xdr:cNvSpPr txBox="1">
          <a:spLocks noChangeArrowheads="1"/>
        </xdr:cNvSpPr>
      </xdr:nvSpPr>
      <xdr:spPr bwMode="auto">
        <a:xfrm>
          <a:off x="5840730" y="8382000"/>
          <a:ext cx="254378"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6</xdr:col>
      <xdr:colOff>504825</xdr:colOff>
      <xdr:row>46</xdr:row>
      <xdr:rowOff>0</xdr:rowOff>
    </xdr:from>
    <xdr:to>
      <xdr:col>6</xdr:col>
      <xdr:colOff>765279</xdr:colOff>
      <xdr:row>46</xdr:row>
      <xdr:rowOff>0</xdr:rowOff>
    </xdr:to>
    <xdr:sp macro="" textlink="">
      <xdr:nvSpPr>
        <xdr:cNvPr id="50" name="Text Box 9"/>
        <xdr:cNvSpPr txBox="1">
          <a:spLocks noChangeArrowheads="1"/>
        </xdr:cNvSpPr>
      </xdr:nvSpPr>
      <xdr:spPr bwMode="auto">
        <a:xfrm>
          <a:off x="5076825" y="8382000"/>
          <a:ext cx="260454"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6</xdr:col>
      <xdr:colOff>504825</xdr:colOff>
      <xdr:row>46</xdr:row>
      <xdr:rowOff>0</xdr:rowOff>
    </xdr:from>
    <xdr:to>
      <xdr:col>6</xdr:col>
      <xdr:colOff>765279</xdr:colOff>
      <xdr:row>46</xdr:row>
      <xdr:rowOff>0</xdr:rowOff>
    </xdr:to>
    <xdr:sp macro="" textlink="">
      <xdr:nvSpPr>
        <xdr:cNvPr id="51" name="Text Box 10"/>
        <xdr:cNvSpPr txBox="1">
          <a:spLocks noChangeArrowheads="1"/>
        </xdr:cNvSpPr>
      </xdr:nvSpPr>
      <xdr:spPr bwMode="auto">
        <a:xfrm>
          <a:off x="5076825" y="8382000"/>
          <a:ext cx="260454"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8</xdr:col>
      <xdr:colOff>0</xdr:colOff>
      <xdr:row>46</xdr:row>
      <xdr:rowOff>0</xdr:rowOff>
    </xdr:from>
    <xdr:to>
      <xdr:col>8</xdr:col>
      <xdr:colOff>0</xdr:colOff>
      <xdr:row>46</xdr:row>
      <xdr:rowOff>0</xdr:rowOff>
    </xdr:to>
    <xdr:sp macro="" textlink="">
      <xdr:nvSpPr>
        <xdr:cNvPr id="52" name="Text Box 1"/>
        <xdr:cNvSpPr txBox="1">
          <a:spLocks noChangeArrowheads="1"/>
        </xdr:cNvSpPr>
      </xdr:nvSpPr>
      <xdr:spPr bwMode="auto">
        <a:xfrm>
          <a:off x="6096000" y="8382000"/>
          <a:ext cx="0"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8</xdr:col>
      <xdr:colOff>0</xdr:colOff>
      <xdr:row>46</xdr:row>
      <xdr:rowOff>0</xdr:rowOff>
    </xdr:from>
    <xdr:to>
      <xdr:col>8</xdr:col>
      <xdr:colOff>0</xdr:colOff>
      <xdr:row>46</xdr:row>
      <xdr:rowOff>0</xdr:rowOff>
    </xdr:to>
    <xdr:sp macro="" textlink="">
      <xdr:nvSpPr>
        <xdr:cNvPr id="53" name="Text Box 2"/>
        <xdr:cNvSpPr txBox="1">
          <a:spLocks noChangeArrowheads="1"/>
        </xdr:cNvSpPr>
      </xdr:nvSpPr>
      <xdr:spPr bwMode="auto">
        <a:xfrm>
          <a:off x="6096000" y="8382000"/>
          <a:ext cx="0" cy="0"/>
        </a:xfrm>
        <a:prstGeom prst="rect">
          <a:avLst/>
        </a:prstGeom>
        <a:noFill/>
        <a:ln w="9525">
          <a:noFill/>
          <a:miter lim="800000"/>
          <a:headEnd/>
          <a:tailEnd/>
        </a:ln>
      </xdr:spPr>
      <xdr:txBody>
        <a:bodyPr vertOverflow="clip" wrap="square" lIns="27432" tIns="22860" rIns="27432" bIns="22860" anchor="ctr" upright="1"/>
        <a:lstStyle/>
        <a:p>
          <a:pPr algn="ctr" rtl="0">
            <a:defRPr sz="1000"/>
          </a:pPr>
          <a:r>
            <a:rPr lang="es-MX" sz="1100" b="0" i="0" strike="noStrike">
              <a:solidFill>
                <a:srgbClr val="000000"/>
              </a:solidFill>
              <a:latin typeface="Arial"/>
              <a:cs typeface="Arial"/>
            </a:rPr>
            <a:t> </a:t>
          </a:r>
        </a:p>
        <a:p>
          <a:pPr algn="ctr" rtl="0">
            <a:defRPr sz="1000"/>
          </a:pPr>
          <a:r>
            <a:rPr lang="es-MX" sz="1100" b="0" i="0" strike="noStrike">
              <a:solidFill>
                <a:srgbClr val="000000"/>
              </a:solidFill>
              <a:latin typeface="Arial"/>
              <a:cs typeface="Arial"/>
            </a:rPr>
            <a:t> </a:t>
          </a:r>
        </a:p>
        <a:p>
          <a:pPr algn="ctr" rtl="0">
            <a:defRPr sz="1000"/>
          </a:pPr>
          <a:endParaRPr lang="es-MX" sz="1100" b="0" i="0" strike="noStrike">
            <a:solidFill>
              <a:srgbClr val="000000"/>
            </a:solidFill>
            <a:latin typeface="Arial"/>
            <a:cs typeface="Arial"/>
          </a:endParaRPr>
        </a:p>
        <a:p>
          <a:pPr algn="ctr" rtl="0">
            <a:defRPr sz="1000"/>
          </a:pPr>
          <a:endParaRPr lang="es-MX" sz="1100" b="0" i="0" strike="noStrike">
            <a:solidFill>
              <a:srgbClr val="000000"/>
            </a:solidFill>
            <a:latin typeface="Arial"/>
            <a:cs typeface="Arial"/>
          </a:endParaRPr>
        </a:p>
      </xdr:txBody>
    </xdr:sp>
    <xdr:clientData/>
  </xdr:twoCellAnchor>
  <xdr:twoCellAnchor>
    <xdr:from>
      <xdr:col>8</xdr:col>
      <xdr:colOff>0</xdr:colOff>
      <xdr:row>46</xdr:row>
      <xdr:rowOff>0</xdr:rowOff>
    </xdr:from>
    <xdr:to>
      <xdr:col>8</xdr:col>
      <xdr:colOff>0</xdr:colOff>
      <xdr:row>46</xdr:row>
      <xdr:rowOff>0</xdr:rowOff>
    </xdr:to>
    <xdr:sp macro="" textlink="">
      <xdr:nvSpPr>
        <xdr:cNvPr id="54" name="Text Box 3"/>
        <xdr:cNvSpPr txBox="1">
          <a:spLocks noChangeArrowheads="1"/>
        </xdr:cNvSpPr>
      </xdr:nvSpPr>
      <xdr:spPr bwMode="auto">
        <a:xfrm>
          <a:off x="6096000" y="8382000"/>
          <a:ext cx="0"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8</xdr:col>
      <xdr:colOff>497205</xdr:colOff>
      <xdr:row>48</xdr:row>
      <xdr:rowOff>0</xdr:rowOff>
    </xdr:from>
    <xdr:to>
      <xdr:col>8</xdr:col>
      <xdr:colOff>849576</xdr:colOff>
      <xdr:row>48</xdr:row>
      <xdr:rowOff>0</xdr:rowOff>
    </xdr:to>
    <xdr:sp macro="" textlink="">
      <xdr:nvSpPr>
        <xdr:cNvPr id="55" name="Text Box 4"/>
        <xdr:cNvSpPr txBox="1">
          <a:spLocks noChangeArrowheads="1"/>
        </xdr:cNvSpPr>
      </xdr:nvSpPr>
      <xdr:spPr bwMode="auto">
        <a:xfrm>
          <a:off x="6593205" y="8763000"/>
          <a:ext cx="266646"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9</xdr:col>
      <xdr:colOff>0</xdr:colOff>
      <xdr:row>48</xdr:row>
      <xdr:rowOff>0</xdr:rowOff>
    </xdr:from>
    <xdr:to>
      <xdr:col>9</xdr:col>
      <xdr:colOff>0</xdr:colOff>
      <xdr:row>48</xdr:row>
      <xdr:rowOff>0</xdr:rowOff>
    </xdr:to>
    <xdr:sp macro="" textlink="">
      <xdr:nvSpPr>
        <xdr:cNvPr id="56" name="Text Box 5"/>
        <xdr:cNvSpPr txBox="1">
          <a:spLocks noChangeArrowheads="1"/>
        </xdr:cNvSpPr>
      </xdr:nvSpPr>
      <xdr:spPr bwMode="auto">
        <a:xfrm>
          <a:off x="6858000" y="8763000"/>
          <a:ext cx="0" cy="0"/>
        </a:xfrm>
        <a:prstGeom prst="rect">
          <a:avLst/>
        </a:prstGeom>
        <a:noFill/>
        <a:ln w="9525">
          <a:noFill/>
          <a:miter lim="800000"/>
          <a:headEnd/>
          <a:tailEnd/>
        </a:ln>
      </xdr:spPr>
      <xdr:txBody>
        <a:bodyPr vertOverflow="clip" wrap="square" lIns="27432" tIns="22860" rIns="27432" bIns="22860" anchor="ctr" upright="1"/>
        <a:lstStyle/>
        <a:p>
          <a:pPr algn="ctr" rtl="0">
            <a:defRPr sz="1000"/>
          </a:pPr>
          <a:r>
            <a:rPr lang="es-MX" sz="1100" b="0" i="0" strike="noStrike">
              <a:solidFill>
                <a:srgbClr val="000000"/>
              </a:solidFill>
              <a:latin typeface="Arial"/>
              <a:cs typeface="Arial"/>
            </a:rPr>
            <a:t> </a:t>
          </a:r>
        </a:p>
        <a:p>
          <a:pPr algn="ctr" rtl="0">
            <a:defRPr sz="1000"/>
          </a:pPr>
          <a:r>
            <a:rPr lang="es-MX" sz="1100" b="0" i="0" strike="noStrike">
              <a:solidFill>
                <a:srgbClr val="000000"/>
              </a:solidFill>
              <a:latin typeface="Arial"/>
              <a:cs typeface="Arial"/>
            </a:rPr>
            <a:t> </a:t>
          </a:r>
        </a:p>
        <a:p>
          <a:pPr algn="ctr" rtl="0">
            <a:defRPr sz="1000"/>
          </a:pPr>
          <a:endParaRPr lang="es-MX" sz="1100" b="0" i="0" strike="noStrike">
            <a:solidFill>
              <a:srgbClr val="000000"/>
            </a:solidFill>
            <a:latin typeface="Arial"/>
            <a:cs typeface="Arial"/>
          </a:endParaRPr>
        </a:p>
        <a:p>
          <a:pPr algn="ctr" rtl="0">
            <a:defRPr sz="1000"/>
          </a:pPr>
          <a:endParaRPr lang="es-MX" sz="1100" b="0" i="0" strike="noStrike">
            <a:solidFill>
              <a:srgbClr val="000000"/>
            </a:solidFill>
            <a:latin typeface="Arial"/>
            <a:cs typeface="Arial"/>
          </a:endParaRPr>
        </a:p>
      </xdr:txBody>
    </xdr:sp>
    <xdr:clientData/>
  </xdr:twoCellAnchor>
  <xdr:twoCellAnchor>
    <xdr:from>
      <xdr:col>8</xdr:col>
      <xdr:colOff>497205</xdr:colOff>
      <xdr:row>48</xdr:row>
      <xdr:rowOff>0</xdr:rowOff>
    </xdr:from>
    <xdr:to>
      <xdr:col>8</xdr:col>
      <xdr:colOff>849576</xdr:colOff>
      <xdr:row>48</xdr:row>
      <xdr:rowOff>0</xdr:rowOff>
    </xdr:to>
    <xdr:sp macro="" textlink="">
      <xdr:nvSpPr>
        <xdr:cNvPr id="57" name="Text Box 6"/>
        <xdr:cNvSpPr txBox="1">
          <a:spLocks noChangeArrowheads="1"/>
        </xdr:cNvSpPr>
      </xdr:nvSpPr>
      <xdr:spPr bwMode="auto">
        <a:xfrm>
          <a:off x="6593205" y="8763000"/>
          <a:ext cx="266646"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7</xdr:col>
      <xdr:colOff>506730</xdr:colOff>
      <xdr:row>46</xdr:row>
      <xdr:rowOff>0</xdr:rowOff>
    </xdr:from>
    <xdr:to>
      <xdr:col>7</xdr:col>
      <xdr:colOff>846833</xdr:colOff>
      <xdr:row>46</xdr:row>
      <xdr:rowOff>0</xdr:rowOff>
    </xdr:to>
    <xdr:sp macro="" textlink="">
      <xdr:nvSpPr>
        <xdr:cNvPr id="58" name="Text Box 7"/>
        <xdr:cNvSpPr txBox="1">
          <a:spLocks noChangeArrowheads="1"/>
        </xdr:cNvSpPr>
      </xdr:nvSpPr>
      <xdr:spPr bwMode="auto">
        <a:xfrm>
          <a:off x="5840730" y="8382000"/>
          <a:ext cx="254378"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7</xdr:col>
      <xdr:colOff>506730</xdr:colOff>
      <xdr:row>46</xdr:row>
      <xdr:rowOff>0</xdr:rowOff>
    </xdr:from>
    <xdr:to>
      <xdr:col>7</xdr:col>
      <xdr:colOff>846833</xdr:colOff>
      <xdr:row>46</xdr:row>
      <xdr:rowOff>0</xdr:rowOff>
    </xdr:to>
    <xdr:sp macro="" textlink="">
      <xdr:nvSpPr>
        <xdr:cNvPr id="59" name="Text Box 8"/>
        <xdr:cNvSpPr txBox="1">
          <a:spLocks noChangeArrowheads="1"/>
        </xdr:cNvSpPr>
      </xdr:nvSpPr>
      <xdr:spPr bwMode="auto">
        <a:xfrm>
          <a:off x="5840730" y="8382000"/>
          <a:ext cx="254378"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6</xdr:col>
      <xdr:colOff>504825</xdr:colOff>
      <xdr:row>46</xdr:row>
      <xdr:rowOff>0</xdr:rowOff>
    </xdr:from>
    <xdr:to>
      <xdr:col>6</xdr:col>
      <xdr:colOff>765279</xdr:colOff>
      <xdr:row>46</xdr:row>
      <xdr:rowOff>0</xdr:rowOff>
    </xdr:to>
    <xdr:sp macro="" textlink="">
      <xdr:nvSpPr>
        <xdr:cNvPr id="60" name="Text Box 9"/>
        <xdr:cNvSpPr txBox="1">
          <a:spLocks noChangeArrowheads="1"/>
        </xdr:cNvSpPr>
      </xdr:nvSpPr>
      <xdr:spPr bwMode="auto">
        <a:xfrm>
          <a:off x="5076825" y="8382000"/>
          <a:ext cx="260454"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6</xdr:col>
      <xdr:colOff>504825</xdr:colOff>
      <xdr:row>46</xdr:row>
      <xdr:rowOff>0</xdr:rowOff>
    </xdr:from>
    <xdr:to>
      <xdr:col>6</xdr:col>
      <xdr:colOff>765279</xdr:colOff>
      <xdr:row>46</xdr:row>
      <xdr:rowOff>0</xdr:rowOff>
    </xdr:to>
    <xdr:sp macro="" textlink="">
      <xdr:nvSpPr>
        <xdr:cNvPr id="61" name="Text Box 10"/>
        <xdr:cNvSpPr txBox="1">
          <a:spLocks noChangeArrowheads="1"/>
        </xdr:cNvSpPr>
      </xdr:nvSpPr>
      <xdr:spPr bwMode="auto">
        <a:xfrm>
          <a:off x="5076825" y="8382000"/>
          <a:ext cx="260454"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respaldo\ENERG2000\ENERGSEP00.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DOCUME~1\ADOLFO\CONFIG~1\Temp\notes29331C\Valuaciones%20RM&#180;s\75%20RM%20Carb&#243;n%20II%20pfijos%202006%20en%20operaci&#243;n.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DOCUME~1\ADOLFO\CONFIG~1\Temp\notes29331C\Valuaciones%20RM&#180;s\92%20RM%20Salamanca%202006%20en%20op%20con%20pago%20acero.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Raul_robles\PAQUETES%20900\ADRIAN\TRABAJOS%20VARIOS\EVALUACION%20DE%20PROYECTOS\GUADALAJARA%20OTE%20BCO%203.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10.32.9.130\subrecfin\Archivo%20MAM\Pidiregas\Valuaciones%20RM&#180;s\82%20RM%20HUINALA%202006%20en%20operaci&#243;n.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vol4\OIFPAV\ATENCION%20AREAS%20OPERATIVAS\4502%20DIV%20DIST%20NOROESTE\Copia%20de%20REPOMO%20SG-GCIA%20DE%20CONTAB%20DAVID.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WINDOWS\TEMP\Cfe%20Pidiregas%20Tomo%20IV%202001%20(1a.%20VER)%2001-11-0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WINDOWS\TEMP\Cfe%20Pidiregas%20Tomo%20IV%202001%20(1a.%20VER)%2001-11-0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A:\WINDOWS\TEMP\Cfe%20Pidiregas%20Tomo%20IV%202001%20(1a.%20VER)%2001-11-0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Mis%20documentos\Cedulas\GENERACI&#211;N%20BRUTA%20DEL%20PERIODO%200903.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Raul_robles\PAQUETES%20900\ADRIAN\TRABAJOS%20VARIOS\EVALUACION%20DE%20PROYECTOS\SANTA%20MARIA%20BCO%201.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Raul_robles\PAQUETES%20900\Mod_EVA\Mod%20Base.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72%20RM%20CT%20Pdte%20ALM%20U1y2%20en%20operaci&#243;n.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DOCUME~1\ADOLFO\CONFIG~1\Temp\notes29331C\Valuaciones%20RM&#180;s\79%20RM%20CT%20FPR%20U3%20y%204%20CAP%20en%20200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TO"/>
      <sheetName val="VOLUMENES"/>
      <sheetName val="ESSBASE 2000 - 1999"/>
      <sheetName val="1999"/>
      <sheetName val="ESSBASE"/>
      <sheetName val="2000"/>
      <sheetName val="LISTAAGOSTOSEPT20NOCHE(CON ARRA"/>
      <sheetName val="LISTAAGOSTO18SEPT(CON ARRASTRE)"/>
      <sheetName val="1999 SERIE MENSUAL resep"/>
      <sheetName val="lista r3 ( sin arrastre ) agos0"/>
      <sheetName val="comercial- contab 1999"/>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base"/>
      <sheetName val="Sheet1"/>
      <sheetName val="evaluación financiera"/>
      <sheetName val="Hoja1"/>
      <sheetName val="beneficios"/>
      <sheetName val="Programa detallado"/>
      <sheetName val="programa de eventos"/>
      <sheetName val="Programa de inv"/>
      <sheetName val="Cuadro III"/>
      <sheetName val="Cuadro 4"/>
      <sheetName val="Gráfica económica"/>
      <sheetName val="Flujo Neto"/>
      <sheetName val="amortización"/>
      <sheetName val="evaluación económica"/>
      <sheetName val="sensibilidad financiera"/>
      <sheetName val="sensibilidad económica"/>
      <sheetName val="datos UIDEP"/>
      <sheetName val="Formato"/>
      <sheetName val="Instructivo"/>
      <sheetName val="Carbón II act"/>
      <sheetName val="TRI"/>
      <sheetName val="Opciones"/>
      <sheetName val="Base de Datos"/>
    </sheetNames>
    <sheetDataSet>
      <sheetData sheetId="0">
        <row r="22">
          <cell r="E22">
            <v>0.77307213802047103</v>
          </cell>
        </row>
      </sheetData>
      <sheetData sheetId="1" refreshError="1"/>
      <sheetData sheetId="2"/>
      <sheetData sheetId="3" refreshError="1"/>
      <sheetData sheetId="4" refreshError="1"/>
      <sheetData sheetId="5" refreshError="1"/>
      <sheetData sheetId="6" refreshError="1"/>
      <sheetData sheetId="7" refreshError="1"/>
      <sheetData sheetId="8"/>
      <sheetData sheetId="9" refreshError="1"/>
      <sheetData sheetId="10" refreshError="1"/>
      <sheetData sheetId="11" refreshError="1"/>
      <sheetData sheetId="12"/>
      <sheetData sheetId="13" refreshError="1"/>
      <sheetData sheetId="14"/>
      <sheetData sheetId="15"/>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base"/>
      <sheetName val="Sheet1"/>
      <sheetName val="evaluación financiera"/>
      <sheetName val="Hoja1"/>
      <sheetName val="beneficios"/>
      <sheetName val="programa de eventos"/>
      <sheetName val="Programa detallado"/>
      <sheetName val="Programa de inv"/>
      <sheetName val="Cuadro III"/>
      <sheetName val="Cuadro 4"/>
      <sheetName val="Gráfica económica"/>
      <sheetName val="Flujo Neto"/>
      <sheetName val="amortización"/>
      <sheetName val="evaluación económica"/>
      <sheetName val="sensibilidad financiera"/>
      <sheetName val="sensibilidad económica"/>
      <sheetName val="datos UIDEP"/>
      <sheetName val="Formato"/>
      <sheetName val="Instructivo"/>
      <sheetName val="Salamanca act"/>
      <sheetName val="TRI"/>
      <sheetName val="Opciones"/>
      <sheetName val="Base de Datos"/>
    </sheetNames>
    <sheetDataSet>
      <sheetData sheetId="0">
        <row r="23">
          <cell r="F23">
            <v>0.7036</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EM"/>
      <sheetName val="EVA ECO"/>
      <sheetName val="Perfil"/>
      <sheetName val="CALIZ "/>
      <sheetName val="EVA PREFIN"/>
      <sheetName val="EVA FIN "/>
    </sheetNames>
    <sheetDataSet>
      <sheetData sheetId="0" refreshError="1">
        <row r="1">
          <cell r="C1" t="str">
            <v>Costo Presupuestal</v>
          </cell>
        </row>
      </sheetData>
      <sheetData sheetId="1" refreshError="1"/>
      <sheetData sheetId="2" refreshError="1"/>
      <sheetData sheetId="3" refreshError="1"/>
      <sheetData sheetId="4" refreshError="1"/>
      <sheetData sheetId="5"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base"/>
      <sheetName val="Sheet1"/>
      <sheetName val="programa de eventos"/>
      <sheetName val="Programa detallado"/>
      <sheetName val="Programa de inv"/>
      <sheetName val="evaluación financiera"/>
      <sheetName val="Hoja1"/>
      <sheetName val="Cuadro III"/>
      <sheetName val="Cuadro 4"/>
      <sheetName val="Gráfica económica"/>
      <sheetName val="Flujo Neto"/>
      <sheetName val="amortización"/>
      <sheetName val="evaluación económica"/>
      <sheetName val="sensibilidad financiera"/>
      <sheetName val="sensibilidad económica"/>
      <sheetName val="datos UIDEP"/>
      <sheetName val="Formato"/>
      <sheetName val="Instructivo"/>
      <sheetName val="HUINALA"/>
      <sheetName val="TRI"/>
      <sheetName val="Opciones"/>
      <sheetName val="Base de Datos"/>
      <sheetName val="82 RM HUINALA 2006 en operación"/>
    </sheetNames>
    <sheetDataSet>
      <sheetData sheetId="0">
        <row r="2">
          <cell r="I2" t="str">
            <v>RM Huinalá</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umero de divisiones todo c (3)"/>
      <sheetName val="numero de divisiones todo cfe"/>
      <sheetName val="Glosario"/>
      <sheetName val="Glosario nueva propuesta"/>
      <sheetName val="RESUMEN POLIZA 4502"/>
      <sheetName val="REPOMO 2007 4502 NOROESTE PCGA"/>
      <sheetName val="numero de divisiones todo c (2)"/>
      <sheetName val="POLIZA CONTABLE 4502"/>
      <sheetName val="4502  REPOMO  DIVISIONES 2007"/>
      <sheetName val="SALDO INICIAL (DIC 2006) 4502 "/>
      <sheetName val="VALIDACION SALDO INICIAL (2)"/>
      <sheetName val="VALIDACION SALDO INICIAL"/>
    </sheetNames>
    <sheetDataSet>
      <sheetData sheetId="0"/>
      <sheetData sheetId="1"/>
      <sheetData sheetId="2"/>
      <sheetData sheetId="3"/>
      <sheetData sheetId="4"/>
      <sheetData sheetId="5">
        <row r="1">
          <cell r="D1" t="str">
            <v>2006</v>
          </cell>
          <cell r="E1" t="str">
            <v>2007</v>
          </cell>
          <cell r="F1" t="str">
            <v>2007</v>
          </cell>
          <cell r="G1" t="str">
            <v>2007</v>
          </cell>
          <cell r="H1" t="str">
            <v>2007</v>
          </cell>
          <cell r="I1" t="str">
            <v>2007</v>
          </cell>
          <cell r="J1" t="str">
            <v>2007</v>
          </cell>
          <cell r="K1" t="str">
            <v>2007</v>
          </cell>
          <cell r="L1" t="str">
            <v>2007</v>
          </cell>
          <cell r="M1" t="str">
            <v>2007</v>
          </cell>
          <cell r="N1" t="str">
            <v>2007</v>
          </cell>
          <cell r="O1" t="str">
            <v>2007</v>
          </cell>
        </row>
        <row r="2">
          <cell r="D2" t="str">
            <v>Miles</v>
          </cell>
          <cell r="E2" t="str">
            <v>Miles</v>
          </cell>
          <cell r="F2" t="str">
            <v>Miles</v>
          </cell>
          <cell r="G2" t="str">
            <v>Miles</v>
          </cell>
          <cell r="H2" t="str">
            <v>Miles</v>
          </cell>
          <cell r="I2" t="str">
            <v>Miles</v>
          </cell>
          <cell r="J2" t="str">
            <v>Miles</v>
          </cell>
          <cell r="K2" t="str">
            <v>Miles</v>
          </cell>
          <cell r="L2" t="str">
            <v>Miles</v>
          </cell>
          <cell r="M2" t="str">
            <v>Miles</v>
          </cell>
          <cell r="N2" t="str">
            <v>Miles</v>
          </cell>
          <cell r="O2" t="str">
            <v>Miles</v>
          </cell>
        </row>
        <row r="3">
          <cell r="D3" t="str">
            <v>COMPARACIONES</v>
          </cell>
          <cell r="E3" t="str">
            <v>COMPARACIONES</v>
          </cell>
          <cell r="F3" t="str">
            <v>COMPARACIONES</v>
          </cell>
          <cell r="G3" t="str">
            <v>COMPARACIONES</v>
          </cell>
          <cell r="H3" t="str">
            <v>COMPARACIONES</v>
          </cell>
          <cell r="I3" t="str">
            <v>COMPARACIONES</v>
          </cell>
          <cell r="J3" t="str">
            <v>COMPARACIONES</v>
          </cell>
          <cell r="K3" t="str">
            <v>COMPARACIONES</v>
          </cell>
          <cell r="L3" t="str">
            <v>COMPARACIONES</v>
          </cell>
          <cell r="M3" t="str">
            <v>COMPARACIONES</v>
          </cell>
          <cell r="N3" t="str">
            <v>COMPARACIONES</v>
          </cell>
          <cell r="O3" t="str">
            <v>COMPARACIONES</v>
          </cell>
        </row>
        <row r="4">
          <cell r="C4" t="str">
            <v>DESCRIPCION</v>
          </cell>
          <cell r="D4" t="str">
            <v>DB-4502 Distribucion Noroeste</v>
          </cell>
          <cell r="E4" t="str">
            <v>DB-4502 Distribucion Noroeste</v>
          </cell>
          <cell r="F4" t="str">
            <v>DB-4502 Distribucion Noroeste</v>
          </cell>
          <cell r="G4" t="str">
            <v>DB-4502 Distribucion Noroeste</v>
          </cell>
          <cell r="H4" t="str">
            <v>DB-4502 Distribucion Noroeste</v>
          </cell>
          <cell r="I4" t="str">
            <v>DB-4502 Distribucion Noroeste</v>
          </cell>
          <cell r="J4" t="str">
            <v>DB-4502 Distribucion Noroeste</v>
          </cell>
          <cell r="K4" t="str">
            <v>DB-4502 Distribucion Noroeste</v>
          </cell>
          <cell r="L4" t="str">
            <v>DB-4502 Distribucion Noroeste</v>
          </cell>
          <cell r="M4" t="str">
            <v>DB-4502 Distribucion Noroeste</v>
          </cell>
          <cell r="N4" t="str">
            <v>DB-4502 Distribucion Noroeste</v>
          </cell>
          <cell r="O4" t="str">
            <v>DB-4502 Distribucion Noroeste</v>
          </cell>
        </row>
        <row r="5">
          <cell r="D5" t="str">
            <v>Saldo a diciembre</v>
          </cell>
          <cell r="E5" t="str">
            <v>Saldo a enero</v>
          </cell>
          <cell r="F5" t="str">
            <v>Saldo a febrero</v>
          </cell>
          <cell r="G5" t="str">
            <v>Saldo a marzo</v>
          </cell>
          <cell r="H5" t="str">
            <v>Saldo a abril</v>
          </cell>
          <cell r="I5" t="str">
            <v>Saldo a mayo</v>
          </cell>
          <cell r="J5" t="str">
            <v>Saldo a junio</v>
          </cell>
          <cell r="K5" t="str">
            <v>Saldo a julio</v>
          </cell>
          <cell r="L5" t="str">
            <v>Saldo a agosto</v>
          </cell>
          <cell r="M5" t="str">
            <v>Saldo a septiembre</v>
          </cell>
          <cell r="N5" t="str">
            <v>Saldo a octubre</v>
          </cell>
          <cell r="O5" t="str">
            <v>Saldo a noviembre</v>
          </cell>
        </row>
        <row r="7">
          <cell r="C7" t="str">
            <v>Activos</v>
          </cell>
        </row>
        <row r="8">
          <cell r="C8" t="str">
            <v>Anticipos para Construcción</v>
          </cell>
          <cell r="D8">
            <v>2571.4533000000001</v>
          </cell>
          <cell r="E8">
            <v>2915.6315700000005</v>
          </cell>
          <cell r="F8">
            <v>2842.8256500000002</v>
          </cell>
          <cell r="G8">
            <v>7188.1874100000014</v>
          </cell>
          <cell r="H8">
            <v>7996.6312600000019</v>
          </cell>
          <cell r="I8">
            <v>11798.315440000002</v>
          </cell>
          <cell r="J8">
            <v>12498.47111</v>
          </cell>
          <cell r="K8">
            <v>12498.47111</v>
          </cell>
          <cell r="L8">
            <v>12498.47111</v>
          </cell>
          <cell r="M8">
            <v>12498.47111</v>
          </cell>
          <cell r="N8">
            <v>12498.47111</v>
          </cell>
          <cell r="O8">
            <v>12498.47111</v>
          </cell>
        </row>
        <row r="9">
          <cell r="C9" t="str">
            <v>Pmos a Trab a través de Fondo Hab.</v>
          </cell>
          <cell r="D9">
            <v>49481.737740000004</v>
          </cell>
          <cell r="E9">
            <v>49095.734999999993</v>
          </cell>
          <cell r="F9">
            <v>48502.964139999996</v>
          </cell>
          <cell r="G9">
            <v>47896.49706999999</v>
          </cell>
          <cell r="H9">
            <v>47365.689659999996</v>
          </cell>
          <cell r="I9">
            <v>53183.871999999996</v>
          </cell>
          <cell r="J9">
            <v>53904.650159999997</v>
          </cell>
          <cell r="K9">
            <v>53904.650159999997</v>
          </cell>
          <cell r="L9">
            <v>53904.650159999997</v>
          </cell>
          <cell r="M9">
            <v>53904.650159999997</v>
          </cell>
          <cell r="N9">
            <v>53904.650159999997</v>
          </cell>
          <cell r="O9">
            <v>53904.650159999997</v>
          </cell>
        </row>
        <row r="10">
          <cell r="C10" t="str">
            <v>Otras Inversiones</v>
          </cell>
          <cell r="D10" t="str">
            <v xml:space="preserve">                                0</v>
          </cell>
          <cell r="E10" t="str">
            <v xml:space="preserve">                                0</v>
          </cell>
          <cell r="F10" t="str">
            <v xml:space="preserve">                                0</v>
          </cell>
          <cell r="G10" t="str">
            <v xml:space="preserve">                                0</v>
          </cell>
          <cell r="H10" t="str">
            <v xml:space="preserve">                                0</v>
          </cell>
          <cell r="I10" t="str">
            <v xml:space="preserve">                                0</v>
          </cell>
          <cell r="J10" t="str">
            <v xml:space="preserve">                                0</v>
          </cell>
          <cell r="K10" t="str">
            <v xml:space="preserve">                                0</v>
          </cell>
          <cell r="L10" t="str">
            <v xml:space="preserve">                                0</v>
          </cell>
          <cell r="M10" t="str">
            <v xml:space="preserve">                                0</v>
          </cell>
          <cell r="N10" t="str">
            <v xml:space="preserve">                                0</v>
          </cell>
          <cell r="O10" t="str">
            <v xml:space="preserve">                                0</v>
          </cell>
        </row>
        <row r="11">
          <cell r="C11" t="str">
            <v>Efvo y Val de Realización Inmed.</v>
          </cell>
          <cell r="D11">
            <v>396771.5631700001</v>
          </cell>
          <cell r="E11">
            <v>608999.22398999997</v>
          </cell>
          <cell r="F11">
            <v>380270.32272</v>
          </cell>
          <cell r="G11">
            <v>363059.92230999994</v>
          </cell>
          <cell r="H11">
            <v>464661.77254999988</v>
          </cell>
          <cell r="I11">
            <v>375807.66317999997</v>
          </cell>
          <cell r="J11">
            <v>366452.03075999994</v>
          </cell>
          <cell r="K11">
            <v>366452.03075999994</v>
          </cell>
          <cell r="L11">
            <v>366452.03075999994</v>
          </cell>
          <cell r="M11">
            <v>366452.03075999994</v>
          </cell>
          <cell r="N11">
            <v>366452.03075999994</v>
          </cell>
          <cell r="O11">
            <v>366452.03075999994</v>
          </cell>
        </row>
        <row r="12">
          <cell r="C12" t="str">
            <v>Consumidores Público</v>
          </cell>
          <cell r="D12">
            <v>2319604.1953699999</v>
          </cell>
          <cell r="E12">
            <v>2079669.4444399998</v>
          </cell>
          <cell r="F12">
            <v>1827269.2157999997</v>
          </cell>
          <cell r="G12">
            <v>1835368.3830299997</v>
          </cell>
          <cell r="H12">
            <v>1860515.3308199998</v>
          </cell>
          <cell r="I12">
            <v>1850550.7287799998</v>
          </cell>
          <cell r="J12">
            <v>1446177.4577099998</v>
          </cell>
          <cell r="K12">
            <v>1446177.4577099998</v>
          </cell>
          <cell r="L12">
            <v>1446177.4577099998</v>
          </cell>
          <cell r="M12">
            <v>1446177.4577099998</v>
          </cell>
          <cell r="N12">
            <v>1446177.4577099998</v>
          </cell>
          <cell r="O12">
            <v>1446177.4577099998</v>
          </cell>
        </row>
        <row r="13">
          <cell r="C13" t="str">
            <v>Consumidores Gobierno</v>
          </cell>
          <cell r="D13">
            <v>252480.12776999999</v>
          </cell>
          <cell r="E13">
            <v>245443.05483999997</v>
          </cell>
          <cell r="F13">
            <v>236132.99511999998</v>
          </cell>
          <cell r="G13">
            <v>236735.38288999998</v>
          </cell>
          <cell r="H13">
            <v>245006.68257</v>
          </cell>
          <cell r="I13">
            <v>259694.30781</v>
          </cell>
          <cell r="J13">
            <v>293050.04478</v>
          </cell>
          <cell r="K13">
            <v>293050.04478</v>
          </cell>
          <cell r="L13">
            <v>293050.04478</v>
          </cell>
          <cell r="M13">
            <v>293050.04478</v>
          </cell>
          <cell r="N13">
            <v>293050.04478</v>
          </cell>
          <cell r="O13">
            <v>293050.04478</v>
          </cell>
        </row>
        <row r="14">
          <cell r="C14" t="str">
            <v>Luz y fuerza del Centro</v>
          </cell>
          <cell r="D14">
            <v>0</v>
          </cell>
          <cell r="E14" t="str">
            <v xml:space="preserve">                                0</v>
          </cell>
          <cell r="F14" t="str">
            <v xml:space="preserve">                                0</v>
          </cell>
          <cell r="G14" t="str">
            <v xml:space="preserve">                                0</v>
          </cell>
          <cell r="H14" t="str">
            <v xml:space="preserve">                                0</v>
          </cell>
          <cell r="I14" t="str">
            <v xml:space="preserve">                                0</v>
          </cell>
          <cell r="J14" t="str">
            <v xml:space="preserve">                                0</v>
          </cell>
          <cell r="K14" t="str">
            <v xml:space="preserve">                                0</v>
          </cell>
          <cell r="L14" t="str">
            <v xml:space="preserve">                                0</v>
          </cell>
          <cell r="M14" t="str">
            <v xml:space="preserve">                                0</v>
          </cell>
          <cell r="N14" t="str">
            <v xml:space="preserve">                                0</v>
          </cell>
          <cell r="O14" t="str">
            <v xml:space="preserve">                                0</v>
          </cell>
        </row>
        <row r="15">
          <cell r="C15" t="str">
            <v xml:space="preserve">   Gobierno Federal ( nuevo )</v>
          </cell>
        </row>
        <row r="16">
          <cell r="C16" t="str">
            <v>Otros Deudores</v>
          </cell>
          <cell r="D16">
            <v>262683.53771</v>
          </cell>
          <cell r="E16">
            <v>269259.73888999998</v>
          </cell>
          <cell r="F16">
            <v>266225.90982999996</v>
          </cell>
          <cell r="G16">
            <v>449761.60362999997</v>
          </cell>
          <cell r="H16">
            <v>425993.82749</v>
          </cell>
          <cell r="I16">
            <v>394387.90463999996</v>
          </cell>
          <cell r="J16">
            <v>399421.68121999997</v>
          </cell>
          <cell r="K16">
            <v>399421.68121999997</v>
          </cell>
          <cell r="L16">
            <v>399421.68121999997</v>
          </cell>
          <cell r="M16">
            <v>399421.68121999997</v>
          </cell>
          <cell r="N16">
            <v>399421.68121999997</v>
          </cell>
          <cell r="O16">
            <v>399421.68121999997</v>
          </cell>
        </row>
        <row r="17">
          <cell r="C17" t="str">
            <v>Estimación  P/Ctas. de Cobro Dudoso</v>
          </cell>
          <cell r="D17">
            <v>-66868.896630000032</v>
          </cell>
          <cell r="E17">
            <v>-69611.629020000008</v>
          </cell>
          <cell r="F17">
            <v>-86584.466110000008</v>
          </cell>
          <cell r="G17">
            <v>-73230.674120000025</v>
          </cell>
          <cell r="H17">
            <v>-74857.346270000024</v>
          </cell>
          <cell r="I17">
            <v>-77543.945890000032</v>
          </cell>
          <cell r="J17">
            <v>-78685.878670000035</v>
          </cell>
          <cell r="K17">
            <v>-78685.878670000035</v>
          </cell>
          <cell r="L17">
            <v>-78685.878670000035</v>
          </cell>
          <cell r="M17">
            <v>-78685.878670000035</v>
          </cell>
          <cell r="N17">
            <v>-78685.878670000035</v>
          </cell>
          <cell r="O17">
            <v>-78685.878670000035</v>
          </cell>
        </row>
        <row r="18">
          <cell r="C18" t="str">
            <v>Bursatilización de la Cartera</v>
          </cell>
          <cell r="D18" t="str">
            <v xml:space="preserve">                                0</v>
          </cell>
          <cell r="E18" t="str">
            <v xml:space="preserve">                                0</v>
          </cell>
          <cell r="F18" t="str">
            <v xml:space="preserve">                                0</v>
          </cell>
          <cell r="G18" t="str">
            <v xml:space="preserve">                                0</v>
          </cell>
          <cell r="H18" t="str">
            <v xml:space="preserve">                                0</v>
          </cell>
          <cell r="I18" t="str">
            <v xml:space="preserve">                                0</v>
          </cell>
          <cell r="J18" t="str">
            <v xml:space="preserve">                                0</v>
          </cell>
          <cell r="K18" t="str">
            <v xml:space="preserve">                                0</v>
          </cell>
          <cell r="L18" t="str">
            <v xml:space="preserve">                                0</v>
          </cell>
          <cell r="M18" t="str">
            <v xml:space="preserve">                                0</v>
          </cell>
          <cell r="N18" t="str">
            <v xml:space="preserve">                                0</v>
          </cell>
          <cell r="O18" t="str">
            <v xml:space="preserve">                                0</v>
          </cell>
        </row>
        <row r="19">
          <cell r="C19" t="str">
            <v>Depósitos y Adelantos</v>
          </cell>
          <cell r="D19">
            <v>161760.13686000003</v>
          </cell>
          <cell r="E19">
            <v>151447.95382</v>
          </cell>
          <cell r="F19">
            <v>201652.70879</v>
          </cell>
          <cell r="G19">
            <v>206133.57036999997</v>
          </cell>
          <cell r="H19">
            <v>204096.60086999997</v>
          </cell>
          <cell r="I19">
            <v>212585.00814999998</v>
          </cell>
          <cell r="J19">
            <v>218533.81023</v>
          </cell>
          <cell r="K19">
            <v>218533.81023</v>
          </cell>
          <cell r="L19">
            <v>218533.81023</v>
          </cell>
          <cell r="M19">
            <v>218533.81023</v>
          </cell>
          <cell r="N19">
            <v>218533.81023</v>
          </cell>
          <cell r="O19">
            <v>218533.81023</v>
          </cell>
        </row>
        <row r="20">
          <cell r="C20" t="str">
            <v>Instrumentos Financieros</v>
          </cell>
          <cell r="D20" t="str">
            <v xml:space="preserve">                                0</v>
          </cell>
          <cell r="E20" t="str">
            <v xml:space="preserve">                                0</v>
          </cell>
          <cell r="F20" t="str">
            <v xml:space="preserve">                                0</v>
          </cell>
          <cell r="G20" t="str">
            <v xml:space="preserve">                                0</v>
          </cell>
          <cell r="H20" t="str">
            <v xml:space="preserve">                                0</v>
          </cell>
          <cell r="I20" t="str">
            <v xml:space="preserve">                                0</v>
          </cell>
          <cell r="J20" t="str">
            <v xml:space="preserve">                                0</v>
          </cell>
          <cell r="K20" t="str">
            <v xml:space="preserve">                                0</v>
          </cell>
          <cell r="L20" t="str">
            <v xml:space="preserve">                                0</v>
          </cell>
          <cell r="M20" t="str">
            <v xml:space="preserve">                                0</v>
          </cell>
          <cell r="N20" t="str">
            <v xml:space="preserve">                                0</v>
          </cell>
          <cell r="O20" t="str">
            <v xml:space="preserve">                                0</v>
          </cell>
        </row>
        <row r="21">
          <cell r="C21" t="str">
            <v>Gastos por amortizar</v>
          </cell>
          <cell r="D21" t="str">
            <v xml:space="preserve">                                0</v>
          </cell>
          <cell r="E21" t="str">
            <v xml:space="preserve">                                0</v>
          </cell>
          <cell r="F21" t="str">
            <v xml:space="preserve">                                0</v>
          </cell>
          <cell r="G21" t="str">
            <v xml:space="preserve">                                0</v>
          </cell>
          <cell r="H21" t="str">
            <v xml:space="preserve">                                0</v>
          </cell>
          <cell r="I21" t="str">
            <v xml:space="preserve">                                0</v>
          </cell>
          <cell r="J21" t="str">
            <v xml:space="preserve">                                0</v>
          </cell>
          <cell r="K21" t="str">
            <v xml:space="preserve">                                0</v>
          </cell>
          <cell r="L21" t="str">
            <v xml:space="preserve">                                0</v>
          </cell>
          <cell r="M21" t="str">
            <v xml:space="preserve">                                0</v>
          </cell>
          <cell r="N21" t="str">
            <v xml:space="preserve">                                0</v>
          </cell>
          <cell r="O21" t="str">
            <v xml:space="preserve">                                0</v>
          </cell>
        </row>
        <row r="23">
          <cell r="C23" t="str">
            <v>ACTIVOS MONETARIOS</v>
          </cell>
          <cell r="D23">
            <v>3378483.8552899999</v>
          </cell>
          <cell r="E23">
            <v>3337219.1535299998</v>
          </cell>
          <cell r="F23">
            <v>2876312.4759399998</v>
          </cell>
          <cell r="G23">
            <v>3072912.8725899993</v>
          </cell>
          <cell r="H23">
            <v>3180779.1889499994</v>
          </cell>
          <cell r="I23">
            <v>3080463.8541099997</v>
          </cell>
          <cell r="J23">
            <v>2711352.2672999999</v>
          </cell>
          <cell r="K23">
            <v>2711352.2672999999</v>
          </cell>
          <cell r="L23">
            <v>2711352.2672999999</v>
          </cell>
          <cell r="M23">
            <v>2711352.2672999999</v>
          </cell>
          <cell r="N23">
            <v>2711352.2672999999</v>
          </cell>
          <cell r="O23">
            <v>2711352.2672999999</v>
          </cell>
        </row>
        <row r="26">
          <cell r="C26" t="str">
            <v>Cuentas de Orden Pidiregas</v>
          </cell>
          <cell r="D26">
            <v>264589.39621000004</v>
          </cell>
          <cell r="E26">
            <v>250784.10492999997</v>
          </cell>
          <cell r="F26">
            <v>259866.52466999998</v>
          </cell>
          <cell r="G26">
            <v>259423.65341999999</v>
          </cell>
          <cell r="H26">
            <v>323066.65952999995</v>
          </cell>
          <cell r="I26">
            <v>349651.87604999996</v>
          </cell>
          <cell r="J26">
            <v>-5.9604644775390626E-11</v>
          </cell>
          <cell r="K26">
            <v>-5.9604644775390626E-11</v>
          </cell>
          <cell r="L26">
            <v>-5.9604644775390626E-11</v>
          </cell>
          <cell r="M26">
            <v>-5.9604644775390626E-11</v>
          </cell>
          <cell r="N26">
            <v>-5.9604644775390626E-11</v>
          </cell>
          <cell r="O26">
            <v>-5.9604644775390626E-11</v>
          </cell>
        </row>
        <row r="27">
          <cell r="C27" t="str">
            <v>Deuda Interna</v>
          </cell>
          <cell r="D27" t="str">
            <v xml:space="preserve">                                0</v>
          </cell>
          <cell r="E27" t="str">
            <v xml:space="preserve">                                0</v>
          </cell>
          <cell r="F27" t="str">
            <v xml:space="preserve">                                0</v>
          </cell>
          <cell r="G27" t="str">
            <v xml:space="preserve">                                0</v>
          </cell>
          <cell r="H27" t="str">
            <v xml:space="preserve">                                0</v>
          </cell>
          <cell r="I27" t="str">
            <v xml:space="preserve">                                0</v>
          </cell>
          <cell r="J27" t="str">
            <v xml:space="preserve">                                0</v>
          </cell>
          <cell r="K27" t="str">
            <v xml:space="preserve">                                0</v>
          </cell>
          <cell r="L27" t="str">
            <v xml:space="preserve">                                0</v>
          </cell>
          <cell r="M27" t="str">
            <v xml:space="preserve">                                0</v>
          </cell>
          <cell r="N27" t="str">
            <v xml:space="preserve">                                0</v>
          </cell>
          <cell r="O27" t="str">
            <v xml:space="preserve">                                0</v>
          </cell>
        </row>
        <row r="28">
          <cell r="C28" t="str">
            <v>Deuda Externa</v>
          </cell>
          <cell r="D28" t="str">
            <v xml:space="preserve">                                0</v>
          </cell>
          <cell r="E28" t="str">
            <v xml:space="preserve">                                0</v>
          </cell>
          <cell r="F28" t="str">
            <v xml:space="preserve">                                0</v>
          </cell>
          <cell r="G28" t="str">
            <v xml:space="preserve">                                0</v>
          </cell>
          <cell r="H28" t="str">
            <v xml:space="preserve">                                0</v>
          </cell>
          <cell r="I28" t="str">
            <v xml:space="preserve">                                0</v>
          </cell>
          <cell r="J28" t="str">
            <v xml:space="preserve">                                0</v>
          </cell>
          <cell r="K28" t="str">
            <v xml:space="preserve">                                0</v>
          </cell>
          <cell r="L28" t="str">
            <v xml:space="preserve">                                0</v>
          </cell>
          <cell r="M28" t="str">
            <v xml:space="preserve">                                0</v>
          </cell>
          <cell r="N28" t="str">
            <v xml:space="preserve">                                0</v>
          </cell>
          <cell r="O28" t="str">
            <v xml:space="preserve">                                0</v>
          </cell>
        </row>
        <row r="29">
          <cell r="C29" t="str">
            <v>Arrendamiento de Equipo (LP)</v>
          </cell>
          <cell r="D29">
            <v>0</v>
          </cell>
          <cell r="E29" t="str">
            <v xml:space="preserve">                                0</v>
          </cell>
          <cell r="F29" t="str">
            <v xml:space="preserve">                                0</v>
          </cell>
          <cell r="G29" t="str">
            <v xml:space="preserve">                                0</v>
          </cell>
          <cell r="H29" t="str">
            <v xml:space="preserve">                                0</v>
          </cell>
          <cell r="I29" t="str">
            <v xml:space="preserve">                                0</v>
          </cell>
          <cell r="J29" t="str">
            <v xml:space="preserve">                                0</v>
          </cell>
          <cell r="K29" t="str">
            <v xml:space="preserve">                                0</v>
          </cell>
          <cell r="L29" t="str">
            <v xml:space="preserve">                                0</v>
          </cell>
          <cell r="M29" t="str">
            <v xml:space="preserve">                                0</v>
          </cell>
          <cell r="N29" t="str">
            <v xml:space="preserve">                                0</v>
          </cell>
          <cell r="O29" t="str">
            <v xml:space="preserve">                                0</v>
          </cell>
        </row>
        <row r="30">
          <cell r="C30" t="str">
            <v>Pidiregas LP</v>
          </cell>
          <cell r="D30">
            <v>1.0000007227063179E-5</v>
          </cell>
          <cell r="E30">
            <v>-29883.702450000001</v>
          </cell>
          <cell r="F30">
            <v>-31092.698339999999</v>
          </cell>
          <cell r="G30">
            <v>-24228.89302</v>
          </cell>
          <cell r="H30">
            <v>-24321.048460000002</v>
          </cell>
          <cell r="I30">
            <v>-24549.934300000001</v>
          </cell>
          <cell r="J30">
            <v>-423301.67887</v>
          </cell>
          <cell r="K30">
            <v>-423301.67887</v>
          </cell>
          <cell r="L30">
            <v>-423301.67887</v>
          </cell>
          <cell r="M30">
            <v>-423301.67887</v>
          </cell>
          <cell r="N30">
            <v>-423301.67887</v>
          </cell>
          <cell r="O30">
            <v>-423301.67887</v>
          </cell>
        </row>
        <row r="31">
          <cell r="C31" t="str">
            <v>Instrumentos Financieros (LP)</v>
          </cell>
          <cell r="D31" t="str">
            <v xml:space="preserve">                                0</v>
          </cell>
          <cell r="E31" t="str">
            <v xml:space="preserve">                                0</v>
          </cell>
          <cell r="F31" t="str">
            <v xml:space="preserve">                                0</v>
          </cell>
          <cell r="G31" t="str">
            <v xml:space="preserve">                                0</v>
          </cell>
          <cell r="H31" t="str">
            <v xml:space="preserve">                                0</v>
          </cell>
          <cell r="I31" t="str">
            <v xml:space="preserve">                                0</v>
          </cell>
          <cell r="J31" t="str">
            <v xml:space="preserve">                                0</v>
          </cell>
          <cell r="K31" t="str">
            <v xml:space="preserve">                                0</v>
          </cell>
          <cell r="L31" t="str">
            <v xml:space="preserve">                                0</v>
          </cell>
          <cell r="M31" t="str">
            <v xml:space="preserve">                                0</v>
          </cell>
          <cell r="N31" t="str">
            <v xml:space="preserve">                                0</v>
          </cell>
          <cell r="O31" t="str">
            <v xml:space="preserve">                                0</v>
          </cell>
        </row>
        <row r="32">
          <cell r="C32" t="str">
            <v>Pasivo Largo Plazo</v>
          </cell>
          <cell r="D32">
            <v>-264589.39620000002</v>
          </cell>
          <cell r="E32">
            <v>-280667.80737999995</v>
          </cell>
          <cell r="F32">
            <v>-290959.22300999996</v>
          </cell>
          <cell r="G32">
            <v>-283652.54644000001</v>
          </cell>
          <cell r="H32">
            <v>-347387.70798999997</v>
          </cell>
          <cell r="I32">
            <v>-374201.81034999999</v>
          </cell>
          <cell r="J32">
            <v>-423301.67886999995</v>
          </cell>
          <cell r="K32">
            <v>-423301.67886999995</v>
          </cell>
          <cell r="L32">
            <v>-423301.67886999995</v>
          </cell>
          <cell r="M32">
            <v>-423301.67886999995</v>
          </cell>
          <cell r="N32">
            <v>-423301.67886999995</v>
          </cell>
          <cell r="O32">
            <v>-423301.67886999995</v>
          </cell>
        </row>
        <row r="34">
          <cell r="C34" t="str">
            <v>Arrendamiento de Equipo (CP)</v>
          </cell>
          <cell r="D34" t="str">
            <v xml:space="preserve">                                0</v>
          </cell>
          <cell r="E34" t="str">
            <v xml:space="preserve">                                0</v>
          </cell>
          <cell r="F34" t="str">
            <v xml:space="preserve">                                0</v>
          </cell>
          <cell r="G34" t="str">
            <v xml:space="preserve">                                0</v>
          </cell>
          <cell r="H34" t="str">
            <v xml:space="preserve">                                0</v>
          </cell>
          <cell r="I34" t="str">
            <v xml:space="preserve">                                0</v>
          </cell>
          <cell r="J34" t="str">
            <v xml:space="preserve">                                0</v>
          </cell>
          <cell r="K34" t="str">
            <v xml:space="preserve">                                0</v>
          </cell>
          <cell r="L34" t="str">
            <v xml:space="preserve">                                0</v>
          </cell>
          <cell r="M34" t="str">
            <v xml:space="preserve">                                0</v>
          </cell>
          <cell r="N34" t="str">
            <v xml:space="preserve">                                0</v>
          </cell>
          <cell r="O34" t="str">
            <v xml:space="preserve">                                0</v>
          </cell>
        </row>
        <row r="35">
          <cell r="C35" t="str">
            <v>Depósito de Varios</v>
          </cell>
          <cell r="D35">
            <v>-697498.81648000015</v>
          </cell>
          <cell r="E35">
            <v>-705472.24615999998</v>
          </cell>
          <cell r="F35">
            <v>-714431.52971999999</v>
          </cell>
          <cell r="G35">
            <v>-720760.99105000007</v>
          </cell>
          <cell r="H35">
            <v>-730908.92006000003</v>
          </cell>
          <cell r="I35">
            <v>-750361.47377000016</v>
          </cell>
          <cell r="J35">
            <v>-759813.85920000006</v>
          </cell>
          <cell r="K35">
            <v>-759813.85920000006</v>
          </cell>
          <cell r="L35">
            <v>-759813.85920000006</v>
          </cell>
          <cell r="M35">
            <v>-759813.85920000006</v>
          </cell>
          <cell r="N35">
            <v>-759813.85920000006</v>
          </cell>
          <cell r="O35">
            <v>-759813.85920000006</v>
          </cell>
        </row>
        <row r="36">
          <cell r="C36" t="str">
            <v>Deuda Externa.</v>
          </cell>
          <cell r="D36" t="str">
            <v xml:space="preserve">                                0</v>
          </cell>
          <cell r="E36" t="str">
            <v xml:space="preserve">                                0</v>
          </cell>
          <cell r="F36" t="str">
            <v xml:space="preserve">                                0</v>
          </cell>
          <cell r="G36" t="str">
            <v xml:space="preserve">                                0</v>
          </cell>
          <cell r="H36" t="str">
            <v xml:space="preserve">                                0</v>
          </cell>
          <cell r="I36" t="str">
            <v xml:space="preserve">                                0</v>
          </cell>
          <cell r="J36" t="str">
            <v xml:space="preserve">                                0</v>
          </cell>
          <cell r="K36" t="str">
            <v xml:space="preserve">                                0</v>
          </cell>
          <cell r="L36" t="str">
            <v xml:space="preserve">                                0</v>
          </cell>
          <cell r="M36" t="str">
            <v xml:space="preserve">                                0</v>
          </cell>
          <cell r="N36" t="str">
            <v xml:space="preserve">                                0</v>
          </cell>
          <cell r="O36" t="str">
            <v xml:space="preserve">                                0</v>
          </cell>
        </row>
        <row r="37">
          <cell r="C37" t="str">
            <v>Deuda Interna.</v>
          </cell>
          <cell r="D37" t="str">
            <v xml:space="preserve">                                0</v>
          </cell>
          <cell r="E37" t="str">
            <v xml:space="preserve">                                0</v>
          </cell>
          <cell r="F37" t="str">
            <v xml:space="preserve">                                0</v>
          </cell>
          <cell r="G37" t="str">
            <v xml:space="preserve">                                0</v>
          </cell>
          <cell r="H37" t="str">
            <v xml:space="preserve">                                0</v>
          </cell>
          <cell r="I37" t="str">
            <v xml:space="preserve">                                0</v>
          </cell>
          <cell r="J37" t="str">
            <v xml:space="preserve">                                0</v>
          </cell>
          <cell r="K37" t="str">
            <v xml:space="preserve">                                0</v>
          </cell>
          <cell r="L37" t="str">
            <v xml:space="preserve">                                0</v>
          </cell>
          <cell r="M37" t="str">
            <v xml:space="preserve">                                0</v>
          </cell>
          <cell r="N37" t="str">
            <v xml:space="preserve">                                0</v>
          </cell>
          <cell r="O37" t="str">
            <v xml:space="preserve">                                0</v>
          </cell>
        </row>
        <row r="38">
          <cell r="C38" t="str">
            <v>DIFERIDO</v>
          </cell>
          <cell r="D38" t="str">
            <v xml:space="preserve">                                0</v>
          </cell>
          <cell r="E38" t="str">
            <v xml:space="preserve">                                0</v>
          </cell>
          <cell r="F38" t="str">
            <v xml:space="preserve">                                0</v>
          </cell>
          <cell r="G38" t="str">
            <v xml:space="preserve">                                0</v>
          </cell>
          <cell r="H38" t="str">
            <v xml:space="preserve">                                0</v>
          </cell>
          <cell r="I38" t="str">
            <v xml:space="preserve">                                0</v>
          </cell>
          <cell r="J38" t="str">
            <v xml:space="preserve">                                0</v>
          </cell>
          <cell r="K38" t="str">
            <v xml:space="preserve">                                0</v>
          </cell>
          <cell r="L38" t="str">
            <v xml:space="preserve">                                0</v>
          </cell>
          <cell r="M38" t="str">
            <v xml:space="preserve">                                0</v>
          </cell>
          <cell r="N38" t="str">
            <v xml:space="preserve">                                0</v>
          </cell>
          <cell r="O38" t="str">
            <v xml:space="preserve">                                0</v>
          </cell>
        </row>
        <row r="39">
          <cell r="C39" t="str">
            <v>Empleados</v>
          </cell>
          <cell r="D39">
            <v>-37027.542020000008</v>
          </cell>
          <cell r="E39">
            <v>-31060.487339999996</v>
          </cell>
          <cell r="F39">
            <v>-47147.703589999997</v>
          </cell>
          <cell r="G39">
            <v>-5562.6274999999923</v>
          </cell>
          <cell r="H39">
            <v>-18856.976029999994</v>
          </cell>
          <cell r="I39">
            <v>-29308.119839999996</v>
          </cell>
          <cell r="J39">
            <v>-38629.349709999995</v>
          </cell>
          <cell r="K39">
            <v>-38629.349709999995</v>
          </cell>
          <cell r="L39">
            <v>-38629.349709999995</v>
          </cell>
          <cell r="M39">
            <v>-38629.349709999995</v>
          </cell>
          <cell r="N39">
            <v>-38629.349709999995</v>
          </cell>
          <cell r="O39">
            <v>-38629.349709999995</v>
          </cell>
        </row>
        <row r="40">
          <cell r="C40" t="str">
            <v>I.V.A. por Pagar</v>
          </cell>
          <cell r="D40">
            <v>-104504.74124000003</v>
          </cell>
          <cell r="E40">
            <v>-34435.580710000017</v>
          </cell>
          <cell r="F40">
            <v>-225297.75122000003</v>
          </cell>
          <cell r="G40">
            <v>-105572.68746000004</v>
          </cell>
          <cell r="H40">
            <v>-105617.56746000003</v>
          </cell>
          <cell r="I40">
            <v>-121310.17045000005</v>
          </cell>
          <cell r="J40">
            <v>-231695.56972000009</v>
          </cell>
          <cell r="K40">
            <v>-231695.56972000009</v>
          </cell>
          <cell r="L40">
            <v>-231695.56972000009</v>
          </cell>
          <cell r="M40">
            <v>-231695.56972000009</v>
          </cell>
          <cell r="N40">
            <v>-231695.56972000009</v>
          </cell>
          <cell r="O40">
            <v>-231695.56972000009</v>
          </cell>
        </row>
        <row r="41">
          <cell r="C41" t="str">
            <v>410E0  Traspaso de I.V.A.  entre Areas.</v>
          </cell>
          <cell r="D41">
            <v>-1429184.2257100001</v>
          </cell>
          <cell r="E41">
            <v>-104504.74123999999</v>
          </cell>
          <cell r="F41">
            <v>-34435.580709999995</v>
          </cell>
          <cell r="G41">
            <v>-259733.23632000005</v>
          </cell>
          <cell r="H41">
            <v>-365305.92378000007</v>
          </cell>
          <cell r="I41">
            <v>-470923.49124000012</v>
          </cell>
          <cell r="J41">
            <v>-470923.49124000012</v>
          </cell>
          <cell r="K41">
            <v>-470923.49124000012</v>
          </cell>
          <cell r="L41">
            <v>-470923.49124000012</v>
          </cell>
          <cell r="M41">
            <v>-470923.49124000012</v>
          </cell>
          <cell r="N41">
            <v>-470923.49124000012</v>
          </cell>
          <cell r="O41">
            <v>-470923.49124000012</v>
          </cell>
        </row>
        <row r="42">
          <cell r="C42" t="str">
            <v>Impuestos y Derechos</v>
          </cell>
          <cell r="D42">
            <v>-29022.67037</v>
          </cell>
          <cell r="E42">
            <v>-24354.620559999999</v>
          </cell>
          <cell r="F42">
            <v>-18251.857629999999</v>
          </cell>
          <cell r="G42">
            <v>-30900.386839999999</v>
          </cell>
          <cell r="H42">
            <v>-21755.1456</v>
          </cell>
          <cell r="I42">
            <v>-18851.633810000003</v>
          </cell>
          <cell r="J42">
            <v>-19619.149810000003</v>
          </cell>
          <cell r="K42">
            <v>-19619.149810000003</v>
          </cell>
          <cell r="L42">
            <v>-19619.149810000003</v>
          </cell>
          <cell r="M42">
            <v>-19619.149810000003</v>
          </cell>
          <cell r="N42">
            <v>-19619.149810000003</v>
          </cell>
          <cell r="O42">
            <v>-19619.149810000003</v>
          </cell>
        </row>
        <row r="43">
          <cell r="C43" t="str">
            <v>Intereses por Pagar Arrendamiento</v>
          </cell>
          <cell r="D43" t="str">
            <v xml:space="preserve">                                0</v>
          </cell>
          <cell r="E43" t="str">
            <v xml:space="preserve">                                0</v>
          </cell>
          <cell r="F43" t="str">
            <v xml:space="preserve">                                0</v>
          </cell>
          <cell r="G43" t="str">
            <v xml:space="preserve">                                0</v>
          </cell>
          <cell r="H43" t="str">
            <v xml:space="preserve">                                0</v>
          </cell>
          <cell r="I43" t="str">
            <v xml:space="preserve">                                0</v>
          </cell>
          <cell r="J43" t="str">
            <v xml:space="preserve">                                0</v>
          </cell>
          <cell r="K43" t="str">
            <v xml:space="preserve">                                0</v>
          </cell>
          <cell r="L43" t="str">
            <v xml:space="preserve">                                0</v>
          </cell>
          <cell r="M43" t="str">
            <v xml:space="preserve">                                0</v>
          </cell>
          <cell r="N43" t="str">
            <v xml:space="preserve">                                0</v>
          </cell>
          <cell r="O43" t="str">
            <v xml:space="preserve">                                0</v>
          </cell>
        </row>
        <row r="44">
          <cell r="C44" t="str">
            <v>Intereses por Pagar Deuda</v>
          </cell>
          <cell r="D44" t="str">
            <v xml:space="preserve">                                0</v>
          </cell>
          <cell r="E44" t="str">
            <v xml:space="preserve">                                0</v>
          </cell>
          <cell r="F44" t="str">
            <v xml:space="preserve">                                0</v>
          </cell>
          <cell r="G44" t="str">
            <v xml:space="preserve">                                0</v>
          </cell>
          <cell r="H44" t="str">
            <v xml:space="preserve">                                0</v>
          </cell>
          <cell r="I44" t="str">
            <v xml:space="preserve">                                0</v>
          </cell>
          <cell r="J44" t="str">
            <v xml:space="preserve">                                0</v>
          </cell>
          <cell r="K44" t="str">
            <v xml:space="preserve">                                0</v>
          </cell>
          <cell r="L44" t="str">
            <v xml:space="preserve">                                0</v>
          </cell>
          <cell r="M44" t="str">
            <v xml:space="preserve">                                0</v>
          </cell>
          <cell r="N44" t="str">
            <v xml:space="preserve">                                0</v>
          </cell>
          <cell r="O44" t="str">
            <v xml:space="preserve">                                0</v>
          </cell>
        </row>
        <row r="45">
          <cell r="C45" t="str">
            <v>Intereses por Pagar Pidiregas</v>
          </cell>
          <cell r="D45">
            <v>-3225.2802500000007</v>
          </cell>
          <cell r="E45">
            <v>-3123.9848299999981</v>
          </cell>
          <cell r="F45">
            <v>-5234.1203099999984</v>
          </cell>
          <cell r="G45">
            <v>-5102.1936799999985</v>
          </cell>
          <cell r="H45">
            <v>-2427.4182699999988</v>
          </cell>
          <cell r="I45">
            <v>-4023.104049999999</v>
          </cell>
          <cell r="J45">
            <v>-39.461619999999179</v>
          </cell>
          <cell r="K45">
            <v>-39.461619999999179</v>
          </cell>
          <cell r="L45">
            <v>-39.461619999999179</v>
          </cell>
          <cell r="M45">
            <v>-39.461619999999179</v>
          </cell>
          <cell r="N45">
            <v>-39.461619999999179</v>
          </cell>
          <cell r="O45">
            <v>-39.461619999999179</v>
          </cell>
        </row>
        <row r="46">
          <cell r="C46" t="str">
            <v>Intereses por Cobertura de tasa</v>
          </cell>
          <cell r="D46" t="str">
            <v xml:space="preserve">                                0</v>
          </cell>
          <cell r="E46" t="str">
            <v xml:space="preserve">                                0</v>
          </cell>
          <cell r="F46" t="str">
            <v xml:space="preserve">                                0</v>
          </cell>
          <cell r="G46" t="str">
            <v xml:space="preserve">                                0</v>
          </cell>
          <cell r="H46" t="str">
            <v xml:space="preserve">                                0</v>
          </cell>
          <cell r="I46" t="str">
            <v xml:space="preserve">                                0</v>
          </cell>
          <cell r="J46" t="str">
            <v xml:space="preserve">                                0</v>
          </cell>
          <cell r="K46" t="str">
            <v xml:space="preserve">                                0</v>
          </cell>
          <cell r="L46" t="str">
            <v xml:space="preserve">                                0</v>
          </cell>
          <cell r="M46" t="str">
            <v xml:space="preserve">                                0</v>
          </cell>
          <cell r="N46" t="str">
            <v xml:space="preserve">                                0</v>
          </cell>
          <cell r="O46" t="str">
            <v xml:space="preserve">                                0</v>
          </cell>
        </row>
        <row r="47">
          <cell r="C47" t="str">
            <v>Otros Pasivos</v>
          </cell>
          <cell r="D47">
            <v>-697256.75413000036</v>
          </cell>
          <cell r="E47">
            <v>-696828.1440099997</v>
          </cell>
          <cell r="F47">
            <v>-676163.45894999977</v>
          </cell>
          <cell r="G47">
            <v>-688845.97851999989</v>
          </cell>
          <cell r="H47">
            <v>-730666.7072399999</v>
          </cell>
          <cell r="I47">
            <v>-794529.26901000005</v>
          </cell>
          <cell r="J47">
            <v>-814949.60533000005</v>
          </cell>
          <cell r="K47">
            <v>-814949.60533000005</v>
          </cell>
          <cell r="L47">
            <v>-814949.60533000005</v>
          </cell>
          <cell r="M47">
            <v>-814949.60533000005</v>
          </cell>
          <cell r="N47">
            <v>-814949.60533000005</v>
          </cell>
          <cell r="O47">
            <v>-814949.60533000005</v>
          </cell>
        </row>
        <row r="48">
          <cell r="C48" t="str">
            <v>Pidiregas CP</v>
          </cell>
          <cell r="D48">
            <v>-33314.275940000007</v>
          </cell>
          <cell r="E48">
            <v>-35913.141260000004</v>
          </cell>
          <cell r="F48">
            <v>-37122.201460000011</v>
          </cell>
          <cell r="G48">
            <v>-37065.164880000011</v>
          </cell>
          <cell r="H48">
            <v>-45552.452900000011</v>
          </cell>
          <cell r="I48">
            <v>-49099.868520000011</v>
          </cell>
          <cell r="J48">
            <v>-7.4505805969238283E-12</v>
          </cell>
          <cell r="K48">
            <v>-7.4505805969238283E-12</v>
          </cell>
          <cell r="L48">
            <v>-7.4505805969238283E-12</v>
          </cell>
          <cell r="M48">
            <v>-7.4505805969238283E-12</v>
          </cell>
          <cell r="N48">
            <v>-7.4505805969238283E-12</v>
          </cell>
          <cell r="O48">
            <v>-7.4505805969238283E-12</v>
          </cell>
        </row>
        <row r="49">
          <cell r="C49" t="str">
            <v>Proveedores y Contratistas</v>
          </cell>
          <cell r="D49">
            <v>-109173.91660000006</v>
          </cell>
          <cell r="E49">
            <v>-128495.26784999999</v>
          </cell>
          <cell r="F49">
            <v>-130161.13397</v>
          </cell>
          <cell r="G49">
            <v>-207112.40309000004</v>
          </cell>
          <cell r="H49">
            <v>-148574.74932000006</v>
          </cell>
          <cell r="I49">
            <v>-114339.82808000004</v>
          </cell>
          <cell r="J49">
            <v>-111401.41060000003</v>
          </cell>
          <cell r="K49">
            <v>-111401.41060000003</v>
          </cell>
          <cell r="L49">
            <v>-111401.41060000003</v>
          </cell>
          <cell r="M49">
            <v>-111401.41060000003</v>
          </cell>
          <cell r="N49">
            <v>-111401.41060000003</v>
          </cell>
          <cell r="O49">
            <v>-111401.41060000003</v>
          </cell>
        </row>
        <row r="50">
          <cell r="C50" t="str">
            <v>Tesorería de la Federación</v>
          </cell>
        </row>
        <row r="52">
          <cell r="C52" t="str">
            <v>Pasivo a Corto Plazo</v>
          </cell>
          <cell r="D52">
            <v>-3140208.2227400006</v>
          </cell>
          <cell r="E52">
            <v>-1764188.2139599994</v>
          </cell>
          <cell r="F52">
            <v>-1888245.3375600001</v>
          </cell>
          <cell r="G52">
            <v>-2060655.66934</v>
          </cell>
          <cell r="H52">
            <v>-2169665.8606600002</v>
          </cell>
          <cell r="I52">
            <v>-2352746.9587700004</v>
          </cell>
          <cell r="J52">
            <v>-2447071.8972300002</v>
          </cell>
          <cell r="K52">
            <v>-2447071.8972300002</v>
          </cell>
          <cell r="L52">
            <v>-2447071.8972300002</v>
          </cell>
          <cell r="M52">
            <v>-2447071.8972300002</v>
          </cell>
          <cell r="N52">
            <v>-2447071.8972300002</v>
          </cell>
          <cell r="O52">
            <v>-2447071.8972300002</v>
          </cell>
        </row>
        <row r="55">
          <cell r="C55" t="str">
            <v>Desmantelamiento Planta Nuclear</v>
          </cell>
          <cell r="D55" t="str">
            <v xml:space="preserve">                                0</v>
          </cell>
          <cell r="E55" t="str">
            <v xml:space="preserve">                                0</v>
          </cell>
          <cell r="F55" t="str">
            <v xml:space="preserve">                                0</v>
          </cell>
          <cell r="G55" t="str">
            <v xml:space="preserve">                                0</v>
          </cell>
          <cell r="H55" t="str">
            <v xml:space="preserve">                                0</v>
          </cell>
          <cell r="I55" t="str">
            <v xml:space="preserve">                                0</v>
          </cell>
          <cell r="J55" t="str">
            <v xml:space="preserve">                                0</v>
          </cell>
          <cell r="K55" t="str">
            <v xml:space="preserve">                                0</v>
          </cell>
          <cell r="L55" t="str">
            <v xml:space="preserve">                                0</v>
          </cell>
          <cell r="M55" t="str">
            <v xml:space="preserve">                                0</v>
          </cell>
          <cell r="N55" t="str">
            <v xml:space="preserve">                                0</v>
          </cell>
          <cell r="O55" t="str">
            <v xml:space="preserve">                                0</v>
          </cell>
        </row>
        <row r="56">
          <cell r="C56" t="str">
            <v>RESERVAS</v>
          </cell>
          <cell r="D56">
            <v>0</v>
          </cell>
          <cell r="E56">
            <v>0</v>
          </cell>
          <cell r="F56">
            <v>0</v>
          </cell>
          <cell r="G56">
            <v>0</v>
          </cell>
          <cell r="H56">
            <v>0</v>
          </cell>
          <cell r="I56">
            <v>0</v>
          </cell>
          <cell r="J56">
            <v>0</v>
          </cell>
          <cell r="K56">
            <v>0</v>
          </cell>
          <cell r="L56">
            <v>0</v>
          </cell>
          <cell r="M56">
            <v>0</v>
          </cell>
          <cell r="N56">
            <v>0</v>
          </cell>
          <cell r="O56">
            <v>0</v>
          </cell>
        </row>
      </sheetData>
      <sheetData sheetId="6"/>
      <sheetData sheetId="7"/>
      <sheetData sheetId="8"/>
      <sheetData sheetId="9"/>
      <sheetData sheetId="10"/>
      <sheetData sheetId="1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e"/>
      <sheetName val="Tipos de Cambio"/>
      <sheetName val="Vínculo C 7 con C 2 dolar"/>
      <sheetName val="Cuadro 2 dolar"/>
      <sheetName val="Relacion I y II"/>
      <sheetName val="Cuadro 7 dolar"/>
      <sheetName val="Cuadro 7"/>
      <sheetName val="Cuadro 3"/>
      <sheetName val="Cuadro 3 dolar"/>
      <sheetName val="Cuadro 4"/>
      <sheetName val="Cuadro 4 dolar"/>
      <sheetName val="Cuadro 1 dolar"/>
      <sheetName val="Cuadro 1"/>
      <sheetName val="Vínculo C 7 con C 5"/>
      <sheetName val="Cuadro 5 "/>
      <sheetName val="Cuadro 6 "/>
      <sheetName val="Cuadro 8"/>
      <sheetName val="Cuadro 9"/>
      <sheetName val="Cuadro 10"/>
      <sheetName val="Relacion (2)"/>
      <sheetName val="1 Terminal de Carbón"/>
      <sheetName val="2 Altamira II"/>
      <sheetName val="3 Bajío"/>
      <sheetName val="4 Campeche"/>
      <sheetName val="5 Hermosillo"/>
      <sheetName val="6 Mérida III"/>
      <sheetName val="7 Monterrey"/>
      <sheetName val="8 Naco-Nogales"/>
      <sheetName val="9 Río Bravo II"/>
      <sheetName val="10 Rosarito IV"/>
      <sheetName val="11 Saltillo"/>
      <sheetName val="12 Tuxpan II"/>
      <sheetName val="13 Gasoducto Cd. PV"/>
      <sheetName val="14 Gasoducto Samalayuca"/>
      <sheetName val="15 Altamira  III y IV"/>
      <sheetName val="16 Chihuahua III"/>
      <sheetName val="17 La Laguna II"/>
      <sheetName val="18 Río Bravo III "/>
      <sheetName val="19 Tuxpan III y IV"/>
      <sheetName val="20 Altamira V"/>
      <sheetName val="21 Altamira VI"/>
      <sheetName val="TC (2)"/>
      <sheetName val="Consolidado"/>
      <sheetName val="Suma de Saldos"/>
      <sheetName val="Relacion"/>
      <sheetName val="1 Cerro Prieto IV"/>
      <sheetName val="2 Chihuahua"/>
      <sheetName val="3 Guerrero Negro II"/>
      <sheetName val="4 Monterrey II"/>
      <sheetName val="5 Pto San Carlos"/>
      <sheetName val="6 Rosarito III"/>
      <sheetName val="7 Samalayuca II"/>
      <sheetName val="8 Tres Vírgenes"/>
      <sheetName val="9 211 Cable Subm"/>
      <sheetName val="10.0 214 y 215 Sur-Pen"/>
      <sheetName val="10.1 214 y 215 Sur-Pen"/>
      <sheetName val="10.2 214 y 215 Sur-Pen"/>
      <sheetName val="11.0 216 y 217 Noroeste"/>
      <sheetName val="11.1  216 y 217 Noroeste "/>
      <sheetName val="11.2 216 y 217 Noroeste"/>
      <sheetName val="12.0 212 y 213 SF6"/>
      <sheetName val="12.1  212 y 213 SF6 "/>
      <sheetName val="12.2  212 y 213 SF6"/>
      <sheetName val="13 218 Noroeste"/>
      <sheetName val="14 219 Sur-Pen"/>
      <sheetName val="15 220 Oriental-Centro"/>
      <sheetName val="16 221 Occidental"/>
      <sheetName val="17 301 Centro"/>
      <sheetName val="18 302 Sureste"/>
      <sheetName val="19 303 Ixtapa-Pie"/>
      <sheetName val="20 304 Noroeste"/>
      <sheetName val="21 305 Centro- Ori"/>
      <sheetName val="22 306 Sureste"/>
      <sheetName val="23 307 Noreste"/>
      <sheetName val="24 308 Noroeste"/>
      <sheetName val="25 Los Azufres II"/>
      <sheetName val="26 CH Manuel Moreno T."/>
      <sheetName val="27 406 Red Aso. Tux II.."/>
      <sheetName val="28 407 Red Aso.  Alt"/>
      <sheetName val="29 408 Naco-Nogales"/>
      <sheetName val="30 411 Sistema Nacional"/>
      <sheetName val="31 LT Manuel Moreno T."/>
      <sheetName val="32 401 Occidental-Cen"/>
      <sheetName val="33 402 Oriental - Pen"/>
      <sheetName val="34 403 Noreste"/>
      <sheetName val="35 404 Noroeste-Nor"/>
      <sheetName val="36 405 Compensación"/>
      <sheetName val="37 Sistema Nacional"/>
      <sheetName val="38  El Sauz"/>
      <sheetName val="39 414  Nte.-Occ."/>
      <sheetName val="40 502 Oriental-Norte"/>
      <sheetName val="41 506 Saltillo- Cañada"/>
      <sheetName val="42 Red A Altamira VI"/>
      <sheetName val="43 Red  A Río Bravo III"/>
      <sheetName val="44 412 Comp. Nte."/>
      <sheetName val="45 413  Noroe-Occ"/>
      <sheetName val="46 503 Oriental "/>
      <sheetName val="47 504 Norte-Occidental"/>
      <sheetName val="TC"/>
      <sheetName val="Resumen A e I"/>
      <sheetName val="602"/>
      <sheetName val="603"/>
      <sheetName val="604"/>
      <sheetName val="607"/>
      <sheetName val="609"/>
      <sheetName val="610"/>
      <sheetName val="611"/>
      <sheetName val="612"/>
      <sheetName val="613"/>
      <sheetName val="614"/>
      <sheetName val="615"/>
      <sheetName val="TC (3)"/>
      <sheetName val="602 (2)"/>
      <sheetName val="CCI Baja Cal Sur I"/>
      <sheetName val="Tamazunchale"/>
      <sheetName val="Mexicali I"/>
      <sheetName val="Agua Prieta II"/>
      <sheetName val="Durango"/>
      <sheetName val="Tuxpan V"/>
      <sheetName val="Tamazunchale II"/>
      <sheetName val="Río Bravo IV"/>
      <sheetName val="Sum. Vapor"/>
      <sheetName val="TC (4)"/>
      <sheetName val="Premisas IMSS"/>
      <sheetName val="Premisa macro"/>
      <sheetName val="Régimen financiero"/>
    </sheetNames>
    <sheetDataSet>
      <sheetData sheetId="0" refreshError="1"/>
      <sheetData sheetId="1" refreshError="1">
        <row r="4">
          <cell r="C4">
            <v>10.44</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e"/>
      <sheetName val="Tipos de Cambio"/>
      <sheetName val="Vínculo C 7 con C 2 dolar"/>
      <sheetName val="Cuadro 2 dolar"/>
      <sheetName val="Relacion I y II"/>
      <sheetName val="Cuadro 7 dolar"/>
      <sheetName val="Cuadro 7"/>
      <sheetName val="Cuadro 3"/>
      <sheetName val="Cuadro 3 dolar"/>
      <sheetName val="Cuadro 4"/>
      <sheetName val="Cuadro 4 dolar"/>
      <sheetName val="Cuadro 1 dolar"/>
      <sheetName val="Cuadro 1"/>
      <sheetName val="Vínculo C 7 con C 5"/>
      <sheetName val="Cuadro 5 "/>
      <sheetName val="Cuadro 6 "/>
      <sheetName val="Cuadro 8"/>
      <sheetName val="Cuadro 9"/>
      <sheetName val="Cuadro 10"/>
      <sheetName val="Relacion (2)"/>
      <sheetName val="1 Terminal de Carbón"/>
      <sheetName val="2 Altamira II"/>
      <sheetName val="3 Bajío"/>
      <sheetName val="4 Campeche"/>
      <sheetName val="5 Hermosillo"/>
      <sheetName val="6 Mérida III"/>
      <sheetName val="7 Monterrey"/>
      <sheetName val="8 Naco-Nogales"/>
      <sheetName val="9 Río Bravo II"/>
      <sheetName val="10 Rosarito IV"/>
      <sheetName val="11 Saltillo"/>
      <sheetName val="12 Tuxpan II"/>
      <sheetName val="13 Gasoducto Cd. PV"/>
      <sheetName val="14 Gasoducto Samalayuca"/>
      <sheetName val="15 Altamira  III y IV"/>
      <sheetName val="16 Chihuahua III"/>
      <sheetName val="17 La Laguna II"/>
      <sheetName val="18 Río Bravo III "/>
      <sheetName val="19 Tuxpan III y IV"/>
      <sheetName val="20 Altamira V"/>
      <sheetName val="21 Altamira VI"/>
      <sheetName val="TC (2)"/>
      <sheetName val="Consolidado"/>
      <sheetName val="Suma de Saldos"/>
      <sheetName val="Relacion"/>
      <sheetName val="1 Cerro Prieto IV"/>
      <sheetName val="2 Chihuahua"/>
      <sheetName val="3 Guerrero Negro II"/>
      <sheetName val="4 Monterrey II"/>
      <sheetName val="5 Pto San Carlos"/>
      <sheetName val="6 Rosarito III"/>
      <sheetName val="7 Samalayuca II"/>
      <sheetName val="8 Tres Vírgenes"/>
      <sheetName val="9 211 Cable Subm"/>
      <sheetName val="10.0 214 y 215 Sur-Pen"/>
      <sheetName val="10.1 214 y 215 Sur-Pen"/>
      <sheetName val="10.2 214 y 215 Sur-Pen"/>
      <sheetName val="11.0 216 y 217 Noroeste"/>
      <sheetName val="11.1  216 y 217 Noroeste "/>
      <sheetName val="11.2 216 y 217 Noroeste"/>
      <sheetName val="12.0 212 y 213 SF6"/>
      <sheetName val="12.1  212 y 213 SF6 "/>
      <sheetName val="12.2  212 y 213 SF6"/>
      <sheetName val="13 218 Noroeste"/>
      <sheetName val="14 219 Sur-Pen"/>
      <sheetName val="15 220 Oriental-Centro"/>
      <sheetName val="16 221 Occidental"/>
      <sheetName val="17 301 Centro"/>
      <sheetName val="18 302 Sureste"/>
      <sheetName val="19 303 Ixtapa-Pie"/>
      <sheetName val="20 304 Noroeste"/>
      <sheetName val="21 305 Centro- Ori"/>
      <sheetName val="22 306 Sureste"/>
      <sheetName val="23 307 Noreste"/>
      <sheetName val="24 308 Noroeste"/>
      <sheetName val="25 Los Azufres II"/>
      <sheetName val="26 CH Manuel Moreno T."/>
      <sheetName val="27 406 Red Aso. Tux II.."/>
      <sheetName val="28 407 Red Aso.  Alt"/>
      <sheetName val="29 408 Naco-Nogales"/>
      <sheetName val="30 411 Sistema Nacional"/>
      <sheetName val="31 LT Manuel Moreno T."/>
      <sheetName val="32 401 Occidental-Cen"/>
      <sheetName val="33 402 Oriental - Pen"/>
      <sheetName val="34 403 Noreste"/>
      <sheetName val="35 404 Noroeste-Nor"/>
      <sheetName val="36 405 Compensación"/>
      <sheetName val="37 Sistema Nacional"/>
      <sheetName val="38  El Sauz"/>
      <sheetName val="39 414  Nte.-Occ."/>
      <sheetName val="40 502 Oriental-Norte"/>
      <sheetName val="41 506 Saltillo- Cañada"/>
      <sheetName val="42 Red A Altamira VI"/>
      <sheetName val="43 Red  A Río Bravo III"/>
      <sheetName val="44 412 Comp. Nte."/>
      <sheetName val="45 413  Noroe-Occ"/>
      <sheetName val="46 503 Oriental "/>
      <sheetName val="47 504 Norte-Occidental"/>
      <sheetName val="TC"/>
      <sheetName val="Resumen A e I"/>
      <sheetName val="602"/>
      <sheetName val="603"/>
      <sheetName val="604"/>
      <sheetName val="607"/>
      <sheetName val="609"/>
      <sheetName val="610"/>
      <sheetName val="611"/>
      <sheetName val="612"/>
      <sheetName val="613"/>
      <sheetName val="614"/>
      <sheetName val="615"/>
      <sheetName val="TC (3)"/>
      <sheetName val="602 (2)"/>
      <sheetName val="CCI Baja Cal Sur I"/>
      <sheetName val="Tamazunchale"/>
      <sheetName val="Mexicali I"/>
      <sheetName val="Agua Prieta II"/>
      <sheetName val="Durango"/>
      <sheetName val="Tuxpan V"/>
      <sheetName val="Tamazunchale II"/>
      <sheetName val="Río Bravo IV"/>
      <sheetName val="Sum. Vapor"/>
      <sheetName val="TC (4)"/>
    </sheetNames>
    <sheetDataSet>
      <sheetData sheetId="0" refreshError="1"/>
      <sheetData sheetId="1" refreshError="1">
        <row r="4">
          <cell r="C4">
            <v>10.44</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e"/>
      <sheetName val="Tipos de Cambio"/>
      <sheetName val="Vínculo C 7 con C 2 dolar"/>
      <sheetName val="Cuadro 2 dolar"/>
      <sheetName val="Relacion I y II"/>
      <sheetName val="Cuadro 7 dolar"/>
      <sheetName val="Cuadro 7"/>
      <sheetName val="Cuadro 3"/>
      <sheetName val="Cuadro 3 dolar"/>
      <sheetName val="Cuadro 4"/>
      <sheetName val="Cuadro 4 dolar"/>
      <sheetName val="Cuadro 1 dolar"/>
      <sheetName val="Cuadro 1"/>
      <sheetName val="Vínculo C 7 con C 5"/>
      <sheetName val="Cuadro 5 "/>
      <sheetName val="Cuadro 6 "/>
      <sheetName val="Cuadro 8"/>
      <sheetName val="Cuadro 9"/>
      <sheetName val="Cuadro 10"/>
      <sheetName val="Relacion (2)"/>
      <sheetName val="1 Terminal de Carbón"/>
      <sheetName val="2 Altamira II"/>
      <sheetName val="3 Bajío"/>
      <sheetName val="4 Campeche"/>
      <sheetName val="5 Hermosillo"/>
      <sheetName val="6 Mérida III"/>
      <sheetName val="7 Monterrey"/>
      <sheetName val="8 Naco-Nogales"/>
      <sheetName val="9 Río Bravo II"/>
      <sheetName val="10 Rosarito IV"/>
      <sheetName val="11 Saltillo"/>
      <sheetName val="12 Tuxpan II"/>
      <sheetName val="13 Gasoducto Cd. PV"/>
      <sheetName val="14 Gasoducto Samalayuca"/>
      <sheetName val="15 Altamira  III y IV"/>
      <sheetName val="16 Chihuahua III"/>
      <sheetName val="17 La Laguna II"/>
      <sheetName val="18 Río Bravo III "/>
      <sheetName val="19 Tuxpan III y IV"/>
      <sheetName val="20 Altamira V"/>
      <sheetName val="21 Altamira VI"/>
      <sheetName val="TC (2)"/>
      <sheetName val="Consolidado"/>
      <sheetName val="Suma de Saldos"/>
      <sheetName val="Relacion"/>
      <sheetName val="1 Cerro Prieto IV"/>
      <sheetName val="2 Chihuahua"/>
      <sheetName val="3 Guerrero Negro II"/>
      <sheetName val="4 Monterrey II"/>
      <sheetName val="5 Pto San Carlos"/>
      <sheetName val="6 Rosarito III"/>
      <sheetName val="7 Samalayuca II"/>
      <sheetName val="8 Tres Vírgenes"/>
      <sheetName val="9 211 Cable Subm"/>
      <sheetName val="10.0 214 y 215 Sur-Pen"/>
      <sheetName val="10.1 214 y 215 Sur-Pen"/>
      <sheetName val="10.2 214 y 215 Sur-Pen"/>
      <sheetName val="11.0 216 y 217 Noroeste"/>
      <sheetName val="11.1  216 y 217 Noroeste "/>
      <sheetName val="11.2 216 y 217 Noroeste"/>
      <sheetName val="12.0 212 y 213 SF6"/>
      <sheetName val="12.1  212 y 213 SF6 "/>
      <sheetName val="12.2  212 y 213 SF6"/>
      <sheetName val="13 218 Noroeste"/>
      <sheetName val="14 219 Sur-Pen"/>
      <sheetName val="15 220 Oriental-Centro"/>
      <sheetName val="16 221 Occidental"/>
      <sheetName val="17 301 Centro"/>
      <sheetName val="18 302 Sureste"/>
      <sheetName val="19 303 Ixtapa-Pie"/>
      <sheetName val="20 304 Noroeste"/>
      <sheetName val="21 305 Centro- Ori"/>
      <sheetName val="22 306 Sureste"/>
      <sheetName val="23 307 Noreste"/>
      <sheetName val="24 308 Noroeste"/>
      <sheetName val="25 Los Azufres II"/>
      <sheetName val="26 CH Manuel Moreno T."/>
      <sheetName val="27 406 Red Aso. Tux II.."/>
      <sheetName val="28 407 Red Aso.  Alt"/>
      <sheetName val="29 408 Naco-Nogales"/>
      <sheetName val="30 411 Sistema Nacional"/>
      <sheetName val="31 LT Manuel Moreno T."/>
      <sheetName val="32 401 Occidental-Cen"/>
      <sheetName val="33 402 Oriental - Pen"/>
      <sheetName val="34 403 Noreste"/>
      <sheetName val="35 404 Noroeste-Nor"/>
      <sheetName val="36 405 Compensación"/>
      <sheetName val="37 Sistema Nacional"/>
      <sheetName val="38  El Sauz"/>
      <sheetName val="39 414  Nte.-Occ."/>
      <sheetName val="40 502 Oriental-Norte"/>
      <sheetName val="41 506 Saltillo- Cañada"/>
      <sheetName val="42 Red A Altamira VI"/>
      <sheetName val="43 Red  A Río Bravo III"/>
      <sheetName val="44 412 Comp. Nte."/>
      <sheetName val="45 413  Noroe-Occ"/>
      <sheetName val="46 503 Oriental "/>
      <sheetName val="47 504 Norte-Occidental"/>
      <sheetName val="TC"/>
      <sheetName val="Resumen A e I"/>
      <sheetName val="602"/>
      <sheetName val="603"/>
      <sheetName val="604"/>
      <sheetName val="607"/>
      <sheetName val="609"/>
      <sheetName val="610"/>
      <sheetName val="611"/>
      <sheetName val="612"/>
      <sheetName val="613"/>
      <sheetName val="614"/>
      <sheetName val="615"/>
      <sheetName val="TC (3)"/>
      <sheetName val="602 (2)"/>
      <sheetName val="CCI Baja Cal Sur I"/>
      <sheetName val="Tamazunchale"/>
      <sheetName val="Mexicali I"/>
      <sheetName val="Agua Prieta II"/>
      <sheetName val="Durango"/>
      <sheetName val="Tuxpan V"/>
      <sheetName val="Tamazunchale II"/>
      <sheetName val="Río Bravo IV"/>
      <sheetName val="Sum. Vapor"/>
      <sheetName val="TC (4)"/>
    </sheetNames>
    <sheetDataSet>
      <sheetData sheetId="0" refreshError="1"/>
      <sheetData sheetId="1" refreshError="1">
        <row r="4">
          <cell r="C4">
            <v>10.44</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OLUMENES  SEP 2003  "/>
      <sheetName val="VOLUMENES  JUN 2003  "/>
      <sheetName val="VOLUMENES  DIC 2002  "/>
      <sheetName val="VOLUMENES  SEPT 2002 "/>
      <sheetName val="VOLUMENES JUNIO 2002"/>
      <sheetName val="VOLUMENES A MZO 2002"/>
      <sheetName val="VOLUMENES A DIC"/>
      <sheetName val="VOLUMENES A SEPT"/>
      <sheetName val="VOLUMENES JUNIO"/>
      <sheetName val="VOLUMENES MARZO"/>
      <sheetName val="RGBCFE"/>
      <sheetName val="DGBSEN"/>
      <sheetName val="RGBCFE 02"/>
      <sheetName val="DGBSEN 02"/>
      <sheetName val="DGBSEN 03"/>
      <sheetName val="RGBCFE 03"/>
      <sheetName val="RUT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sheetData sheetId="14"/>
      <sheetData sheetId="15"/>
      <sheetData sheetId="16"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EM"/>
      <sheetName val="EVA 00"/>
      <sheetName val="Perfil"/>
      <sheetName val="CALIZ "/>
      <sheetName val="EVA PREFIN"/>
      <sheetName val="EVA FIN "/>
    </sheetNames>
    <sheetDataSet>
      <sheetData sheetId="0" refreshError="1">
        <row r="1">
          <cell r="A1" t="str">
            <v>Nombre de la Obra</v>
          </cell>
          <cell r="C1" t="str">
            <v>Costo Presupuestal</v>
          </cell>
          <cell r="D1" t="str">
            <v>Costo Total</v>
          </cell>
          <cell r="E1" t="str">
            <v>Tensión (Kv)</v>
          </cell>
          <cell r="F1" t="str">
            <v>Duración (Meses)</v>
          </cell>
          <cell r="G1" t="str">
            <v>Tipo de Construcción</v>
          </cell>
          <cell r="H1" t="str">
            <v>Capacidad (MVA/MVAR)</v>
          </cell>
          <cell r="I1" t="str">
            <v>Relación de Transformación</v>
          </cell>
          <cell r="J1" t="str">
            <v>Número de Circuitos</v>
          </cell>
          <cell r="K1" t="str">
            <v>Longitud (Km)</v>
          </cell>
          <cell r="L1" t="str">
            <v>Clase de Obra</v>
          </cell>
          <cell r="M1" t="str">
            <v>Tipo de Obra</v>
          </cell>
        </row>
        <row r="11">
          <cell r="C11">
            <v>26.251369</v>
          </cell>
          <cell r="D11">
            <v>343.03203600000001</v>
          </cell>
        </row>
      </sheetData>
      <sheetData sheetId="1" refreshError="1">
        <row r="11">
          <cell r="I11">
            <v>18.602378559215332</v>
          </cell>
          <cell r="K11">
            <v>4844.2793735302594</v>
          </cell>
          <cell r="M11">
            <v>0.60618644902465535</v>
          </cell>
        </row>
        <row r="13">
          <cell r="S13">
            <v>0.45565</v>
          </cell>
        </row>
        <row r="14">
          <cell r="F14">
            <v>1.22</v>
          </cell>
          <cell r="S14">
            <v>8.133E-2</v>
          </cell>
        </row>
        <row r="15">
          <cell r="S15">
            <v>0</v>
          </cell>
        </row>
        <row r="16">
          <cell r="S16">
            <v>0.45582</v>
          </cell>
        </row>
        <row r="17">
          <cell r="S17">
            <v>1.0932300000000001</v>
          </cell>
        </row>
        <row r="18">
          <cell r="S18">
            <v>1.5</v>
          </cell>
        </row>
        <row r="22">
          <cell r="A22">
            <v>2003</v>
          </cell>
          <cell r="H22">
            <v>8.7504563333333341</v>
          </cell>
        </row>
        <row r="54">
          <cell r="A54">
            <v>2035</v>
          </cell>
        </row>
      </sheetData>
      <sheetData sheetId="2"/>
      <sheetData sheetId="3"/>
      <sheetData sheetId="4"/>
      <sheetData sheetId="5"/>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ux_trabajo"/>
      <sheetName val="usuarios"/>
      <sheetName val="PEM"/>
      <sheetName val="EVA 00"/>
      <sheetName val="Perfil"/>
      <sheetName val="Oculta"/>
      <sheetName val="Costos Marginales"/>
      <sheetName val="aux_areas"/>
      <sheetName val="aux_regiones"/>
      <sheetName val="aux_obras"/>
      <sheetName val="aux_tensiones"/>
      <sheetName val="aux_tensiones_copar"/>
      <sheetName val="aux_zonas"/>
      <sheetName val="aux_calibre"/>
      <sheetName val="aux_cve_cal"/>
      <sheetName val="aux_cond"/>
      <sheetName val="aux_mvar"/>
      <sheetName val="aux_tipo_trans"/>
      <sheetName val="aux_fases"/>
      <sheetName val="aux_ctos"/>
      <sheetName val="cons_copar_al"/>
      <sheetName val="cons_copar_bc"/>
      <sheetName val="cons_copar_co"/>
      <sheetName val="cons_copar_lt"/>
      <sheetName val="cons_copar_tpo_ctr"/>
      <sheetName val="cons_pem_prop"/>
      <sheetName val="datos_copar"/>
    </sheetNames>
    <sheetDataSet>
      <sheetData sheetId="0"/>
      <sheetData sheetId="1"/>
      <sheetData sheetId="2"/>
      <sheetData sheetId="3"/>
      <sheetData sheetId="4"/>
      <sheetData sheetId="5" refreshError="1">
        <row r="2">
          <cell r="B2" t="str">
            <v>I0F CAÑADA MVAR CEV</v>
          </cell>
        </row>
        <row r="5">
          <cell r="B5" t="str">
            <v>BAJIO</v>
          </cell>
        </row>
        <row r="7">
          <cell r="B7">
            <v>38961</v>
          </cell>
        </row>
        <row r="8">
          <cell r="B8">
            <v>0</v>
          </cell>
        </row>
      </sheetData>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Datos Base"/>
      <sheetName val="Evaluación financiera"/>
      <sheetName val="Hoja1"/>
      <sheetName val="beneficios"/>
      <sheetName val="Programa de Eventos"/>
      <sheetName val="Programa detallado"/>
      <sheetName val="Programa de inv"/>
      <sheetName val="Cuadro III"/>
      <sheetName val="Cuadro 4"/>
      <sheetName val="Gráfica económica"/>
      <sheetName val="Flujo Neto"/>
      <sheetName val="amortización"/>
      <sheetName val="evaluación económica"/>
      <sheetName val="sensibilidad financiera"/>
      <sheetName val="sensibilidad económica"/>
      <sheetName val="datos UIDEP"/>
      <sheetName val="Formato"/>
      <sheetName val="Instructivo"/>
      <sheetName val="Tuxpan act"/>
      <sheetName val="TRI"/>
      <sheetName val="Opciones"/>
      <sheetName val="Base de Datos"/>
    </sheetNames>
    <sheetDataSet>
      <sheetData sheetId="0" refreshError="1"/>
      <sheetData sheetId="1" refreshError="1">
        <row r="10">
          <cell r="E10">
            <v>2003</v>
          </cell>
        </row>
        <row r="12">
          <cell r="E12">
            <v>0.12</v>
          </cell>
        </row>
        <row r="22">
          <cell r="F22">
            <v>0.74939999999999996</v>
          </cell>
          <cell r="H22">
            <v>0.71719999999999995</v>
          </cell>
        </row>
        <row r="23">
          <cell r="H23">
            <v>0.773725</v>
          </cell>
        </row>
        <row r="34">
          <cell r="E34">
            <v>2.5000000000000001E-3</v>
          </cell>
        </row>
        <row r="47">
          <cell r="E47">
            <v>37925</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base"/>
      <sheetName val="Sheet1"/>
      <sheetName val="programa de eventos"/>
      <sheetName val="Programa detallado"/>
      <sheetName val="Programa de inv"/>
      <sheetName val="evaluación financiera"/>
      <sheetName val="Cuadro III"/>
      <sheetName val="79 RM Fco Pérez R U3"/>
      <sheetName val="79 RM Fco Pérez R U4"/>
      <sheetName val="Inversión Directa USD corr"/>
      <sheetName val="Inversión Directa Pesos corr"/>
      <sheetName val="Flujo Neto"/>
      <sheetName val="evaluación económica"/>
      <sheetName val="FPRU3y4"/>
      <sheetName val="Cuadro 4"/>
      <sheetName val="Gráfica económica"/>
      <sheetName val="amortización"/>
      <sheetName val="sensibilidad financiera"/>
      <sheetName val="sensibilidad económica"/>
      <sheetName val="datos UIDEP"/>
      <sheetName val="Formato"/>
      <sheetName val="Instructivo"/>
      <sheetName val="TRI"/>
      <sheetName val="Opciones"/>
      <sheetName val="Base de Datos"/>
    </sheetNames>
    <sheetDataSet>
      <sheetData sheetId="0">
        <row r="33">
          <cell r="H33">
            <v>8.9999999999999993E-3</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U98"/>
  <sheetViews>
    <sheetView showGridLines="0" tabSelected="1" topLeftCell="C1" zoomScale="90" zoomScaleNormal="90" workbookViewId="0">
      <pane ySplit="11" topLeftCell="A26" activePane="bottomLeft" state="frozen"/>
      <selection activeCell="C1" sqref="C1"/>
      <selection pane="bottomLeft" activeCell="C1" sqref="C1:E1"/>
    </sheetView>
  </sheetViews>
  <sheetFormatPr baseColWidth="10" defaultColWidth="0" defaultRowHeight="12.75" customHeight="1" x14ac:dyDescent="0.2"/>
  <cols>
    <col min="1" max="1" width="4.85546875" style="1" hidden="1" customWidth="1"/>
    <col min="2" max="2" width="4" style="1" hidden="1" customWidth="1"/>
    <col min="3" max="3" width="4.5703125" style="9" customWidth="1"/>
    <col min="4" max="4" width="40.42578125" style="1" customWidth="1"/>
    <col min="5" max="5" width="24.5703125" style="1" customWidth="1"/>
    <col min="6" max="10" width="12.140625" style="1" customWidth="1"/>
    <col min="11" max="11" width="10.28515625" style="1" customWidth="1"/>
    <col min="12" max="12" width="10.5703125" style="1" customWidth="1"/>
    <col min="13" max="14" width="9.7109375" style="1" customWidth="1"/>
    <col min="15" max="15" width="11.42578125" style="1" customWidth="1"/>
    <col min="16" max="16" width="12.140625" style="1" customWidth="1"/>
    <col min="17" max="17" width="9.85546875" style="1" customWidth="1"/>
    <col min="18" max="254" width="0.85546875" style="1" customWidth="1"/>
    <col min="255" max="256" width="49.42578125" style="1" customWidth="1"/>
    <col min="257" max="16384" width="0" style="1" hidden="1"/>
  </cols>
  <sheetData>
    <row r="1" spans="2:255" ht="63.75" customHeight="1" x14ac:dyDescent="0.2">
      <c r="C1" s="347" t="s">
        <v>1044</v>
      </c>
      <c r="D1" s="347"/>
      <c r="E1" s="347"/>
      <c r="F1" s="100" t="s">
        <v>1045</v>
      </c>
      <c r="G1" s="100"/>
      <c r="H1" s="100"/>
      <c r="I1" s="20"/>
      <c r="J1" s="20"/>
      <c r="K1" s="20"/>
      <c r="L1" s="21"/>
      <c r="M1" s="20"/>
    </row>
    <row r="2" spans="2:255" ht="33.75" customHeight="1" x14ac:dyDescent="0.3">
      <c r="C2" s="348" t="s">
        <v>1046</v>
      </c>
      <c r="D2" s="348"/>
      <c r="E2" s="348"/>
      <c r="F2" s="348"/>
      <c r="G2" s="348"/>
      <c r="H2" s="348"/>
      <c r="I2" s="348"/>
      <c r="J2" s="348"/>
      <c r="K2" s="348"/>
      <c r="L2" s="348"/>
      <c r="M2" s="348"/>
      <c r="N2" s="348"/>
      <c r="O2" s="348"/>
      <c r="P2" s="101"/>
    </row>
    <row r="3" spans="2:255" ht="18" x14ac:dyDescent="0.25">
      <c r="C3" s="161" t="s">
        <v>1053</v>
      </c>
      <c r="D3" s="162"/>
      <c r="E3" s="163"/>
      <c r="F3" s="163"/>
      <c r="G3" s="163"/>
      <c r="H3" s="163"/>
      <c r="I3" s="163"/>
      <c r="J3" s="163"/>
      <c r="K3" s="163"/>
      <c r="L3" s="163"/>
      <c r="M3" s="164"/>
      <c r="N3" s="164"/>
      <c r="O3" s="165"/>
    </row>
    <row r="4" spans="2:255" s="2" customFormat="1" ht="17.25" x14ac:dyDescent="0.25">
      <c r="C4" s="161" t="s">
        <v>1107</v>
      </c>
      <c r="D4" s="166"/>
      <c r="E4" s="167"/>
      <c r="F4" s="167"/>
      <c r="G4" s="167"/>
      <c r="H4" s="167"/>
      <c r="I4" s="167"/>
      <c r="J4" s="167"/>
      <c r="K4" s="167"/>
      <c r="L4" s="167"/>
      <c r="M4" s="168"/>
      <c r="N4" s="168"/>
      <c r="O4" s="169"/>
    </row>
    <row r="5" spans="2:255" s="2" customFormat="1" ht="17.25" x14ac:dyDescent="0.25">
      <c r="C5" s="161" t="s">
        <v>0</v>
      </c>
      <c r="D5" s="162"/>
      <c r="E5" s="170"/>
      <c r="F5" s="170"/>
      <c r="G5" s="170"/>
      <c r="H5" s="170"/>
      <c r="I5" s="170"/>
      <c r="J5" s="170"/>
      <c r="K5" s="170"/>
      <c r="L5" s="170"/>
      <c r="M5" s="169"/>
      <c r="N5" s="169"/>
      <c r="O5" s="169"/>
    </row>
    <row r="6" spans="2:255" s="2" customFormat="1" ht="17.25" x14ac:dyDescent="0.3">
      <c r="C6" s="161" t="s">
        <v>53</v>
      </c>
      <c r="D6" s="171"/>
      <c r="E6" s="172"/>
      <c r="F6" s="172"/>
      <c r="G6" s="172"/>
      <c r="H6" s="172"/>
      <c r="I6" s="172"/>
      <c r="J6" s="172"/>
      <c r="K6" s="172"/>
      <c r="L6" s="172"/>
      <c r="M6" s="168"/>
      <c r="N6" s="168"/>
      <c r="O6" s="169"/>
    </row>
    <row r="7" spans="2:255" s="2" customFormat="1" ht="17.25" x14ac:dyDescent="0.25">
      <c r="C7" s="161" t="s">
        <v>1047</v>
      </c>
      <c r="D7" s="162"/>
      <c r="E7" s="170"/>
      <c r="F7" s="170"/>
      <c r="G7" s="170"/>
      <c r="H7" s="170"/>
      <c r="I7" s="170"/>
      <c r="J7" s="170"/>
      <c r="K7" s="170"/>
      <c r="L7" s="170"/>
      <c r="M7" s="169"/>
      <c r="N7" s="169"/>
      <c r="O7" s="169"/>
      <c r="P7" s="19">
        <v>18.326799999999999</v>
      </c>
    </row>
    <row r="8" spans="2:255" ht="12.75" customHeight="1" x14ac:dyDescent="0.2">
      <c r="C8" s="352" t="s">
        <v>1</v>
      </c>
      <c r="D8" s="352" t="s">
        <v>35</v>
      </c>
      <c r="E8" s="353" t="s">
        <v>2</v>
      </c>
      <c r="F8" s="349" t="s">
        <v>1048</v>
      </c>
      <c r="G8" s="349" t="s">
        <v>1049</v>
      </c>
      <c r="H8" s="354" t="s">
        <v>3</v>
      </c>
      <c r="I8" s="354"/>
      <c r="J8" s="354"/>
      <c r="K8" s="354"/>
      <c r="L8" s="349" t="s">
        <v>34</v>
      </c>
      <c r="M8" s="350" t="s">
        <v>4</v>
      </c>
      <c r="N8" s="350"/>
      <c r="O8" s="350"/>
    </row>
    <row r="9" spans="2:255" s="3" customFormat="1" ht="12.75" customHeight="1" x14ac:dyDescent="0.2">
      <c r="C9" s="352"/>
      <c r="D9" s="352"/>
      <c r="E9" s="353"/>
      <c r="F9" s="349"/>
      <c r="G9" s="349"/>
      <c r="H9" s="351">
        <v>2018</v>
      </c>
      <c r="I9" s="351"/>
      <c r="J9" s="351"/>
      <c r="K9" s="351"/>
      <c r="L9" s="349"/>
      <c r="M9" s="350">
        <v>2018</v>
      </c>
      <c r="N9" s="350"/>
      <c r="O9" s="350"/>
    </row>
    <row r="10" spans="2:255" s="4" customFormat="1" ht="24" customHeight="1" x14ac:dyDescent="0.25">
      <c r="C10" s="352"/>
      <c r="D10" s="352"/>
      <c r="E10" s="353"/>
      <c r="F10" s="349"/>
      <c r="G10" s="349"/>
      <c r="H10" s="102" t="s">
        <v>1050</v>
      </c>
      <c r="I10" s="103" t="s">
        <v>1051</v>
      </c>
      <c r="J10" s="102" t="s">
        <v>6</v>
      </c>
      <c r="K10" s="102" t="s">
        <v>7</v>
      </c>
      <c r="L10" s="349"/>
      <c r="M10" s="104" t="s">
        <v>8</v>
      </c>
      <c r="N10" s="102" t="s">
        <v>5</v>
      </c>
      <c r="O10" s="102" t="s">
        <v>6</v>
      </c>
    </row>
    <row r="11" spans="2:255" s="3" customFormat="1" ht="12.75" customHeight="1" x14ac:dyDescent="0.2">
      <c r="C11" s="105"/>
      <c r="D11" s="105"/>
      <c r="E11" s="106" t="s">
        <v>9</v>
      </c>
      <c r="F11" s="105" t="s">
        <v>10</v>
      </c>
      <c r="G11" s="105" t="s">
        <v>11</v>
      </c>
      <c r="H11" s="105" t="s">
        <v>12</v>
      </c>
      <c r="I11" s="106" t="s">
        <v>13</v>
      </c>
      <c r="J11" s="105" t="s">
        <v>14</v>
      </c>
      <c r="K11" s="107" t="s">
        <v>15</v>
      </c>
      <c r="L11" s="105" t="s">
        <v>16</v>
      </c>
      <c r="M11" s="105" t="s">
        <v>17</v>
      </c>
      <c r="N11" s="105" t="s">
        <v>18</v>
      </c>
      <c r="O11" s="105" t="s">
        <v>19</v>
      </c>
    </row>
    <row r="12" spans="2:255" s="5" customFormat="1" ht="13.5" x14ac:dyDescent="0.2">
      <c r="B12" s="15">
        <v>1</v>
      </c>
      <c r="C12" s="218"/>
      <c r="D12" s="219" t="s">
        <v>20</v>
      </c>
      <c r="E12" s="219"/>
      <c r="F12" s="220">
        <f>+F14+F82</f>
        <v>416847.18650607765</v>
      </c>
      <c r="G12" s="220">
        <f>+G14+G82</f>
        <v>111523.41186287026</v>
      </c>
      <c r="H12" s="220">
        <f>+H14+H82</f>
        <v>56382.484466626396</v>
      </c>
      <c r="I12" s="220">
        <f>+I14+I82</f>
        <v>3988.822505062963</v>
      </c>
      <c r="J12" s="220">
        <f>+J14+J82</f>
        <v>115512.23436793323</v>
      </c>
      <c r="K12" s="220">
        <f>IF(J12&lt;&gt;0,(J12/F12))*100</f>
        <v>27.710930553743594</v>
      </c>
      <c r="L12" s="220"/>
      <c r="M12" s="220"/>
      <c r="N12" s="220"/>
      <c r="O12" s="221"/>
      <c r="P12" s="13"/>
    </row>
    <row r="13" spans="2:255" s="5" customFormat="1" ht="13.5" x14ac:dyDescent="0.2">
      <c r="B13" s="15">
        <v>2</v>
      </c>
      <c r="C13" s="218"/>
      <c r="D13" s="222" t="s">
        <v>21</v>
      </c>
      <c r="E13" s="223"/>
      <c r="F13" s="220">
        <f>+F15+F18+F21+F25+F28+F34+F42+F52+F57+F70+F83+F85+F88+F91</f>
        <v>416847.18650607765</v>
      </c>
      <c r="G13" s="220">
        <f>+G15+G18+G21+G25+G28+G34+G42+G52+G57+G70+G83+G85+G88+G91</f>
        <v>111523.41186287026</v>
      </c>
      <c r="H13" s="220">
        <f>+H15+H18+H21+H25+H28+H34+H42+H52+H57+H70+H83+H85+H88+H91</f>
        <v>56382.484466626396</v>
      </c>
      <c r="I13" s="220">
        <f>+I15+I18+I21+I25+I28+I34+I42+I52+I57+I70+I83+I85+I88+I91</f>
        <v>3988.822505062963</v>
      </c>
      <c r="J13" s="220">
        <f>+J15+J18+J21+J25+J28+J34+J42+J52+J57+J70+J83+J85+J88+J91</f>
        <v>115512.23436793323</v>
      </c>
      <c r="K13" s="220">
        <f>IF(J13&lt;&gt;0,(J13/F13))*100</f>
        <v>27.710930553743594</v>
      </c>
      <c r="L13" s="220"/>
      <c r="M13" s="220"/>
      <c r="N13" s="220"/>
      <c r="O13" s="221"/>
      <c r="P13" s="13"/>
    </row>
    <row r="14" spans="2:255" s="5" customFormat="1" ht="13.5" x14ac:dyDescent="0.2">
      <c r="B14" s="15">
        <v>3</v>
      </c>
      <c r="C14" s="218"/>
      <c r="D14" s="132" t="s">
        <v>22</v>
      </c>
      <c r="E14" s="224"/>
      <c r="F14" s="220">
        <f>+F15+F18+F21+F25+F28+F34+F42+F52+F57+F70</f>
        <v>298037.94378086773</v>
      </c>
      <c r="G14" s="220">
        <f>+G15+G18+G21+G25+G28+G34+G42+G52+G57+G70</f>
        <v>95385.520900345975</v>
      </c>
      <c r="H14" s="220">
        <f>+H15+H18+H21+H25+H28+H34+H42+H52+H57+H70</f>
        <v>38427.161298599196</v>
      </c>
      <c r="I14" s="220">
        <f>+I15+I18+I21+I25+I28+I34+I42+I52+I57+I70</f>
        <v>2539.0602966464348</v>
      </c>
      <c r="J14" s="220">
        <f>+J15+J18+J21+J25+J28+J34+J42+J52+J57+J70</f>
        <v>97924.581196992411</v>
      </c>
      <c r="K14" s="220">
        <f>IF(J14&lt;&gt;0,(J14/F14))*100</f>
        <v>32.856414171543008</v>
      </c>
      <c r="L14" s="220"/>
      <c r="M14" s="220"/>
      <c r="N14" s="220"/>
      <c r="O14" s="220"/>
      <c r="P14" s="13"/>
    </row>
    <row r="15" spans="2:255" s="5" customFormat="1" ht="13.5" x14ac:dyDescent="0.2">
      <c r="B15" s="15">
        <v>5</v>
      </c>
      <c r="C15" s="131"/>
      <c r="D15" s="225" t="s">
        <v>23</v>
      </c>
      <c r="E15" s="219"/>
      <c r="F15" s="220">
        <v>15620.650710718899</v>
      </c>
      <c r="G15" s="220">
        <v>12015.538963638246</v>
      </c>
      <c r="H15" s="220">
        <v>767.68089725079994</v>
      </c>
      <c r="I15" s="220">
        <v>0</v>
      </c>
      <c r="J15" s="220">
        <f>SUM(J16:J17)</f>
        <v>12015.538963638246</v>
      </c>
      <c r="K15" s="220">
        <f t="shared" ref="K15:K78" si="0">IF(J15&lt;&gt;0,(J15/F15))*100</f>
        <v>76.920860636062855</v>
      </c>
      <c r="L15" s="220"/>
      <c r="M15" s="221"/>
      <c r="N15" s="220"/>
      <c r="O15" s="221"/>
      <c r="P15" s="14"/>
    </row>
    <row r="16" spans="2:255" s="8" customFormat="1" x14ac:dyDescent="0.2">
      <c r="B16" s="15">
        <v>6</v>
      </c>
      <c r="C16" s="226">
        <v>171</v>
      </c>
      <c r="D16" s="132" t="s">
        <v>54</v>
      </c>
      <c r="E16" s="227" t="s">
        <v>47</v>
      </c>
      <c r="F16" s="221">
        <v>10464.623106291448</v>
      </c>
      <c r="G16" s="221">
        <v>8226.3844761435921</v>
      </c>
      <c r="H16" s="221">
        <v>557.1347199999999</v>
      </c>
      <c r="I16" s="221">
        <v>0</v>
      </c>
      <c r="J16" s="221">
        <f>+G16+I16</f>
        <v>8226.3844761435921</v>
      </c>
      <c r="K16" s="221">
        <f t="shared" si="0"/>
        <v>78.611378475712115</v>
      </c>
      <c r="L16" s="221">
        <v>99.87299999999999</v>
      </c>
      <c r="M16" s="221">
        <v>0.2</v>
      </c>
      <c r="N16" s="221">
        <v>0</v>
      </c>
      <c r="O16" s="221">
        <f>+L16+N16</f>
        <v>99.87299999999999</v>
      </c>
      <c r="IU16" s="7"/>
    </row>
    <row r="17" spans="1:255" s="8" customFormat="1" x14ac:dyDescent="0.2">
      <c r="A17" s="16">
        <v>171</v>
      </c>
      <c r="B17" s="15">
        <v>7</v>
      </c>
      <c r="C17" s="226">
        <v>188</v>
      </c>
      <c r="D17" s="132" t="s">
        <v>55</v>
      </c>
      <c r="E17" s="227" t="s">
        <v>47</v>
      </c>
      <c r="F17" s="221">
        <v>5156.0276044274497</v>
      </c>
      <c r="G17" s="221">
        <v>3789.1544874946535</v>
      </c>
      <c r="H17" s="228">
        <v>210.54617725079999</v>
      </c>
      <c r="I17" s="221">
        <v>0</v>
      </c>
      <c r="J17" s="221">
        <f>+G17+I17</f>
        <v>3789.1544874946535</v>
      </c>
      <c r="K17" s="221">
        <f t="shared" si="0"/>
        <v>73.489802192698292</v>
      </c>
      <c r="L17" s="221">
        <v>85.8</v>
      </c>
      <c r="M17" s="229">
        <v>8.6</v>
      </c>
      <c r="N17" s="221">
        <v>0</v>
      </c>
      <c r="O17" s="221">
        <f>+L17+N17</f>
        <v>85.8</v>
      </c>
      <c r="IU17" s="7"/>
    </row>
    <row r="18" spans="1:255" s="5" customFormat="1" ht="13.5" x14ac:dyDescent="0.2">
      <c r="A18" s="16">
        <v>188</v>
      </c>
      <c r="B18" s="15">
        <v>8</v>
      </c>
      <c r="C18" s="131"/>
      <c r="D18" s="225" t="s">
        <v>24</v>
      </c>
      <c r="E18" s="227"/>
      <c r="F18" s="220">
        <v>2534.4379860930749</v>
      </c>
      <c r="G18" s="220">
        <v>1164.8363248603318</v>
      </c>
      <c r="H18" s="220">
        <v>914.92517104000001</v>
      </c>
      <c r="I18" s="220">
        <v>39.173399148299964</v>
      </c>
      <c r="J18" s="220">
        <f>SUM(J19:J20)</f>
        <v>1204.009724008632</v>
      </c>
      <c r="K18" s="220">
        <f t="shared" si="0"/>
        <v>47.505984783026996</v>
      </c>
      <c r="L18" s="220"/>
      <c r="M18" s="221"/>
      <c r="N18" s="220"/>
      <c r="O18" s="221"/>
    </row>
    <row r="19" spans="1:255" s="8" customFormat="1" x14ac:dyDescent="0.2">
      <c r="A19" s="11"/>
      <c r="B19" s="15">
        <v>9</v>
      </c>
      <c r="C19" s="226">
        <v>242</v>
      </c>
      <c r="D19" s="132" t="s">
        <v>56</v>
      </c>
      <c r="E19" s="227" t="s">
        <v>47</v>
      </c>
      <c r="F19" s="221">
        <v>823.07491479999999</v>
      </c>
      <c r="G19" s="221">
        <v>377.631539360332</v>
      </c>
      <c r="H19" s="228">
        <v>179.04048373679998</v>
      </c>
      <c r="I19" s="221">
        <v>39.173399148299964</v>
      </c>
      <c r="J19" s="221">
        <f>+G19+I19</f>
        <v>416.80493850863195</v>
      </c>
      <c r="K19" s="221">
        <f t="shared" si="0"/>
        <v>50.63997590181836</v>
      </c>
      <c r="L19" s="221">
        <v>38.589903341394233</v>
      </c>
      <c r="M19" s="229">
        <v>22</v>
      </c>
      <c r="N19" s="221">
        <v>11.94</v>
      </c>
      <c r="O19" s="221">
        <f>+L19+N19</f>
        <v>50.529903341394231</v>
      </c>
      <c r="IU19" s="7"/>
    </row>
    <row r="20" spans="1:255" s="8" customFormat="1" x14ac:dyDescent="0.2">
      <c r="A20" s="16">
        <v>242</v>
      </c>
      <c r="B20" s="15">
        <v>10</v>
      </c>
      <c r="C20" s="226">
        <v>245</v>
      </c>
      <c r="D20" s="132" t="s">
        <v>57</v>
      </c>
      <c r="E20" s="227" t="s">
        <v>52</v>
      </c>
      <c r="F20" s="221">
        <v>1711.3630712930747</v>
      </c>
      <c r="G20" s="221">
        <v>787.20478549999996</v>
      </c>
      <c r="H20" s="228">
        <v>735.88468730320005</v>
      </c>
      <c r="I20" s="221">
        <v>0</v>
      </c>
      <c r="J20" s="221">
        <f>+G20+I20</f>
        <v>787.20478549999996</v>
      </c>
      <c r="K20" s="221">
        <f t="shared" si="0"/>
        <v>45.998701193499656</v>
      </c>
      <c r="L20" s="221">
        <v>96.5</v>
      </c>
      <c r="M20" s="229">
        <v>43</v>
      </c>
      <c r="N20" s="221">
        <v>0</v>
      </c>
      <c r="O20" s="221">
        <f>+L20+N20</f>
        <v>96.5</v>
      </c>
      <c r="IU20" s="7"/>
    </row>
    <row r="21" spans="1:255" s="5" customFormat="1" ht="13.5" x14ac:dyDescent="0.2">
      <c r="A21" s="16">
        <v>245</v>
      </c>
      <c r="B21" s="15">
        <v>11</v>
      </c>
      <c r="C21" s="131"/>
      <c r="D21" s="225" t="s">
        <v>25</v>
      </c>
      <c r="E21" s="227"/>
      <c r="F21" s="220">
        <v>10216.065881291459</v>
      </c>
      <c r="G21" s="220">
        <v>3438.9442687305836</v>
      </c>
      <c r="H21" s="220">
        <v>2432.1115815631997</v>
      </c>
      <c r="I21" s="220">
        <v>25.978542317499979</v>
      </c>
      <c r="J21" s="220">
        <f>SUM(J22:J24)</f>
        <v>3464.9228110480835</v>
      </c>
      <c r="K21" s="220">
        <f t="shared" si="0"/>
        <v>33.91641020437573</v>
      </c>
      <c r="L21" s="220"/>
      <c r="M21" s="221"/>
      <c r="N21" s="220"/>
      <c r="O21" s="221"/>
    </row>
    <row r="22" spans="1:255" s="8" customFormat="1" x14ac:dyDescent="0.2">
      <c r="A22" s="11"/>
      <c r="B22" s="15">
        <v>12</v>
      </c>
      <c r="C22" s="226">
        <v>253</v>
      </c>
      <c r="D22" s="132" t="s">
        <v>58</v>
      </c>
      <c r="E22" s="227" t="s">
        <v>47</v>
      </c>
      <c r="F22" s="221">
        <v>1499.3633044914607</v>
      </c>
      <c r="G22" s="221">
        <v>568.96738873058405</v>
      </c>
      <c r="H22" s="228">
        <v>134.35307438160001</v>
      </c>
      <c r="I22" s="221">
        <v>25.978542317499979</v>
      </c>
      <c r="J22" s="221">
        <f>+G22+I22</f>
        <v>594.94593104808405</v>
      </c>
      <c r="K22" s="221">
        <f t="shared" si="0"/>
        <v>39.679904747960464</v>
      </c>
      <c r="L22" s="221">
        <v>94.626859233977584</v>
      </c>
      <c r="M22" s="229">
        <v>9</v>
      </c>
      <c r="N22" s="221">
        <v>0</v>
      </c>
      <c r="O22" s="221">
        <f>+L22+N22</f>
        <v>94.626859233977584</v>
      </c>
      <c r="IU22" s="7"/>
    </row>
    <row r="23" spans="1:255" s="8" customFormat="1" ht="24" x14ac:dyDescent="0.2">
      <c r="A23" s="16">
        <v>253</v>
      </c>
      <c r="B23" s="15">
        <v>13</v>
      </c>
      <c r="C23" s="226">
        <v>257</v>
      </c>
      <c r="D23" s="132" t="s">
        <v>59</v>
      </c>
      <c r="E23" s="227" t="s">
        <v>48</v>
      </c>
      <c r="F23" s="221">
        <v>824.15619599999991</v>
      </c>
      <c r="G23" s="221">
        <v>0</v>
      </c>
      <c r="H23" s="228">
        <v>577.18339616719993</v>
      </c>
      <c r="I23" s="221">
        <v>0</v>
      </c>
      <c r="J23" s="221">
        <f>+G23+I23</f>
        <v>0</v>
      </c>
      <c r="K23" s="221">
        <f t="shared" si="0"/>
        <v>0</v>
      </c>
      <c r="L23" s="221">
        <v>0</v>
      </c>
      <c r="M23" s="229">
        <v>70.03</v>
      </c>
      <c r="N23" s="221">
        <v>0</v>
      </c>
      <c r="O23" s="221">
        <f>+L23+N23</f>
        <v>0</v>
      </c>
      <c r="IU23" s="7"/>
    </row>
    <row r="24" spans="1:255" s="8" customFormat="1" x14ac:dyDescent="0.2">
      <c r="A24" s="16">
        <v>257</v>
      </c>
      <c r="B24" s="15">
        <v>14</v>
      </c>
      <c r="C24" s="226">
        <v>258</v>
      </c>
      <c r="D24" s="132" t="s">
        <v>60</v>
      </c>
      <c r="E24" s="227" t="s">
        <v>49</v>
      </c>
      <c r="F24" s="221">
        <v>7892.5463807999995</v>
      </c>
      <c r="G24" s="221">
        <v>2869.9768799999997</v>
      </c>
      <c r="H24" s="228">
        <v>1720.5751110143999</v>
      </c>
      <c r="I24" s="221">
        <v>0</v>
      </c>
      <c r="J24" s="221">
        <f>+G24+I24</f>
        <v>2869.9768799999997</v>
      </c>
      <c r="K24" s="221">
        <f t="shared" si="0"/>
        <v>36.363129736959429</v>
      </c>
      <c r="L24" s="221">
        <v>41.209600000000002</v>
      </c>
      <c r="M24" s="229">
        <v>21.8</v>
      </c>
      <c r="N24" s="221">
        <v>0</v>
      </c>
      <c r="O24" s="221">
        <f>+L24+N24</f>
        <v>41.209600000000002</v>
      </c>
      <c r="IU24" s="7"/>
    </row>
    <row r="25" spans="1:255" s="5" customFormat="1" ht="13.5" x14ac:dyDescent="0.2">
      <c r="A25" s="16">
        <v>258</v>
      </c>
      <c r="B25" s="15">
        <v>15</v>
      </c>
      <c r="C25" s="131"/>
      <c r="D25" s="225" t="s">
        <v>26</v>
      </c>
      <c r="E25" s="227"/>
      <c r="F25" s="220">
        <v>10837.738060955451</v>
      </c>
      <c r="G25" s="220">
        <v>7509.3526061875609</v>
      </c>
      <c r="H25" s="220">
        <v>459.88496696359994</v>
      </c>
      <c r="I25" s="220">
        <v>4.6354611610690473</v>
      </c>
      <c r="J25" s="220">
        <f t="shared" ref="J25" si="1">SUM(J26:J27)</f>
        <v>7513.9880673486296</v>
      </c>
      <c r="K25" s="220">
        <f t="shared" si="0"/>
        <v>69.331700259659158</v>
      </c>
      <c r="L25" s="220"/>
      <c r="M25" s="221"/>
      <c r="N25" s="220"/>
      <c r="O25" s="221"/>
    </row>
    <row r="26" spans="1:255" s="8" customFormat="1" ht="13.5" x14ac:dyDescent="0.2">
      <c r="A26" s="11"/>
      <c r="B26" s="15">
        <v>16</v>
      </c>
      <c r="C26" s="226">
        <v>259</v>
      </c>
      <c r="D26" s="132" t="s">
        <v>1068</v>
      </c>
      <c r="E26" s="227" t="s">
        <v>47</v>
      </c>
      <c r="F26" s="221">
        <v>1577.9374799999998</v>
      </c>
      <c r="G26" s="221">
        <v>601.46760571353116</v>
      </c>
      <c r="H26" s="228">
        <v>0</v>
      </c>
      <c r="I26" s="221">
        <v>4.6354611610690473</v>
      </c>
      <c r="J26" s="221">
        <f>+G26+I26</f>
        <v>606.10306687460024</v>
      </c>
      <c r="K26" s="221">
        <f t="shared" si="0"/>
        <v>38.411095151539229</v>
      </c>
      <c r="L26" s="221">
        <v>73.610672498864218</v>
      </c>
      <c r="M26" s="229">
        <v>0</v>
      </c>
      <c r="N26" s="221">
        <v>0</v>
      </c>
      <c r="O26" s="221">
        <f>+L26+N26</f>
        <v>73.610672498864218</v>
      </c>
      <c r="IU26" s="7"/>
    </row>
    <row r="27" spans="1:255" s="8" customFormat="1" x14ac:dyDescent="0.2">
      <c r="A27" s="16">
        <v>259</v>
      </c>
      <c r="B27" s="15">
        <v>16</v>
      </c>
      <c r="C27" s="226">
        <v>261</v>
      </c>
      <c r="D27" s="132" t="s">
        <v>61</v>
      </c>
      <c r="E27" s="227" t="s">
        <v>47</v>
      </c>
      <c r="F27" s="221">
        <v>9259.8005809554506</v>
      </c>
      <c r="G27" s="221">
        <v>6907.8850004740298</v>
      </c>
      <c r="H27" s="228">
        <v>459.88496696359994</v>
      </c>
      <c r="I27" s="221">
        <v>0</v>
      </c>
      <c r="J27" s="221">
        <f>+G27+I27</f>
        <v>6907.8850004740298</v>
      </c>
      <c r="K27" s="221">
        <f t="shared" si="0"/>
        <v>74.600796637904011</v>
      </c>
      <c r="L27" s="221">
        <v>99.9</v>
      </c>
      <c r="M27" s="229">
        <v>0.2</v>
      </c>
      <c r="N27" s="221">
        <v>0.04</v>
      </c>
      <c r="O27" s="221">
        <f>+L27+N27</f>
        <v>99.940000000000012</v>
      </c>
      <c r="IU27" s="7"/>
    </row>
    <row r="28" spans="1:255" s="5" customFormat="1" ht="13.5" x14ac:dyDescent="0.2">
      <c r="A28" s="16">
        <v>261</v>
      </c>
      <c r="B28" s="15">
        <v>17</v>
      </c>
      <c r="C28" s="131"/>
      <c r="D28" s="225" t="s">
        <v>27</v>
      </c>
      <c r="E28" s="227"/>
      <c r="F28" s="220">
        <v>24341.864593885995</v>
      </c>
      <c r="G28" s="220">
        <v>14006.229919146488</v>
      </c>
      <c r="H28" s="220">
        <v>1395.7256718107997</v>
      </c>
      <c r="I28" s="220">
        <v>217.75288682352095</v>
      </c>
      <c r="J28" s="220">
        <f t="shared" ref="J28" si="2">SUM(J29:J33)</f>
        <v>14223.982805970008</v>
      </c>
      <c r="K28" s="220">
        <f t="shared" si="0"/>
        <v>58.434236831399843</v>
      </c>
      <c r="L28" s="220"/>
      <c r="M28" s="221"/>
      <c r="N28" s="220"/>
      <c r="O28" s="221"/>
    </row>
    <row r="29" spans="1:255" s="8" customFormat="1" x14ac:dyDescent="0.2">
      <c r="A29" s="11"/>
      <c r="B29" s="15">
        <v>18</v>
      </c>
      <c r="C29" s="226">
        <v>264</v>
      </c>
      <c r="D29" s="132" t="s">
        <v>62</v>
      </c>
      <c r="E29" s="227" t="s">
        <v>47</v>
      </c>
      <c r="F29" s="221">
        <v>13490.378647453997</v>
      </c>
      <c r="G29" s="221">
        <v>10602.749208526058</v>
      </c>
      <c r="H29" s="228">
        <v>29.322879999999998</v>
      </c>
      <c r="I29" s="221">
        <v>136.05438871804864</v>
      </c>
      <c r="J29" s="221">
        <f>+G29+I29</f>
        <v>10738.803597244107</v>
      </c>
      <c r="K29" s="221">
        <f t="shared" si="0"/>
        <v>79.603426100058442</v>
      </c>
      <c r="L29" s="221">
        <v>99.58</v>
      </c>
      <c r="M29" s="229">
        <v>0.7</v>
      </c>
      <c r="N29" s="221">
        <v>0.3</v>
      </c>
      <c r="O29" s="221">
        <f>+L29+N29</f>
        <v>99.88</v>
      </c>
      <c r="IU29" s="7"/>
    </row>
    <row r="30" spans="1:255" s="8" customFormat="1" x14ac:dyDescent="0.2">
      <c r="A30" s="16">
        <v>264</v>
      </c>
      <c r="B30" s="15">
        <v>19</v>
      </c>
      <c r="C30" s="226">
        <v>266</v>
      </c>
      <c r="D30" s="132" t="s">
        <v>63</v>
      </c>
      <c r="E30" s="227" t="s">
        <v>49</v>
      </c>
      <c r="F30" s="221">
        <v>3258.0651967999997</v>
      </c>
      <c r="G30" s="221">
        <v>328.75800958470001</v>
      </c>
      <c r="H30" s="228">
        <v>1169.9573277871998</v>
      </c>
      <c r="I30" s="221">
        <v>25.533318967210956</v>
      </c>
      <c r="J30" s="221">
        <f>+G30+I30</f>
        <v>354.29132855191096</v>
      </c>
      <c r="K30" s="221">
        <f t="shared" si="0"/>
        <v>10.87428603024544</v>
      </c>
      <c r="L30" s="221">
        <v>19.7</v>
      </c>
      <c r="M30" s="229">
        <v>70</v>
      </c>
      <c r="N30" s="221">
        <v>1.47</v>
      </c>
      <c r="O30" s="221">
        <f>+L30+N30</f>
        <v>21.169999999999998</v>
      </c>
      <c r="IU30" s="7"/>
    </row>
    <row r="31" spans="1:255" s="8" customFormat="1" x14ac:dyDescent="0.2">
      <c r="A31" s="16">
        <v>266</v>
      </c>
      <c r="B31" s="15">
        <v>20</v>
      </c>
      <c r="C31" s="226">
        <v>268</v>
      </c>
      <c r="D31" s="132" t="s">
        <v>64</v>
      </c>
      <c r="E31" s="227" t="s">
        <v>49</v>
      </c>
      <c r="F31" s="221">
        <v>378.15958963199995</v>
      </c>
      <c r="G31" s="221">
        <v>291.38662140282798</v>
      </c>
      <c r="H31" s="228">
        <v>14.9727756784</v>
      </c>
      <c r="I31" s="221">
        <v>3.6165166648170164</v>
      </c>
      <c r="J31" s="221">
        <f>+G31+I31</f>
        <v>295.00313806764501</v>
      </c>
      <c r="K31" s="221">
        <f t="shared" si="0"/>
        <v>78.010222709074412</v>
      </c>
      <c r="L31" s="221">
        <v>76.929999999999993</v>
      </c>
      <c r="M31" s="229">
        <v>1</v>
      </c>
      <c r="N31" s="221">
        <v>0.93</v>
      </c>
      <c r="O31" s="221">
        <f>+L31+N31</f>
        <v>77.86</v>
      </c>
      <c r="IU31" s="7"/>
    </row>
    <row r="32" spans="1:255" s="8" customFormat="1" x14ac:dyDescent="0.2">
      <c r="A32" s="16">
        <v>268</v>
      </c>
      <c r="B32" s="15">
        <v>21</v>
      </c>
      <c r="C32" s="226">
        <v>273</v>
      </c>
      <c r="D32" s="132" t="s">
        <v>65</v>
      </c>
      <c r="E32" s="227" t="s">
        <v>47</v>
      </c>
      <c r="F32" s="221">
        <v>1891.3257599999999</v>
      </c>
      <c r="G32" s="221">
        <v>491.31329242525601</v>
      </c>
      <c r="H32" s="228">
        <v>181.4726883452</v>
      </c>
      <c r="I32" s="221">
        <v>35.888407391044254</v>
      </c>
      <c r="J32" s="221">
        <f>+G32+I32</f>
        <v>527.20169981630022</v>
      </c>
      <c r="K32" s="221">
        <f t="shared" si="0"/>
        <v>27.874716823837915</v>
      </c>
      <c r="L32" s="221">
        <v>27.43177620578561</v>
      </c>
      <c r="M32" s="229">
        <v>10</v>
      </c>
      <c r="N32" s="221">
        <v>0.41</v>
      </c>
      <c r="O32" s="221">
        <f>+L32+N32</f>
        <v>27.84177620578561</v>
      </c>
      <c r="IU32" s="7"/>
    </row>
    <row r="33" spans="1:255" s="8" customFormat="1" ht="13.5" x14ac:dyDescent="0.2">
      <c r="A33" s="16">
        <v>273</v>
      </c>
      <c r="B33" s="15">
        <v>21</v>
      </c>
      <c r="C33" s="226">
        <v>274</v>
      </c>
      <c r="D33" s="132" t="s">
        <v>1069</v>
      </c>
      <c r="E33" s="227" t="s">
        <v>47</v>
      </c>
      <c r="F33" s="221">
        <v>5323.9353999999994</v>
      </c>
      <c r="G33" s="221">
        <v>2292.0227872076448</v>
      </c>
      <c r="H33" s="228">
        <v>0</v>
      </c>
      <c r="I33" s="221">
        <v>16.660255082400052</v>
      </c>
      <c r="J33" s="221">
        <f>+G33+I33</f>
        <v>2308.6830422900448</v>
      </c>
      <c r="K33" s="221">
        <f t="shared" si="0"/>
        <v>43.364219676483025</v>
      </c>
      <c r="L33" s="221">
        <v>62.3</v>
      </c>
      <c r="M33" s="229">
        <v>0</v>
      </c>
      <c r="N33" s="221">
        <v>0</v>
      </c>
      <c r="O33" s="221">
        <f>+L33+N33</f>
        <v>62.3</v>
      </c>
      <c r="IU33" s="7"/>
    </row>
    <row r="34" spans="1:255" s="5" customFormat="1" ht="13.5" x14ac:dyDescent="0.2">
      <c r="A34" s="16">
        <v>274</v>
      </c>
      <c r="B34" s="15">
        <v>22</v>
      </c>
      <c r="C34" s="131"/>
      <c r="D34" s="225" t="s">
        <v>28</v>
      </c>
      <c r="E34" s="227"/>
      <c r="F34" s="220">
        <v>18461.783992995453</v>
      </c>
      <c r="G34" s="220">
        <v>6082.9102350735138</v>
      </c>
      <c r="H34" s="220">
        <v>3668.3807514635996</v>
      </c>
      <c r="I34" s="220">
        <v>642.35735600365456</v>
      </c>
      <c r="J34" s="220">
        <f>SUM(J35:J41)</f>
        <v>6725.2675910771686</v>
      </c>
      <c r="K34" s="220">
        <f t="shared" si="0"/>
        <v>36.428048305780138</v>
      </c>
      <c r="L34" s="220"/>
      <c r="M34" s="221"/>
      <c r="N34" s="220"/>
      <c r="O34" s="221"/>
    </row>
    <row r="35" spans="1:255" s="8" customFormat="1" x14ac:dyDescent="0.2">
      <c r="A35" s="11"/>
      <c r="B35" s="15">
        <v>23</v>
      </c>
      <c r="C35" s="226">
        <v>278</v>
      </c>
      <c r="D35" s="132" t="s">
        <v>66</v>
      </c>
      <c r="E35" s="227" t="s">
        <v>47</v>
      </c>
      <c r="F35" s="221">
        <v>4444.0290783999999</v>
      </c>
      <c r="G35" s="221">
        <v>2631.6185191999998</v>
      </c>
      <c r="H35" s="228">
        <v>1085.27827508</v>
      </c>
      <c r="I35" s="221">
        <v>586.95471850000047</v>
      </c>
      <c r="J35" s="221">
        <f t="shared" ref="J35:J41" si="3">+G35+I35</f>
        <v>3218.5732377000004</v>
      </c>
      <c r="K35" s="221">
        <f t="shared" si="0"/>
        <v>72.424666466376834</v>
      </c>
      <c r="L35" s="221">
        <v>67.099999999999994</v>
      </c>
      <c r="M35" s="229">
        <v>24.4</v>
      </c>
      <c r="N35" s="221">
        <v>14.68</v>
      </c>
      <c r="O35" s="221">
        <f t="shared" ref="O35:O41" si="4">+L35+N35</f>
        <v>81.78</v>
      </c>
      <c r="IU35" s="7"/>
    </row>
    <row r="36" spans="1:255" s="8" customFormat="1" x14ac:dyDescent="0.2">
      <c r="A36" s="16">
        <v>278</v>
      </c>
      <c r="B36" s="15">
        <v>24</v>
      </c>
      <c r="C36" s="226">
        <v>280</v>
      </c>
      <c r="D36" s="132" t="s">
        <v>67</v>
      </c>
      <c r="E36" s="227" t="s">
        <v>47</v>
      </c>
      <c r="F36" s="221">
        <v>1862.0028799999998</v>
      </c>
      <c r="G36" s="221">
        <v>328.78279199999997</v>
      </c>
      <c r="H36" s="228">
        <v>118.90843858359999</v>
      </c>
      <c r="I36" s="221">
        <v>1.791856617227972</v>
      </c>
      <c r="J36" s="221">
        <f t="shared" si="3"/>
        <v>330.57464861722792</v>
      </c>
      <c r="K36" s="221">
        <f t="shared" si="0"/>
        <v>17.753713067147778</v>
      </c>
      <c r="L36" s="221">
        <v>15.9</v>
      </c>
      <c r="M36" s="229">
        <v>6</v>
      </c>
      <c r="N36" s="221">
        <v>1.89</v>
      </c>
      <c r="O36" s="221">
        <f t="shared" si="4"/>
        <v>17.79</v>
      </c>
      <c r="IU36" s="7"/>
    </row>
    <row r="37" spans="1:255" s="8" customFormat="1" x14ac:dyDescent="0.2">
      <c r="A37" s="16">
        <v>280</v>
      </c>
      <c r="B37" s="15">
        <v>25</v>
      </c>
      <c r="C37" s="226">
        <v>281</v>
      </c>
      <c r="D37" s="132" t="s">
        <v>68</v>
      </c>
      <c r="E37" s="227" t="s">
        <v>47</v>
      </c>
      <c r="F37" s="221">
        <v>1586.5510759999997</v>
      </c>
      <c r="G37" s="221">
        <v>714.75255051294403</v>
      </c>
      <c r="H37" s="228">
        <v>18.326799999999999</v>
      </c>
      <c r="I37" s="221">
        <v>33.304788186850097</v>
      </c>
      <c r="J37" s="221">
        <f t="shared" si="3"/>
        <v>748.05733869979417</v>
      </c>
      <c r="K37" s="221">
        <f t="shared" si="0"/>
        <v>47.149905856531923</v>
      </c>
      <c r="L37" s="221">
        <v>87.1</v>
      </c>
      <c r="M37" s="229">
        <v>1</v>
      </c>
      <c r="N37" s="221">
        <v>1.73</v>
      </c>
      <c r="O37" s="221">
        <f t="shared" si="4"/>
        <v>88.83</v>
      </c>
      <c r="IU37" s="7"/>
    </row>
    <row r="38" spans="1:255" s="8" customFormat="1" ht="24" x14ac:dyDescent="0.2">
      <c r="A38" s="16">
        <v>281</v>
      </c>
      <c r="B38" s="15">
        <v>26</v>
      </c>
      <c r="C38" s="226">
        <v>282</v>
      </c>
      <c r="D38" s="132" t="s">
        <v>1070</v>
      </c>
      <c r="E38" s="227" t="s">
        <v>50</v>
      </c>
      <c r="F38" s="221">
        <v>1099.6079999999999</v>
      </c>
      <c r="G38" s="221">
        <v>210.58094685576</v>
      </c>
      <c r="H38" s="228">
        <v>0</v>
      </c>
      <c r="I38" s="221">
        <v>6.133911987499987</v>
      </c>
      <c r="J38" s="221">
        <f t="shared" si="3"/>
        <v>216.71485884326</v>
      </c>
      <c r="K38" s="221">
        <f t="shared" si="0"/>
        <v>19.708374151812283</v>
      </c>
      <c r="L38" s="221">
        <v>24.711446129394801</v>
      </c>
      <c r="M38" s="229">
        <v>0</v>
      </c>
      <c r="N38" s="221">
        <v>0</v>
      </c>
      <c r="O38" s="221">
        <f t="shared" si="4"/>
        <v>24.711446129394801</v>
      </c>
      <c r="IU38" s="7"/>
    </row>
    <row r="39" spans="1:255" s="8" customFormat="1" x14ac:dyDescent="0.2">
      <c r="A39" s="16">
        <v>282</v>
      </c>
      <c r="B39" s="15">
        <v>26</v>
      </c>
      <c r="C39" s="226">
        <v>283</v>
      </c>
      <c r="D39" s="132" t="s">
        <v>69</v>
      </c>
      <c r="E39" s="227" t="s">
        <v>49</v>
      </c>
      <c r="F39" s="221">
        <v>456.09370165053741</v>
      </c>
      <c r="G39" s="221">
        <v>56.520507402070088</v>
      </c>
      <c r="H39" s="228">
        <v>174.86732476239999</v>
      </c>
      <c r="I39" s="221">
        <v>0.35572495437950613</v>
      </c>
      <c r="J39" s="221">
        <f t="shared" si="3"/>
        <v>56.876232356449592</v>
      </c>
      <c r="K39" s="221">
        <f t="shared" si="0"/>
        <v>12.47029550081983</v>
      </c>
      <c r="L39" s="221">
        <v>17.339999999999996</v>
      </c>
      <c r="M39" s="229">
        <v>4.0999999999999996</v>
      </c>
      <c r="N39" s="221">
        <v>0.55000000000000004</v>
      </c>
      <c r="O39" s="221">
        <f t="shared" si="4"/>
        <v>17.889999999999997</v>
      </c>
      <c r="IU39" s="7"/>
    </row>
    <row r="40" spans="1:255" s="8" customFormat="1" x14ac:dyDescent="0.2">
      <c r="A40" s="16">
        <v>283</v>
      </c>
      <c r="B40" s="15">
        <v>27</v>
      </c>
      <c r="C40" s="226">
        <v>288</v>
      </c>
      <c r="D40" s="132" t="s">
        <v>70</v>
      </c>
      <c r="E40" s="227" t="s">
        <v>47</v>
      </c>
      <c r="F40" s="221">
        <v>850.36351999999988</v>
      </c>
      <c r="G40" s="221">
        <v>315.02416902081598</v>
      </c>
      <c r="H40" s="228">
        <v>415.10016899319999</v>
      </c>
      <c r="I40" s="221">
        <v>13.182463013859691</v>
      </c>
      <c r="J40" s="221">
        <f t="shared" si="3"/>
        <v>328.20663203467569</v>
      </c>
      <c r="K40" s="221">
        <f t="shared" si="0"/>
        <v>38.596038554743714</v>
      </c>
      <c r="L40" s="221">
        <v>33.377208000970896</v>
      </c>
      <c r="M40" s="229">
        <v>49</v>
      </c>
      <c r="N40" s="221">
        <v>1.36</v>
      </c>
      <c r="O40" s="221">
        <f t="shared" si="4"/>
        <v>34.737208000970895</v>
      </c>
      <c r="IU40" s="7"/>
    </row>
    <row r="41" spans="1:255" s="8" customFormat="1" x14ac:dyDescent="0.2">
      <c r="A41" s="16">
        <v>288</v>
      </c>
      <c r="B41" s="15">
        <v>28</v>
      </c>
      <c r="C41" s="226">
        <v>289</v>
      </c>
      <c r="D41" s="132" t="s">
        <v>71</v>
      </c>
      <c r="E41" s="227" t="s">
        <v>49</v>
      </c>
      <c r="F41" s="221">
        <v>8163.135736944917</v>
      </c>
      <c r="G41" s="221">
        <v>1825.6307500819235</v>
      </c>
      <c r="H41" s="228">
        <v>1855.8997440443998</v>
      </c>
      <c r="I41" s="221">
        <v>0.63389274383683814</v>
      </c>
      <c r="J41" s="221">
        <f t="shared" si="3"/>
        <v>1826.2646428257603</v>
      </c>
      <c r="K41" s="221">
        <f t="shared" si="0"/>
        <v>22.372096969555557</v>
      </c>
      <c r="L41" s="221">
        <v>22.63</v>
      </c>
      <c r="M41" s="229">
        <v>28.23</v>
      </c>
      <c r="N41" s="221">
        <v>0</v>
      </c>
      <c r="O41" s="221">
        <f t="shared" si="4"/>
        <v>22.63</v>
      </c>
      <c r="IU41" s="7"/>
    </row>
    <row r="42" spans="1:255" s="5" customFormat="1" ht="13.5" x14ac:dyDescent="0.2">
      <c r="A42" s="16">
        <v>289</v>
      </c>
      <c r="B42" s="15">
        <v>29</v>
      </c>
      <c r="C42" s="131"/>
      <c r="D42" s="225" t="s">
        <v>29</v>
      </c>
      <c r="E42" s="227"/>
      <c r="F42" s="220">
        <v>45200.744764245996</v>
      </c>
      <c r="G42" s="220">
        <v>24746.210896239478</v>
      </c>
      <c r="H42" s="220">
        <v>2940.6694870779997</v>
      </c>
      <c r="I42" s="220">
        <v>405.34890047533946</v>
      </c>
      <c r="J42" s="220">
        <f>SUM(J43:J51)</f>
        <v>25151.559796714821</v>
      </c>
      <c r="K42" s="220">
        <f t="shared" si="0"/>
        <v>55.644126945027296</v>
      </c>
      <c r="L42" s="220"/>
      <c r="M42" s="221"/>
      <c r="N42" s="220"/>
      <c r="O42" s="221"/>
    </row>
    <row r="43" spans="1:255" s="8" customFormat="1" x14ac:dyDescent="0.2">
      <c r="A43" s="11"/>
      <c r="B43" s="15">
        <v>30</v>
      </c>
      <c r="C43" s="226">
        <v>296</v>
      </c>
      <c r="D43" s="132" t="s">
        <v>72</v>
      </c>
      <c r="E43" s="227" t="s">
        <v>49</v>
      </c>
      <c r="F43" s="221">
        <v>13530.199943199999</v>
      </c>
      <c r="G43" s="221">
        <v>8614.0632364512276</v>
      </c>
      <c r="H43" s="228">
        <v>18.326799999999999</v>
      </c>
      <c r="I43" s="221">
        <v>39.098208258080568</v>
      </c>
      <c r="J43" s="221">
        <f t="shared" ref="J43:J51" si="5">+G43+I43</f>
        <v>8653.1614447093089</v>
      </c>
      <c r="K43" s="221">
        <f t="shared" si="0"/>
        <v>63.954424036861411</v>
      </c>
      <c r="L43" s="221">
        <v>98.899999999999991</v>
      </c>
      <c r="M43" s="229">
        <v>1</v>
      </c>
      <c r="N43" s="221">
        <v>0.11</v>
      </c>
      <c r="O43" s="221">
        <f t="shared" ref="O43:O51" si="6">+L43+N43</f>
        <v>99.009999999999991</v>
      </c>
      <c r="IU43" s="7"/>
    </row>
    <row r="44" spans="1:255" s="8" customFormat="1" ht="25.5" x14ac:dyDescent="0.2">
      <c r="A44" s="16">
        <v>296</v>
      </c>
      <c r="B44" s="15">
        <v>30</v>
      </c>
      <c r="C44" s="226">
        <v>297</v>
      </c>
      <c r="D44" s="132" t="s">
        <v>1071</v>
      </c>
      <c r="E44" s="227" t="s">
        <v>47</v>
      </c>
      <c r="F44" s="221">
        <v>2636.6637956059999</v>
      </c>
      <c r="G44" s="221">
        <v>1562.1409681003493</v>
      </c>
      <c r="H44" s="228">
        <v>0</v>
      </c>
      <c r="I44" s="221">
        <v>25.522388395227971</v>
      </c>
      <c r="J44" s="221">
        <f t="shared" si="5"/>
        <v>1587.6633564955773</v>
      </c>
      <c r="K44" s="221">
        <f t="shared" si="0"/>
        <v>60.214857849583183</v>
      </c>
      <c r="L44" s="221">
        <v>98.33</v>
      </c>
      <c r="M44" s="229">
        <v>0</v>
      </c>
      <c r="N44" s="221">
        <v>0.91</v>
      </c>
      <c r="O44" s="221">
        <f t="shared" si="6"/>
        <v>99.24</v>
      </c>
      <c r="IU44" s="7"/>
    </row>
    <row r="45" spans="1:255" s="8" customFormat="1" x14ac:dyDescent="0.2">
      <c r="A45" s="16">
        <v>297</v>
      </c>
      <c r="B45" s="15">
        <v>31</v>
      </c>
      <c r="C45" s="226">
        <v>298</v>
      </c>
      <c r="D45" s="132" t="s">
        <v>73</v>
      </c>
      <c r="E45" s="227" t="s">
        <v>49</v>
      </c>
      <c r="F45" s="221">
        <v>12805.934153867998</v>
      </c>
      <c r="G45" s="221">
        <v>6433.6737608788753</v>
      </c>
      <c r="H45" s="228">
        <v>1067.8620238111998</v>
      </c>
      <c r="I45" s="221">
        <v>207.84168801471822</v>
      </c>
      <c r="J45" s="221">
        <f t="shared" si="5"/>
        <v>6641.5154488935932</v>
      </c>
      <c r="K45" s="221">
        <f t="shared" si="0"/>
        <v>51.86279555316581</v>
      </c>
      <c r="L45" s="221">
        <v>83.49</v>
      </c>
      <c r="M45" s="229">
        <v>12.3</v>
      </c>
      <c r="N45" s="221">
        <v>1.67</v>
      </c>
      <c r="O45" s="221">
        <f t="shared" si="6"/>
        <v>85.16</v>
      </c>
      <c r="IU45" s="7"/>
    </row>
    <row r="46" spans="1:255" s="8" customFormat="1" ht="24" x14ac:dyDescent="0.2">
      <c r="A46" s="16">
        <v>298</v>
      </c>
      <c r="B46" s="15">
        <v>32</v>
      </c>
      <c r="C46" s="226">
        <v>300</v>
      </c>
      <c r="D46" s="132" t="s">
        <v>74</v>
      </c>
      <c r="E46" s="227" t="s">
        <v>49</v>
      </c>
      <c r="F46" s="221">
        <v>1204.2410159719998</v>
      </c>
      <c r="G46" s="221">
        <v>0</v>
      </c>
      <c r="H46" s="228">
        <v>599.32297694639999</v>
      </c>
      <c r="I46" s="221">
        <v>2.4712585232326525</v>
      </c>
      <c r="J46" s="221">
        <f t="shared" si="5"/>
        <v>2.4712585232326525</v>
      </c>
      <c r="K46" s="221">
        <f t="shared" si="0"/>
        <v>0.20521295076783141</v>
      </c>
      <c r="L46" s="221">
        <v>0</v>
      </c>
      <c r="M46" s="229">
        <v>49.77</v>
      </c>
      <c r="N46" s="221">
        <v>0.54</v>
      </c>
      <c r="O46" s="221">
        <f t="shared" si="6"/>
        <v>0.54</v>
      </c>
      <c r="IU46" s="7"/>
    </row>
    <row r="47" spans="1:255" s="8" customFormat="1" ht="24" x14ac:dyDescent="0.2">
      <c r="A47" s="16">
        <v>300</v>
      </c>
      <c r="B47" s="15">
        <v>33</v>
      </c>
      <c r="C47" s="226">
        <v>304</v>
      </c>
      <c r="D47" s="132" t="s">
        <v>75</v>
      </c>
      <c r="E47" s="227" t="s">
        <v>49</v>
      </c>
      <c r="F47" s="221">
        <v>4612.8555599999991</v>
      </c>
      <c r="G47" s="221">
        <v>1028.437839882283</v>
      </c>
      <c r="H47" s="228">
        <v>103.70595479399999</v>
      </c>
      <c r="I47" s="221">
        <v>0</v>
      </c>
      <c r="J47" s="221">
        <f t="shared" si="5"/>
        <v>1028.437839882283</v>
      </c>
      <c r="K47" s="221">
        <f t="shared" si="0"/>
        <v>22.295036697014705</v>
      </c>
      <c r="L47" s="221">
        <v>43.809999999999995</v>
      </c>
      <c r="M47" s="229">
        <v>36</v>
      </c>
      <c r="N47" s="221">
        <v>0.21</v>
      </c>
      <c r="O47" s="221">
        <f t="shared" si="6"/>
        <v>44.019999999999996</v>
      </c>
      <c r="IU47" s="7"/>
    </row>
    <row r="48" spans="1:255" s="8" customFormat="1" ht="24" x14ac:dyDescent="0.2">
      <c r="A48" s="16">
        <v>304</v>
      </c>
      <c r="B48" s="15">
        <v>34</v>
      </c>
      <c r="C48" s="226">
        <v>309</v>
      </c>
      <c r="D48" s="132" t="s">
        <v>76</v>
      </c>
      <c r="E48" s="227" t="s">
        <v>49</v>
      </c>
      <c r="F48" s="221">
        <v>1759.9226039999999</v>
      </c>
      <c r="G48" s="221">
        <v>692.78648640999984</v>
      </c>
      <c r="H48" s="228">
        <v>882.4949820999999</v>
      </c>
      <c r="I48" s="221">
        <v>58.708995025499917</v>
      </c>
      <c r="J48" s="221">
        <f t="shared" si="5"/>
        <v>751.49548143549976</v>
      </c>
      <c r="K48" s="221">
        <f t="shared" si="0"/>
        <v>42.700484653556948</v>
      </c>
      <c r="L48" s="221">
        <v>39.347734375000002</v>
      </c>
      <c r="M48" s="229">
        <v>50</v>
      </c>
      <c r="N48" s="221">
        <v>6.83</v>
      </c>
      <c r="O48" s="221">
        <f t="shared" si="6"/>
        <v>46.177734375</v>
      </c>
      <c r="IU48" s="7"/>
    </row>
    <row r="49" spans="1:255" s="8" customFormat="1" x14ac:dyDescent="0.2">
      <c r="A49" s="16">
        <v>309</v>
      </c>
      <c r="B49" s="15">
        <v>35</v>
      </c>
      <c r="C49" s="226">
        <v>310</v>
      </c>
      <c r="D49" s="132" t="s">
        <v>77</v>
      </c>
      <c r="E49" s="227" t="s">
        <v>47</v>
      </c>
      <c r="F49" s="221">
        <v>2144.6754431999998</v>
      </c>
      <c r="G49" s="221">
        <v>245.26309691674109</v>
      </c>
      <c r="H49" s="228">
        <v>191.86128990559999</v>
      </c>
      <c r="I49" s="221">
        <v>18.158304858580557</v>
      </c>
      <c r="J49" s="221">
        <f t="shared" si="5"/>
        <v>263.42140177532167</v>
      </c>
      <c r="K49" s="221">
        <f t="shared" si="0"/>
        <v>12.282576490094895</v>
      </c>
      <c r="L49" s="221">
        <v>11.4383802091621</v>
      </c>
      <c r="M49" s="229">
        <v>12</v>
      </c>
      <c r="N49" s="221">
        <v>0.52</v>
      </c>
      <c r="O49" s="221">
        <f t="shared" si="6"/>
        <v>11.958380209162099</v>
      </c>
      <c r="IU49" s="7"/>
    </row>
    <row r="50" spans="1:255" s="8" customFormat="1" x14ac:dyDescent="0.2">
      <c r="A50" s="16">
        <v>310</v>
      </c>
      <c r="B50" s="15">
        <v>36</v>
      </c>
      <c r="C50" s="226">
        <v>311</v>
      </c>
      <c r="D50" s="132" t="s">
        <v>78</v>
      </c>
      <c r="E50" s="227" t="s">
        <v>49</v>
      </c>
      <c r="F50" s="221">
        <v>6020.7203359999994</v>
      </c>
      <c r="G50" s="221">
        <v>5756.1546511999995</v>
      </c>
      <c r="H50" s="228">
        <v>31.186825520799996</v>
      </c>
      <c r="I50" s="221">
        <v>46.728433899999558</v>
      </c>
      <c r="J50" s="221">
        <f t="shared" si="5"/>
        <v>5802.8830850999993</v>
      </c>
      <c r="K50" s="221">
        <f t="shared" si="0"/>
        <v>96.381873949575862</v>
      </c>
      <c r="L50" s="221">
        <v>97.216399999999993</v>
      </c>
      <c r="M50" s="229">
        <v>0.52</v>
      </c>
      <c r="N50" s="221">
        <v>0.77</v>
      </c>
      <c r="O50" s="221">
        <f t="shared" si="6"/>
        <v>97.986399999999989</v>
      </c>
      <c r="IU50" s="7"/>
    </row>
    <row r="51" spans="1:255" s="8" customFormat="1" x14ac:dyDescent="0.2">
      <c r="A51" s="16">
        <v>311</v>
      </c>
      <c r="B51" s="15">
        <v>37</v>
      </c>
      <c r="C51" s="226">
        <v>312</v>
      </c>
      <c r="D51" s="132" t="s">
        <v>79</v>
      </c>
      <c r="E51" s="227" t="s">
        <v>47</v>
      </c>
      <c r="F51" s="221">
        <v>485.53191239999995</v>
      </c>
      <c r="G51" s="221">
        <v>413.69085639999997</v>
      </c>
      <c r="H51" s="228">
        <v>45.908633999999992</v>
      </c>
      <c r="I51" s="221">
        <v>6.8196234999999712</v>
      </c>
      <c r="J51" s="221">
        <f t="shared" si="5"/>
        <v>420.51047989999995</v>
      </c>
      <c r="K51" s="221">
        <f t="shared" si="0"/>
        <v>86.608206208610056</v>
      </c>
      <c r="L51" s="221">
        <v>89.06</v>
      </c>
      <c r="M51" s="229">
        <v>9.4499999999999993</v>
      </c>
      <c r="N51" s="221">
        <v>3.37</v>
      </c>
      <c r="O51" s="221">
        <f t="shared" si="6"/>
        <v>92.43</v>
      </c>
      <c r="IU51" s="7"/>
    </row>
    <row r="52" spans="1:255" s="5" customFormat="1" ht="13.5" x14ac:dyDescent="0.2">
      <c r="A52" s="16">
        <v>312</v>
      </c>
      <c r="B52" s="15">
        <v>38</v>
      </c>
      <c r="C52" s="131"/>
      <c r="D52" s="225" t="s">
        <v>30</v>
      </c>
      <c r="E52" s="227"/>
      <c r="F52" s="220">
        <v>27294.304120448916</v>
      </c>
      <c r="G52" s="220">
        <v>16128.191204801709</v>
      </c>
      <c r="H52" s="220">
        <v>1295.7920872019999</v>
      </c>
      <c r="I52" s="220">
        <v>254.37068854164974</v>
      </c>
      <c r="J52" s="220">
        <f>SUM(J53:J56)</f>
        <v>16382.561893343358</v>
      </c>
      <c r="K52" s="220">
        <f t="shared" si="0"/>
        <v>60.021907212023507</v>
      </c>
      <c r="L52" s="220"/>
      <c r="M52" s="221"/>
      <c r="N52" s="220"/>
      <c r="O52" s="221"/>
    </row>
    <row r="53" spans="1:255" s="8" customFormat="1" x14ac:dyDescent="0.2">
      <c r="A53" s="11"/>
      <c r="B53" s="15">
        <v>39</v>
      </c>
      <c r="C53" s="226">
        <v>313</v>
      </c>
      <c r="D53" s="132" t="s">
        <v>80</v>
      </c>
      <c r="E53" s="227" t="s">
        <v>49</v>
      </c>
      <c r="F53" s="221">
        <v>13291.8415824</v>
      </c>
      <c r="G53" s="221">
        <v>6499.020838396912</v>
      </c>
      <c r="H53" s="228">
        <v>211.44576655559996</v>
      </c>
      <c r="I53" s="221">
        <v>204.42798782761719</v>
      </c>
      <c r="J53" s="221">
        <f>+G53+I53</f>
        <v>6703.4488262245295</v>
      </c>
      <c r="K53" s="221">
        <f t="shared" si="0"/>
        <v>50.432807107035515</v>
      </c>
      <c r="L53" s="221">
        <v>89.6</v>
      </c>
      <c r="M53" s="229">
        <v>9</v>
      </c>
      <c r="N53" s="221">
        <v>2.4900000000000002</v>
      </c>
      <c r="O53" s="221">
        <f>+L53+N53</f>
        <v>92.089999999999989</v>
      </c>
      <c r="IU53" s="7"/>
    </row>
    <row r="54" spans="1:255" s="8" customFormat="1" ht="25.5" x14ac:dyDescent="0.2">
      <c r="A54" s="16">
        <v>313</v>
      </c>
      <c r="B54" s="15">
        <v>39</v>
      </c>
      <c r="C54" s="226">
        <v>314</v>
      </c>
      <c r="D54" s="132" t="s">
        <v>1072</v>
      </c>
      <c r="E54" s="227" t="s">
        <v>47</v>
      </c>
      <c r="F54" s="221">
        <v>2604.9889644489176</v>
      </c>
      <c r="G54" s="221">
        <v>1642.161182648784</v>
      </c>
      <c r="H54" s="228">
        <v>0</v>
      </c>
      <c r="I54" s="221">
        <v>7.0941245519225316</v>
      </c>
      <c r="J54" s="221">
        <f>+G54+I54</f>
        <v>1649.2553072007065</v>
      </c>
      <c r="K54" s="221">
        <f t="shared" si="0"/>
        <v>63.311412436236736</v>
      </c>
      <c r="L54" s="221">
        <v>99.58</v>
      </c>
      <c r="M54" s="229">
        <v>0</v>
      </c>
      <c r="N54" s="221">
        <v>0.3</v>
      </c>
      <c r="O54" s="221">
        <f>+L54+N54</f>
        <v>99.88</v>
      </c>
      <c r="IU54" s="7"/>
    </row>
    <row r="55" spans="1:255" s="5" customFormat="1" ht="24" x14ac:dyDescent="0.2">
      <c r="A55" s="16">
        <v>314</v>
      </c>
      <c r="B55" s="15">
        <v>40</v>
      </c>
      <c r="C55" s="230">
        <v>321</v>
      </c>
      <c r="D55" s="132" t="s">
        <v>81</v>
      </c>
      <c r="E55" s="227" t="s">
        <v>47</v>
      </c>
      <c r="F55" s="221">
        <v>1076.4062712</v>
      </c>
      <c r="G55" s="221">
        <v>356.36828311293993</v>
      </c>
      <c r="H55" s="228">
        <v>353.52301900639998</v>
      </c>
      <c r="I55" s="221">
        <v>42.848576162110021</v>
      </c>
      <c r="J55" s="221">
        <f>+G55+I55</f>
        <v>399.21685927504996</v>
      </c>
      <c r="K55" s="221">
        <f t="shared" si="0"/>
        <v>37.087935100005943</v>
      </c>
      <c r="L55" s="221">
        <v>33.204547817546796</v>
      </c>
      <c r="M55" s="229">
        <v>33</v>
      </c>
      <c r="N55" s="221">
        <v>3.8</v>
      </c>
      <c r="O55" s="221">
        <f>+L55+N55</f>
        <v>37.004547817546793</v>
      </c>
      <c r="P55" s="8"/>
      <c r="IU55" s="7"/>
    </row>
    <row r="56" spans="1:255" s="8" customFormat="1" ht="24" x14ac:dyDescent="0.2">
      <c r="A56" s="16">
        <v>321</v>
      </c>
      <c r="B56" s="15">
        <v>41</v>
      </c>
      <c r="C56" s="226">
        <v>322</v>
      </c>
      <c r="D56" s="132" t="s">
        <v>82</v>
      </c>
      <c r="E56" s="227" t="s">
        <v>47</v>
      </c>
      <c r="F56" s="221">
        <v>10321.067302399999</v>
      </c>
      <c r="G56" s="221">
        <v>7630.6409006430731</v>
      </c>
      <c r="H56" s="228">
        <v>730.82330163999995</v>
      </c>
      <c r="I56" s="221">
        <v>0</v>
      </c>
      <c r="J56" s="221">
        <f>+G56+I56</f>
        <v>7630.6409006430731</v>
      </c>
      <c r="K56" s="221">
        <f t="shared" si="0"/>
        <v>73.932672630365374</v>
      </c>
      <c r="L56" s="221">
        <v>91.72872209985141</v>
      </c>
      <c r="M56" s="229">
        <v>25</v>
      </c>
      <c r="N56" s="221">
        <v>0.65</v>
      </c>
      <c r="O56" s="221">
        <f>+L56+N56</f>
        <v>92.378722099851416</v>
      </c>
      <c r="IU56" s="7"/>
    </row>
    <row r="57" spans="1:255" s="5" customFormat="1" ht="13.5" x14ac:dyDescent="0.2">
      <c r="A57" s="16">
        <v>322</v>
      </c>
      <c r="B57" s="15">
        <v>42</v>
      </c>
      <c r="C57" s="131"/>
      <c r="D57" s="225" t="s">
        <v>31</v>
      </c>
      <c r="E57" s="227"/>
      <c r="F57" s="220">
        <v>78030.993581432514</v>
      </c>
      <c r="G57" s="220">
        <v>9352.9192030779668</v>
      </c>
      <c r="H57" s="220">
        <v>13345.642103015998</v>
      </c>
      <c r="I57" s="220">
        <v>865.6048310517258</v>
      </c>
      <c r="J57" s="220">
        <f>SUM(J58:J69)</f>
        <v>10218.524034129692</v>
      </c>
      <c r="K57" s="220">
        <f t="shared" si="0"/>
        <v>13.095468307046126</v>
      </c>
      <c r="L57" s="220"/>
      <c r="M57" s="221"/>
      <c r="N57" s="220"/>
      <c r="O57" s="221"/>
    </row>
    <row r="58" spans="1:255" s="8" customFormat="1" ht="24" x14ac:dyDescent="0.2">
      <c r="A58" s="11"/>
      <c r="B58" s="15">
        <v>43</v>
      </c>
      <c r="C58" s="226">
        <v>325</v>
      </c>
      <c r="D58" s="132" t="s">
        <v>83</v>
      </c>
      <c r="E58" s="227" t="s">
        <v>48</v>
      </c>
      <c r="F58" s="221">
        <v>18437.347257599999</v>
      </c>
      <c r="G58" s="221">
        <v>0</v>
      </c>
      <c r="H58" s="228">
        <v>1829.8661947619999</v>
      </c>
      <c r="I58" s="221">
        <v>0</v>
      </c>
      <c r="J58" s="221">
        <f t="shared" ref="J58:J69" si="7">+G58+I58</f>
        <v>0</v>
      </c>
      <c r="K58" s="221">
        <f t="shared" si="0"/>
        <v>0</v>
      </c>
      <c r="L58" s="221">
        <v>0</v>
      </c>
      <c r="M58" s="229">
        <v>9.9</v>
      </c>
      <c r="N58" s="221">
        <v>0</v>
      </c>
      <c r="O58" s="221">
        <f t="shared" ref="O58:O69" si="8">+L58+N58</f>
        <v>0</v>
      </c>
      <c r="IU58" s="7"/>
    </row>
    <row r="59" spans="1:255" s="8" customFormat="1" ht="24" x14ac:dyDescent="0.2">
      <c r="A59" s="16">
        <v>325</v>
      </c>
      <c r="B59" s="15">
        <v>44</v>
      </c>
      <c r="C59" s="226">
        <v>326</v>
      </c>
      <c r="D59" s="132" t="s">
        <v>84</v>
      </c>
      <c r="E59" s="227" t="s">
        <v>48</v>
      </c>
      <c r="F59" s="221">
        <v>2924.7740119999999</v>
      </c>
      <c r="G59" s="221">
        <v>0</v>
      </c>
      <c r="H59" s="228">
        <v>775.6451014196</v>
      </c>
      <c r="I59" s="221">
        <v>0</v>
      </c>
      <c r="J59" s="221">
        <f t="shared" si="7"/>
        <v>0</v>
      </c>
      <c r="K59" s="221">
        <f t="shared" si="0"/>
        <v>0</v>
      </c>
      <c r="L59" s="221">
        <v>0</v>
      </c>
      <c r="M59" s="229">
        <v>26.52</v>
      </c>
      <c r="N59" s="221">
        <v>0</v>
      </c>
      <c r="O59" s="221">
        <f t="shared" si="8"/>
        <v>0</v>
      </c>
      <c r="IU59" s="7"/>
    </row>
    <row r="60" spans="1:255" s="8" customFormat="1" x14ac:dyDescent="0.2">
      <c r="A60" s="16">
        <v>326</v>
      </c>
      <c r="B60" s="15">
        <v>45</v>
      </c>
      <c r="C60" s="226">
        <v>327</v>
      </c>
      <c r="D60" s="132" t="s">
        <v>85</v>
      </c>
      <c r="E60" s="227" t="s">
        <v>49</v>
      </c>
      <c r="F60" s="221">
        <v>1155.6513543999999</v>
      </c>
      <c r="G60" s="221">
        <v>601.61058530201603</v>
      </c>
      <c r="H60" s="228">
        <v>56.305720868799995</v>
      </c>
      <c r="I60" s="221">
        <v>53.125916242890113</v>
      </c>
      <c r="J60" s="221">
        <f t="shared" si="7"/>
        <v>654.7365015449061</v>
      </c>
      <c r="K60" s="221">
        <f t="shared" si="0"/>
        <v>56.655192680048152</v>
      </c>
      <c r="L60" s="221">
        <v>74.599999999999994</v>
      </c>
      <c r="M60" s="229">
        <v>17.600000000000001</v>
      </c>
      <c r="N60" s="221">
        <v>6.09</v>
      </c>
      <c r="O60" s="221">
        <f t="shared" si="8"/>
        <v>80.69</v>
      </c>
      <c r="IU60" s="7"/>
    </row>
    <row r="61" spans="1:255" s="8" customFormat="1" ht="24" x14ac:dyDescent="0.2">
      <c r="A61" s="16">
        <v>327</v>
      </c>
      <c r="B61" s="15">
        <v>46</v>
      </c>
      <c r="C61" s="226">
        <v>328</v>
      </c>
      <c r="D61" s="132" t="s">
        <v>86</v>
      </c>
      <c r="E61" s="227" t="s">
        <v>49</v>
      </c>
      <c r="F61" s="221">
        <v>94.163098399999996</v>
      </c>
      <c r="G61" s="221">
        <v>59.41334777878</v>
      </c>
      <c r="H61" s="228">
        <v>43.857791772799992</v>
      </c>
      <c r="I61" s="221">
        <v>22.614789413880018</v>
      </c>
      <c r="J61" s="221">
        <f t="shared" si="7"/>
        <v>82.028137192660012</v>
      </c>
      <c r="K61" s="221">
        <f t="shared" si="0"/>
        <v>87.112827197134806</v>
      </c>
      <c r="L61" s="221">
        <v>72.339999999999989</v>
      </c>
      <c r="M61" s="229">
        <v>53.4</v>
      </c>
      <c r="N61" s="221">
        <v>27.05</v>
      </c>
      <c r="O61" s="221">
        <f t="shared" si="8"/>
        <v>99.389999999999986</v>
      </c>
      <c r="IU61" s="7"/>
    </row>
    <row r="62" spans="1:255" s="8" customFormat="1" ht="24" x14ac:dyDescent="0.2">
      <c r="A62" s="16">
        <v>328</v>
      </c>
      <c r="B62" s="15">
        <v>47</v>
      </c>
      <c r="C62" s="226">
        <v>329</v>
      </c>
      <c r="D62" s="132" t="s">
        <v>87</v>
      </c>
      <c r="E62" s="227" t="s">
        <v>48</v>
      </c>
      <c r="F62" s="221">
        <v>1193.3248043634605</v>
      </c>
      <c r="G62" s="221">
        <v>0</v>
      </c>
      <c r="H62" s="228">
        <v>800.51189330679995</v>
      </c>
      <c r="I62" s="221">
        <v>0</v>
      </c>
      <c r="J62" s="221">
        <f t="shared" si="7"/>
        <v>0</v>
      </c>
      <c r="K62" s="221">
        <f t="shared" si="0"/>
        <v>0</v>
      </c>
      <c r="L62" s="221">
        <v>0</v>
      </c>
      <c r="M62" s="229">
        <v>67.08</v>
      </c>
      <c r="N62" s="221">
        <v>0</v>
      </c>
      <c r="O62" s="221">
        <f t="shared" si="8"/>
        <v>0</v>
      </c>
      <c r="IU62" s="7"/>
    </row>
    <row r="63" spans="1:255" s="8" customFormat="1" ht="24" x14ac:dyDescent="0.2">
      <c r="A63" s="16">
        <v>329</v>
      </c>
      <c r="B63" s="15">
        <v>48</v>
      </c>
      <c r="C63" s="226">
        <v>330</v>
      </c>
      <c r="D63" s="132" t="s">
        <v>88</v>
      </c>
      <c r="E63" s="227" t="s">
        <v>48</v>
      </c>
      <c r="F63" s="221">
        <v>10743.970564269064</v>
      </c>
      <c r="G63" s="221">
        <v>0</v>
      </c>
      <c r="H63" s="228">
        <v>946.56074658559987</v>
      </c>
      <c r="I63" s="221">
        <v>0</v>
      </c>
      <c r="J63" s="221">
        <f t="shared" si="7"/>
        <v>0</v>
      </c>
      <c r="K63" s="221">
        <f t="shared" si="0"/>
        <v>0</v>
      </c>
      <c r="L63" s="221">
        <v>0</v>
      </c>
      <c r="M63" s="229">
        <v>25.87</v>
      </c>
      <c r="N63" s="221">
        <v>0</v>
      </c>
      <c r="O63" s="221">
        <f t="shared" si="8"/>
        <v>0</v>
      </c>
      <c r="IU63" s="7"/>
    </row>
    <row r="64" spans="1:255" s="8" customFormat="1" ht="24" x14ac:dyDescent="0.2">
      <c r="A64" s="16">
        <v>330</v>
      </c>
      <c r="B64" s="15">
        <v>49</v>
      </c>
      <c r="C64" s="226">
        <v>332</v>
      </c>
      <c r="D64" s="132" t="s">
        <v>89</v>
      </c>
      <c r="E64" s="227" t="s">
        <v>48</v>
      </c>
      <c r="F64" s="221">
        <v>19766.736675999997</v>
      </c>
      <c r="G64" s="221">
        <v>0</v>
      </c>
      <c r="H64" s="228">
        <v>1255.6743737927998</v>
      </c>
      <c r="I64" s="221">
        <v>0</v>
      </c>
      <c r="J64" s="221">
        <f t="shared" si="7"/>
        <v>0</v>
      </c>
      <c r="K64" s="221">
        <f t="shared" si="0"/>
        <v>0</v>
      </c>
      <c r="L64" s="221">
        <v>0</v>
      </c>
      <c r="M64" s="229">
        <v>6.35</v>
      </c>
      <c r="N64" s="221">
        <v>0</v>
      </c>
      <c r="O64" s="221">
        <f t="shared" si="8"/>
        <v>0</v>
      </c>
      <c r="IU64" s="7"/>
    </row>
    <row r="65" spans="1:255" s="8" customFormat="1" ht="24" x14ac:dyDescent="0.2">
      <c r="A65" s="16">
        <v>332</v>
      </c>
      <c r="B65" s="15">
        <v>50</v>
      </c>
      <c r="C65" s="226">
        <v>334</v>
      </c>
      <c r="D65" s="132" t="s">
        <v>90</v>
      </c>
      <c r="E65" s="227" t="s">
        <v>48</v>
      </c>
      <c r="F65" s="221">
        <v>93.723255199999997</v>
      </c>
      <c r="G65" s="221">
        <v>0</v>
      </c>
      <c r="H65" s="228">
        <v>80.834273335199981</v>
      </c>
      <c r="I65" s="221">
        <v>0</v>
      </c>
      <c r="J65" s="221">
        <f t="shared" si="7"/>
        <v>0</v>
      </c>
      <c r="K65" s="221">
        <f t="shared" si="0"/>
        <v>0</v>
      </c>
      <c r="L65" s="221">
        <v>0</v>
      </c>
      <c r="M65" s="229">
        <v>86.25</v>
      </c>
      <c r="N65" s="221">
        <v>0</v>
      </c>
      <c r="O65" s="221">
        <f t="shared" si="8"/>
        <v>0</v>
      </c>
      <c r="IU65" s="7"/>
    </row>
    <row r="66" spans="1:255" s="8" customFormat="1" ht="24" x14ac:dyDescent="0.2">
      <c r="A66" s="16">
        <v>334</v>
      </c>
      <c r="B66" s="15">
        <v>51</v>
      </c>
      <c r="C66" s="226">
        <v>336</v>
      </c>
      <c r="D66" s="132" t="s">
        <v>91</v>
      </c>
      <c r="E66" s="227" t="s">
        <v>47</v>
      </c>
      <c r="F66" s="221">
        <v>2389.6681055999998</v>
      </c>
      <c r="G66" s="221">
        <v>663.02773939252802</v>
      </c>
      <c r="H66" s="228">
        <v>497.56576577679999</v>
      </c>
      <c r="I66" s="221">
        <v>114.44815043850272</v>
      </c>
      <c r="J66" s="221">
        <f t="shared" si="7"/>
        <v>777.47588983103071</v>
      </c>
      <c r="K66" s="221">
        <f t="shared" si="0"/>
        <v>32.53489001293012</v>
      </c>
      <c r="L66" s="221">
        <v>29</v>
      </c>
      <c r="M66" s="229">
        <v>28</v>
      </c>
      <c r="N66" s="221">
        <v>41.08</v>
      </c>
      <c r="O66" s="221">
        <f t="shared" si="8"/>
        <v>70.08</v>
      </c>
      <c r="IU66" s="7"/>
    </row>
    <row r="67" spans="1:255" s="8" customFormat="1" ht="24" x14ac:dyDescent="0.2">
      <c r="A67" s="16">
        <v>336</v>
      </c>
      <c r="B67" s="15">
        <v>52</v>
      </c>
      <c r="C67" s="226">
        <v>337</v>
      </c>
      <c r="D67" s="132" t="s">
        <v>92</v>
      </c>
      <c r="E67" s="227" t="s">
        <v>49</v>
      </c>
      <c r="F67" s="221">
        <v>2694.9192863999997</v>
      </c>
      <c r="G67" s="221">
        <v>239.19841531173199</v>
      </c>
      <c r="H67" s="228">
        <v>1990.9502447999998</v>
      </c>
      <c r="I67" s="221">
        <v>148.13586287514093</v>
      </c>
      <c r="J67" s="221">
        <f t="shared" si="7"/>
        <v>387.33427818687289</v>
      </c>
      <c r="K67" s="221">
        <f t="shared" si="0"/>
        <v>14.372759887153885</v>
      </c>
      <c r="L67" s="221">
        <v>19.399999999999999</v>
      </c>
      <c r="M67" s="229">
        <v>73.88</v>
      </c>
      <c r="N67" s="221">
        <v>11.94</v>
      </c>
      <c r="O67" s="221">
        <f t="shared" si="8"/>
        <v>31.339999999999996</v>
      </c>
      <c r="IU67" s="7"/>
    </row>
    <row r="68" spans="1:255" s="5" customFormat="1" ht="24" x14ac:dyDescent="0.2">
      <c r="A68" s="16">
        <v>337</v>
      </c>
      <c r="B68" s="15">
        <v>53</v>
      </c>
      <c r="C68" s="230">
        <v>338</v>
      </c>
      <c r="D68" s="132" t="s">
        <v>93</v>
      </c>
      <c r="E68" s="227" t="s">
        <v>50</v>
      </c>
      <c r="F68" s="221">
        <v>3053.061612</v>
      </c>
      <c r="G68" s="221">
        <v>109.13655591068313</v>
      </c>
      <c r="H68" s="228">
        <v>1954.2966447999997</v>
      </c>
      <c r="I68" s="221">
        <v>74.204766378600254</v>
      </c>
      <c r="J68" s="221">
        <f t="shared" si="7"/>
        <v>183.34132228928337</v>
      </c>
      <c r="K68" s="221">
        <f t="shared" si="0"/>
        <v>6.0051628689268446</v>
      </c>
      <c r="L68" s="221">
        <v>3.5746514291503404</v>
      </c>
      <c r="M68" s="229">
        <v>60</v>
      </c>
      <c r="N68" s="221">
        <v>1.63</v>
      </c>
      <c r="O68" s="221">
        <f t="shared" si="8"/>
        <v>5.2046514291503403</v>
      </c>
      <c r="P68" s="8"/>
      <c r="IU68" s="7"/>
    </row>
    <row r="69" spans="1:255" s="8" customFormat="1" ht="24" x14ac:dyDescent="0.2">
      <c r="A69" s="16">
        <v>338</v>
      </c>
      <c r="B69" s="15">
        <v>54</v>
      </c>
      <c r="C69" s="226">
        <v>339</v>
      </c>
      <c r="D69" s="132" t="s">
        <v>94</v>
      </c>
      <c r="E69" s="227" t="s">
        <v>47</v>
      </c>
      <c r="F69" s="221">
        <v>15483.653555199999</v>
      </c>
      <c r="G69" s="221">
        <v>7680.5325593822281</v>
      </c>
      <c r="H69" s="228">
        <v>3113.5733517956</v>
      </c>
      <c r="I69" s="221">
        <v>453.07534570271173</v>
      </c>
      <c r="J69" s="221">
        <f t="shared" si="7"/>
        <v>8133.6079050849403</v>
      </c>
      <c r="K69" s="221">
        <f t="shared" si="0"/>
        <v>52.530288643363285</v>
      </c>
      <c r="L69" s="221">
        <v>70.088944888475595</v>
      </c>
      <c r="M69" s="229">
        <v>20</v>
      </c>
      <c r="N69" s="221">
        <v>4.4400000000000004</v>
      </c>
      <c r="O69" s="221">
        <f t="shared" si="8"/>
        <v>74.528944888475593</v>
      </c>
      <c r="IU69" s="7"/>
    </row>
    <row r="70" spans="1:255" s="5" customFormat="1" ht="13.5" x14ac:dyDescent="0.2">
      <c r="A70" s="16">
        <v>339</v>
      </c>
      <c r="B70" s="15">
        <v>55</v>
      </c>
      <c r="C70" s="131"/>
      <c r="D70" s="225" t="s">
        <v>32</v>
      </c>
      <c r="E70" s="227"/>
      <c r="F70" s="220">
        <v>65499.360088799993</v>
      </c>
      <c r="G70" s="220">
        <v>940.38727859010328</v>
      </c>
      <c r="H70" s="220">
        <v>11206.348581211199</v>
      </c>
      <c r="I70" s="220">
        <v>83.838231123675328</v>
      </c>
      <c r="J70" s="220">
        <f t="shared" ref="J70" si="9">SUM(J71:J81)</f>
        <v>1024.2255097137786</v>
      </c>
      <c r="K70" s="220">
        <f t="shared" si="0"/>
        <v>1.5637183452253531</v>
      </c>
      <c r="L70" s="220"/>
      <c r="M70" s="221"/>
      <c r="N70" s="220"/>
      <c r="O70" s="221"/>
    </row>
    <row r="71" spans="1:255" s="8" customFormat="1" ht="24" x14ac:dyDescent="0.2">
      <c r="A71" s="11"/>
      <c r="B71" s="15">
        <v>56</v>
      </c>
      <c r="C71" s="226">
        <v>340</v>
      </c>
      <c r="D71" s="132" t="s">
        <v>95</v>
      </c>
      <c r="E71" s="227" t="s">
        <v>48</v>
      </c>
      <c r="F71" s="221">
        <v>4522.6143967999997</v>
      </c>
      <c r="G71" s="221">
        <v>0</v>
      </c>
      <c r="H71" s="228">
        <v>743.88120162040002</v>
      </c>
      <c r="I71" s="221">
        <v>0</v>
      </c>
      <c r="J71" s="221">
        <f t="shared" ref="J71:J81" si="10">+G71+I71</f>
        <v>0</v>
      </c>
      <c r="K71" s="221">
        <f t="shared" si="0"/>
        <v>0</v>
      </c>
      <c r="L71" s="221">
        <v>0</v>
      </c>
      <c r="M71" s="229">
        <v>65.36</v>
      </c>
      <c r="N71" s="221">
        <v>0</v>
      </c>
      <c r="O71" s="221">
        <f t="shared" ref="O71:O81" si="11">+L71+N71</f>
        <v>0</v>
      </c>
      <c r="IU71" s="7"/>
    </row>
    <row r="72" spans="1:255" s="8" customFormat="1" ht="24" x14ac:dyDescent="0.2">
      <c r="A72" s="16">
        <v>340</v>
      </c>
      <c r="B72" s="15">
        <v>57</v>
      </c>
      <c r="C72" s="226">
        <v>341</v>
      </c>
      <c r="D72" s="132" t="s">
        <v>96</v>
      </c>
      <c r="E72" s="227" t="s">
        <v>48</v>
      </c>
      <c r="F72" s="221">
        <v>235.05953679999999</v>
      </c>
      <c r="G72" s="221">
        <v>0</v>
      </c>
      <c r="H72" s="228">
        <v>119.1348112172</v>
      </c>
      <c r="I72" s="221">
        <v>0</v>
      </c>
      <c r="J72" s="221">
        <f t="shared" si="10"/>
        <v>0</v>
      </c>
      <c r="K72" s="221">
        <f t="shared" si="0"/>
        <v>0</v>
      </c>
      <c r="L72" s="221">
        <v>0</v>
      </c>
      <c r="M72" s="229">
        <v>50.99</v>
      </c>
      <c r="N72" s="221">
        <v>0</v>
      </c>
      <c r="O72" s="221">
        <f t="shared" si="11"/>
        <v>0</v>
      </c>
      <c r="IU72" s="7"/>
    </row>
    <row r="73" spans="1:255" s="8" customFormat="1" ht="24" x14ac:dyDescent="0.2">
      <c r="A73" s="16">
        <v>341</v>
      </c>
      <c r="B73" s="15">
        <v>58</v>
      </c>
      <c r="C73" s="226">
        <v>342</v>
      </c>
      <c r="D73" s="132" t="s">
        <v>97</v>
      </c>
      <c r="E73" s="227" t="s">
        <v>48</v>
      </c>
      <c r="F73" s="221">
        <v>16418.650237599999</v>
      </c>
      <c r="G73" s="221">
        <v>0</v>
      </c>
      <c r="H73" s="228">
        <v>1973.0083075999999</v>
      </c>
      <c r="I73" s="221">
        <v>0</v>
      </c>
      <c r="J73" s="221">
        <f t="shared" si="10"/>
        <v>0</v>
      </c>
      <c r="K73" s="221">
        <f t="shared" si="0"/>
        <v>0</v>
      </c>
      <c r="L73" s="221">
        <v>0</v>
      </c>
      <c r="M73" s="229">
        <v>24</v>
      </c>
      <c r="N73" s="221">
        <v>0</v>
      </c>
      <c r="O73" s="221">
        <f t="shared" si="11"/>
        <v>0</v>
      </c>
      <c r="IU73" s="7"/>
    </row>
    <row r="74" spans="1:255" s="8" customFormat="1" ht="24" x14ac:dyDescent="0.2">
      <c r="A74" s="16">
        <v>342</v>
      </c>
      <c r="B74" s="15">
        <v>59</v>
      </c>
      <c r="C74" s="226">
        <v>343</v>
      </c>
      <c r="D74" s="132" t="s">
        <v>98</v>
      </c>
      <c r="E74" s="227" t="s">
        <v>48</v>
      </c>
      <c r="F74" s="221">
        <v>894.45780079999986</v>
      </c>
      <c r="G74" s="221">
        <v>0</v>
      </c>
      <c r="H74" s="228">
        <v>102.93564273639998</v>
      </c>
      <c r="I74" s="221">
        <v>0</v>
      </c>
      <c r="J74" s="221">
        <f t="shared" si="10"/>
        <v>0</v>
      </c>
      <c r="K74" s="221">
        <f t="shared" si="0"/>
        <v>0</v>
      </c>
      <c r="L74" s="221">
        <v>0</v>
      </c>
      <c r="M74" s="229">
        <v>11.51</v>
      </c>
      <c r="N74" s="221">
        <v>0</v>
      </c>
      <c r="O74" s="221">
        <f t="shared" si="11"/>
        <v>0</v>
      </c>
      <c r="IU74" s="7"/>
    </row>
    <row r="75" spans="1:255" s="8" customFormat="1" ht="24" x14ac:dyDescent="0.2">
      <c r="A75" s="16">
        <v>343</v>
      </c>
      <c r="B75" s="15">
        <v>60</v>
      </c>
      <c r="C75" s="226">
        <v>344</v>
      </c>
      <c r="D75" s="132" t="s">
        <v>99</v>
      </c>
      <c r="E75" s="227" t="s">
        <v>48</v>
      </c>
      <c r="F75" s="221">
        <v>12418.239679999999</v>
      </c>
      <c r="G75" s="221">
        <v>0</v>
      </c>
      <c r="H75" s="228">
        <v>1148.9143494128</v>
      </c>
      <c r="I75" s="221">
        <v>0</v>
      </c>
      <c r="J75" s="221">
        <f t="shared" si="10"/>
        <v>0</v>
      </c>
      <c r="K75" s="221">
        <f t="shared" si="0"/>
        <v>0</v>
      </c>
      <c r="L75" s="221">
        <v>0</v>
      </c>
      <c r="M75" s="229">
        <v>10</v>
      </c>
      <c r="N75" s="221">
        <v>0</v>
      </c>
      <c r="O75" s="221">
        <f t="shared" si="11"/>
        <v>0</v>
      </c>
      <c r="IU75" s="7"/>
    </row>
    <row r="76" spans="1:255" s="5" customFormat="1" ht="24" x14ac:dyDescent="0.2">
      <c r="A76" s="16">
        <v>344</v>
      </c>
      <c r="B76" s="15">
        <v>61</v>
      </c>
      <c r="C76" s="230">
        <v>345</v>
      </c>
      <c r="D76" s="132" t="s">
        <v>100</v>
      </c>
      <c r="E76" s="227" t="s">
        <v>48</v>
      </c>
      <c r="F76" s="221">
        <v>2445.0883487999999</v>
      </c>
      <c r="G76" s="221">
        <v>0</v>
      </c>
      <c r="H76" s="228">
        <v>1369.3044007475999</v>
      </c>
      <c r="I76" s="221">
        <v>0</v>
      </c>
      <c r="J76" s="221">
        <f t="shared" si="10"/>
        <v>0</v>
      </c>
      <c r="K76" s="221">
        <f t="shared" si="0"/>
        <v>0</v>
      </c>
      <c r="L76" s="221">
        <v>0</v>
      </c>
      <c r="M76" s="229">
        <v>56</v>
      </c>
      <c r="N76" s="221">
        <v>0</v>
      </c>
      <c r="O76" s="221">
        <f t="shared" si="11"/>
        <v>0</v>
      </c>
      <c r="P76" s="8"/>
      <c r="IU76" s="7"/>
    </row>
    <row r="77" spans="1:255" s="8" customFormat="1" ht="24" x14ac:dyDescent="0.2">
      <c r="A77" s="16">
        <v>345</v>
      </c>
      <c r="B77" s="15">
        <v>62</v>
      </c>
      <c r="C77" s="226">
        <v>346</v>
      </c>
      <c r="D77" s="132" t="s">
        <v>101</v>
      </c>
      <c r="E77" s="227" t="s">
        <v>48</v>
      </c>
      <c r="F77" s="221">
        <v>12318.945077599999</v>
      </c>
      <c r="G77" s="221">
        <v>0</v>
      </c>
      <c r="H77" s="228">
        <v>1592.1885279675998</v>
      </c>
      <c r="I77" s="221">
        <v>0</v>
      </c>
      <c r="J77" s="221">
        <f t="shared" si="10"/>
        <v>0</v>
      </c>
      <c r="K77" s="221">
        <f t="shared" si="0"/>
        <v>0</v>
      </c>
      <c r="L77" s="221">
        <v>0</v>
      </c>
      <c r="M77" s="229">
        <v>8.15</v>
      </c>
      <c r="N77" s="221">
        <v>0</v>
      </c>
      <c r="O77" s="221">
        <f t="shared" si="11"/>
        <v>0</v>
      </c>
      <c r="IU77" s="7"/>
    </row>
    <row r="78" spans="1:255" s="8" customFormat="1" ht="24" x14ac:dyDescent="0.2">
      <c r="A78" s="16">
        <v>346</v>
      </c>
      <c r="B78" s="15">
        <v>63</v>
      </c>
      <c r="C78" s="226">
        <v>347</v>
      </c>
      <c r="D78" s="132" t="s">
        <v>102</v>
      </c>
      <c r="E78" s="227" t="s">
        <v>48</v>
      </c>
      <c r="F78" s="221">
        <v>12117.643506399998</v>
      </c>
      <c r="G78" s="221">
        <v>0</v>
      </c>
      <c r="H78" s="228">
        <v>3106.2435114819996</v>
      </c>
      <c r="I78" s="221">
        <v>0</v>
      </c>
      <c r="J78" s="221">
        <f t="shared" si="10"/>
        <v>0</v>
      </c>
      <c r="K78" s="221">
        <f t="shared" si="0"/>
        <v>0</v>
      </c>
      <c r="L78" s="221">
        <v>0</v>
      </c>
      <c r="M78" s="229">
        <v>56.78</v>
      </c>
      <c r="N78" s="221">
        <v>0</v>
      </c>
      <c r="O78" s="221">
        <f t="shared" si="11"/>
        <v>0</v>
      </c>
      <c r="IU78" s="7"/>
    </row>
    <row r="79" spans="1:255" s="8" customFormat="1" ht="24" x14ac:dyDescent="0.2">
      <c r="A79" s="16">
        <v>347</v>
      </c>
      <c r="B79" s="15">
        <v>64</v>
      </c>
      <c r="C79" s="226">
        <v>348</v>
      </c>
      <c r="D79" s="132" t="s">
        <v>103</v>
      </c>
      <c r="E79" s="227" t="s">
        <v>48</v>
      </c>
      <c r="F79" s="221">
        <v>202.62110079999997</v>
      </c>
      <c r="G79" s="221">
        <v>0</v>
      </c>
      <c r="H79" s="228">
        <v>138.04119626719998</v>
      </c>
      <c r="I79" s="221">
        <v>0</v>
      </c>
      <c r="J79" s="221">
        <f t="shared" si="10"/>
        <v>0</v>
      </c>
      <c r="K79" s="221">
        <f t="shared" ref="K79:K81" si="12">IF(J79&lt;&gt;0,(J79/F79))*100</f>
        <v>0</v>
      </c>
      <c r="L79" s="221">
        <v>0</v>
      </c>
      <c r="M79" s="229">
        <v>80</v>
      </c>
      <c r="N79" s="221">
        <v>0</v>
      </c>
      <c r="O79" s="221">
        <f t="shared" si="11"/>
        <v>0</v>
      </c>
      <c r="IU79" s="7"/>
    </row>
    <row r="80" spans="1:255" s="8" customFormat="1" ht="24" x14ac:dyDescent="0.2">
      <c r="A80" s="16">
        <v>348</v>
      </c>
      <c r="B80" s="15">
        <v>65</v>
      </c>
      <c r="C80" s="226">
        <v>349</v>
      </c>
      <c r="D80" s="132" t="s">
        <v>104</v>
      </c>
      <c r="E80" s="227" t="s">
        <v>50</v>
      </c>
      <c r="F80" s="221">
        <v>1521.1610535999998</v>
      </c>
      <c r="G80" s="221">
        <v>0</v>
      </c>
      <c r="H80" s="228">
        <v>912.69663215999992</v>
      </c>
      <c r="I80" s="221">
        <v>27.438232388932224</v>
      </c>
      <c r="J80" s="221">
        <f t="shared" si="10"/>
        <v>27.438232388932224</v>
      </c>
      <c r="K80" s="221">
        <f t="shared" si="12"/>
        <v>1.8037690568001685</v>
      </c>
      <c r="L80" s="221">
        <v>0</v>
      </c>
      <c r="M80" s="229">
        <v>60</v>
      </c>
      <c r="N80" s="221">
        <v>1.77</v>
      </c>
      <c r="O80" s="221">
        <f t="shared" si="11"/>
        <v>1.77</v>
      </c>
      <c r="IU80" s="7"/>
    </row>
    <row r="81" spans="1:255" s="8" customFormat="1" ht="25.5" x14ac:dyDescent="0.2">
      <c r="A81" s="16">
        <v>349</v>
      </c>
      <c r="B81" s="15">
        <v>65</v>
      </c>
      <c r="C81" s="226">
        <v>350</v>
      </c>
      <c r="D81" s="132" t="s">
        <v>1073</v>
      </c>
      <c r="E81" s="227" t="s">
        <v>49</v>
      </c>
      <c r="F81" s="221">
        <v>2404.8793495999998</v>
      </c>
      <c r="G81" s="221">
        <v>940.38727859010328</v>
      </c>
      <c r="H81" s="228">
        <v>0</v>
      </c>
      <c r="I81" s="221">
        <v>56.399998734743107</v>
      </c>
      <c r="J81" s="221">
        <f t="shared" si="10"/>
        <v>996.7872773248464</v>
      </c>
      <c r="K81" s="221">
        <f t="shared" si="12"/>
        <v>41.448535765032894</v>
      </c>
      <c r="L81" s="221">
        <v>67.117823584811603</v>
      </c>
      <c r="M81" s="229">
        <v>0</v>
      </c>
      <c r="N81" s="221">
        <v>3.08</v>
      </c>
      <c r="O81" s="221">
        <f t="shared" si="11"/>
        <v>70.197823584811601</v>
      </c>
      <c r="IU81" s="7"/>
    </row>
    <row r="82" spans="1:255" s="11" customFormat="1" ht="13.5" x14ac:dyDescent="0.2">
      <c r="A82" s="6"/>
      <c r="B82" s="15">
        <v>67</v>
      </c>
      <c r="C82" s="131"/>
      <c r="D82" s="225" t="s">
        <v>33</v>
      </c>
      <c r="E82" s="227"/>
      <c r="F82" s="220">
        <v>118809.24272520992</v>
      </c>
      <c r="G82" s="220">
        <v>16137.890962524287</v>
      </c>
      <c r="H82" s="220">
        <v>17955.323168027197</v>
      </c>
      <c r="I82" s="220">
        <v>1449.7622084165282</v>
      </c>
      <c r="J82" s="220">
        <f>+J83+J85+J88+J91</f>
        <v>17587.653170940815</v>
      </c>
      <c r="K82" s="220">
        <f>IF(J82&lt;&gt;0,(J82/F82))*100</f>
        <v>14.80327015602543</v>
      </c>
      <c r="L82" s="231"/>
      <c r="M82" s="229"/>
      <c r="N82" s="221"/>
      <c r="O82" s="221"/>
      <c r="IU82" s="7"/>
    </row>
    <row r="83" spans="1:255" s="5" customFormat="1" ht="13.5" x14ac:dyDescent="0.2">
      <c r="A83" s="10"/>
      <c r="B83" s="15">
        <v>69</v>
      </c>
      <c r="C83" s="131"/>
      <c r="D83" s="225" t="s">
        <v>27</v>
      </c>
      <c r="E83" s="227"/>
      <c r="F83" s="220">
        <v>18855.134483879414</v>
      </c>
      <c r="G83" s="220">
        <v>4873.9184511069607</v>
      </c>
      <c r="H83" s="220">
        <v>3555.7239875495998</v>
      </c>
      <c r="I83" s="220">
        <v>457.60415268220697</v>
      </c>
      <c r="J83" s="220">
        <f>SUM(J84)</f>
        <v>5331.522603789168</v>
      </c>
      <c r="K83" s="220">
        <f t="shared" ref="K83:K92" si="13">IF(J83&lt;&gt;0,(J83/F83))*100</f>
        <v>28.276237479756311</v>
      </c>
      <c r="L83" s="221"/>
      <c r="M83" s="221"/>
      <c r="N83" s="221"/>
      <c r="O83" s="221"/>
    </row>
    <row r="84" spans="1:255" s="5" customFormat="1" x14ac:dyDescent="0.2">
      <c r="A84" s="11"/>
      <c r="B84" s="15">
        <v>70</v>
      </c>
      <c r="C84" s="232">
        <v>38</v>
      </c>
      <c r="D84" s="132" t="s">
        <v>105</v>
      </c>
      <c r="E84" s="227" t="s">
        <v>49</v>
      </c>
      <c r="F84" s="221">
        <v>18855.134483879414</v>
      </c>
      <c r="G84" s="221">
        <v>4873.9184511069607</v>
      </c>
      <c r="H84" s="221">
        <v>3555.7239875495998</v>
      </c>
      <c r="I84" s="221">
        <v>457.60415268220697</v>
      </c>
      <c r="J84" s="221">
        <f>+G84+I84</f>
        <v>5331.522603789168</v>
      </c>
      <c r="K84" s="221">
        <f t="shared" si="13"/>
        <v>28.276237479756311</v>
      </c>
      <c r="L84" s="221">
        <v>48</v>
      </c>
      <c r="M84" s="229">
        <v>34.5</v>
      </c>
      <c r="N84" s="221">
        <v>3.65</v>
      </c>
      <c r="O84" s="221">
        <f>+L84+N84</f>
        <v>51.65</v>
      </c>
      <c r="P84" s="8"/>
    </row>
    <row r="85" spans="1:255" s="5" customFormat="1" ht="13.5" x14ac:dyDescent="0.2">
      <c r="A85" s="17">
        <v>38</v>
      </c>
      <c r="B85" s="15">
        <v>71</v>
      </c>
      <c r="C85" s="131"/>
      <c r="D85" s="225" t="s">
        <v>28</v>
      </c>
      <c r="E85" s="227"/>
      <c r="F85" s="220">
        <v>39009.712614683449</v>
      </c>
      <c r="G85" s="220">
        <v>10354.345283976494</v>
      </c>
      <c r="H85" s="220">
        <v>3465.2805331311993</v>
      </c>
      <c r="I85" s="220">
        <v>613.05779361241946</v>
      </c>
      <c r="J85" s="220">
        <f>SUM(J86:J87)</f>
        <v>10967.403077588913</v>
      </c>
      <c r="K85" s="220">
        <f t="shared" si="13"/>
        <v>28.11454466716765</v>
      </c>
      <c r="L85" s="221"/>
      <c r="M85" s="221"/>
      <c r="N85" s="221"/>
      <c r="O85" s="221"/>
    </row>
    <row r="86" spans="1:255" s="5" customFormat="1" x14ac:dyDescent="0.2">
      <c r="A86" s="11"/>
      <c r="B86" s="15">
        <v>72</v>
      </c>
      <c r="C86" s="232">
        <v>42</v>
      </c>
      <c r="D86" s="132" t="s">
        <v>106</v>
      </c>
      <c r="E86" s="227" t="s">
        <v>49</v>
      </c>
      <c r="F86" s="221">
        <v>12015.350511429448</v>
      </c>
      <c r="G86" s="221">
        <v>4526.5361228912116</v>
      </c>
      <c r="H86" s="221">
        <v>1305.7315722015999</v>
      </c>
      <c r="I86" s="221">
        <v>424.52395543374314</v>
      </c>
      <c r="J86" s="221">
        <f>+G86+I86</f>
        <v>4951.0600783249547</v>
      </c>
      <c r="K86" s="221">
        <f t="shared" si="13"/>
        <v>41.206122731212233</v>
      </c>
      <c r="L86" s="221">
        <v>73.84</v>
      </c>
      <c r="M86" s="229">
        <v>21.3</v>
      </c>
      <c r="N86" s="221">
        <v>6.8</v>
      </c>
      <c r="O86" s="221">
        <f>+L86+N86</f>
        <v>80.64</v>
      </c>
      <c r="P86" s="8"/>
    </row>
    <row r="87" spans="1:255" s="5" customFormat="1" x14ac:dyDescent="0.2">
      <c r="A87" s="17">
        <v>42</v>
      </c>
      <c r="B87" s="15">
        <v>73</v>
      </c>
      <c r="C87" s="232">
        <v>43</v>
      </c>
      <c r="D87" s="132" t="s">
        <v>107</v>
      </c>
      <c r="E87" s="227" t="s">
        <v>49</v>
      </c>
      <c r="F87" s="221">
        <v>26994.362103254</v>
      </c>
      <c r="G87" s="221">
        <v>5827.8091610852825</v>
      </c>
      <c r="H87" s="221">
        <v>2159.5489609295996</v>
      </c>
      <c r="I87" s="221">
        <v>188.53383817867629</v>
      </c>
      <c r="J87" s="221">
        <f>+G87+I87</f>
        <v>6016.3429992639585</v>
      </c>
      <c r="K87" s="221">
        <f t="shared" si="13"/>
        <v>22.287405704388647</v>
      </c>
      <c r="L87" s="221">
        <v>92.050000000000011</v>
      </c>
      <c r="M87" s="221">
        <v>8</v>
      </c>
      <c r="N87" s="221">
        <v>2.92</v>
      </c>
      <c r="O87" s="221">
        <f>+L87+N87</f>
        <v>94.970000000000013</v>
      </c>
      <c r="P87" s="8"/>
    </row>
    <row r="88" spans="1:255" s="5" customFormat="1" ht="13.5" x14ac:dyDescent="0.2">
      <c r="A88" s="17">
        <v>43</v>
      </c>
      <c r="B88" s="15">
        <v>74</v>
      </c>
      <c r="C88" s="131"/>
      <c r="D88" s="225" t="s">
        <v>29</v>
      </c>
      <c r="E88" s="227"/>
      <c r="F88" s="220">
        <v>41440.96285398805</v>
      </c>
      <c r="G88" s="220">
        <v>909.62722744083192</v>
      </c>
      <c r="H88" s="220">
        <v>8457.3826819247988</v>
      </c>
      <c r="I88" s="220">
        <v>379.10026212190178</v>
      </c>
      <c r="J88" s="220">
        <f>SUM(J89:J90)</f>
        <v>1288.7274895627338</v>
      </c>
      <c r="K88" s="220">
        <f t="shared" si="13"/>
        <v>3.1097913774431372</v>
      </c>
      <c r="L88" s="221"/>
      <c r="M88" s="221"/>
      <c r="N88" s="221"/>
      <c r="O88" s="221"/>
    </row>
    <row r="89" spans="1:255" s="5" customFormat="1" x14ac:dyDescent="0.2">
      <c r="A89" s="11"/>
      <c r="B89" s="15">
        <v>75</v>
      </c>
      <c r="C89" s="232">
        <v>45</v>
      </c>
      <c r="D89" s="132" t="s">
        <v>108</v>
      </c>
      <c r="E89" s="227" t="s">
        <v>49</v>
      </c>
      <c r="F89" s="221">
        <v>11561.892532713064</v>
      </c>
      <c r="G89" s="221">
        <v>909.62722744083192</v>
      </c>
      <c r="H89" s="221">
        <v>3909.1985871503994</v>
      </c>
      <c r="I89" s="221">
        <v>379.10026212190178</v>
      </c>
      <c r="J89" s="221">
        <f>+G89+I89</f>
        <v>1288.7274895627338</v>
      </c>
      <c r="K89" s="221">
        <f t="shared" si="13"/>
        <v>11.146336864111351</v>
      </c>
      <c r="L89" s="221">
        <v>13.239999999999998</v>
      </c>
      <c r="M89" s="221">
        <v>56.9</v>
      </c>
      <c r="N89" s="221">
        <v>5.4</v>
      </c>
      <c r="O89" s="221">
        <f>+L89+N89</f>
        <v>18.64</v>
      </c>
      <c r="P89" s="8"/>
    </row>
    <row r="90" spans="1:255" s="5" customFormat="1" ht="24" x14ac:dyDescent="0.2">
      <c r="A90" s="17">
        <v>45</v>
      </c>
      <c r="B90" s="15">
        <v>76</v>
      </c>
      <c r="C90" s="232">
        <v>303</v>
      </c>
      <c r="D90" s="132" t="s">
        <v>109</v>
      </c>
      <c r="E90" s="227" t="s">
        <v>51</v>
      </c>
      <c r="F90" s="221">
        <v>29879.07032127499</v>
      </c>
      <c r="G90" s="221">
        <v>0</v>
      </c>
      <c r="H90" s="221">
        <v>4548.1840947743995</v>
      </c>
      <c r="I90" s="221">
        <v>0</v>
      </c>
      <c r="J90" s="221">
        <f>+G90+I90</f>
        <v>0</v>
      </c>
      <c r="K90" s="221">
        <f t="shared" si="13"/>
        <v>0</v>
      </c>
      <c r="L90" s="221">
        <v>0</v>
      </c>
      <c r="M90" s="229">
        <v>15.22</v>
      </c>
      <c r="N90" s="221">
        <v>0</v>
      </c>
      <c r="O90" s="221">
        <f>+L90+N90</f>
        <v>0</v>
      </c>
      <c r="P90" s="8"/>
    </row>
    <row r="91" spans="1:255" s="5" customFormat="1" ht="13.5" x14ac:dyDescent="0.2">
      <c r="A91" s="17">
        <v>303</v>
      </c>
      <c r="B91" s="15">
        <v>77</v>
      </c>
      <c r="C91" s="131"/>
      <c r="D91" s="225" t="s">
        <v>31</v>
      </c>
      <c r="E91" s="227"/>
      <c r="F91" s="220">
        <v>19503.432772658991</v>
      </c>
      <c r="G91" s="220">
        <v>0</v>
      </c>
      <c r="H91" s="220">
        <v>2476.9359654216</v>
      </c>
      <c r="I91" s="220">
        <v>0</v>
      </c>
      <c r="J91" s="220">
        <f>SUM(J92)</f>
        <v>0</v>
      </c>
      <c r="K91" s="220">
        <f t="shared" si="13"/>
        <v>0</v>
      </c>
      <c r="L91" s="221"/>
      <c r="M91" s="221"/>
      <c r="N91" s="221"/>
      <c r="O91" s="221"/>
    </row>
    <row r="92" spans="1:255" s="5" customFormat="1" ht="24" x14ac:dyDescent="0.2">
      <c r="A92" s="11"/>
      <c r="B92" s="15">
        <v>78</v>
      </c>
      <c r="C92" s="233">
        <v>49</v>
      </c>
      <c r="D92" s="234" t="s">
        <v>110</v>
      </c>
      <c r="E92" s="235" t="s">
        <v>48</v>
      </c>
      <c r="F92" s="236">
        <v>19503.432772658991</v>
      </c>
      <c r="G92" s="236">
        <v>0</v>
      </c>
      <c r="H92" s="236">
        <v>2476.9359654216</v>
      </c>
      <c r="I92" s="236">
        <v>0</v>
      </c>
      <c r="J92" s="236">
        <f>+G92+I92</f>
        <v>0</v>
      </c>
      <c r="K92" s="236">
        <f t="shared" si="13"/>
        <v>0</v>
      </c>
      <c r="L92" s="236">
        <v>0</v>
      </c>
      <c r="M92" s="236">
        <v>12.7</v>
      </c>
      <c r="N92" s="236">
        <v>0</v>
      </c>
      <c r="O92" s="236">
        <f>+L92+N92</f>
        <v>0</v>
      </c>
      <c r="P92" s="8"/>
    </row>
    <row r="93" spans="1:255" s="11" customFormat="1" ht="18.75" customHeight="1" x14ac:dyDescent="0.2">
      <c r="A93" s="17">
        <v>49</v>
      </c>
      <c r="B93" s="15">
        <v>79</v>
      </c>
      <c r="C93" s="110" t="s">
        <v>1060</v>
      </c>
      <c r="D93" s="110"/>
      <c r="E93" s="109"/>
      <c r="F93" s="108"/>
      <c r="G93" s="108"/>
      <c r="H93" s="111"/>
      <c r="I93" s="108"/>
      <c r="J93" s="108"/>
      <c r="K93" s="108"/>
      <c r="L93" s="108"/>
      <c r="M93" s="112"/>
      <c r="N93" s="108"/>
      <c r="O93" s="108"/>
    </row>
    <row r="94" spans="1:255" s="12" customFormat="1" ht="27" customHeight="1" x14ac:dyDescent="0.2">
      <c r="C94" s="345" t="s">
        <v>1080</v>
      </c>
      <c r="D94" s="345"/>
      <c r="E94" s="345"/>
      <c r="F94" s="345"/>
      <c r="G94" s="345"/>
      <c r="H94" s="345"/>
      <c r="I94" s="345"/>
      <c r="J94" s="345"/>
      <c r="K94" s="345"/>
      <c r="L94" s="345"/>
      <c r="M94" s="345"/>
      <c r="N94" s="345"/>
      <c r="O94" s="345"/>
      <c r="P94" s="18"/>
    </row>
    <row r="95" spans="1:255" ht="15" customHeight="1" x14ac:dyDescent="0.2">
      <c r="C95" s="344" t="s">
        <v>1052</v>
      </c>
      <c r="D95" s="344"/>
      <c r="E95" s="344"/>
      <c r="F95" s="344"/>
      <c r="G95" s="344"/>
      <c r="H95" s="344"/>
      <c r="I95" s="344"/>
      <c r="J95" s="344"/>
      <c r="K95" s="344"/>
      <c r="L95" s="344"/>
      <c r="M95" s="344"/>
      <c r="N95" s="344"/>
      <c r="O95" s="344"/>
    </row>
    <row r="96" spans="1:255" ht="15" customHeight="1" x14ac:dyDescent="0.2">
      <c r="C96" s="346" t="s">
        <v>1074</v>
      </c>
      <c r="D96" s="346"/>
      <c r="E96" s="346"/>
      <c r="F96" s="346"/>
      <c r="G96" s="346"/>
      <c r="H96" s="346"/>
      <c r="I96" s="346"/>
      <c r="J96" s="346"/>
      <c r="K96" s="346"/>
      <c r="L96" s="346"/>
      <c r="M96" s="346"/>
      <c r="N96" s="346"/>
      <c r="O96" s="346"/>
    </row>
    <row r="97" spans="2:15" ht="12.75" customHeight="1" x14ac:dyDescent="0.2">
      <c r="C97" s="344" t="s">
        <v>46</v>
      </c>
      <c r="D97" s="344"/>
      <c r="E97" s="344"/>
      <c r="F97" s="344"/>
      <c r="G97" s="344"/>
      <c r="H97" s="344"/>
      <c r="I97" s="344"/>
      <c r="J97" s="344"/>
      <c r="K97" s="344"/>
      <c r="L97" s="344"/>
      <c r="M97" s="344"/>
      <c r="N97" s="344"/>
      <c r="O97" s="344"/>
    </row>
    <row r="98" spans="2:15" ht="12.75" customHeight="1" x14ac:dyDescent="0.2">
      <c r="B98" s="15"/>
      <c r="C98" s="113"/>
      <c r="D98" s="113"/>
      <c r="E98" s="113"/>
      <c r="F98" s="114"/>
      <c r="G98" s="114"/>
      <c r="H98" s="114"/>
      <c r="I98" s="114"/>
      <c r="J98" s="114"/>
      <c r="K98" s="114"/>
      <c r="L98" s="114"/>
      <c r="M98" s="115"/>
      <c r="N98" s="114"/>
      <c r="O98" s="116"/>
    </row>
  </sheetData>
  <sheetProtection sort="0"/>
  <mergeCells count="16">
    <mergeCell ref="C97:O97"/>
    <mergeCell ref="C94:O94"/>
    <mergeCell ref="C95:O95"/>
    <mergeCell ref="C96:O96"/>
    <mergeCell ref="C1:E1"/>
    <mergeCell ref="C2:O2"/>
    <mergeCell ref="L8:L10"/>
    <mergeCell ref="M8:O8"/>
    <mergeCell ref="H9:K9"/>
    <mergeCell ref="M9:O9"/>
    <mergeCell ref="C8:C10"/>
    <mergeCell ref="D8:D10"/>
    <mergeCell ref="E8:E10"/>
    <mergeCell ref="F8:F10"/>
    <mergeCell ref="G8:G10"/>
    <mergeCell ref="H8:K8"/>
  </mergeCells>
  <conditionalFormatting sqref="O95 O15:O93 K12:K92 O97:O143">
    <cfRule type="cellIs" dxfId="11" priority="15" stopIfTrue="1" operator="greaterThan">
      <formula>100</formula>
    </cfRule>
  </conditionalFormatting>
  <conditionalFormatting sqref="K16:K92">
    <cfRule type="cellIs" dxfId="10" priority="13" stopIfTrue="1" operator="greaterThan">
      <formula>100</formula>
    </cfRule>
    <cfRule type="cellIs" dxfId="9" priority="14" stopIfTrue="1" operator="greaterThan">
      <formula>100</formula>
    </cfRule>
  </conditionalFormatting>
  <conditionalFormatting sqref="A85:A93">
    <cfRule type="duplicateValues" dxfId="8" priority="12"/>
  </conditionalFormatting>
  <conditionalFormatting sqref="C100:C134">
    <cfRule type="duplicateValues" dxfId="7" priority="11" stopIfTrue="1"/>
  </conditionalFormatting>
  <conditionalFormatting sqref="F12">
    <cfRule type="cellIs" dxfId="6" priority="4" stopIfTrue="1" operator="equal">
      <formula>423507</formula>
    </cfRule>
  </conditionalFormatting>
  <conditionalFormatting sqref="C98 C93">
    <cfRule type="duplicateValues" dxfId="5" priority="43"/>
  </conditionalFormatting>
  <conditionalFormatting sqref="B84:B88 B90:B92">
    <cfRule type="duplicateValues" dxfId="4" priority="45"/>
  </conditionalFormatting>
  <conditionalFormatting sqref="C99:C134">
    <cfRule type="duplicateValues" dxfId="3" priority="47" stopIfTrue="1"/>
  </conditionalFormatting>
  <conditionalFormatting sqref="C99:C106">
    <cfRule type="duplicateValues" dxfId="2" priority="48" stopIfTrue="1"/>
  </conditionalFormatting>
  <conditionalFormatting sqref="K15:K92 O15:O92">
    <cfRule type="cellIs" dxfId="1" priority="2" operator="greaterThan">
      <formula>100</formula>
    </cfRule>
  </conditionalFormatting>
  <conditionalFormatting sqref="C94:C97">
    <cfRule type="duplicateValues" dxfId="0" priority="50"/>
  </conditionalFormatting>
  <printOptions horizontalCentered="1"/>
  <pageMargins left="0.31496062992125984" right="0.31496062992125984" top="0.35433070866141736" bottom="0.35433070866141736" header="0" footer="0"/>
  <pageSetup scale="72" fitToHeight="0" orientation="landscape" r:id="rId1"/>
  <headerFooter scaleWithDoc="0" alignWithMargins="0"/>
  <ignoredErrors>
    <ignoredError sqref="J18 J21:J81 J19:J20 J82 J83:J92" formula="1"/>
    <ignoredError sqref="E11:N11"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P329"/>
  <sheetViews>
    <sheetView zoomScale="90" zoomScaleNormal="90" workbookViewId="0">
      <selection sqref="A1:E1"/>
    </sheetView>
  </sheetViews>
  <sheetFormatPr baseColWidth="10" defaultRowHeight="15" customHeight="1" x14ac:dyDescent="0.2"/>
  <cols>
    <col min="1" max="1" width="5.42578125" style="20" customWidth="1"/>
    <col min="2" max="2" width="4.42578125" style="20" customWidth="1"/>
    <col min="3" max="3" width="44.42578125" style="20" customWidth="1"/>
    <col min="4" max="4" width="10.5703125" style="20" customWidth="1"/>
    <col min="5" max="5" width="17.7109375" style="20" bestFit="1" customWidth="1"/>
    <col min="6" max="6" width="13.28515625" style="20" bestFit="1" customWidth="1"/>
    <col min="7" max="8" width="11.42578125" style="20" bestFit="1" customWidth="1"/>
    <col min="9" max="9" width="1.42578125" style="20" customWidth="1"/>
    <col min="10" max="10" width="9.7109375" style="20" bestFit="1" customWidth="1"/>
    <col min="11" max="11" width="18.42578125" style="20" bestFit="1" customWidth="1"/>
    <col min="12" max="12" width="13.28515625" style="20" bestFit="1" customWidth="1"/>
    <col min="13" max="13" width="11.42578125" style="20" bestFit="1" customWidth="1"/>
    <col min="14" max="14" width="12.5703125" style="21" bestFit="1" customWidth="1"/>
    <col min="15" max="15" width="10.5703125" style="20" customWidth="1"/>
    <col min="16" max="16384" width="11.42578125" style="20"/>
  </cols>
  <sheetData>
    <row r="1" spans="1:15" ht="57.75" customHeight="1" x14ac:dyDescent="0.2">
      <c r="A1" s="364" t="s">
        <v>1044</v>
      </c>
      <c r="B1" s="364"/>
      <c r="C1" s="364"/>
      <c r="D1" s="364"/>
      <c r="E1" s="364"/>
      <c r="F1" s="365" t="s">
        <v>1045</v>
      </c>
      <c r="G1" s="365"/>
      <c r="H1" s="365"/>
      <c r="I1" s="365"/>
      <c r="J1" s="365"/>
      <c r="K1" s="365"/>
      <c r="L1" s="365"/>
      <c r="M1" s="365"/>
      <c r="N1" s="365"/>
    </row>
    <row r="2" spans="1:15" ht="44.25" customHeight="1" x14ac:dyDescent="0.3">
      <c r="A2" s="366" t="s">
        <v>1046</v>
      </c>
      <c r="B2" s="366"/>
      <c r="C2" s="366"/>
      <c r="D2" s="366"/>
      <c r="E2" s="366"/>
      <c r="F2" s="366"/>
      <c r="G2" s="366"/>
      <c r="H2" s="366"/>
      <c r="I2" s="366"/>
      <c r="J2" s="366"/>
      <c r="K2" s="366"/>
      <c r="L2" s="366"/>
      <c r="M2" s="366"/>
      <c r="N2" s="366"/>
    </row>
    <row r="3" spans="1:15" s="35" customFormat="1" ht="21.75" customHeight="1" x14ac:dyDescent="0.2">
      <c r="A3" s="355" t="s">
        <v>1056</v>
      </c>
      <c r="B3" s="355"/>
      <c r="C3" s="355"/>
      <c r="D3" s="355"/>
      <c r="E3" s="355"/>
      <c r="F3" s="355"/>
      <c r="G3" s="355"/>
      <c r="H3" s="355"/>
      <c r="I3" s="355"/>
      <c r="J3" s="355"/>
      <c r="K3" s="355"/>
      <c r="L3" s="355"/>
      <c r="M3" s="355"/>
      <c r="N3" s="160"/>
      <c r="O3" s="160"/>
    </row>
    <row r="4" spans="1:15" s="35" customFormat="1" ht="15.95" customHeight="1" x14ac:dyDescent="0.2">
      <c r="A4" s="355" t="s">
        <v>1055</v>
      </c>
      <c r="B4" s="355"/>
      <c r="C4" s="355"/>
      <c r="D4" s="355"/>
      <c r="E4" s="355"/>
      <c r="F4" s="355"/>
      <c r="G4" s="355"/>
      <c r="H4" s="355"/>
      <c r="I4" s="355"/>
      <c r="J4" s="355"/>
      <c r="K4" s="355"/>
      <c r="L4" s="355"/>
      <c r="M4" s="355"/>
      <c r="N4" s="160"/>
      <c r="O4" s="160"/>
    </row>
    <row r="5" spans="1:15" s="35" customFormat="1" ht="15.95" customHeight="1" x14ac:dyDescent="0.2">
      <c r="A5" s="355" t="s">
        <v>1107</v>
      </c>
      <c r="B5" s="355"/>
      <c r="C5" s="355"/>
      <c r="D5" s="355"/>
      <c r="E5" s="355"/>
      <c r="F5" s="355"/>
      <c r="G5" s="355"/>
      <c r="H5" s="355"/>
      <c r="I5" s="355"/>
      <c r="J5" s="355"/>
      <c r="K5" s="355"/>
      <c r="L5" s="355"/>
      <c r="M5" s="355"/>
      <c r="N5" s="160"/>
      <c r="O5" s="160"/>
    </row>
    <row r="6" spans="1:15" s="35" customFormat="1" ht="15.95" customHeight="1" x14ac:dyDescent="0.2">
      <c r="A6" s="355" t="s">
        <v>0</v>
      </c>
      <c r="B6" s="355"/>
      <c r="C6" s="355"/>
      <c r="D6" s="355"/>
      <c r="E6" s="355"/>
      <c r="F6" s="355"/>
      <c r="G6" s="355"/>
      <c r="H6" s="355"/>
      <c r="I6" s="355"/>
      <c r="J6" s="355"/>
      <c r="K6" s="355"/>
      <c r="L6" s="355"/>
      <c r="M6" s="355"/>
      <c r="N6" s="160"/>
      <c r="O6" s="160"/>
    </row>
    <row r="7" spans="1:15" s="35" customFormat="1" ht="15.95" customHeight="1" x14ac:dyDescent="0.2">
      <c r="A7" s="363" t="s">
        <v>53</v>
      </c>
      <c r="B7" s="355"/>
      <c r="C7" s="355"/>
      <c r="D7" s="355"/>
      <c r="E7" s="355"/>
      <c r="F7" s="355"/>
      <c r="G7" s="355"/>
      <c r="H7" s="355"/>
      <c r="I7" s="355"/>
      <c r="J7" s="355"/>
      <c r="K7" s="355"/>
      <c r="L7" s="355"/>
      <c r="M7" s="355"/>
      <c r="N7" s="160"/>
      <c r="O7" s="160"/>
    </row>
    <row r="8" spans="1:15" s="35" customFormat="1" ht="15.95" customHeight="1" x14ac:dyDescent="0.2">
      <c r="A8" s="355" t="s">
        <v>1047</v>
      </c>
      <c r="B8" s="355"/>
      <c r="C8" s="355"/>
      <c r="D8" s="355"/>
      <c r="E8" s="355"/>
      <c r="F8" s="355"/>
      <c r="G8" s="355"/>
      <c r="H8" s="355"/>
      <c r="I8" s="355"/>
      <c r="J8" s="355"/>
      <c r="K8" s="355"/>
      <c r="L8" s="355"/>
      <c r="M8" s="355"/>
      <c r="N8" s="160"/>
      <c r="O8" s="160"/>
    </row>
    <row r="9" spans="1:15" s="39" customFormat="1" ht="15" customHeight="1" x14ac:dyDescent="0.2">
      <c r="A9" s="359" t="s">
        <v>35</v>
      </c>
      <c r="B9" s="359"/>
      <c r="C9" s="359"/>
      <c r="D9" s="361" t="s">
        <v>412</v>
      </c>
      <c r="E9" s="361"/>
      <c r="F9" s="361"/>
      <c r="G9" s="361"/>
      <c r="H9" s="361"/>
      <c r="I9" s="117"/>
      <c r="J9" s="361" t="s">
        <v>411</v>
      </c>
      <c r="K9" s="361"/>
      <c r="L9" s="361"/>
      <c r="M9" s="361"/>
      <c r="N9" s="361"/>
      <c r="O9" s="118"/>
    </row>
    <row r="10" spans="1:15" s="39" customFormat="1" ht="15" customHeight="1" x14ac:dyDescent="0.2">
      <c r="A10" s="359"/>
      <c r="B10" s="359"/>
      <c r="C10" s="359"/>
      <c r="D10" s="118"/>
      <c r="E10" s="362" t="s">
        <v>410</v>
      </c>
      <c r="F10" s="362"/>
      <c r="G10" s="362"/>
      <c r="H10" s="118"/>
      <c r="I10" s="118"/>
      <c r="J10" s="118"/>
      <c r="K10" s="362" t="s">
        <v>409</v>
      </c>
      <c r="L10" s="362"/>
      <c r="M10" s="362"/>
      <c r="N10" s="118"/>
      <c r="O10" s="118"/>
    </row>
    <row r="11" spans="1:15" s="39" customFormat="1" ht="15" customHeight="1" x14ac:dyDescent="0.2">
      <c r="A11" s="359"/>
      <c r="B11" s="359"/>
      <c r="C11" s="359"/>
      <c r="D11" s="119" t="s">
        <v>407</v>
      </c>
      <c r="E11" s="120" t="s">
        <v>399</v>
      </c>
      <c r="F11" s="119"/>
      <c r="G11" s="119"/>
      <c r="H11" s="119" t="s">
        <v>408</v>
      </c>
      <c r="I11" s="119"/>
      <c r="J11" s="119" t="s">
        <v>407</v>
      </c>
      <c r="K11" s="120" t="s">
        <v>399</v>
      </c>
      <c r="L11" s="119"/>
      <c r="M11" s="119"/>
      <c r="N11" s="119" t="s">
        <v>406</v>
      </c>
      <c r="O11" s="119" t="s">
        <v>405</v>
      </c>
    </row>
    <row r="12" spans="1:15" s="39" customFormat="1" ht="15" customHeight="1" x14ac:dyDescent="0.2">
      <c r="A12" s="359"/>
      <c r="B12" s="359"/>
      <c r="C12" s="359"/>
      <c r="D12" s="119"/>
      <c r="E12" s="119" t="s">
        <v>404</v>
      </c>
      <c r="F12" s="119" t="s">
        <v>403</v>
      </c>
      <c r="G12" s="119" t="s">
        <v>402</v>
      </c>
      <c r="H12" s="119"/>
      <c r="I12" s="119"/>
      <c r="J12" s="119"/>
      <c r="K12" s="119" t="s">
        <v>404</v>
      </c>
      <c r="L12" s="119" t="s">
        <v>403</v>
      </c>
      <c r="M12" s="119" t="s">
        <v>402</v>
      </c>
      <c r="N12" s="119"/>
      <c r="O12" s="119"/>
    </row>
    <row r="13" spans="1:15" s="39" customFormat="1" ht="15" customHeight="1" x14ac:dyDescent="0.2">
      <c r="A13" s="359"/>
      <c r="B13" s="359"/>
      <c r="C13" s="359"/>
      <c r="D13" s="119"/>
      <c r="E13" s="119" t="s">
        <v>401</v>
      </c>
      <c r="F13" s="119" t="s">
        <v>400</v>
      </c>
      <c r="G13" s="119" t="s">
        <v>399</v>
      </c>
      <c r="H13" s="119" t="s">
        <v>398</v>
      </c>
      <c r="I13" s="119"/>
      <c r="J13" s="119"/>
      <c r="K13" s="119" t="s">
        <v>401</v>
      </c>
      <c r="L13" s="119" t="s">
        <v>400</v>
      </c>
      <c r="M13" s="119" t="s">
        <v>399</v>
      </c>
      <c r="N13" s="119" t="s">
        <v>398</v>
      </c>
      <c r="O13" s="119"/>
    </row>
    <row r="14" spans="1:15" s="39" customFormat="1" ht="15" customHeight="1" x14ac:dyDescent="0.2">
      <c r="A14" s="359"/>
      <c r="B14" s="359"/>
      <c r="C14" s="359"/>
      <c r="D14" s="119"/>
      <c r="E14" s="119" t="s">
        <v>397</v>
      </c>
      <c r="F14" s="119" t="s">
        <v>396</v>
      </c>
      <c r="G14" s="119"/>
      <c r="H14" s="119"/>
      <c r="I14" s="119"/>
      <c r="J14" s="119"/>
      <c r="K14" s="119" t="s">
        <v>397</v>
      </c>
      <c r="L14" s="119" t="s">
        <v>396</v>
      </c>
      <c r="M14" s="119"/>
      <c r="N14" s="121"/>
      <c r="O14" s="119"/>
    </row>
    <row r="15" spans="1:15" s="39" customFormat="1" ht="15" customHeight="1" thickBot="1" x14ac:dyDescent="0.25">
      <c r="A15" s="360"/>
      <c r="B15" s="360"/>
      <c r="C15" s="360"/>
      <c r="D15" s="122" t="s">
        <v>395</v>
      </c>
      <c r="E15" s="122" t="s">
        <v>394</v>
      </c>
      <c r="F15" s="122" t="s">
        <v>389</v>
      </c>
      <c r="G15" s="122" t="s">
        <v>393</v>
      </c>
      <c r="H15" s="123" t="s">
        <v>392</v>
      </c>
      <c r="I15" s="123"/>
      <c r="J15" s="124" t="s">
        <v>391</v>
      </c>
      <c r="K15" s="124" t="s">
        <v>390</v>
      </c>
      <c r="L15" s="122" t="s">
        <v>389</v>
      </c>
      <c r="M15" s="124" t="s">
        <v>388</v>
      </c>
      <c r="N15" s="123" t="s">
        <v>387</v>
      </c>
      <c r="O15" s="123" t="s">
        <v>386</v>
      </c>
    </row>
    <row r="16" spans="1:15" s="35" customFormat="1" ht="15" customHeight="1" x14ac:dyDescent="0.2">
      <c r="A16" s="237"/>
      <c r="B16" s="238"/>
      <c r="C16" s="237"/>
      <c r="D16" s="239">
        <f>SUM(D17:D276)</f>
        <v>51484.464954500014</v>
      </c>
      <c r="E16" s="239">
        <f>SUM(E17:E276)</f>
        <v>31589.509423</v>
      </c>
      <c r="F16" s="239">
        <f>SUM(F17:F276)</f>
        <v>0</v>
      </c>
      <c r="G16" s="239">
        <f>SUM(G17:G276)</f>
        <v>1619.1295899999991</v>
      </c>
      <c r="H16" s="239">
        <f>SUM(H17:H276)</f>
        <v>18275.825941500003</v>
      </c>
      <c r="I16" s="239"/>
      <c r="J16" s="239">
        <f>SUM(J17:J276)</f>
        <v>78328.615344837483</v>
      </c>
      <c r="K16" s="239">
        <f>SUM(K17:K276)</f>
        <v>20980.758202980935</v>
      </c>
      <c r="L16" s="239">
        <f>SUM(L17:L276)</f>
        <v>0</v>
      </c>
      <c r="M16" s="239">
        <f>SUM(M17:M276)</f>
        <v>2221.3840798800002</v>
      </c>
      <c r="N16" s="239">
        <f>SUM(N17:N276)</f>
        <v>55126.47306197654</v>
      </c>
      <c r="O16" s="240">
        <f t="shared" ref="O16:O79" si="0">IF(OR(H16=0,N16=0),"N.A.",IF((((N16-H16)/H16))*100&gt;=500,"500&lt;",IF((((N16-H16)/H16))*100&lt;=-500,"&lt;-500",(((N16-H16)/H16))*100)))</f>
        <v>201.63601491080954</v>
      </c>
    </row>
    <row r="17" spans="1:20" s="1" customFormat="1" ht="12.75" x14ac:dyDescent="0.2">
      <c r="A17" s="125">
        <v>1</v>
      </c>
      <c r="B17" s="125" t="s">
        <v>122</v>
      </c>
      <c r="C17" s="126" t="s">
        <v>385</v>
      </c>
      <c r="D17" s="241">
        <v>0</v>
      </c>
      <c r="E17" s="242">
        <v>0</v>
      </c>
      <c r="F17" s="241">
        <v>0</v>
      </c>
      <c r="G17" s="241">
        <v>0</v>
      </c>
      <c r="H17" s="243">
        <f t="shared" ref="H17:H80" si="1">D17-E17-G17</f>
        <v>0</v>
      </c>
      <c r="I17" s="243"/>
      <c r="J17" s="241">
        <v>388.06396675999997</v>
      </c>
      <c r="K17" s="241">
        <v>111.02801543859647</v>
      </c>
      <c r="L17" s="241">
        <v>0</v>
      </c>
      <c r="M17" s="241">
        <v>0</v>
      </c>
      <c r="N17" s="241">
        <f t="shared" ref="N17:N80" si="2">J17-K17-M17</f>
        <v>277.0359513214035</v>
      </c>
      <c r="O17" s="243" t="str">
        <f t="shared" si="0"/>
        <v>N.A.</v>
      </c>
      <c r="P17" s="34"/>
    </row>
    <row r="18" spans="1:20" s="1" customFormat="1" ht="12.75" x14ac:dyDescent="0.2">
      <c r="A18" s="125">
        <v>2</v>
      </c>
      <c r="B18" s="125" t="s">
        <v>124</v>
      </c>
      <c r="C18" s="126" t="s">
        <v>384</v>
      </c>
      <c r="D18" s="241">
        <v>0</v>
      </c>
      <c r="E18" s="242">
        <v>0</v>
      </c>
      <c r="F18" s="241">
        <v>0</v>
      </c>
      <c r="G18" s="241">
        <v>0</v>
      </c>
      <c r="H18" s="243">
        <f t="shared" si="1"/>
        <v>0</v>
      </c>
      <c r="I18" s="243"/>
      <c r="J18" s="241">
        <v>1541.2203296760001</v>
      </c>
      <c r="K18" s="241">
        <v>886.40664666450004</v>
      </c>
      <c r="L18" s="241">
        <v>0</v>
      </c>
      <c r="M18" s="241">
        <v>0</v>
      </c>
      <c r="N18" s="241">
        <f t="shared" si="2"/>
        <v>654.81368301150007</v>
      </c>
      <c r="O18" s="243" t="str">
        <f t="shared" si="0"/>
        <v>N.A.</v>
      </c>
      <c r="P18" s="34"/>
    </row>
    <row r="19" spans="1:20" s="1" customFormat="1" ht="12.75" x14ac:dyDescent="0.2">
      <c r="A19" s="125">
        <v>3</v>
      </c>
      <c r="B19" s="125" t="s">
        <v>155</v>
      </c>
      <c r="C19" s="126" t="s">
        <v>383</v>
      </c>
      <c r="D19" s="241">
        <v>0</v>
      </c>
      <c r="E19" s="242">
        <v>0</v>
      </c>
      <c r="F19" s="241">
        <v>0</v>
      </c>
      <c r="G19" s="241">
        <v>0</v>
      </c>
      <c r="H19" s="243">
        <f t="shared" si="1"/>
        <v>0</v>
      </c>
      <c r="I19" s="243"/>
      <c r="J19" s="241">
        <v>47.876352464494872</v>
      </c>
      <c r="K19" s="241">
        <v>209.424598</v>
      </c>
      <c r="L19" s="241">
        <v>0</v>
      </c>
      <c r="M19" s="241">
        <v>0</v>
      </c>
      <c r="N19" s="241">
        <f t="shared" si="2"/>
        <v>-161.54824553550515</v>
      </c>
      <c r="O19" s="243" t="str">
        <f t="shared" si="0"/>
        <v>N.A.</v>
      </c>
      <c r="P19" s="34"/>
    </row>
    <row r="20" spans="1:20" s="1" customFormat="1" ht="12.75" x14ac:dyDescent="0.2">
      <c r="A20" s="125">
        <v>4</v>
      </c>
      <c r="B20" s="125" t="s">
        <v>124</v>
      </c>
      <c r="C20" s="126" t="s">
        <v>382</v>
      </c>
      <c r="D20" s="241">
        <v>0</v>
      </c>
      <c r="E20" s="242">
        <v>0</v>
      </c>
      <c r="F20" s="241">
        <v>0</v>
      </c>
      <c r="G20" s="241">
        <v>0</v>
      </c>
      <c r="H20" s="243">
        <f t="shared" si="1"/>
        <v>0</v>
      </c>
      <c r="I20" s="243"/>
      <c r="J20" s="241">
        <v>709.65125969000007</v>
      </c>
      <c r="K20" s="241">
        <v>0</v>
      </c>
      <c r="L20" s="241">
        <v>0</v>
      </c>
      <c r="M20" s="241">
        <v>0</v>
      </c>
      <c r="N20" s="241">
        <f t="shared" si="2"/>
        <v>709.65125969000007</v>
      </c>
      <c r="O20" s="243" t="str">
        <f t="shared" si="0"/>
        <v>N.A.</v>
      </c>
      <c r="P20" s="34"/>
    </row>
    <row r="21" spans="1:20" s="1" customFormat="1" ht="12.75" x14ac:dyDescent="0.2">
      <c r="A21" s="125">
        <v>5</v>
      </c>
      <c r="B21" s="125" t="s">
        <v>381</v>
      </c>
      <c r="C21" s="126" t="s">
        <v>380</v>
      </c>
      <c r="D21" s="241">
        <v>0</v>
      </c>
      <c r="E21" s="242">
        <v>0</v>
      </c>
      <c r="F21" s="241">
        <v>0</v>
      </c>
      <c r="G21" s="241">
        <v>0</v>
      </c>
      <c r="H21" s="243">
        <f t="shared" si="1"/>
        <v>0</v>
      </c>
      <c r="I21" s="243"/>
      <c r="J21" s="241">
        <v>255.78150861229858</v>
      </c>
      <c r="K21" s="241">
        <v>0</v>
      </c>
      <c r="L21" s="241">
        <v>0</v>
      </c>
      <c r="M21" s="241">
        <v>0</v>
      </c>
      <c r="N21" s="241">
        <f t="shared" si="2"/>
        <v>255.78150861229858</v>
      </c>
      <c r="O21" s="243" t="str">
        <f t="shared" si="0"/>
        <v>N.A.</v>
      </c>
      <c r="P21" s="34"/>
    </row>
    <row r="22" spans="1:20" s="1" customFormat="1" ht="12.75" x14ac:dyDescent="0.2">
      <c r="A22" s="125">
        <v>6</v>
      </c>
      <c r="B22" s="125" t="s">
        <v>124</v>
      </c>
      <c r="C22" s="126" t="s">
        <v>379</v>
      </c>
      <c r="D22" s="241">
        <v>0</v>
      </c>
      <c r="E22" s="242">
        <v>0</v>
      </c>
      <c r="F22" s="241">
        <v>0</v>
      </c>
      <c r="G22" s="241">
        <v>0</v>
      </c>
      <c r="H22" s="243">
        <f t="shared" si="1"/>
        <v>0</v>
      </c>
      <c r="I22" s="243"/>
      <c r="J22" s="241">
        <v>549.90209183848253</v>
      </c>
      <c r="K22" s="241">
        <v>522.82977737760007</v>
      </c>
      <c r="L22" s="241">
        <v>0</v>
      </c>
      <c r="M22" s="241">
        <v>0</v>
      </c>
      <c r="N22" s="241">
        <f t="shared" si="2"/>
        <v>27.072314460882467</v>
      </c>
      <c r="O22" s="243" t="str">
        <f t="shared" si="0"/>
        <v>N.A.</v>
      </c>
      <c r="P22" s="34"/>
    </row>
    <row r="23" spans="1:20" s="1" customFormat="1" ht="12.75" x14ac:dyDescent="0.2">
      <c r="A23" s="125">
        <v>7</v>
      </c>
      <c r="B23" s="125" t="s">
        <v>194</v>
      </c>
      <c r="C23" s="126" t="s">
        <v>378</v>
      </c>
      <c r="D23" s="241">
        <v>1310.9074422500003</v>
      </c>
      <c r="E23" s="242">
        <v>1034.2530845000001</v>
      </c>
      <c r="F23" s="241">
        <v>0</v>
      </c>
      <c r="G23" s="241">
        <v>43.481971000000001</v>
      </c>
      <c r="H23" s="243">
        <f t="shared" si="1"/>
        <v>233.17238675000016</v>
      </c>
      <c r="I23" s="243"/>
      <c r="J23" s="241">
        <v>1798.7041372299998</v>
      </c>
      <c r="K23" s="241">
        <v>2174.3138303400001</v>
      </c>
      <c r="L23" s="241">
        <v>0</v>
      </c>
      <c r="M23" s="241">
        <v>27.412587149999997</v>
      </c>
      <c r="N23" s="241">
        <f t="shared" si="2"/>
        <v>-403.02228026000029</v>
      </c>
      <c r="O23" s="243">
        <f t="shared" si="0"/>
        <v>-272.84305653743968</v>
      </c>
      <c r="P23" s="34"/>
    </row>
    <row r="24" spans="1:20" s="1" customFormat="1" ht="12.75" x14ac:dyDescent="0.2">
      <c r="A24" s="125">
        <v>9</v>
      </c>
      <c r="B24" s="125" t="s">
        <v>120</v>
      </c>
      <c r="C24" s="126" t="s">
        <v>377</v>
      </c>
      <c r="D24" s="241">
        <v>0</v>
      </c>
      <c r="E24" s="242">
        <v>0</v>
      </c>
      <c r="F24" s="241">
        <v>0</v>
      </c>
      <c r="G24" s="241">
        <v>0</v>
      </c>
      <c r="H24" s="243">
        <f t="shared" si="1"/>
        <v>0</v>
      </c>
      <c r="I24" s="243"/>
      <c r="J24" s="241">
        <v>0</v>
      </c>
      <c r="K24" s="241">
        <v>0</v>
      </c>
      <c r="L24" s="241">
        <v>0</v>
      </c>
      <c r="M24" s="241">
        <v>0</v>
      </c>
      <c r="N24" s="241">
        <f t="shared" si="2"/>
        <v>0</v>
      </c>
      <c r="O24" s="243" t="str">
        <f t="shared" si="0"/>
        <v>N.A.</v>
      </c>
      <c r="P24" s="34"/>
    </row>
    <row r="25" spans="1:20" s="1" customFormat="1" ht="12.75" x14ac:dyDescent="0.2">
      <c r="A25" s="127">
        <v>10</v>
      </c>
      <c r="B25" s="125" t="s">
        <v>120</v>
      </c>
      <c r="C25" s="126" t="s">
        <v>376</v>
      </c>
      <c r="D25" s="241">
        <v>0</v>
      </c>
      <c r="E25" s="242">
        <v>0</v>
      </c>
      <c r="F25" s="241">
        <v>0</v>
      </c>
      <c r="G25" s="241">
        <v>0</v>
      </c>
      <c r="H25" s="243">
        <f t="shared" si="1"/>
        <v>0</v>
      </c>
      <c r="I25" s="243"/>
      <c r="J25" s="241">
        <v>24.852426614431813</v>
      </c>
      <c r="K25" s="241">
        <v>12.930714307746268</v>
      </c>
      <c r="L25" s="241">
        <v>0</v>
      </c>
      <c r="M25" s="241">
        <v>0</v>
      </c>
      <c r="N25" s="241">
        <f t="shared" si="2"/>
        <v>11.921712306685546</v>
      </c>
      <c r="O25" s="243" t="str">
        <f t="shared" si="0"/>
        <v>N.A.</v>
      </c>
      <c r="P25" s="34"/>
    </row>
    <row r="26" spans="1:20" s="1" customFormat="1" ht="12.75" x14ac:dyDescent="0.2">
      <c r="A26" s="127">
        <v>11</v>
      </c>
      <c r="B26" s="125" t="s">
        <v>120</v>
      </c>
      <c r="C26" s="126" t="s">
        <v>375</v>
      </c>
      <c r="D26" s="241">
        <v>0</v>
      </c>
      <c r="E26" s="242">
        <v>0</v>
      </c>
      <c r="F26" s="241">
        <v>0</v>
      </c>
      <c r="G26" s="241">
        <v>0</v>
      </c>
      <c r="H26" s="243">
        <f t="shared" si="1"/>
        <v>0</v>
      </c>
      <c r="I26" s="243"/>
      <c r="J26" s="241">
        <v>0</v>
      </c>
      <c r="K26" s="241">
        <v>0</v>
      </c>
      <c r="L26" s="241">
        <v>0</v>
      </c>
      <c r="M26" s="241">
        <v>0</v>
      </c>
      <c r="N26" s="241">
        <f t="shared" si="2"/>
        <v>0</v>
      </c>
      <c r="O26" s="243" t="str">
        <f t="shared" si="0"/>
        <v>N.A.</v>
      </c>
      <c r="P26" s="34"/>
    </row>
    <row r="27" spans="1:20" s="1" customFormat="1" ht="12.75" x14ac:dyDescent="0.2">
      <c r="A27" s="127">
        <v>12</v>
      </c>
      <c r="B27" s="125" t="s">
        <v>130</v>
      </c>
      <c r="C27" s="126" t="s">
        <v>374</v>
      </c>
      <c r="D27" s="241">
        <v>0</v>
      </c>
      <c r="E27" s="242">
        <v>0</v>
      </c>
      <c r="F27" s="241">
        <v>0</v>
      </c>
      <c r="G27" s="241">
        <v>0</v>
      </c>
      <c r="H27" s="243">
        <f t="shared" si="1"/>
        <v>0</v>
      </c>
      <c r="I27" s="243"/>
      <c r="J27" s="241">
        <v>0</v>
      </c>
      <c r="K27" s="241">
        <v>0</v>
      </c>
      <c r="L27" s="241">
        <v>0</v>
      </c>
      <c r="M27" s="241">
        <v>0</v>
      </c>
      <c r="N27" s="241">
        <f t="shared" si="2"/>
        <v>0</v>
      </c>
      <c r="O27" s="243" t="str">
        <f t="shared" si="0"/>
        <v>N.A.</v>
      </c>
      <c r="P27" s="34"/>
    </row>
    <row r="28" spans="1:20" s="1" customFormat="1" ht="12.75" x14ac:dyDescent="0.2">
      <c r="A28" s="127">
        <v>13</v>
      </c>
      <c r="B28" s="125" t="s">
        <v>130</v>
      </c>
      <c r="C28" s="126" t="s">
        <v>373</v>
      </c>
      <c r="D28" s="241">
        <v>0</v>
      </c>
      <c r="E28" s="242">
        <v>0</v>
      </c>
      <c r="F28" s="241">
        <v>0</v>
      </c>
      <c r="G28" s="241">
        <v>0</v>
      </c>
      <c r="H28" s="243">
        <f t="shared" si="1"/>
        <v>0</v>
      </c>
      <c r="I28" s="243"/>
      <c r="J28" s="241">
        <v>56.169952886746152</v>
      </c>
      <c r="K28" s="241">
        <v>29.084662329887401</v>
      </c>
      <c r="L28" s="241">
        <v>0</v>
      </c>
      <c r="M28" s="241">
        <v>0</v>
      </c>
      <c r="N28" s="241">
        <f t="shared" si="2"/>
        <v>27.085290556858752</v>
      </c>
      <c r="O28" s="243" t="str">
        <f t="shared" si="0"/>
        <v>N.A.</v>
      </c>
      <c r="P28" s="34"/>
      <c r="R28" s="38"/>
      <c r="T28" s="38"/>
    </row>
    <row r="29" spans="1:20" s="1" customFormat="1" ht="12.75" x14ac:dyDescent="0.2">
      <c r="A29" s="127">
        <v>14</v>
      </c>
      <c r="B29" s="125" t="s">
        <v>130</v>
      </c>
      <c r="C29" s="126" t="s">
        <v>372</v>
      </c>
      <c r="D29" s="241">
        <v>0</v>
      </c>
      <c r="E29" s="242">
        <v>0</v>
      </c>
      <c r="F29" s="241">
        <v>0</v>
      </c>
      <c r="G29" s="241">
        <v>0</v>
      </c>
      <c r="H29" s="243">
        <f t="shared" si="1"/>
        <v>0</v>
      </c>
      <c r="I29" s="243"/>
      <c r="J29" s="241">
        <v>0</v>
      </c>
      <c r="K29" s="241">
        <v>0</v>
      </c>
      <c r="L29" s="241">
        <v>0</v>
      </c>
      <c r="M29" s="241">
        <v>0</v>
      </c>
      <c r="N29" s="241">
        <f t="shared" si="2"/>
        <v>0</v>
      </c>
      <c r="O29" s="243" t="str">
        <f t="shared" si="0"/>
        <v>N.A.</v>
      </c>
      <c r="P29" s="34"/>
    </row>
    <row r="30" spans="1:20" s="1" customFormat="1" ht="12.75" x14ac:dyDescent="0.2">
      <c r="A30" s="127">
        <v>15</v>
      </c>
      <c r="B30" s="125" t="s">
        <v>130</v>
      </c>
      <c r="C30" s="126" t="s">
        <v>371</v>
      </c>
      <c r="D30" s="241">
        <v>0</v>
      </c>
      <c r="E30" s="242">
        <v>0</v>
      </c>
      <c r="F30" s="241">
        <v>0</v>
      </c>
      <c r="G30" s="241">
        <v>0</v>
      </c>
      <c r="H30" s="243">
        <f t="shared" si="1"/>
        <v>0</v>
      </c>
      <c r="I30" s="243"/>
      <c r="J30" s="241">
        <v>0</v>
      </c>
      <c r="K30" s="241">
        <v>0</v>
      </c>
      <c r="L30" s="241">
        <v>0</v>
      </c>
      <c r="M30" s="241">
        <v>0</v>
      </c>
      <c r="N30" s="241">
        <f t="shared" si="2"/>
        <v>0</v>
      </c>
      <c r="O30" s="243" t="str">
        <f t="shared" si="0"/>
        <v>N.A.</v>
      </c>
      <c r="P30" s="34"/>
    </row>
    <row r="31" spans="1:20" s="1" customFormat="1" ht="12.75" x14ac:dyDescent="0.2">
      <c r="A31" s="127">
        <v>16</v>
      </c>
      <c r="B31" s="125" t="s">
        <v>130</v>
      </c>
      <c r="C31" s="126" t="s">
        <v>370</v>
      </c>
      <c r="D31" s="241">
        <v>0</v>
      </c>
      <c r="E31" s="242">
        <v>0</v>
      </c>
      <c r="F31" s="241">
        <v>0</v>
      </c>
      <c r="G31" s="241">
        <v>0</v>
      </c>
      <c r="H31" s="243">
        <f t="shared" si="1"/>
        <v>0</v>
      </c>
      <c r="I31" s="243"/>
      <c r="J31" s="241">
        <v>0</v>
      </c>
      <c r="K31" s="241">
        <v>0</v>
      </c>
      <c r="L31" s="241">
        <v>0</v>
      </c>
      <c r="M31" s="241">
        <v>0</v>
      </c>
      <c r="N31" s="241">
        <f t="shared" si="2"/>
        <v>0</v>
      </c>
      <c r="O31" s="243" t="str">
        <f t="shared" si="0"/>
        <v>N.A.</v>
      </c>
      <c r="P31" s="34"/>
    </row>
    <row r="32" spans="1:20" s="1" customFormat="1" ht="12.75" x14ac:dyDescent="0.2">
      <c r="A32" s="127">
        <v>17</v>
      </c>
      <c r="B32" s="125" t="s">
        <v>120</v>
      </c>
      <c r="C32" s="126" t="s">
        <v>369</v>
      </c>
      <c r="D32" s="241">
        <v>0</v>
      </c>
      <c r="E32" s="242">
        <v>0</v>
      </c>
      <c r="F32" s="241">
        <v>0</v>
      </c>
      <c r="G32" s="241">
        <v>0</v>
      </c>
      <c r="H32" s="243">
        <f t="shared" si="1"/>
        <v>0</v>
      </c>
      <c r="I32" s="243"/>
      <c r="J32" s="241">
        <v>0</v>
      </c>
      <c r="K32" s="241">
        <v>0</v>
      </c>
      <c r="L32" s="241">
        <v>0</v>
      </c>
      <c r="M32" s="241">
        <v>0</v>
      </c>
      <c r="N32" s="241">
        <f t="shared" si="2"/>
        <v>0</v>
      </c>
      <c r="O32" s="243" t="str">
        <f t="shared" si="0"/>
        <v>N.A.</v>
      </c>
      <c r="P32" s="34"/>
    </row>
    <row r="33" spans="1:16" s="1" customFormat="1" ht="12.75" x14ac:dyDescent="0.2">
      <c r="A33" s="127">
        <v>18</v>
      </c>
      <c r="B33" s="125" t="s">
        <v>120</v>
      </c>
      <c r="C33" s="126" t="s">
        <v>368</v>
      </c>
      <c r="D33" s="241">
        <v>0</v>
      </c>
      <c r="E33" s="242">
        <v>0</v>
      </c>
      <c r="F33" s="241">
        <v>0</v>
      </c>
      <c r="G33" s="241">
        <v>0</v>
      </c>
      <c r="H33" s="243">
        <f t="shared" si="1"/>
        <v>0</v>
      </c>
      <c r="I33" s="243"/>
      <c r="J33" s="241">
        <v>0</v>
      </c>
      <c r="K33" s="241">
        <v>0</v>
      </c>
      <c r="L33" s="241">
        <v>0</v>
      </c>
      <c r="M33" s="241">
        <v>0</v>
      </c>
      <c r="N33" s="241">
        <f t="shared" si="2"/>
        <v>0</v>
      </c>
      <c r="O33" s="243" t="str">
        <f t="shared" si="0"/>
        <v>N.A.</v>
      </c>
      <c r="P33" s="34"/>
    </row>
    <row r="34" spans="1:16" s="1" customFormat="1" ht="12.75" x14ac:dyDescent="0.2">
      <c r="A34" s="127">
        <v>19</v>
      </c>
      <c r="B34" s="125" t="s">
        <v>120</v>
      </c>
      <c r="C34" s="126" t="s">
        <v>367</v>
      </c>
      <c r="D34" s="241">
        <v>0</v>
      </c>
      <c r="E34" s="242">
        <v>0</v>
      </c>
      <c r="F34" s="241">
        <v>0</v>
      </c>
      <c r="G34" s="241">
        <v>0</v>
      </c>
      <c r="H34" s="243">
        <f t="shared" si="1"/>
        <v>0</v>
      </c>
      <c r="I34" s="243"/>
      <c r="J34" s="241">
        <v>0</v>
      </c>
      <c r="K34" s="241">
        <v>0</v>
      </c>
      <c r="L34" s="241">
        <v>0</v>
      </c>
      <c r="M34" s="241">
        <v>0</v>
      </c>
      <c r="N34" s="241">
        <f t="shared" si="2"/>
        <v>0</v>
      </c>
      <c r="O34" s="243" t="str">
        <f t="shared" si="0"/>
        <v>N.A.</v>
      </c>
      <c r="P34" s="34"/>
    </row>
    <row r="35" spans="1:16" s="1" customFormat="1" ht="12.75" x14ac:dyDescent="0.2">
      <c r="A35" s="127">
        <v>20</v>
      </c>
      <c r="B35" s="125" t="s">
        <v>120</v>
      </c>
      <c r="C35" s="126" t="s">
        <v>366</v>
      </c>
      <c r="D35" s="241">
        <v>0</v>
      </c>
      <c r="E35" s="242">
        <v>0</v>
      </c>
      <c r="F35" s="241">
        <v>0</v>
      </c>
      <c r="G35" s="241">
        <v>0</v>
      </c>
      <c r="H35" s="243">
        <f t="shared" si="1"/>
        <v>0</v>
      </c>
      <c r="I35" s="243"/>
      <c r="J35" s="241">
        <v>0</v>
      </c>
      <c r="K35" s="241">
        <v>0</v>
      </c>
      <c r="L35" s="241">
        <v>0</v>
      </c>
      <c r="M35" s="241">
        <v>0</v>
      </c>
      <c r="N35" s="241">
        <f t="shared" si="2"/>
        <v>0</v>
      </c>
      <c r="O35" s="243" t="str">
        <f t="shared" si="0"/>
        <v>N.A.</v>
      </c>
      <c r="P35" s="34"/>
    </row>
    <row r="36" spans="1:16" s="1" customFormat="1" ht="12.75" x14ac:dyDescent="0.2">
      <c r="A36" s="127">
        <v>21</v>
      </c>
      <c r="B36" s="125" t="s">
        <v>130</v>
      </c>
      <c r="C36" s="126" t="s">
        <v>365</v>
      </c>
      <c r="D36" s="241">
        <v>0</v>
      </c>
      <c r="E36" s="242">
        <v>0</v>
      </c>
      <c r="F36" s="241">
        <v>0</v>
      </c>
      <c r="G36" s="241">
        <v>0</v>
      </c>
      <c r="H36" s="243">
        <f t="shared" si="1"/>
        <v>0</v>
      </c>
      <c r="I36" s="243"/>
      <c r="J36" s="241">
        <v>0</v>
      </c>
      <c r="K36" s="241">
        <v>0</v>
      </c>
      <c r="L36" s="241">
        <v>0</v>
      </c>
      <c r="M36" s="241">
        <v>0</v>
      </c>
      <c r="N36" s="241">
        <f t="shared" si="2"/>
        <v>0</v>
      </c>
      <c r="O36" s="243" t="str">
        <f t="shared" si="0"/>
        <v>N.A.</v>
      </c>
      <c r="P36" s="34"/>
    </row>
    <row r="37" spans="1:16" s="1" customFormat="1" ht="12.75" x14ac:dyDescent="0.2">
      <c r="A37" s="127">
        <v>22</v>
      </c>
      <c r="B37" s="125" t="s">
        <v>130</v>
      </c>
      <c r="C37" s="126" t="s">
        <v>364</v>
      </c>
      <c r="D37" s="241">
        <v>0</v>
      </c>
      <c r="E37" s="242">
        <v>0</v>
      </c>
      <c r="F37" s="241">
        <v>0</v>
      </c>
      <c r="G37" s="241">
        <v>0</v>
      </c>
      <c r="H37" s="243">
        <f t="shared" si="1"/>
        <v>0</v>
      </c>
      <c r="I37" s="243"/>
      <c r="J37" s="241">
        <v>0</v>
      </c>
      <c r="K37" s="241">
        <v>0</v>
      </c>
      <c r="L37" s="241">
        <v>0</v>
      </c>
      <c r="M37" s="241">
        <v>0</v>
      </c>
      <c r="N37" s="241">
        <f t="shared" si="2"/>
        <v>0</v>
      </c>
      <c r="O37" s="243" t="str">
        <f t="shared" si="0"/>
        <v>N.A.</v>
      </c>
      <c r="P37" s="34"/>
    </row>
    <row r="38" spans="1:16" s="1" customFormat="1" ht="12.75" x14ac:dyDescent="0.2">
      <c r="A38" s="127">
        <v>23</v>
      </c>
      <c r="B38" s="125" t="s">
        <v>130</v>
      </c>
      <c r="C38" s="126" t="s">
        <v>363</v>
      </c>
      <c r="D38" s="241">
        <v>0</v>
      </c>
      <c r="E38" s="242">
        <v>0</v>
      </c>
      <c r="F38" s="241">
        <v>0</v>
      </c>
      <c r="G38" s="241">
        <v>0</v>
      </c>
      <c r="H38" s="243">
        <f t="shared" si="1"/>
        <v>0</v>
      </c>
      <c r="I38" s="243"/>
      <c r="J38" s="241">
        <v>0</v>
      </c>
      <c r="K38" s="241">
        <v>0</v>
      </c>
      <c r="L38" s="241">
        <v>0</v>
      </c>
      <c r="M38" s="241">
        <v>0</v>
      </c>
      <c r="N38" s="241">
        <f t="shared" si="2"/>
        <v>0</v>
      </c>
      <c r="O38" s="243" t="str">
        <f t="shared" si="0"/>
        <v>N.A.</v>
      </c>
      <c r="P38" s="34"/>
    </row>
    <row r="39" spans="1:16" s="1" customFormat="1" ht="12.75" x14ac:dyDescent="0.2">
      <c r="A39" s="127">
        <v>24</v>
      </c>
      <c r="B39" s="125" t="s">
        <v>130</v>
      </c>
      <c r="C39" s="128" t="s">
        <v>362</v>
      </c>
      <c r="D39" s="241">
        <v>0</v>
      </c>
      <c r="E39" s="242">
        <v>0</v>
      </c>
      <c r="F39" s="241">
        <v>0</v>
      </c>
      <c r="G39" s="241">
        <v>0</v>
      </c>
      <c r="H39" s="243">
        <f t="shared" si="1"/>
        <v>0</v>
      </c>
      <c r="I39" s="243"/>
      <c r="J39" s="241">
        <v>0</v>
      </c>
      <c r="K39" s="241">
        <v>0</v>
      </c>
      <c r="L39" s="241">
        <v>0</v>
      </c>
      <c r="M39" s="241">
        <v>0</v>
      </c>
      <c r="N39" s="241">
        <f t="shared" si="2"/>
        <v>0</v>
      </c>
      <c r="O39" s="243" t="str">
        <f t="shared" si="0"/>
        <v>N.A.</v>
      </c>
      <c r="P39" s="34"/>
    </row>
    <row r="40" spans="1:16" s="1" customFormat="1" ht="12.75" x14ac:dyDescent="0.2">
      <c r="A40" s="127">
        <v>25</v>
      </c>
      <c r="B40" s="125" t="s">
        <v>122</v>
      </c>
      <c r="C40" s="126" t="s">
        <v>361</v>
      </c>
      <c r="D40" s="241">
        <v>226.70045499999998</v>
      </c>
      <c r="E40" s="242">
        <v>100.97136025000002</v>
      </c>
      <c r="F40" s="241">
        <v>0</v>
      </c>
      <c r="G40" s="241">
        <v>1.251684</v>
      </c>
      <c r="H40" s="243">
        <f t="shared" si="1"/>
        <v>124.47741074999996</v>
      </c>
      <c r="I40" s="243"/>
      <c r="J40" s="241">
        <v>695.01559613999996</v>
      </c>
      <c r="K40" s="241">
        <v>154.00704042359999</v>
      </c>
      <c r="L40" s="241">
        <v>0</v>
      </c>
      <c r="M40" s="241">
        <v>1.3155835499999999</v>
      </c>
      <c r="N40" s="241">
        <f t="shared" si="2"/>
        <v>539.69297216639995</v>
      </c>
      <c r="O40" s="243">
        <f t="shared" si="0"/>
        <v>333.56699734887451</v>
      </c>
      <c r="P40" s="34"/>
    </row>
    <row r="41" spans="1:16" s="1" customFormat="1" ht="12.75" x14ac:dyDescent="0.2">
      <c r="A41" s="127">
        <v>26</v>
      </c>
      <c r="B41" s="125" t="s">
        <v>360</v>
      </c>
      <c r="C41" s="126" t="s">
        <v>359</v>
      </c>
      <c r="D41" s="241">
        <v>84.622006749999997</v>
      </c>
      <c r="E41" s="242">
        <v>37.139754499999995</v>
      </c>
      <c r="F41" s="241">
        <v>0</v>
      </c>
      <c r="G41" s="241">
        <v>2.2724319999999998</v>
      </c>
      <c r="H41" s="243">
        <f t="shared" si="1"/>
        <v>45.20982025</v>
      </c>
      <c r="I41" s="243"/>
      <c r="J41" s="241">
        <v>1067.4717260000002</v>
      </c>
      <c r="K41" s="241">
        <v>37.028315625000005</v>
      </c>
      <c r="L41" s="241">
        <v>0</v>
      </c>
      <c r="M41" s="241">
        <v>2.9360792999999998</v>
      </c>
      <c r="N41" s="241">
        <f t="shared" si="2"/>
        <v>1027.5073310750001</v>
      </c>
      <c r="O41" s="243" t="str">
        <f t="shared" si="0"/>
        <v>500&lt;</v>
      </c>
      <c r="P41" s="34"/>
    </row>
    <row r="42" spans="1:16" s="1" customFormat="1" ht="12.75" x14ac:dyDescent="0.2">
      <c r="A42" s="127">
        <v>27</v>
      </c>
      <c r="B42" s="125" t="s">
        <v>120</v>
      </c>
      <c r="C42" s="126" t="s">
        <v>358</v>
      </c>
      <c r="D42" s="241">
        <v>31.190251750000002</v>
      </c>
      <c r="E42" s="242">
        <v>12.18653875</v>
      </c>
      <c r="F42" s="241">
        <v>0</v>
      </c>
      <c r="G42" s="241">
        <v>0.60881099999999999</v>
      </c>
      <c r="H42" s="243">
        <f t="shared" si="1"/>
        <v>18.394902000000002</v>
      </c>
      <c r="I42" s="243"/>
      <c r="J42" s="241">
        <v>18.218341709256968</v>
      </c>
      <c r="K42" s="241">
        <v>8.0104823759603043</v>
      </c>
      <c r="L42" s="241">
        <v>0</v>
      </c>
      <c r="M42" s="241">
        <v>0.65251700999999995</v>
      </c>
      <c r="N42" s="241">
        <f t="shared" si="2"/>
        <v>9.5553423232966637</v>
      </c>
      <c r="O42" s="243">
        <f t="shared" si="0"/>
        <v>-48.054399402091605</v>
      </c>
      <c r="P42" s="34"/>
    </row>
    <row r="43" spans="1:16" s="1" customFormat="1" ht="12.75" x14ac:dyDescent="0.2">
      <c r="A43" s="127">
        <v>28</v>
      </c>
      <c r="B43" s="125" t="s">
        <v>120</v>
      </c>
      <c r="C43" s="126" t="s">
        <v>357</v>
      </c>
      <c r="D43" s="241">
        <v>101.97662975</v>
      </c>
      <c r="E43" s="242">
        <v>49.856369999999998</v>
      </c>
      <c r="F43" s="241">
        <v>0</v>
      </c>
      <c r="G43" s="241">
        <v>0.89813699999999996</v>
      </c>
      <c r="H43" s="243">
        <f t="shared" si="1"/>
        <v>51.222122750000004</v>
      </c>
      <c r="I43" s="243"/>
      <c r="J43" s="241">
        <v>96.230643944280558</v>
      </c>
      <c r="K43" s="241">
        <v>47.851948981527961</v>
      </c>
      <c r="L43" s="241">
        <v>0</v>
      </c>
      <c r="M43" s="241">
        <v>0.92238212000000019</v>
      </c>
      <c r="N43" s="241">
        <f t="shared" si="2"/>
        <v>47.456312842752595</v>
      </c>
      <c r="O43" s="243">
        <f t="shared" si="0"/>
        <v>-7.3519208206719782</v>
      </c>
      <c r="P43" s="34"/>
    </row>
    <row r="44" spans="1:16" s="1" customFormat="1" ht="12.75" x14ac:dyDescent="0.2">
      <c r="A44" s="127">
        <v>29</v>
      </c>
      <c r="B44" s="125" t="s">
        <v>120</v>
      </c>
      <c r="C44" s="126" t="s">
        <v>356</v>
      </c>
      <c r="D44" s="241">
        <v>0</v>
      </c>
      <c r="E44" s="242">
        <v>0</v>
      </c>
      <c r="F44" s="241">
        <v>0</v>
      </c>
      <c r="G44" s="241">
        <v>0</v>
      </c>
      <c r="H44" s="243">
        <f t="shared" si="1"/>
        <v>0</v>
      </c>
      <c r="I44" s="243"/>
      <c r="J44" s="241">
        <v>0</v>
      </c>
      <c r="K44" s="241">
        <v>0</v>
      </c>
      <c r="L44" s="241">
        <v>0</v>
      </c>
      <c r="M44" s="241">
        <v>0</v>
      </c>
      <c r="N44" s="241">
        <f t="shared" si="2"/>
        <v>0</v>
      </c>
      <c r="O44" s="243" t="str">
        <f t="shared" si="0"/>
        <v>N.A.</v>
      </c>
      <c r="P44" s="34"/>
    </row>
    <row r="45" spans="1:16" s="1" customFormat="1" ht="12.75" x14ac:dyDescent="0.2">
      <c r="A45" s="127">
        <v>30</v>
      </c>
      <c r="B45" s="125" t="s">
        <v>120</v>
      </c>
      <c r="C45" s="128" t="s">
        <v>355</v>
      </c>
      <c r="D45" s="241">
        <v>137.77372474999999</v>
      </c>
      <c r="E45" s="242">
        <v>16.780129500000001</v>
      </c>
      <c r="F45" s="241">
        <v>0</v>
      </c>
      <c r="G45" s="241">
        <v>0.74996499999999999</v>
      </c>
      <c r="H45" s="243">
        <f t="shared" si="1"/>
        <v>120.24363024999998</v>
      </c>
      <c r="I45" s="243"/>
      <c r="J45" s="241">
        <v>24.653471599988897</v>
      </c>
      <c r="K45" s="241">
        <v>11.029950840519483</v>
      </c>
      <c r="L45" s="241">
        <v>0</v>
      </c>
      <c r="M45" s="241">
        <v>0.79858333999999986</v>
      </c>
      <c r="N45" s="241">
        <f t="shared" si="2"/>
        <v>12.824937419469414</v>
      </c>
      <c r="O45" s="243">
        <f t="shared" si="0"/>
        <v>-89.334206400118717</v>
      </c>
      <c r="P45" s="34"/>
    </row>
    <row r="46" spans="1:16" s="1" customFormat="1" ht="12.75" x14ac:dyDescent="0.2">
      <c r="A46" s="127">
        <v>31</v>
      </c>
      <c r="B46" s="125" t="s">
        <v>120</v>
      </c>
      <c r="C46" s="126" t="s">
        <v>354</v>
      </c>
      <c r="D46" s="241">
        <v>127.99758324999999</v>
      </c>
      <c r="E46" s="242">
        <v>37.065168499999999</v>
      </c>
      <c r="F46" s="241">
        <v>0</v>
      </c>
      <c r="G46" s="241">
        <v>3.7145260000000002</v>
      </c>
      <c r="H46" s="243">
        <f t="shared" si="1"/>
        <v>87.217888749999986</v>
      </c>
      <c r="I46" s="243"/>
      <c r="J46" s="241">
        <v>83.010815774289085</v>
      </c>
      <c r="K46" s="241">
        <v>35.926038822046053</v>
      </c>
      <c r="L46" s="241">
        <v>0</v>
      </c>
      <c r="M46" s="241">
        <v>4.4894385699999999</v>
      </c>
      <c r="N46" s="241">
        <f t="shared" si="2"/>
        <v>42.595338382243035</v>
      </c>
      <c r="O46" s="243">
        <f t="shared" si="0"/>
        <v>-51.162153782078292</v>
      </c>
      <c r="P46" s="34"/>
    </row>
    <row r="47" spans="1:16" s="1" customFormat="1" ht="12.75" x14ac:dyDescent="0.2">
      <c r="A47" s="127">
        <v>32</v>
      </c>
      <c r="B47" s="125" t="s">
        <v>130</v>
      </c>
      <c r="C47" s="128" t="s">
        <v>353</v>
      </c>
      <c r="D47" s="241">
        <v>0</v>
      </c>
      <c r="E47" s="242">
        <v>0</v>
      </c>
      <c r="F47" s="241">
        <v>0</v>
      </c>
      <c r="G47" s="241">
        <v>0</v>
      </c>
      <c r="H47" s="243">
        <f t="shared" si="1"/>
        <v>0</v>
      </c>
      <c r="I47" s="243"/>
      <c r="J47" s="241">
        <v>0</v>
      </c>
      <c r="K47" s="241">
        <v>0</v>
      </c>
      <c r="L47" s="241">
        <v>0</v>
      </c>
      <c r="M47" s="241">
        <v>0</v>
      </c>
      <c r="N47" s="241">
        <f t="shared" si="2"/>
        <v>0</v>
      </c>
      <c r="O47" s="243" t="str">
        <f t="shared" si="0"/>
        <v>N.A.</v>
      </c>
      <c r="P47" s="34"/>
    </row>
    <row r="48" spans="1:16" s="1" customFormat="1" ht="12.75" x14ac:dyDescent="0.2">
      <c r="A48" s="127">
        <v>33</v>
      </c>
      <c r="B48" s="125" t="s">
        <v>130</v>
      </c>
      <c r="C48" s="128" t="s">
        <v>352</v>
      </c>
      <c r="D48" s="241">
        <v>0</v>
      </c>
      <c r="E48" s="242">
        <v>0</v>
      </c>
      <c r="F48" s="241">
        <v>0</v>
      </c>
      <c r="G48" s="241">
        <v>0</v>
      </c>
      <c r="H48" s="243">
        <f t="shared" si="1"/>
        <v>0</v>
      </c>
      <c r="I48" s="243"/>
      <c r="J48" s="241">
        <v>28.233126281431559</v>
      </c>
      <c r="K48" s="241">
        <v>14.619042783748981</v>
      </c>
      <c r="L48" s="241">
        <v>0</v>
      </c>
      <c r="M48" s="241">
        <v>0</v>
      </c>
      <c r="N48" s="241">
        <f t="shared" si="2"/>
        <v>13.614083497682579</v>
      </c>
      <c r="O48" s="243" t="str">
        <f t="shared" si="0"/>
        <v>N.A.</v>
      </c>
      <c r="P48" s="34"/>
    </row>
    <row r="49" spans="1:16" s="1" customFormat="1" ht="12.75" x14ac:dyDescent="0.2">
      <c r="A49" s="127">
        <v>34</v>
      </c>
      <c r="B49" s="125" t="s">
        <v>130</v>
      </c>
      <c r="C49" s="128" t="s">
        <v>351</v>
      </c>
      <c r="D49" s="241">
        <v>0</v>
      </c>
      <c r="E49" s="242">
        <v>0</v>
      </c>
      <c r="F49" s="241">
        <v>0</v>
      </c>
      <c r="G49" s="241">
        <v>0</v>
      </c>
      <c r="H49" s="243">
        <f t="shared" si="1"/>
        <v>0</v>
      </c>
      <c r="I49" s="243"/>
      <c r="J49" s="241">
        <v>0</v>
      </c>
      <c r="K49" s="241">
        <v>0</v>
      </c>
      <c r="L49" s="241">
        <v>0</v>
      </c>
      <c r="M49" s="241">
        <v>0</v>
      </c>
      <c r="N49" s="241">
        <f t="shared" si="2"/>
        <v>0</v>
      </c>
      <c r="O49" s="243" t="str">
        <f t="shared" si="0"/>
        <v>N.A.</v>
      </c>
      <c r="P49" s="34"/>
    </row>
    <row r="50" spans="1:16" s="1" customFormat="1" ht="12.75" x14ac:dyDescent="0.2">
      <c r="A50" s="129">
        <v>35</v>
      </c>
      <c r="B50" s="130" t="s">
        <v>130</v>
      </c>
      <c r="C50" s="131" t="s">
        <v>350</v>
      </c>
      <c r="D50" s="241">
        <v>0</v>
      </c>
      <c r="E50" s="242">
        <v>0</v>
      </c>
      <c r="F50" s="241">
        <v>0</v>
      </c>
      <c r="G50" s="241">
        <v>0</v>
      </c>
      <c r="H50" s="243">
        <f t="shared" si="1"/>
        <v>0</v>
      </c>
      <c r="I50" s="243"/>
      <c r="J50" s="241">
        <v>0</v>
      </c>
      <c r="K50" s="241">
        <v>0</v>
      </c>
      <c r="L50" s="241">
        <v>0</v>
      </c>
      <c r="M50" s="241">
        <v>0</v>
      </c>
      <c r="N50" s="241">
        <f t="shared" si="2"/>
        <v>0</v>
      </c>
      <c r="O50" s="243" t="str">
        <f t="shared" si="0"/>
        <v>N.A.</v>
      </c>
      <c r="P50" s="34"/>
    </row>
    <row r="51" spans="1:16" s="1" customFormat="1" ht="12.75" x14ac:dyDescent="0.2">
      <c r="A51" s="129">
        <v>36</v>
      </c>
      <c r="B51" s="130" t="s">
        <v>130</v>
      </c>
      <c r="C51" s="132" t="s">
        <v>349</v>
      </c>
      <c r="D51" s="241">
        <v>0</v>
      </c>
      <c r="E51" s="242">
        <v>0</v>
      </c>
      <c r="F51" s="241">
        <v>0</v>
      </c>
      <c r="G51" s="241">
        <v>0</v>
      </c>
      <c r="H51" s="243">
        <f t="shared" si="1"/>
        <v>0</v>
      </c>
      <c r="I51" s="243"/>
      <c r="J51" s="241">
        <v>14.425561374380624</v>
      </c>
      <c r="K51" s="241">
        <v>7.4695199110969304</v>
      </c>
      <c r="L51" s="241">
        <v>0</v>
      </c>
      <c r="M51" s="241">
        <v>0</v>
      </c>
      <c r="N51" s="241">
        <f t="shared" si="2"/>
        <v>6.956041463283694</v>
      </c>
      <c r="O51" s="243" t="str">
        <f t="shared" si="0"/>
        <v>N.A.</v>
      </c>
      <c r="P51" s="34"/>
    </row>
    <row r="52" spans="1:16" s="1" customFormat="1" ht="12.75" x14ac:dyDescent="0.2">
      <c r="A52" s="127">
        <v>37</v>
      </c>
      <c r="B52" s="125" t="s">
        <v>130</v>
      </c>
      <c r="C52" s="128" t="s">
        <v>348</v>
      </c>
      <c r="D52" s="241">
        <v>0</v>
      </c>
      <c r="E52" s="242">
        <v>0</v>
      </c>
      <c r="F52" s="241">
        <v>0</v>
      </c>
      <c r="G52" s="241">
        <v>0</v>
      </c>
      <c r="H52" s="243">
        <f t="shared" si="1"/>
        <v>0</v>
      </c>
      <c r="I52" s="243"/>
      <c r="J52" s="241">
        <v>0</v>
      </c>
      <c r="K52" s="241">
        <v>0</v>
      </c>
      <c r="L52" s="241">
        <v>0</v>
      </c>
      <c r="M52" s="241">
        <v>0</v>
      </c>
      <c r="N52" s="241">
        <f t="shared" si="2"/>
        <v>0</v>
      </c>
      <c r="O52" s="243" t="str">
        <f t="shared" si="0"/>
        <v>N.A.</v>
      </c>
      <c r="P52" s="34"/>
    </row>
    <row r="53" spans="1:16" s="1" customFormat="1" ht="12.75" x14ac:dyDescent="0.2">
      <c r="A53" s="127">
        <v>38</v>
      </c>
      <c r="B53" s="125" t="s">
        <v>124</v>
      </c>
      <c r="C53" s="126" t="s">
        <v>347</v>
      </c>
      <c r="D53" s="241">
        <v>504.53231449999998</v>
      </c>
      <c r="E53" s="242">
        <v>355.50943524999997</v>
      </c>
      <c r="F53" s="241">
        <v>0</v>
      </c>
      <c r="G53" s="241">
        <v>1.5068459999999999</v>
      </c>
      <c r="H53" s="243">
        <f t="shared" si="1"/>
        <v>147.51603325000002</v>
      </c>
      <c r="I53" s="243"/>
      <c r="J53" s="241">
        <v>1223.6786475521099</v>
      </c>
      <c r="K53" s="241">
        <v>691.4784716211999</v>
      </c>
      <c r="L53" s="241">
        <v>0</v>
      </c>
      <c r="M53" s="241">
        <v>1.93705642</v>
      </c>
      <c r="N53" s="241">
        <f t="shared" si="2"/>
        <v>530.26311951090997</v>
      </c>
      <c r="O53" s="243">
        <f t="shared" si="0"/>
        <v>259.46134655902557</v>
      </c>
      <c r="P53" s="34"/>
    </row>
    <row r="54" spans="1:16" s="1" customFormat="1" ht="12.75" x14ac:dyDescent="0.2">
      <c r="A54" s="127">
        <v>39</v>
      </c>
      <c r="B54" s="125" t="s">
        <v>120</v>
      </c>
      <c r="C54" s="128" t="s">
        <v>346</v>
      </c>
      <c r="D54" s="241">
        <v>150.68175725</v>
      </c>
      <c r="E54" s="242">
        <v>10.351123250000001</v>
      </c>
      <c r="F54" s="241">
        <v>0</v>
      </c>
      <c r="G54" s="241">
        <v>0.65991599999999995</v>
      </c>
      <c r="H54" s="243">
        <f t="shared" si="1"/>
        <v>139.67071799999999</v>
      </c>
      <c r="I54" s="243"/>
      <c r="J54" s="241">
        <v>17.307138596981254</v>
      </c>
      <c r="K54" s="241">
        <v>7.4158440904008192</v>
      </c>
      <c r="L54" s="241">
        <v>0</v>
      </c>
      <c r="M54" s="241">
        <v>0.70353566999999995</v>
      </c>
      <c r="N54" s="241">
        <f t="shared" si="2"/>
        <v>9.1877588365804357</v>
      </c>
      <c r="O54" s="243">
        <f t="shared" si="0"/>
        <v>-93.421843197956193</v>
      </c>
      <c r="P54" s="34"/>
    </row>
    <row r="55" spans="1:16" s="1" customFormat="1" ht="12.75" x14ac:dyDescent="0.2">
      <c r="A55" s="127">
        <v>40</v>
      </c>
      <c r="B55" s="125" t="s">
        <v>120</v>
      </c>
      <c r="C55" s="128" t="s">
        <v>345</v>
      </c>
      <c r="D55" s="241">
        <v>0</v>
      </c>
      <c r="E55" s="242">
        <v>0</v>
      </c>
      <c r="F55" s="241">
        <v>0</v>
      </c>
      <c r="G55" s="241">
        <v>0</v>
      </c>
      <c r="H55" s="243">
        <f t="shared" si="1"/>
        <v>0</v>
      </c>
      <c r="I55" s="243"/>
      <c r="J55" s="241">
        <v>9.1906668986210001</v>
      </c>
      <c r="K55" s="241">
        <v>4.7761829798742443</v>
      </c>
      <c r="L55" s="241">
        <v>0</v>
      </c>
      <c r="M55" s="241">
        <v>0</v>
      </c>
      <c r="N55" s="241">
        <f t="shared" si="2"/>
        <v>4.4144839187467557</v>
      </c>
      <c r="O55" s="243" t="str">
        <f t="shared" si="0"/>
        <v>N.A.</v>
      </c>
      <c r="P55" s="34"/>
    </row>
    <row r="56" spans="1:16" s="1" customFormat="1" ht="12.75" x14ac:dyDescent="0.2">
      <c r="A56" s="127">
        <v>41</v>
      </c>
      <c r="B56" s="125" t="s">
        <v>120</v>
      </c>
      <c r="C56" s="128" t="s">
        <v>344</v>
      </c>
      <c r="D56" s="241">
        <v>317.75423000000001</v>
      </c>
      <c r="E56" s="242">
        <v>27.355205999999999</v>
      </c>
      <c r="F56" s="241">
        <v>0</v>
      </c>
      <c r="G56" s="241">
        <v>2.8455140000000001</v>
      </c>
      <c r="H56" s="243">
        <f t="shared" si="1"/>
        <v>287.55351000000002</v>
      </c>
      <c r="I56" s="243"/>
      <c r="J56" s="241">
        <v>60.011713605841464</v>
      </c>
      <c r="K56" s="241">
        <v>24.401902587508168</v>
      </c>
      <c r="L56" s="241">
        <v>0</v>
      </c>
      <c r="M56" s="241">
        <v>3.0046773600000001</v>
      </c>
      <c r="N56" s="241">
        <f t="shared" si="2"/>
        <v>32.605133658333294</v>
      </c>
      <c r="O56" s="243">
        <f t="shared" si="0"/>
        <v>-88.661194343156055</v>
      </c>
      <c r="P56" s="34"/>
    </row>
    <row r="57" spans="1:16" s="1" customFormat="1" ht="12.75" x14ac:dyDescent="0.2">
      <c r="A57" s="127">
        <v>42</v>
      </c>
      <c r="B57" s="125" t="s">
        <v>120</v>
      </c>
      <c r="C57" s="128" t="s">
        <v>343</v>
      </c>
      <c r="D57" s="241">
        <v>55.243380999999992</v>
      </c>
      <c r="E57" s="242">
        <v>20.219995000000001</v>
      </c>
      <c r="F57" s="241">
        <v>0</v>
      </c>
      <c r="G57" s="241">
        <v>1.5867659999999999</v>
      </c>
      <c r="H57" s="243">
        <f t="shared" si="1"/>
        <v>33.436619999999991</v>
      </c>
      <c r="I57" s="243"/>
      <c r="J57" s="241">
        <v>52.037185320598297</v>
      </c>
      <c r="K57" s="241">
        <v>20.179700409970355</v>
      </c>
      <c r="L57" s="241">
        <v>0</v>
      </c>
      <c r="M57" s="241">
        <v>2.1259386200000003</v>
      </c>
      <c r="N57" s="241">
        <f t="shared" si="2"/>
        <v>29.731546290627943</v>
      </c>
      <c r="O57" s="243">
        <f t="shared" si="0"/>
        <v>-11.080885895081646</v>
      </c>
      <c r="P57" s="34"/>
    </row>
    <row r="58" spans="1:16" s="1" customFormat="1" ht="12.75" x14ac:dyDescent="0.2">
      <c r="A58" s="129">
        <v>43</v>
      </c>
      <c r="B58" s="130" t="s">
        <v>120</v>
      </c>
      <c r="C58" s="132" t="s">
        <v>342</v>
      </c>
      <c r="D58" s="241">
        <v>34.622132999999998</v>
      </c>
      <c r="E58" s="242">
        <v>16.672389000000003</v>
      </c>
      <c r="F58" s="241">
        <v>0</v>
      </c>
      <c r="G58" s="241">
        <v>0.56971700000000003</v>
      </c>
      <c r="H58" s="243">
        <f t="shared" si="1"/>
        <v>17.380026999999995</v>
      </c>
      <c r="I58" s="243"/>
      <c r="J58" s="241">
        <v>38.259258421523825</v>
      </c>
      <c r="K58" s="241">
        <v>18.040391973503766</v>
      </c>
      <c r="L58" s="241">
        <v>0</v>
      </c>
      <c r="M58" s="241">
        <v>0.65527127000000007</v>
      </c>
      <c r="N58" s="241">
        <f t="shared" si="2"/>
        <v>19.563595178020059</v>
      </c>
      <c r="O58" s="243">
        <f t="shared" si="0"/>
        <v>12.563663900062206</v>
      </c>
      <c r="P58" s="34"/>
    </row>
    <row r="59" spans="1:16" s="5" customFormat="1" ht="12.75" x14ac:dyDescent="0.2">
      <c r="A59" s="129">
        <v>44</v>
      </c>
      <c r="B59" s="130" t="s">
        <v>130</v>
      </c>
      <c r="C59" s="131" t="s">
        <v>341</v>
      </c>
      <c r="D59" s="241">
        <v>0</v>
      </c>
      <c r="E59" s="242">
        <v>0</v>
      </c>
      <c r="F59" s="241">
        <v>0</v>
      </c>
      <c r="G59" s="241">
        <v>0</v>
      </c>
      <c r="H59" s="243">
        <f t="shared" si="1"/>
        <v>0</v>
      </c>
      <c r="I59" s="243"/>
      <c r="J59" s="241">
        <v>14.814983805848643</v>
      </c>
      <c r="K59" s="241">
        <v>7.6711618805279507</v>
      </c>
      <c r="L59" s="241">
        <v>0</v>
      </c>
      <c r="M59" s="241">
        <v>0</v>
      </c>
      <c r="N59" s="241">
        <f t="shared" si="2"/>
        <v>7.143821925320692</v>
      </c>
      <c r="O59" s="243" t="str">
        <f t="shared" si="0"/>
        <v>N.A.</v>
      </c>
      <c r="P59" s="34"/>
    </row>
    <row r="60" spans="1:16" s="1" customFormat="1" ht="12.75" x14ac:dyDescent="0.2">
      <c r="A60" s="127">
        <v>45</v>
      </c>
      <c r="B60" s="125" t="s">
        <v>130</v>
      </c>
      <c r="C60" s="128" t="s">
        <v>340</v>
      </c>
      <c r="D60" s="241">
        <v>67.105707749999993</v>
      </c>
      <c r="E60" s="242">
        <v>16.828419749999998</v>
      </c>
      <c r="F60" s="241">
        <v>0</v>
      </c>
      <c r="G60" s="241">
        <v>0.73325499999999999</v>
      </c>
      <c r="H60" s="243">
        <f t="shared" si="1"/>
        <v>49.544032999999999</v>
      </c>
      <c r="I60" s="243"/>
      <c r="J60" s="241">
        <v>51.930742304577215</v>
      </c>
      <c r="K60" s="241">
        <v>25.115855398417093</v>
      </c>
      <c r="L60" s="241">
        <v>0</v>
      </c>
      <c r="M60" s="241">
        <v>0.76067408000000003</v>
      </c>
      <c r="N60" s="241">
        <f t="shared" si="2"/>
        <v>26.054212826160121</v>
      </c>
      <c r="O60" s="243">
        <f t="shared" si="0"/>
        <v>-47.412006555541971</v>
      </c>
      <c r="P60" s="34"/>
    </row>
    <row r="61" spans="1:16" s="1" customFormat="1" ht="12.75" x14ac:dyDescent="0.2">
      <c r="A61" s="127">
        <v>46</v>
      </c>
      <c r="B61" s="125" t="s">
        <v>130</v>
      </c>
      <c r="C61" s="128" t="s">
        <v>339</v>
      </c>
      <c r="D61" s="241">
        <v>0</v>
      </c>
      <c r="E61" s="242">
        <v>0</v>
      </c>
      <c r="F61" s="241">
        <v>0</v>
      </c>
      <c r="G61" s="241">
        <v>0</v>
      </c>
      <c r="H61" s="243">
        <f t="shared" si="1"/>
        <v>0</v>
      </c>
      <c r="I61" s="243"/>
      <c r="J61" s="241">
        <v>8.0000912551582672</v>
      </c>
      <c r="K61" s="241">
        <v>4.1424274154850931</v>
      </c>
      <c r="L61" s="241">
        <v>0</v>
      </c>
      <c r="M61" s="241">
        <v>0</v>
      </c>
      <c r="N61" s="241">
        <f t="shared" si="2"/>
        <v>3.8576638396731742</v>
      </c>
      <c r="O61" s="243" t="str">
        <f t="shared" si="0"/>
        <v>N.A.</v>
      </c>
      <c r="P61" s="34"/>
    </row>
    <row r="62" spans="1:16" s="1" customFormat="1" ht="12.75" x14ac:dyDescent="0.2">
      <c r="A62" s="127">
        <v>47</v>
      </c>
      <c r="B62" s="125" t="s">
        <v>130</v>
      </c>
      <c r="C62" s="128" t="s">
        <v>338</v>
      </c>
      <c r="D62" s="241">
        <v>0</v>
      </c>
      <c r="E62" s="242">
        <v>0</v>
      </c>
      <c r="F62" s="241">
        <v>0</v>
      </c>
      <c r="G62" s="241">
        <v>0</v>
      </c>
      <c r="H62" s="243">
        <f t="shared" si="1"/>
        <v>0</v>
      </c>
      <c r="I62" s="243"/>
      <c r="J62" s="241">
        <v>0</v>
      </c>
      <c r="K62" s="241">
        <v>0</v>
      </c>
      <c r="L62" s="241">
        <v>0</v>
      </c>
      <c r="M62" s="241">
        <v>0</v>
      </c>
      <c r="N62" s="241">
        <f t="shared" si="2"/>
        <v>0</v>
      </c>
      <c r="O62" s="243" t="str">
        <f t="shared" si="0"/>
        <v>N.A.</v>
      </c>
      <c r="P62" s="34"/>
    </row>
    <row r="63" spans="1:16" s="1" customFormat="1" ht="12.75" x14ac:dyDescent="0.2">
      <c r="A63" s="127">
        <v>48</v>
      </c>
      <c r="B63" s="125" t="s">
        <v>155</v>
      </c>
      <c r="C63" s="128" t="s">
        <v>337</v>
      </c>
      <c r="D63" s="241">
        <v>428.42026825000005</v>
      </c>
      <c r="E63" s="242">
        <v>170.21896024999998</v>
      </c>
      <c r="F63" s="241">
        <v>0</v>
      </c>
      <c r="G63" s="241">
        <v>1.206801</v>
      </c>
      <c r="H63" s="243">
        <f t="shared" si="1"/>
        <v>256.99450700000006</v>
      </c>
      <c r="I63" s="243"/>
      <c r="J63" s="241">
        <v>104.06607562018921</v>
      </c>
      <c r="K63" s="241">
        <v>345.3936344796</v>
      </c>
      <c r="L63" s="241">
        <v>0</v>
      </c>
      <c r="M63" s="241">
        <v>1.5065823200000001</v>
      </c>
      <c r="N63" s="241">
        <f t="shared" si="2"/>
        <v>-242.83414117941078</v>
      </c>
      <c r="O63" s="243">
        <f t="shared" si="0"/>
        <v>-194.4900122629511</v>
      </c>
      <c r="P63" s="34"/>
    </row>
    <row r="64" spans="1:16" s="1" customFormat="1" ht="12.75" x14ac:dyDescent="0.2">
      <c r="A64" s="127">
        <v>49</v>
      </c>
      <c r="B64" s="125" t="s">
        <v>120</v>
      </c>
      <c r="C64" s="126" t="s">
        <v>336</v>
      </c>
      <c r="D64" s="241">
        <v>89.139300250000005</v>
      </c>
      <c r="E64" s="242">
        <v>21.801827249999999</v>
      </c>
      <c r="F64" s="241">
        <v>0</v>
      </c>
      <c r="G64" s="241">
        <v>1.354449</v>
      </c>
      <c r="H64" s="243">
        <f t="shared" si="1"/>
        <v>65.983024</v>
      </c>
      <c r="I64" s="243"/>
      <c r="J64" s="241">
        <v>33.733727313180168</v>
      </c>
      <c r="K64" s="241">
        <v>14.330822026475539</v>
      </c>
      <c r="L64" s="241">
        <v>0</v>
      </c>
      <c r="M64" s="241">
        <v>1.4311346699999998</v>
      </c>
      <c r="N64" s="241">
        <f t="shared" si="2"/>
        <v>17.971770616704632</v>
      </c>
      <c r="O64" s="243">
        <f t="shared" si="0"/>
        <v>-72.763038843590095</v>
      </c>
      <c r="P64" s="34"/>
    </row>
    <row r="65" spans="1:16" s="1" customFormat="1" ht="12.75" x14ac:dyDescent="0.2">
      <c r="A65" s="129">
        <v>50</v>
      </c>
      <c r="B65" s="130" t="s">
        <v>120</v>
      </c>
      <c r="C65" s="132" t="s">
        <v>335</v>
      </c>
      <c r="D65" s="241">
        <v>110.72905975</v>
      </c>
      <c r="E65" s="242">
        <v>42.625608749999998</v>
      </c>
      <c r="F65" s="241">
        <v>0</v>
      </c>
      <c r="G65" s="241">
        <v>2.5051369999999999</v>
      </c>
      <c r="H65" s="243">
        <f t="shared" si="1"/>
        <v>65.598314000000002</v>
      </c>
      <c r="I65" s="243"/>
      <c r="J65" s="241">
        <v>98.137537612493787</v>
      </c>
      <c r="K65" s="241">
        <v>34.823572319881507</v>
      </c>
      <c r="L65" s="241">
        <v>0</v>
      </c>
      <c r="M65" s="241">
        <v>2.7309135600000003</v>
      </c>
      <c r="N65" s="241">
        <f t="shared" si="2"/>
        <v>60.583051732612283</v>
      </c>
      <c r="O65" s="243">
        <f t="shared" si="0"/>
        <v>-7.6454133674650828</v>
      </c>
      <c r="P65" s="34"/>
    </row>
    <row r="66" spans="1:16" s="1" customFormat="1" ht="12.75" x14ac:dyDescent="0.2">
      <c r="A66" s="127">
        <v>51</v>
      </c>
      <c r="B66" s="125" t="s">
        <v>120</v>
      </c>
      <c r="C66" s="126" t="s">
        <v>334</v>
      </c>
      <c r="D66" s="241">
        <v>0</v>
      </c>
      <c r="E66" s="242">
        <v>0</v>
      </c>
      <c r="F66" s="241">
        <v>0</v>
      </c>
      <c r="G66" s="241">
        <v>0</v>
      </c>
      <c r="H66" s="243">
        <f t="shared" si="1"/>
        <v>0</v>
      </c>
      <c r="I66" s="243"/>
      <c r="J66" s="241">
        <v>3.8323835433469622</v>
      </c>
      <c r="K66" s="241">
        <v>1.9939886086711536</v>
      </c>
      <c r="L66" s="241">
        <v>0</v>
      </c>
      <c r="M66" s="241">
        <v>0</v>
      </c>
      <c r="N66" s="241">
        <f t="shared" si="2"/>
        <v>1.8383949346758086</v>
      </c>
      <c r="O66" s="243" t="str">
        <f t="shared" si="0"/>
        <v>N.A.</v>
      </c>
      <c r="P66" s="34"/>
    </row>
    <row r="67" spans="1:16" s="1" customFormat="1" ht="12.75" x14ac:dyDescent="0.2">
      <c r="A67" s="127">
        <v>52</v>
      </c>
      <c r="B67" s="125" t="s">
        <v>120</v>
      </c>
      <c r="C67" s="126" t="s">
        <v>333</v>
      </c>
      <c r="D67" s="241">
        <v>40.946258500000006</v>
      </c>
      <c r="E67" s="242">
        <v>3.7426314999999999</v>
      </c>
      <c r="F67" s="241">
        <v>0</v>
      </c>
      <c r="G67" s="241">
        <v>0.69909100000000002</v>
      </c>
      <c r="H67" s="243">
        <f t="shared" si="1"/>
        <v>36.504536000000002</v>
      </c>
      <c r="I67" s="243"/>
      <c r="J67" s="241">
        <v>7.502873969295381</v>
      </c>
      <c r="K67" s="241">
        <v>2.4601158158929817</v>
      </c>
      <c r="L67" s="241">
        <v>0</v>
      </c>
      <c r="M67" s="241">
        <v>0.53710861999999981</v>
      </c>
      <c r="N67" s="241">
        <f t="shared" si="2"/>
        <v>4.5056495334023996</v>
      </c>
      <c r="O67" s="243">
        <f t="shared" si="0"/>
        <v>-87.657288580787878</v>
      </c>
      <c r="P67" s="34"/>
    </row>
    <row r="68" spans="1:16" s="1" customFormat="1" ht="12.75" x14ac:dyDescent="0.2">
      <c r="A68" s="127">
        <v>53</v>
      </c>
      <c r="B68" s="125" t="s">
        <v>120</v>
      </c>
      <c r="C68" s="126" t="s">
        <v>332</v>
      </c>
      <c r="D68" s="241">
        <v>0</v>
      </c>
      <c r="E68" s="242">
        <v>0</v>
      </c>
      <c r="F68" s="241">
        <v>0</v>
      </c>
      <c r="G68" s="241">
        <v>0</v>
      </c>
      <c r="H68" s="243">
        <f t="shared" si="1"/>
        <v>0</v>
      </c>
      <c r="I68" s="243"/>
      <c r="J68" s="241">
        <v>0</v>
      </c>
      <c r="K68" s="241">
        <v>0</v>
      </c>
      <c r="L68" s="241">
        <v>0</v>
      </c>
      <c r="M68" s="241">
        <v>0</v>
      </c>
      <c r="N68" s="241">
        <f t="shared" si="2"/>
        <v>0</v>
      </c>
      <c r="O68" s="243" t="str">
        <f t="shared" si="0"/>
        <v>N.A.</v>
      </c>
      <c r="P68" s="34"/>
    </row>
    <row r="69" spans="1:16" s="1" customFormat="1" ht="12.75" x14ac:dyDescent="0.2">
      <c r="A69" s="127">
        <v>54</v>
      </c>
      <c r="B69" s="125" t="s">
        <v>120</v>
      </c>
      <c r="C69" s="126" t="s">
        <v>331</v>
      </c>
      <c r="D69" s="241">
        <v>0</v>
      </c>
      <c r="E69" s="242">
        <v>0</v>
      </c>
      <c r="F69" s="241">
        <v>0</v>
      </c>
      <c r="G69" s="241">
        <v>0</v>
      </c>
      <c r="H69" s="243">
        <f t="shared" si="1"/>
        <v>0</v>
      </c>
      <c r="I69" s="243"/>
      <c r="J69" s="241">
        <v>5.8004158583075531</v>
      </c>
      <c r="K69" s="241">
        <v>3.0084227218350597</v>
      </c>
      <c r="L69" s="241">
        <v>0</v>
      </c>
      <c r="M69" s="241">
        <v>0</v>
      </c>
      <c r="N69" s="241">
        <f t="shared" si="2"/>
        <v>2.7919931364724935</v>
      </c>
      <c r="O69" s="243" t="str">
        <f t="shared" si="0"/>
        <v>N.A.</v>
      </c>
      <c r="P69" s="34"/>
    </row>
    <row r="70" spans="1:16" s="1" customFormat="1" ht="24" x14ac:dyDescent="0.2">
      <c r="A70" s="127">
        <v>55</v>
      </c>
      <c r="B70" s="125" t="s">
        <v>120</v>
      </c>
      <c r="C70" s="126" t="s">
        <v>330</v>
      </c>
      <c r="D70" s="241">
        <v>0</v>
      </c>
      <c r="E70" s="242">
        <v>0</v>
      </c>
      <c r="F70" s="241">
        <v>0</v>
      </c>
      <c r="G70" s="241">
        <v>0</v>
      </c>
      <c r="H70" s="243">
        <f t="shared" si="1"/>
        <v>0</v>
      </c>
      <c r="I70" s="243"/>
      <c r="J70" s="241">
        <v>0</v>
      </c>
      <c r="K70" s="241">
        <v>0</v>
      </c>
      <c r="L70" s="241">
        <v>0</v>
      </c>
      <c r="M70" s="241">
        <v>0</v>
      </c>
      <c r="N70" s="241">
        <f t="shared" si="2"/>
        <v>0</v>
      </c>
      <c r="O70" s="243" t="str">
        <f t="shared" si="0"/>
        <v>N.A.</v>
      </c>
      <c r="P70" s="34"/>
    </row>
    <row r="71" spans="1:16" s="1" customFormat="1" ht="24" x14ac:dyDescent="0.2">
      <c r="A71" s="127">
        <v>57</v>
      </c>
      <c r="B71" s="125" t="s">
        <v>120</v>
      </c>
      <c r="C71" s="126" t="s">
        <v>329</v>
      </c>
      <c r="D71" s="241">
        <v>13.885248749999999</v>
      </c>
      <c r="E71" s="242">
        <v>7.7171917499999996</v>
      </c>
      <c r="F71" s="241">
        <v>0</v>
      </c>
      <c r="G71" s="241">
        <v>0.13131599999999999</v>
      </c>
      <c r="H71" s="243">
        <f t="shared" si="1"/>
        <v>6.0367409999999992</v>
      </c>
      <c r="I71" s="243"/>
      <c r="J71" s="241">
        <v>25.287537395506966</v>
      </c>
      <c r="K71" s="241">
        <v>7.7073063183326393</v>
      </c>
      <c r="L71" s="241">
        <v>0</v>
      </c>
      <c r="M71" s="241">
        <v>0.13904828000000002</v>
      </c>
      <c r="N71" s="241">
        <f t="shared" si="2"/>
        <v>17.441182797174324</v>
      </c>
      <c r="O71" s="243">
        <f t="shared" si="0"/>
        <v>188.91719550622307</v>
      </c>
      <c r="P71" s="34"/>
    </row>
    <row r="72" spans="1:16" s="1" customFormat="1" ht="12.75" x14ac:dyDescent="0.2">
      <c r="A72" s="127">
        <v>58</v>
      </c>
      <c r="B72" s="125" t="s">
        <v>130</v>
      </c>
      <c r="C72" s="126" t="s">
        <v>1003</v>
      </c>
      <c r="D72" s="241">
        <v>78.42221275</v>
      </c>
      <c r="E72" s="242">
        <v>28.891938000000003</v>
      </c>
      <c r="F72" s="241">
        <v>0</v>
      </c>
      <c r="G72" s="241">
        <v>1.280843</v>
      </c>
      <c r="H72" s="243">
        <f t="shared" si="1"/>
        <v>48.249431749999999</v>
      </c>
      <c r="I72" s="243"/>
      <c r="J72" s="241">
        <v>91.751733582060183</v>
      </c>
      <c r="K72" s="241">
        <v>42.206267727564217</v>
      </c>
      <c r="L72" s="241">
        <v>0</v>
      </c>
      <c r="M72" s="241">
        <v>1.6249676800000001</v>
      </c>
      <c r="N72" s="241">
        <f t="shared" si="2"/>
        <v>47.920498174495968</v>
      </c>
      <c r="O72" s="243">
        <f t="shared" si="0"/>
        <v>-0.68173564656340491</v>
      </c>
      <c r="P72" s="34"/>
    </row>
    <row r="73" spans="1:16" s="1" customFormat="1" ht="12.75" x14ac:dyDescent="0.2">
      <c r="A73" s="127">
        <v>59</v>
      </c>
      <c r="B73" s="125" t="s">
        <v>130</v>
      </c>
      <c r="C73" s="126" t="s">
        <v>328</v>
      </c>
      <c r="D73" s="241">
        <v>0</v>
      </c>
      <c r="E73" s="242">
        <v>0</v>
      </c>
      <c r="F73" s="241">
        <v>0</v>
      </c>
      <c r="G73" s="241">
        <v>0</v>
      </c>
      <c r="H73" s="243">
        <f t="shared" si="1"/>
        <v>0</v>
      </c>
      <c r="I73" s="243"/>
      <c r="J73" s="241">
        <v>15.238269057444318</v>
      </c>
      <c r="K73" s="241">
        <v>7.890337934257321</v>
      </c>
      <c r="L73" s="241">
        <v>0</v>
      </c>
      <c r="M73" s="241">
        <v>0</v>
      </c>
      <c r="N73" s="241">
        <f t="shared" si="2"/>
        <v>7.3479311231869975</v>
      </c>
      <c r="O73" s="243" t="str">
        <f t="shared" si="0"/>
        <v>N.A.</v>
      </c>
      <c r="P73" s="34"/>
    </row>
    <row r="74" spans="1:16" s="1" customFormat="1" ht="12.75" x14ac:dyDescent="0.2">
      <c r="A74" s="127">
        <v>60</v>
      </c>
      <c r="B74" s="125" t="s">
        <v>216</v>
      </c>
      <c r="C74" s="126" t="s">
        <v>327</v>
      </c>
      <c r="D74" s="241">
        <v>0</v>
      </c>
      <c r="E74" s="242">
        <v>0</v>
      </c>
      <c r="F74" s="241">
        <v>0</v>
      </c>
      <c r="G74" s="241">
        <v>0</v>
      </c>
      <c r="H74" s="243">
        <f t="shared" si="1"/>
        <v>0</v>
      </c>
      <c r="I74" s="243"/>
      <c r="J74" s="241">
        <v>728.18336678000014</v>
      </c>
      <c r="K74" s="241">
        <v>105.33047005524865</v>
      </c>
      <c r="L74" s="241">
        <v>0</v>
      </c>
      <c r="M74" s="241">
        <v>0</v>
      </c>
      <c r="N74" s="241">
        <f t="shared" si="2"/>
        <v>622.85289672475153</v>
      </c>
      <c r="O74" s="243" t="str">
        <f t="shared" si="0"/>
        <v>N.A.</v>
      </c>
      <c r="P74" s="34"/>
    </row>
    <row r="75" spans="1:16" s="1" customFormat="1" ht="12.75" x14ac:dyDescent="0.2">
      <c r="A75" s="127">
        <v>61</v>
      </c>
      <c r="B75" s="125" t="s">
        <v>124</v>
      </c>
      <c r="C75" s="126" t="s">
        <v>326</v>
      </c>
      <c r="D75" s="241">
        <v>457.69116250000002</v>
      </c>
      <c r="E75" s="242">
        <v>408.72685774999991</v>
      </c>
      <c r="F75" s="241">
        <v>0</v>
      </c>
      <c r="G75" s="241">
        <v>0.82266799999999995</v>
      </c>
      <c r="H75" s="243">
        <f t="shared" si="1"/>
        <v>48.14163675000011</v>
      </c>
      <c r="I75" s="243"/>
      <c r="J75" s="241">
        <v>466.67972355000001</v>
      </c>
      <c r="K75" s="241">
        <v>692.01946899999996</v>
      </c>
      <c r="L75" s="241">
        <v>0</v>
      </c>
      <c r="M75" s="241">
        <v>0.88941735</v>
      </c>
      <c r="N75" s="241">
        <f t="shared" si="2"/>
        <v>-226.22916279999995</v>
      </c>
      <c r="O75" s="243" t="str">
        <f t="shared" si="0"/>
        <v>&lt;-500</v>
      </c>
      <c r="P75" s="34"/>
    </row>
    <row r="76" spans="1:16" s="1" customFormat="1" ht="12.75" x14ac:dyDescent="0.2">
      <c r="A76" s="127">
        <v>62</v>
      </c>
      <c r="B76" s="125" t="s">
        <v>172</v>
      </c>
      <c r="C76" s="126" t="s">
        <v>325</v>
      </c>
      <c r="D76" s="241">
        <v>590.78759650000006</v>
      </c>
      <c r="E76" s="242">
        <v>501.86213925000004</v>
      </c>
      <c r="F76" s="241">
        <v>0</v>
      </c>
      <c r="G76" s="241">
        <v>50.181471000000002</v>
      </c>
      <c r="H76" s="243">
        <f t="shared" si="1"/>
        <v>38.74398625000002</v>
      </c>
      <c r="I76" s="243"/>
      <c r="J76" s="241">
        <v>2107.0898950718092</v>
      </c>
      <c r="K76" s="241">
        <v>2536.9359118529128</v>
      </c>
      <c r="L76" s="241">
        <v>0</v>
      </c>
      <c r="M76" s="241">
        <v>61.354681990000003</v>
      </c>
      <c r="N76" s="241">
        <f t="shared" si="2"/>
        <v>-491.20069877110359</v>
      </c>
      <c r="O76" s="243" t="str">
        <f t="shared" si="0"/>
        <v>&lt;-500</v>
      </c>
      <c r="P76" s="34"/>
    </row>
    <row r="77" spans="1:16" s="1" customFormat="1" ht="12.75" x14ac:dyDescent="0.2">
      <c r="A77" s="127">
        <v>63</v>
      </c>
      <c r="B77" s="125" t="s">
        <v>261</v>
      </c>
      <c r="C77" s="126" t="s">
        <v>324</v>
      </c>
      <c r="D77" s="241">
        <v>408.22175149999998</v>
      </c>
      <c r="E77" s="242">
        <v>34.339231750000003</v>
      </c>
      <c r="F77" s="241">
        <v>0</v>
      </c>
      <c r="G77" s="241">
        <v>0</v>
      </c>
      <c r="H77" s="243">
        <f t="shared" si="1"/>
        <v>373.88251974999997</v>
      </c>
      <c r="I77" s="243"/>
      <c r="J77" s="241">
        <v>659.89492165123363</v>
      </c>
      <c r="K77" s="241">
        <v>39.785330999999999</v>
      </c>
      <c r="L77" s="241">
        <v>0</v>
      </c>
      <c r="M77" s="241">
        <v>0</v>
      </c>
      <c r="N77" s="241">
        <f t="shared" si="2"/>
        <v>620.10959065123359</v>
      </c>
      <c r="O77" s="243">
        <f t="shared" si="0"/>
        <v>65.85680204195576</v>
      </c>
      <c r="P77" s="34"/>
    </row>
    <row r="78" spans="1:16" s="33" customFormat="1" ht="12.75" x14ac:dyDescent="0.2">
      <c r="A78" s="127">
        <v>64</v>
      </c>
      <c r="B78" s="125" t="s">
        <v>120</v>
      </c>
      <c r="C78" s="126" t="s">
        <v>999</v>
      </c>
      <c r="D78" s="241">
        <v>0</v>
      </c>
      <c r="E78" s="242">
        <v>0</v>
      </c>
      <c r="F78" s="241">
        <v>0</v>
      </c>
      <c r="G78" s="241">
        <v>0</v>
      </c>
      <c r="H78" s="243">
        <f t="shared" si="1"/>
        <v>0</v>
      </c>
      <c r="I78" s="243"/>
      <c r="J78" s="241">
        <v>0</v>
      </c>
      <c r="K78" s="241">
        <v>0</v>
      </c>
      <c r="L78" s="241">
        <v>0</v>
      </c>
      <c r="M78" s="241">
        <v>0</v>
      </c>
      <c r="N78" s="241">
        <f t="shared" si="2"/>
        <v>0</v>
      </c>
      <c r="O78" s="243" t="str">
        <f t="shared" si="0"/>
        <v>N.A.</v>
      </c>
      <c r="P78" s="34"/>
    </row>
    <row r="79" spans="1:16" s="33" customFormat="1" ht="12.75" x14ac:dyDescent="0.2">
      <c r="A79" s="127">
        <v>65</v>
      </c>
      <c r="B79" s="125" t="s">
        <v>120</v>
      </c>
      <c r="C79" s="126" t="s">
        <v>323</v>
      </c>
      <c r="D79" s="241">
        <v>41.502198499999999</v>
      </c>
      <c r="E79" s="242">
        <v>9.8372145</v>
      </c>
      <c r="F79" s="241">
        <v>0</v>
      </c>
      <c r="G79" s="241">
        <v>1.136517</v>
      </c>
      <c r="H79" s="243">
        <f t="shared" si="1"/>
        <v>30.528466999999996</v>
      </c>
      <c r="I79" s="243"/>
      <c r="J79" s="241">
        <v>26.180579169868047</v>
      </c>
      <c r="K79" s="241">
        <v>8.4716323406767486</v>
      </c>
      <c r="L79" s="241">
        <v>0</v>
      </c>
      <c r="M79" s="241">
        <v>1.5076522399999999</v>
      </c>
      <c r="N79" s="241">
        <f t="shared" si="2"/>
        <v>16.201294589191299</v>
      </c>
      <c r="O79" s="243">
        <f t="shared" si="0"/>
        <v>-46.930533429040835</v>
      </c>
      <c r="P79" s="34"/>
    </row>
    <row r="80" spans="1:16" s="1" customFormat="1" ht="12.75" x14ac:dyDescent="0.2">
      <c r="A80" s="127">
        <v>66</v>
      </c>
      <c r="B80" s="125" t="s">
        <v>120</v>
      </c>
      <c r="C80" s="126" t="s">
        <v>322</v>
      </c>
      <c r="D80" s="241">
        <v>40.233655249999998</v>
      </c>
      <c r="E80" s="242">
        <v>15.3105575</v>
      </c>
      <c r="F80" s="241">
        <v>0</v>
      </c>
      <c r="G80" s="241">
        <v>1.2696400000000001</v>
      </c>
      <c r="H80" s="243">
        <f t="shared" si="1"/>
        <v>23.653457749999998</v>
      </c>
      <c r="I80" s="243"/>
      <c r="J80" s="241">
        <v>30.449468239373239</v>
      </c>
      <c r="K80" s="241">
        <v>11.468889782568064</v>
      </c>
      <c r="L80" s="241">
        <v>0</v>
      </c>
      <c r="M80" s="241">
        <v>1.5106989799999999</v>
      </c>
      <c r="N80" s="241">
        <f t="shared" si="2"/>
        <v>17.469879476805175</v>
      </c>
      <c r="O80" s="243">
        <f t="shared" ref="O80:O143" si="3">IF(OR(H80=0,N80=0),"N.A.",IF((((N80-H80)/H80))*100&gt;=500,"500&lt;",IF((((N80-H80)/H80))*100&lt;=-500,"&lt;-500",(((N80-H80)/H80))*100)))</f>
        <v>-26.142386193810594</v>
      </c>
      <c r="P80" s="34"/>
    </row>
    <row r="81" spans="1:16" s="1" customFormat="1" ht="12.75" x14ac:dyDescent="0.2">
      <c r="A81" s="127">
        <v>67</v>
      </c>
      <c r="B81" s="125" t="s">
        <v>120</v>
      </c>
      <c r="C81" s="126" t="s">
        <v>321</v>
      </c>
      <c r="D81" s="241">
        <v>0</v>
      </c>
      <c r="E81" s="242">
        <v>0</v>
      </c>
      <c r="F81" s="241">
        <v>0</v>
      </c>
      <c r="G81" s="241">
        <v>0</v>
      </c>
      <c r="H81" s="243">
        <f t="shared" ref="H81:H144" si="4">D81-E81-G81</f>
        <v>0</v>
      </c>
      <c r="I81" s="243"/>
      <c r="J81" s="241">
        <v>0</v>
      </c>
      <c r="K81" s="241">
        <v>0</v>
      </c>
      <c r="L81" s="241">
        <v>0</v>
      </c>
      <c r="M81" s="241">
        <v>0</v>
      </c>
      <c r="N81" s="241">
        <f t="shared" ref="N81:N144" si="5">J81-K81-M81</f>
        <v>0</v>
      </c>
      <c r="O81" s="243" t="str">
        <f t="shared" si="3"/>
        <v>N.A.</v>
      </c>
      <c r="P81" s="34"/>
    </row>
    <row r="82" spans="1:16" s="1" customFormat="1" ht="12.75" x14ac:dyDescent="0.2">
      <c r="A82" s="127">
        <v>68</v>
      </c>
      <c r="B82" s="125" t="s">
        <v>120</v>
      </c>
      <c r="C82" s="126" t="s">
        <v>320</v>
      </c>
      <c r="D82" s="241">
        <v>83.380623999999997</v>
      </c>
      <c r="E82" s="242">
        <v>63.832275749999994</v>
      </c>
      <c r="F82" s="241">
        <v>0</v>
      </c>
      <c r="G82" s="241">
        <v>7.2333949999999998</v>
      </c>
      <c r="H82" s="243">
        <f t="shared" si="4"/>
        <v>12.314953250000004</v>
      </c>
      <c r="I82" s="243"/>
      <c r="J82" s="241">
        <v>281.77446637678787</v>
      </c>
      <c r="K82" s="241">
        <v>67.046795442957873</v>
      </c>
      <c r="L82" s="241">
        <v>0</v>
      </c>
      <c r="M82" s="241">
        <v>7.4961153100000004</v>
      </c>
      <c r="N82" s="241">
        <f t="shared" si="5"/>
        <v>207.23155562382999</v>
      </c>
      <c r="O82" s="243" t="str">
        <f t="shared" si="3"/>
        <v>500&lt;</v>
      </c>
      <c r="P82" s="34"/>
    </row>
    <row r="83" spans="1:16" s="1" customFormat="1" ht="12.75" x14ac:dyDescent="0.2">
      <c r="A83" s="127">
        <v>69</v>
      </c>
      <c r="B83" s="125" t="s">
        <v>120</v>
      </c>
      <c r="C83" s="126" t="s">
        <v>319</v>
      </c>
      <c r="D83" s="241">
        <v>0</v>
      </c>
      <c r="E83" s="242">
        <v>0</v>
      </c>
      <c r="F83" s="241">
        <v>0</v>
      </c>
      <c r="G83" s="241">
        <v>0</v>
      </c>
      <c r="H83" s="243">
        <f t="shared" si="4"/>
        <v>0</v>
      </c>
      <c r="I83" s="243"/>
      <c r="J83" s="241">
        <v>0</v>
      </c>
      <c r="K83" s="241">
        <v>0</v>
      </c>
      <c r="L83" s="241">
        <v>0</v>
      </c>
      <c r="M83" s="241">
        <v>0</v>
      </c>
      <c r="N83" s="241">
        <f t="shared" si="5"/>
        <v>0</v>
      </c>
      <c r="O83" s="243" t="str">
        <f t="shared" si="3"/>
        <v>N.A.</v>
      </c>
      <c r="P83" s="34"/>
    </row>
    <row r="84" spans="1:16" s="1" customFormat="1" ht="12.75" x14ac:dyDescent="0.2">
      <c r="A84" s="127">
        <v>70</v>
      </c>
      <c r="B84" s="125" t="s">
        <v>120</v>
      </c>
      <c r="C84" s="126" t="s">
        <v>318</v>
      </c>
      <c r="D84" s="241">
        <v>48.7326835</v>
      </c>
      <c r="E84" s="242">
        <v>7.3386115000000007</v>
      </c>
      <c r="F84" s="241">
        <v>0</v>
      </c>
      <c r="G84" s="241">
        <v>0.44682900000000003</v>
      </c>
      <c r="H84" s="243">
        <f t="shared" si="4"/>
        <v>40.947243</v>
      </c>
      <c r="I84" s="243"/>
      <c r="J84" s="241">
        <v>12.48346146530918</v>
      </c>
      <c r="K84" s="241">
        <v>5.508933030536495</v>
      </c>
      <c r="L84" s="241">
        <v>0</v>
      </c>
      <c r="M84" s="241">
        <v>0.43820969999999992</v>
      </c>
      <c r="N84" s="241">
        <f t="shared" si="5"/>
        <v>6.536318734772685</v>
      </c>
      <c r="O84" s="243">
        <f t="shared" si="3"/>
        <v>-84.03721897766674</v>
      </c>
      <c r="P84" s="34"/>
    </row>
    <row r="85" spans="1:16" s="1" customFormat="1" ht="12.75" x14ac:dyDescent="0.2">
      <c r="A85" s="127">
        <v>71</v>
      </c>
      <c r="B85" s="125" t="s">
        <v>317</v>
      </c>
      <c r="C85" s="126" t="s">
        <v>316</v>
      </c>
      <c r="D85" s="241">
        <v>0</v>
      </c>
      <c r="E85" s="242">
        <v>0</v>
      </c>
      <c r="F85" s="241">
        <v>0</v>
      </c>
      <c r="G85" s="241">
        <v>0</v>
      </c>
      <c r="H85" s="243">
        <f t="shared" si="4"/>
        <v>0</v>
      </c>
      <c r="I85" s="243"/>
      <c r="J85" s="241">
        <v>235.27242899999999</v>
      </c>
      <c r="K85" s="241">
        <v>22.058250000000001</v>
      </c>
      <c r="L85" s="241">
        <v>0</v>
      </c>
      <c r="M85" s="241">
        <v>0</v>
      </c>
      <c r="N85" s="241">
        <f t="shared" si="5"/>
        <v>213.214179</v>
      </c>
      <c r="O85" s="243" t="str">
        <f t="shared" si="3"/>
        <v>N.A.</v>
      </c>
      <c r="P85" s="34"/>
    </row>
    <row r="86" spans="1:16" s="1" customFormat="1" ht="12.75" x14ac:dyDescent="0.2">
      <c r="A86" s="127">
        <v>72</v>
      </c>
      <c r="B86" s="125" t="s">
        <v>136</v>
      </c>
      <c r="C86" s="126" t="s">
        <v>315</v>
      </c>
      <c r="D86" s="241">
        <v>0</v>
      </c>
      <c r="E86" s="242">
        <v>0</v>
      </c>
      <c r="F86" s="241">
        <v>0</v>
      </c>
      <c r="G86" s="241">
        <v>0</v>
      </c>
      <c r="H86" s="243">
        <f t="shared" si="4"/>
        <v>0</v>
      </c>
      <c r="I86" s="243"/>
      <c r="J86" s="241">
        <v>475.745409666</v>
      </c>
      <c r="K86" s="241">
        <v>0</v>
      </c>
      <c r="L86" s="241">
        <v>0</v>
      </c>
      <c r="M86" s="241">
        <v>0</v>
      </c>
      <c r="N86" s="241">
        <f t="shared" si="5"/>
        <v>475.745409666</v>
      </c>
      <c r="O86" s="243" t="str">
        <f t="shared" si="3"/>
        <v>N.A.</v>
      </c>
      <c r="P86" s="34"/>
    </row>
    <row r="87" spans="1:16" s="1" customFormat="1" ht="12.75" x14ac:dyDescent="0.2">
      <c r="A87" s="127">
        <v>73</v>
      </c>
      <c r="B87" s="125" t="s">
        <v>136</v>
      </c>
      <c r="C87" s="244" t="s">
        <v>314</v>
      </c>
      <c r="D87" s="241">
        <v>168.582774</v>
      </c>
      <c r="E87" s="242">
        <v>37.594088999999997</v>
      </c>
      <c r="F87" s="241">
        <v>0</v>
      </c>
      <c r="G87" s="241">
        <v>3.4970859999999999</v>
      </c>
      <c r="H87" s="243">
        <f t="shared" si="4"/>
        <v>127.49159900000001</v>
      </c>
      <c r="I87" s="243"/>
      <c r="J87" s="241">
        <v>1154.6177710659999</v>
      </c>
      <c r="K87" s="241">
        <v>36.768165349999997</v>
      </c>
      <c r="L87" s="241">
        <v>0</v>
      </c>
      <c r="M87" s="241">
        <v>3.4202564400000006</v>
      </c>
      <c r="N87" s="241">
        <f t="shared" si="5"/>
        <v>1114.429349276</v>
      </c>
      <c r="O87" s="243" t="str">
        <f t="shared" si="3"/>
        <v>500&lt;</v>
      </c>
      <c r="P87" s="34"/>
    </row>
    <row r="88" spans="1:16" s="1" customFormat="1" ht="12.75" x14ac:dyDescent="0.2">
      <c r="A88" s="127">
        <v>74</v>
      </c>
      <c r="B88" s="125" t="s">
        <v>136</v>
      </c>
      <c r="C88" s="126" t="s">
        <v>313</v>
      </c>
      <c r="D88" s="241">
        <v>14.233389500000001</v>
      </c>
      <c r="E88" s="242">
        <v>0</v>
      </c>
      <c r="F88" s="241">
        <v>0</v>
      </c>
      <c r="G88" s="241">
        <v>0.20754800000000001</v>
      </c>
      <c r="H88" s="243">
        <f t="shared" si="4"/>
        <v>14.025841500000002</v>
      </c>
      <c r="I88" s="243"/>
      <c r="J88" s="241">
        <v>27.128648519000002</v>
      </c>
      <c r="K88" s="241">
        <v>0</v>
      </c>
      <c r="L88" s="241">
        <v>0</v>
      </c>
      <c r="M88" s="241">
        <v>0.25811803999999999</v>
      </c>
      <c r="N88" s="241">
        <f t="shared" si="5"/>
        <v>26.870530479000003</v>
      </c>
      <c r="O88" s="243">
        <f t="shared" si="3"/>
        <v>91.578740419959829</v>
      </c>
      <c r="P88" s="34"/>
    </row>
    <row r="89" spans="1:16" s="1" customFormat="1" ht="12.75" x14ac:dyDescent="0.2">
      <c r="A89" s="127">
        <v>75</v>
      </c>
      <c r="B89" s="125" t="s">
        <v>136</v>
      </c>
      <c r="C89" s="126" t="s">
        <v>312</v>
      </c>
      <c r="D89" s="241">
        <v>52.395827999999995</v>
      </c>
      <c r="E89" s="242">
        <v>0</v>
      </c>
      <c r="F89" s="241">
        <v>0</v>
      </c>
      <c r="G89" s="241">
        <v>0.31388199999999999</v>
      </c>
      <c r="H89" s="243">
        <f t="shared" si="4"/>
        <v>52.081945999999995</v>
      </c>
      <c r="I89" s="243"/>
      <c r="J89" s="241">
        <v>776.41016513059981</v>
      </c>
      <c r="K89" s="241">
        <v>0</v>
      </c>
      <c r="L89" s="241">
        <v>0</v>
      </c>
      <c r="M89" s="241">
        <v>0.36010873999999998</v>
      </c>
      <c r="N89" s="241">
        <f t="shared" si="5"/>
        <v>776.05005639059982</v>
      </c>
      <c r="O89" s="243" t="str">
        <f t="shared" si="3"/>
        <v>500&lt;</v>
      </c>
      <c r="P89" s="34"/>
    </row>
    <row r="90" spans="1:16" s="33" customFormat="1" ht="12.75" x14ac:dyDescent="0.2">
      <c r="A90" s="127">
        <v>76</v>
      </c>
      <c r="B90" s="125" t="s">
        <v>136</v>
      </c>
      <c r="C90" s="126" t="s">
        <v>311</v>
      </c>
      <c r="D90" s="241">
        <v>0</v>
      </c>
      <c r="E90" s="242">
        <v>0</v>
      </c>
      <c r="F90" s="241">
        <v>0</v>
      </c>
      <c r="G90" s="241">
        <v>0</v>
      </c>
      <c r="H90" s="243">
        <f t="shared" si="4"/>
        <v>0</v>
      </c>
      <c r="I90" s="243"/>
      <c r="J90" s="241">
        <v>265.58859324600002</v>
      </c>
      <c r="K90" s="241">
        <v>0</v>
      </c>
      <c r="L90" s="241">
        <v>0</v>
      </c>
      <c r="M90" s="241">
        <v>0</v>
      </c>
      <c r="N90" s="241">
        <f t="shared" si="5"/>
        <v>265.58859324600002</v>
      </c>
      <c r="O90" s="243" t="str">
        <f t="shared" si="3"/>
        <v>N.A.</v>
      </c>
      <c r="P90" s="34"/>
    </row>
    <row r="91" spans="1:16" s="1" customFormat="1" ht="12.75" x14ac:dyDescent="0.2">
      <c r="A91" s="127">
        <v>77</v>
      </c>
      <c r="B91" s="125" t="s">
        <v>136</v>
      </c>
      <c r="C91" s="126" t="s">
        <v>310</v>
      </c>
      <c r="D91" s="241">
        <v>50.181953750000005</v>
      </c>
      <c r="E91" s="242">
        <v>0</v>
      </c>
      <c r="F91" s="241">
        <v>0</v>
      </c>
      <c r="G91" s="241">
        <v>0.45675900000000003</v>
      </c>
      <c r="H91" s="243">
        <f t="shared" si="4"/>
        <v>49.725194750000007</v>
      </c>
      <c r="I91" s="243"/>
      <c r="J91" s="241">
        <v>354.01589522199993</v>
      </c>
      <c r="K91" s="241">
        <v>0</v>
      </c>
      <c r="L91" s="241">
        <v>0</v>
      </c>
      <c r="M91" s="241">
        <v>0.58566718000000006</v>
      </c>
      <c r="N91" s="241">
        <f t="shared" si="5"/>
        <v>353.43022804199995</v>
      </c>
      <c r="O91" s="243" t="str">
        <f t="shared" si="3"/>
        <v>500&lt;</v>
      </c>
      <c r="P91" s="34"/>
    </row>
    <row r="92" spans="1:16" s="1" customFormat="1" ht="12.75" x14ac:dyDescent="0.2">
      <c r="A92" s="129">
        <v>78</v>
      </c>
      <c r="B92" s="130" t="s">
        <v>136</v>
      </c>
      <c r="C92" s="132" t="s">
        <v>309</v>
      </c>
      <c r="D92" s="241">
        <v>0</v>
      </c>
      <c r="E92" s="242">
        <v>0</v>
      </c>
      <c r="F92" s="241">
        <v>0</v>
      </c>
      <c r="G92" s="241">
        <v>0</v>
      </c>
      <c r="H92" s="243">
        <f t="shared" si="4"/>
        <v>0</v>
      </c>
      <c r="I92" s="243"/>
      <c r="J92" s="241">
        <v>31.885227296533714</v>
      </c>
      <c r="K92" s="241">
        <v>0</v>
      </c>
      <c r="L92" s="241">
        <v>0</v>
      </c>
      <c r="M92" s="241">
        <v>0</v>
      </c>
      <c r="N92" s="241">
        <f t="shared" si="5"/>
        <v>31.885227296533714</v>
      </c>
      <c r="O92" s="243" t="str">
        <f t="shared" si="3"/>
        <v>N.A.</v>
      </c>
      <c r="P92" s="34"/>
    </row>
    <row r="93" spans="1:16" s="1" customFormat="1" ht="12.75" x14ac:dyDescent="0.2">
      <c r="A93" s="129">
        <v>79</v>
      </c>
      <c r="B93" s="130" t="s">
        <v>237</v>
      </c>
      <c r="C93" s="245" t="s">
        <v>308</v>
      </c>
      <c r="D93" s="241">
        <v>232.38587050000001</v>
      </c>
      <c r="E93" s="242">
        <v>0</v>
      </c>
      <c r="F93" s="241">
        <v>0</v>
      </c>
      <c r="G93" s="241">
        <v>1.510672</v>
      </c>
      <c r="H93" s="243">
        <f t="shared" si="4"/>
        <v>230.87519850000001</v>
      </c>
      <c r="I93" s="243"/>
      <c r="J93" s="241">
        <v>2049.8933793442534</v>
      </c>
      <c r="K93" s="241">
        <v>0</v>
      </c>
      <c r="L93" s="241">
        <v>0</v>
      </c>
      <c r="M93" s="241">
        <v>1.78846646</v>
      </c>
      <c r="N93" s="241">
        <f t="shared" si="5"/>
        <v>2048.1049128842533</v>
      </c>
      <c r="O93" s="243" t="str">
        <f t="shared" si="3"/>
        <v>500&lt;</v>
      </c>
      <c r="P93" s="34"/>
    </row>
    <row r="94" spans="1:16" s="1" customFormat="1" ht="12.75" x14ac:dyDescent="0.2">
      <c r="A94" s="129">
        <v>80</v>
      </c>
      <c r="B94" s="130" t="s">
        <v>136</v>
      </c>
      <c r="C94" s="132" t="s">
        <v>307</v>
      </c>
      <c r="D94" s="241">
        <v>0</v>
      </c>
      <c r="E94" s="242">
        <v>0</v>
      </c>
      <c r="F94" s="241">
        <v>0</v>
      </c>
      <c r="G94" s="241">
        <v>0</v>
      </c>
      <c r="H94" s="243">
        <f t="shared" si="4"/>
        <v>0</v>
      </c>
      <c r="I94" s="243"/>
      <c r="J94" s="241">
        <v>618.97700291857086</v>
      </c>
      <c r="K94" s="241">
        <v>0</v>
      </c>
      <c r="L94" s="241">
        <v>0</v>
      </c>
      <c r="M94" s="241">
        <v>0</v>
      </c>
      <c r="N94" s="241">
        <f t="shared" si="5"/>
        <v>618.97700291857086</v>
      </c>
      <c r="O94" s="243" t="str">
        <f t="shared" si="3"/>
        <v>N.A.</v>
      </c>
      <c r="P94" s="34"/>
    </row>
    <row r="95" spans="1:16" s="33" customFormat="1" ht="12.75" x14ac:dyDescent="0.2">
      <c r="A95" s="127">
        <v>82</v>
      </c>
      <c r="B95" s="125" t="s">
        <v>237</v>
      </c>
      <c r="C95" s="126" t="s">
        <v>306</v>
      </c>
      <c r="D95" s="241">
        <v>0</v>
      </c>
      <c r="E95" s="242">
        <v>0</v>
      </c>
      <c r="F95" s="241">
        <v>0</v>
      </c>
      <c r="G95" s="241">
        <v>0</v>
      </c>
      <c r="H95" s="243">
        <f t="shared" si="4"/>
        <v>0</v>
      </c>
      <c r="I95" s="243"/>
      <c r="J95" s="241">
        <v>3.9550999999999996E-4</v>
      </c>
      <c r="K95" s="241">
        <v>0</v>
      </c>
      <c r="L95" s="241">
        <v>0</v>
      </c>
      <c r="M95" s="241">
        <v>0</v>
      </c>
      <c r="N95" s="241">
        <f t="shared" si="5"/>
        <v>3.9550999999999996E-4</v>
      </c>
      <c r="O95" s="243" t="str">
        <f t="shared" si="3"/>
        <v>N.A.</v>
      </c>
      <c r="P95" s="34"/>
    </row>
    <row r="96" spans="1:16" s="1" customFormat="1" ht="12.75" x14ac:dyDescent="0.2">
      <c r="A96" s="129">
        <v>83</v>
      </c>
      <c r="B96" s="130" t="s">
        <v>136</v>
      </c>
      <c r="C96" s="132" t="s">
        <v>305</v>
      </c>
      <c r="D96" s="241">
        <v>0.58559300000000003</v>
      </c>
      <c r="E96" s="242">
        <v>0</v>
      </c>
      <c r="F96" s="241">
        <v>0</v>
      </c>
      <c r="G96" s="241">
        <v>3.9479E-2</v>
      </c>
      <c r="H96" s="243">
        <f t="shared" si="4"/>
        <v>0.54611399999999999</v>
      </c>
      <c r="I96" s="243"/>
      <c r="J96" s="241">
        <v>6.3297379579999991</v>
      </c>
      <c r="K96" s="241">
        <v>0</v>
      </c>
      <c r="L96" s="241">
        <v>0</v>
      </c>
      <c r="M96" s="241">
        <v>3.7216860000000004E-2</v>
      </c>
      <c r="N96" s="241">
        <f t="shared" si="5"/>
        <v>6.292521097999999</v>
      </c>
      <c r="O96" s="243" t="str">
        <f t="shared" si="3"/>
        <v>500&lt;</v>
      </c>
      <c r="P96" s="34"/>
    </row>
    <row r="97" spans="1:17" s="1" customFormat="1" ht="12.75" x14ac:dyDescent="0.2">
      <c r="A97" s="129">
        <v>84</v>
      </c>
      <c r="B97" s="130" t="s">
        <v>237</v>
      </c>
      <c r="C97" s="132" t="s">
        <v>304</v>
      </c>
      <c r="D97" s="241">
        <v>0</v>
      </c>
      <c r="E97" s="242">
        <v>0</v>
      </c>
      <c r="F97" s="241">
        <v>0</v>
      </c>
      <c r="G97" s="241">
        <v>0</v>
      </c>
      <c r="H97" s="243">
        <f t="shared" si="4"/>
        <v>0</v>
      </c>
      <c r="I97" s="243"/>
      <c r="J97" s="241">
        <v>1249.8278322123722</v>
      </c>
      <c r="K97" s="241">
        <v>0</v>
      </c>
      <c r="L97" s="241">
        <v>0</v>
      </c>
      <c r="M97" s="241">
        <v>0</v>
      </c>
      <c r="N97" s="241">
        <f t="shared" si="5"/>
        <v>1249.8278322123722</v>
      </c>
      <c r="O97" s="243" t="str">
        <f t="shared" si="3"/>
        <v>N.A.</v>
      </c>
      <c r="P97" s="34"/>
    </row>
    <row r="98" spans="1:17" s="1" customFormat="1" ht="12.75" x14ac:dyDescent="0.2">
      <c r="A98" s="129">
        <v>87</v>
      </c>
      <c r="B98" s="130" t="s">
        <v>136</v>
      </c>
      <c r="C98" s="132" t="s">
        <v>303</v>
      </c>
      <c r="D98" s="241">
        <v>0</v>
      </c>
      <c r="E98" s="242">
        <v>0</v>
      </c>
      <c r="F98" s="241">
        <v>0</v>
      </c>
      <c r="G98" s="241">
        <v>0</v>
      </c>
      <c r="H98" s="243">
        <f t="shared" si="4"/>
        <v>0</v>
      </c>
      <c r="I98" s="243"/>
      <c r="J98" s="241">
        <v>1410.4055702197929</v>
      </c>
      <c r="K98" s="241">
        <v>0</v>
      </c>
      <c r="L98" s="241">
        <v>0</v>
      </c>
      <c r="M98" s="241">
        <v>0</v>
      </c>
      <c r="N98" s="241">
        <f t="shared" si="5"/>
        <v>1410.4055702197929</v>
      </c>
      <c r="O98" s="243" t="str">
        <f t="shared" si="3"/>
        <v>N.A.</v>
      </c>
      <c r="P98" s="34"/>
    </row>
    <row r="99" spans="1:17" s="1" customFormat="1" ht="12.75" x14ac:dyDescent="0.2">
      <c r="A99" s="129">
        <v>90</v>
      </c>
      <c r="B99" s="130" t="s">
        <v>136</v>
      </c>
      <c r="C99" s="132" t="s">
        <v>302</v>
      </c>
      <c r="D99" s="241">
        <v>0</v>
      </c>
      <c r="E99" s="242">
        <v>0</v>
      </c>
      <c r="F99" s="241">
        <v>0</v>
      </c>
      <c r="G99" s="241">
        <v>0</v>
      </c>
      <c r="H99" s="243">
        <f t="shared" si="4"/>
        <v>0</v>
      </c>
      <c r="I99" s="243"/>
      <c r="J99" s="241">
        <v>420.04644221476099</v>
      </c>
      <c r="K99" s="241">
        <v>0</v>
      </c>
      <c r="L99" s="241">
        <v>0</v>
      </c>
      <c r="M99" s="241">
        <v>0</v>
      </c>
      <c r="N99" s="241">
        <f t="shared" si="5"/>
        <v>420.04644221476099</v>
      </c>
      <c r="O99" s="243" t="str">
        <f t="shared" si="3"/>
        <v>N.A.</v>
      </c>
      <c r="P99" s="34"/>
    </row>
    <row r="100" spans="1:17" s="33" customFormat="1" ht="12.75" x14ac:dyDescent="0.2">
      <c r="A100" s="127">
        <v>91</v>
      </c>
      <c r="B100" s="125" t="s">
        <v>136</v>
      </c>
      <c r="C100" s="126" t="s">
        <v>301</v>
      </c>
      <c r="D100" s="241">
        <v>4.0254352500000001</v>
      </c>
      <c r="E100" s="242">
        <v>0</v>
      </c>
      <c r="F100" s="241">
        <v>0</v>
      </c>
      <c r="G100" s="241">
        <v>0.16720400000000002</v>
      </c>
      <c r="H100" s="243">
        <f t="shared" si="4"/>
        <v>3.8582312500000002</v>
      </c>
      <c r="I100" s="243"/>
      <c r="J100" s="241">
        <v>329.87796873933752</v>
      </c>
      <c r="K100" s="241">
        <v>0</v>
      </c>
      <c r="L100" s="241">
        <v>0</v>
      </c>
      <c r="M100" s="241">
        <v>0.20498306999999999</v>
      </c>
      <c r="N100" s="241">
        <f t="shared" si="5"/>
        <v>329.67298566933749</v>
      </c>
      <c r="O100" s="243" t="str">
        <f t="shared" si="3"/>
        <v>500&lt;</v>
      </c>
      <c r="P100" s="34"/>
    </row>
    <row r="101" spans="1:17" s="1" customFormat="1" ht="12.75" x14ac:dyDescent="0.2">
      <c r="A101" s="129">
        <v>92</v>
      </c>
      <c r="B101" s="130" t="s">
        <v>136</v>
      </c>
      <c r="C101" s="132" t="s">
        <v>300</v>
      </c>
      <c r="D101" s="241">
        <v>0</v>
      </c>
      <c r="E101" s="242">
        <v>0</v>
      </c>
      <c r="F101" s="241">
        <v>0</v>
      </c>
      <c r="G101" s="241">
        <v>0</v>
      </c>
      <c r="H101" s="243">
        <f t="shared" si="4"/>
        <v>0</v>
      </c>
      <c r="I101" s="243"/>
      <c r="J101" s="241">
        <v>564.53952317641074</v>
      </c>
      <c r="K101" s="241">
        <v>0</v>
      </c>
      <c r="L101" s="241">
        <v>0</v>
      </c>
      <c r="M101" s="241">
        <v>0</v>
      </c>
      <c r="N101" s="241">
        <f t="shared" si="5"/>
        <v>564.53952317641074</v>
      </c>
      <c r="O101" s="243" t="str">
        <f t="shared" si="3"/>
        <v>N.A.</v>
      </c>
      <c r="P101" s="34"/>
    </row>
    <row r="102" spans="1:17" s="1" customFormat="1" ht="12.75" x14ac:dyDescent="0.2">
      <c r="A102" s="129">
        <v>93</v>
      </c>
      <c r="B102" s="130" t="s">
        <v>136</v>
      </c>
      <c r="C102" s="132" t="s">
        <v>299</v>
      </c>
      <c r="D102" s="241">
        <v>34.725070000000002</v>
      </c>
      <c r="E102" s="242">
        <v>0</v>
      </c>
      <c r="F102" s="241">
        <v>0</v>
      </c>
      <c r="G102" s="241">
        <v>0.24241499999999999</v>
      </c>
      <c r="H102" s="243">
        <f t="shared" si="4"/>
        <v>34.482655000000001</v>
      </c>
      <c r="I102" s="243"/>
      <c r="J102" s="241">
        <v>84.98300597299999</v>
      </c>
      <c r="K102" s="241">
        <v>0</v>
      </c>
      <c r="L102" s="241">
        <v>0</v>
      </c>
      <c r="M102" s="241">
        <v>0.26039460999999997</v>
      </c>
      <c r="N102" s="241">
        <f t="shared" si="5"/>
        <v>84.722611362999984</v>
      </c>
      <c r="O102" s="243">
        <f t="shared" si="3"/>
        <v>145.6963112701153</v>
      </c>
      <c r="P102" s="34"/>
    </row>
    <row r="103" spans="1:17" s="1" customFormat="1" ht="12.75" x14ac:dyDescent="0.2">
      <c r="A103" s="127">
        <v>94</v>
      </c>
      <c r="B103" s="125" t="s">
        <v>136</v>
      </c>
      <c r="C103" s="126" t="s">
        <v>298</v>
      </c>
      <c r="D103" s="241">
        <v>0</v>
      </c>
      <c r="E103" s="242">
        <v>0</v>
      </c>
      <c r="F103" s="241">
        <v>0</v>
      </c>
      <c r="G103" s="241">
        <v>0</v>
      </c>
      <c r="H103" s="243">
        <f t="shared" si="4"/>
        <v>0</v>
      </c>
      <c r="I103" s="243"/>
      <c r="J103" s="241">
        <v>180.60534278733337</v>
      </c>
      <c r="K103" s="241">
        <v>0</v>
      </c>
      <c r="L103" s="241">
        <v>0</v>
      </c>
      <c r="M103" s="241">
        <v>0</v>
      </c>
      <c r="N103" s="241">
        <f t="shared" si="5"/>
        <v>180.60534278733337</v>
      </c>
      <c r="O103" s="243" t="str">
        <f t="shared" si="3"/>
        <v>N.A.</v>
      </c>
      <c r="P103" s="34"/>
    </row>
    <row r="104" spans="1:17" s="1" customFormat="1" ht="12.75" x14ac:dyDescent="0.2">
      <c r="A104" s="127">
        <v>95</v>
      </c>
      <c r="B104" s="125" t="s">
        <v>130</v>
      </c>
      <c r="C104" s="126" t="s">
        <v>297</v>
      </c>
      <c r="D104" s="241">
        <v>0</v>
      </c>
      <c r="E104" s="242">
        <v>0</v>
      </c>
      <c r="F104" s="241">
        <v>0</v>
      </c>
      <c r="G104" s="241">
        <v>0</v>
      </c>
      <c r="H104" s="243">
        <f t="shared" si="4"/>
        <v>0</v>
      </c>
      <c r="I104" s="243"/>
      <c r="J104" s="241">
        <v>5.0794230191481065</v>
      </c>
      <c r="K104" s="241">
        <v>2.6301126447524403</v>
      </c>
      <c r="L104" s="241">
        <v>0</v>
      </c>
      <c r="M104" s="241">
        <v>0</v>
      </c>
      <c r="N104" s="241">
        <f t="shared" si="5"/>
        <v>2.4493103743956661</v>
      </c>
      <c r="O104" s="243" t="str">
        <f t="shared" si="3"/>
        <v>N.A.</v>
      </c>
      <c r="P104" s="34"/>
    </row>
    <row r="105" spans="1:17" s="1" customFormat="1" ht="12.75" x14ac:dyDescent="0.2">
      <c r="A105" s="127">
        <v>98</v>
      </c>
      <c r="B105" s="125" t="s">
        <v>130</v>
      </c>
      <c r="C105" s="126" t="s">
        <v>296</v>
      </c>
      <c r="D105" s="241">
        <v>0</v>
      </c>
      <c r="E105" s="242">
        <v>0</v>
      </c>
      <c r="F105" s="241">
        <v>0</v>
      </c>
      <c r="G105" s="241">
        <v>0</v>
      </c>
      <c r="H105" s="243">
        <f t="shared" si="4"/>
        <v>0</v>
      </c>
      <c r="I105" s="243"/>
      <c r="J105" s="241">
        <v>6.687906975211674</v>
      </c>
      <c r="K105" s="241">
        <v>3.462981648924047</v>
      </c>
      <c r="L105" s="241">
        <v>0</v>
      </c>
      <c r="M105" s="241">
        <v>0</v>
      </c>
      <c r="N105" s="241">
        <f t="shared" si="5"/>
        <v>3.224925326287627</v>
      </c>
      <c r="O105" s="243" t="str">
        <f t="shared" si="3"/>
        <v>N.A.</v>
      </c>
      <c r="P105" s="34"/>
    </row>
    <row r="106" spans="1:17" s="1" customFormat="1" ht="12.75" x14ac:dyDescent="0.2">
      <c r="A106" s="127">
        <v>99</v>
      </c>
      <c r="B106" s="125" t="s">
        <v>130</v>
      </c>
      <c r="C106" s="132" t="s">
        <v>295</v>
      </c>
      <c r="D106" s="241">
        <v>136.14550399999999</v>
      </c>
      <c r="E106" s="242">
        <v>19.167509249999998</v>
      </c>
      <c r="F106" s="241">
        <v>0</v>
      </c>
      <c r="G106" s="241">
        <v>0.47311999999999999</v>
      </c>
      <c r="H106" s="243">
        <f t="shared" si="4"/>
        <v>116.50487475</v>
      </c>
      <c r="I106" s="243"/>
      <c r="J106" s="241">
        <v>52.536094690057027</v>
      </c>
      <c r="K106" s="241">
        <v>26.081950393795037</v>
      </c>
      <c r="L106" s="241">
        <v>0</v>
      </c>
      <c r="M106" s="241">
        <v>0.50055769999999999</v>
      </c>
      <c r="N106" s="241">
        <f t="shared" si="5"/>
        <v>25.953586596261989</v>
      </c>
      <c r="O106" s="243">
        <f t="shared" si="3"/>
        <v>-77.723175401927136</v>
      </c>
      <c r="P106" s="34"/>
    </row>
    <row r="107" spans="1:17" s="1" customFormat="1" ht="12.75" x14ac:dyDescent="0.2">
      <c r="A107" s="127">
        <v>100</v>
      </c>
      <c r="B107" s="125" t="s">
        <v>114</v>
      </c>
      <c r="C107" s="132" t="s">
        <v>294</v>
      </c>
      <c r="D107" s="241">
        <v>91.448499500000011</v>
      </c>
      <c r="E107" s="242">
        <v>15.515451500000001</v>
      </c>
      <c r="F107" s="241">
        <v>0</v>
      </c>
      <c r="G107" s="241">
        <v>1.6539239999999999</v>
      </c>
      <c r="H107" s="243">
        <f t="shared" si="4"/>
        <v>74.27912400000001</v>
      </c>
      <c r="I107" s="243"/>
      <c r="J107" s="241">
        <v>58.033558389982055</v>
      </c>
      <c r="K107" s="241">
        <v>15.831894384046358</v>
      </c>
      <c r="L107" s="241">
        <v>0</v>
      </c>
      <c r="M107" s="241">
        <v>1.7192879700000003</v>
      </c>
      <c r="N107" s="241">
        <f t="shared" si="5"/>
        <v>40.482376035935694</v>
      </c>
      <c r="O107" s="243">
        <f t="shared" si="3"/>
        <v>-45.499658779045795</v>
      </c>
      <c r="P107" s="34"/>
    </row>
    <row r="108" spans="1:17" s="1" customFormat="1" ht="12.75" x14ac:dyDescent="0.2">
      <c r="A108" s="127">
        <v>101</v>
      </c>
      <c r="B108" s="125" t="s">
        <v>114</v>
      </c>
      <c r="C108" s="132" t="s">
        <v>293</v>
      </c>
      <c r="D108" s="241">
        <v>64.268635750000001</v>
      </c>
      <c r="E108" s="242">
        <v>2.0707985</v>
      </c>
      <c r="F108" s="241">
        <v>0</v>
      </c>
      <c r="G108" s="241">
        <v>0</v>
      </c>
      <c r="H108" s="243">
        <f t="shared" si="4"/>
        <v>62.197837249999999</v>
      </c>
      <c r="I108" s="243"/>
      <c r="J108" s="241">
        <v>3.1876145968026428</v>
      </c>
      <c r="K108" s="241">
        <v>1.6557614928168434</v>
      </c>
      <c r="L108" s="241">
        <v>0</v>
      </c>
      <c r="M108" s="241">
        <v>0</v>
      </c>
      <c r="N108" s="241">
        <f t="shared" si="5"/>
        <v>1.5318531039857994</v>
      </c>
      <c r="O108" s="243">
        <f t="shared" si="3"/>
        <v>-97.537128022910792</v>
      </c>
      <c r="P108" s="34"/>
    </row>
    <row r="109" spans="1:17" s="1" customFormat="1" ht="12.75" x14ac:dyDescent="0.2">
      <c r="A109" s="129">
        <v>102</v>
      </c>
      <c r="B109" s="130" t="s">
        <v>114</v>
      </c>
      <c r="C109" s="132" t="s">
        <v>292</v>
      </c>
      <c r="D109" s="241">
        <v>0</v>
      </c>
      <c r="E109" s="242">
        <v>0</v>
      </c>
      <c r="F109" s="241">
        <v>0</v>
      </c>
      <c r="G109" s="241">
        <v>0</v>
      </c>
      <c r="H109" s="243">
        <f t="shared" si="4"/>
        <v>0</v>
      </c>
      <c r="I109" s="243"/>
      <c r="J109" s="241">
        <v>8.2396652366560836</v>
      </c>
      <c r="K109" s="241">
        <v>4.2754454199103824</v>
      </c>
      <c r="L109" s="241">
        <v>0</v>
      </c>
      <c r="M109" s="241">
        <v>0</v>
      </c>
      <c r="N109" s="241">
        <f t="shared" si="5"/>
        <v>3.9642198167457012</v>
      </c>
      <c r="O109" s="243" t="str">
        <f t="shared" si="3"/>
        <v>N.A.</v>
      </c>
      <c r="P109" s="34"/>
    </row>
    <row r="110" spans="1:17" s="36" customFormat="1" ht="12.75" x14ac:dyDescent="0.2">
      <c r="A110" s="129">
        <v>103</v>
      </c>
      <c r="B110" s="130" t="s">
        <v>114</v>
      </c>
      <c r="C110" s="132" t="s">
        <v>291</v>
      </c>
      <c r="D110" s="241">
        <v>0</v>
      </c>
      <c r="E110" s="242">
        <v>0</v>
      </c>
      <c r="F110" s="241">
        <v>0</v>
      </c>
      <c r="G110" s="241">
        <v>0</v>
      </c>
      <c r="H110" s="243">
        <f t="shared" si="4"/>
        <v>0</v>
      </c>
      <c r="I110" s="243"/>
      <c r="J110" s="241">
        <v>3.3862820127654047</v>
      </c>
      <c r="K110" s="241">
        <v>1.7534084298349599</v>
      </c>
      <c r="L110" s="241">
        <v>0</v>
      </c>
      <c r="M110" s="241">
        <v>0</v>
      </c>
      <c r="N110" s="241">
        <f t="shared" si="5"/>
        <v>1.6328735829304448</v>
      </c>
      <c r="O110" s="243" t="str">
        <f t="shared" si="3"/>
        <v>N.A.</v>
      </c>
      <c r="P110" s="34"/>
    </row>
    <row r="111" spans="1:17" s="5" customFormat="1" ht="12.75" x14ac:dyDescent="0.2">
      <c r="A111" s="129">
        <v>104</v>
      </c>
      <c r="B111" s="130" t="s">
        <v>114</v>
      </c>
      <c r="C111" s="132" t="s">
        <v>290</v>
      </c>
      <c r="D111" s="241">
        <v>310.49028824999999</v>
      </c>
      <c r="E111" s="242">
        <v>58.057669750000002</v>
      </c>
      <c r="F111" s="241">
        <v>0</v>
      </c>
      <c r="G111" s="241">
        <v>8.9119729999999997</v>
      </c>
      <c r="H111" s="243">
        <f t="shared" si="4"/>
        <v>243.5206455</v>
      </c>
      <c r="I111" s="243"/>
      <c r="J111" s="241">
        <v>164.15084018707137</v>
      </c>
      <c r="K111" s="241">
        <v>61.141913125202919</v>
      </c>
      <c r="L111" s="241">
        <v>0</v>
      </c>
      <c r="M111" s="241">
        <v>8.1107180099999994</v>
      </c>
      <c r="N111" s="241">
        <f t="shared" si="5"/>
        <v>94.898209051868449</v>
      </c>
      <c r="O111" s="243">
        <f t="shared" si="3"/>
        <v>-61.03073361315132</v>
      </c>
      <c r="P111" s="34"/>
      <c r="Q111" s="33"/>
    </row>
    <row r="112" spans="1:17" s="33" customFormat="1" ht="12.75" x14ac:dyDescent="0.2">
      <c r="A112" s="127">
        <v>105</v>
      </c>
      <c r="B112" s="125" t="s">
        <v>114</v>
      </c>
      <c r="C112" s="126" t="s">
        <v>289</v>
      </c>
      <c r="D112" s="241">
        <v>244.82151875</v>
      </c>
      <c r="E112" s="242">
        <v>43.332591999999998</v>
      </c>
      <c r="F112" s="241">
        <v>0</v>
      </c>
      <c r="G112" s="241">
        <v>1.3095490000000001</v>
      </c>
      <c r="H112" s="243">
        <f t="shared" si="4"/>
        <v>200.17937774999999</v>
      </c>
      <c r="I112" s="243"/>
      <c r="J112" s="241">
        <v>106.31164987984154</v>
      </c>
      <c r="K112" s="241">
        <v>52.446464204793649</v>
      </c>
      <c r="L112" s="241">
        <v>0</v>
      </c>
      <c r="M112" s="241">
        <v>1.1745830599999996</v>
      </c>
      <c r="N112" s="241">
        <f t="shared" si="5"/>
        <v>52.690602615047894</v>
      </c>
      <c r="O112" s="243">
        <f t="shared" si="3"/>
        <v>-73.678306323415526</v>
      </c>
      <c r="P112" s="34"/>
    </row>
    <row r="113" spans="1:16" s="33" customFormat="1" ht="12.75" x14ac:dyDescent="0.2">
      <c r="A113" s="127">
        <v>106</v>
      </c>
      <c r="B113" s="125" t="s">
        <v>124</v>
      </c>
      <c r="C113" s="126" t="s">
        <v>288</v>
      </c>
      <c r="D113" s="241">
        <v>195.50496724999999</v>
      </c>
      <c r="E113" s="242">
        <v>118.76355749999999</v>
      </c>
      <c r="F113" s="241">
        <v>0</v>
      </c>
      <c r="G113" s="241">
        <v>0.95630400000000004</v>
      </c>
      <c r="H113" s="243">
        <f t="shared" si="4"/>
        <v>75.78510575</v>
      </c>
      <c r="I113" s="243"/>
      <c r="J113" s="241">
        <v>537.63216833811566</v>
      </c>
      <c r="K113" s="241">
        <v>415.80087953999998</v>
      </c>
      <c r="L113" s="241">
        <v>0</v>
      </c>
      <c r="M113" s="241">
        <v>1.22756774</v>
      </c>
      <c r="N113" s="241">
        <f t="shared" si="5"/>
        <v>120.60372105811568</v>
      </c>
      <c r="O113" s="243">
        <f t="shared" si="3"/>
        <v>59.139081307035958</v>
      </c>
      <c r="P113" s="34"/>
    </row>
    <row r="114" spans="1:16" s="33" customFormat="1" ht="12.75" x14ac:dyDescent="0.2">
      <c r="A114" s="127">
        <v>107</v>
      </c>
      <c r="B114" s="125" t="s">
        <v>155</v>
      </c>
      <c r="C114" s="126" t="s">
        <v>287</v>
      </c>
      <c r="D114" s="241">
        <v>367.47673099999997</v>
      </c>
      <c r="E114" s="242">
        <v>176.16879325000002</v>
      </c>
      <c r="F114" s="241">
        <v>0</v>
      </c>
      <c r="G114" s="241">
        <v>1.0440050000000001</v>
      </c>
      <c r="H114" s="243">
        <f t="shared" si="4"/>
        <v>190.26393274999995</v>
      </c>
      <c r="I114" s="243"/>
      <c r="J114" s="241">
        <v>211.7159929972041</v>
      </c>
      <c r="K114" s="241">
        <v>549.52920027200003</v>
      </c>
      <c r="L114" s="241">
        <v>0</v>
      </c>
      <c r="M114" s="241">
        <v>1.52182386</v>
      </c>
      <c r="N114" s="241">
        <f t="shared" si="5"/>
        <v>-339.33503113479588</v>
      </c>
      <c r="O114" s="243">
        <f t="shared" si="3"/>
        <v>-278.34963580862694</v>
      </c>
      <c r="P114" s="34"/>
    </row>
    <row r="115" spans="1:16" s="33" customFormat="1" ht="12.75" x14ac:dyDescent="0.2">
      <c r="A115" s="127">
        <v>108</v>
      </c>
      <c r="B115" s="125" t="s">
        <v>120</v>
      </c>
      <c r="C115" s="126" t="s">
        <v>286</v>
      </c>
      <c r="D115" s="241">
        <v>0</v>
      </c>
      <c r="E115" s="242">
        <v>0</v>
      </c>
      <c r="F115" s="241">
        <v>0</v>
      </c>
      <c r="G115" s="241">
        <v>0</v>
      </c>
      <c r="H115" s="243">
        <f t="shared" si="4"/>
        <v>0</v>
      </c>
      <c r="I115" s="243"/>
      <c r="J115" s="241">
        <v>8.6103494023317868</v>
      </c>
      <c r="K115" s="241">
        <v>4.4764681939745312</v>
      </c>
      <c r="L115" s="241">
        <v>0</v>
      </c>
      <c r="M115" s="241">
        <v>0</v>
      </c>
      <c r="N115" s="241">
        <f t="shared" si="5"/>
        <v>4.1338812083572556</v>
      </c>
      <c r="O115" s="243" t="str">
        <f t="shared" si="3"/>
        <v>N.A.</v>
      </c>
      <c r="P115" s="34"/>
    </row>
    <row r="116" spans="1:16" s="36" customFormat="1" ht="12.75" x14ac:dyDescent="0.2">
      <c r="A116" s="129">
        <v>110</v>
      </c>
      <c r="B116" s="130" t="s">
        <v>237</v>
      </c>
      <c r="C116" s="132" t="s">
        <v>285</v>
      </c>
      <c r="D116" s="241">
        <v>0</v>
      </c>
      <c r="E116" s="242">
        <v>0</v>
      </c>
      <c r="F116" s="241">
        <v>0</v>
      </c>
      <c r="G116" s="241">
        <v>0</v>
      </c>
      <c r="H116" s="243">
        <f t="shared" si="4"/>
        <v>0</v>
      </c>
      <c r="I116" s="243"/>
      <c r="J116" s="241">
        <v>0.63958499999999996</v>
      </c>
      <c r="K116" s="241">
        <v>0</v>
      </c>
      <c r="L116" s="241">
        <v>0</v>
      </c>
      <c r="M116" s="241">
        <v>0</v>
      </c>
      <c r="N116" s="241">
        <f t="shared" si="5"/>
        <v>0.63958499999999996</v>
      </c>
      <c r="O116" s="243" t="str">
        <f t="shared" si="3"/>
        <v>N.A.</v>
      </c>
      <c r="P116" s="37"/>
    </row>
    <row r="117" spans="1:16" s="33" customFormat="1" ht="12.75" x14ac:dyDescent="0.2">
      <c r="A117" s="127">
        <v>111</v>
      </c>
      <c r="B117" s="125" t="s">
        <v>136</v>
      </c>
      <c r="C117" s="126" t="s">
        <v>284</v>
      </c>
      <c r="D117" s="241">
        <v>163.27165099999999</v>
      </c>
      <c r="E117" s="242">
        <v>20.666923000000001</v>
      </c>
      <c r="F117" s="241">
        <v>0</v>
      </c>
      <c r="G117" s="241">
        <v>4.1018689999999998</v>
      </c>
      <c r="H117" s="243">
        <f t="shared" si="4"/>
        <v>138.502859</v>
      </c>
      <c r="I117" s="243"/>
      <c r="J117" s="241">
        <v>52.558145546249172</v>
      </c>
      <c r="K117" s="241">
        <v>20.666922689999996</v>
      </c>
      <c r="L117" s="241">
        <v>0</v>
      </c>
      <c r="M117" s="241">
        <v>4.1277640700000005</v>
      </c>
      <c r="N117" s="241">
        <f t="shared" si="5"/>
        <v>27.763458786249174</v>
      </c>
      <c r="O117" s="243">
        <f t="shared" si="3"/>
        <v>-79.954595171028799</v>
      </c>
      <c r="P117" s="34"/>
    </row>
    <row r="118" spans="1:16" s="33" customFormat="1" ht="12.75" x14ac:dyDescent="0.2">
      <c r="A118" s="127">
        <v>112</v>
      </c>
      <c r="B118" s="125" t="s">
        <v>136</v>
      </c>
      <c r="C118" s="126" t="s">
        <v>283</v>
      </c>
      <c r="D118" s="241">
        <v>24.621963999999998</v>
      </c>
      <c r="E118" s="242">
        <v>0</v>
      </c>
      <c r="F118" s="241">
        <v>0</v>
      </c>
      <c r="G118" s="241">
        <v>0.26211600000000002</v>
      </c>
      <c r="H118" s="243">
        <f t="shared" si="4"/>
        <v>24.359848</v>
      </c>
      <c r="I118" s="243"/>
      <c r="J118" s="241">
        <v>611.60239433840059</v>
      </c>
      <c r="K118" s="241">
        <v>0</v>
      </c>
      <c r="L118" s="241">
        <v>0</v>
      </c>
      <c r="M118" s="241">
        <v>0.28768992999999998</v>
      </c>
      <c r="N118" s="241">
        <f t="shared" si="5"/>
        <v>611.31470440840053</v>
      </c>
      <c r="O118" s="243" t="str">
        <f t="shared" si="3"/>
        <v>500&lt;</v>
      </c>
      <c r="P118" s="34"/>
    </row>
    <row r="119" spans="1:16" s="33" customFormat="1" ht="12.75" x14ac:dyDescent="0.2">
      <c r="A119" s="127">
        <v>113</v>
      </c>
      <c r="B119" s="125" t="s">
        <v>237</v>
      </c>
      <c r="C119" s="126" t="s">
        <v>282</v>
      </c>
      <c r="D119" s="241">
        <v>0</v>
      </c>
      <c r="E119" s="242">
        <v>0</v>
      </c>
      <c r="F119" s="241">
        <v>0</v>
      </c>
      <c r="G119" s="241">
        <v>0</v>
      </c>
      <c r="H119" s="243">
        <f t="shared" si="4"/>
        <v>0</v>
      </c>
      <c r="I119" s="243"/>
      <c r="J119" s="241">
        <v>645.95131744239291</v>
      </c>
      <c r="K119" s="241">
        <v>0</v>
      </c>
      <c r="L119" s="241">
        <v>0</v>
      </c>
      <c r="M119" s="241">
        <v>0</v>
      </c>
      <c r="N119" s="241">
        <f t="shared" si="5"/>
        <v>645.95131744239291</v>
      </c>
      <c r="O119" s="243" t="str">
        <f t="shared" si="3"/>
        <v>N.A.</v>
      </c>
      <c r="P119" s="34"/>
    </row>
    <row r="120" spans="1:16" s="33" customFormat="1" ht="12.75" x14ac:dyDescent="0.2">
      <c r="A120" s="127">
        <v>114</v>
      </c>
      <c r="B120" s="125" t="s">
        <v>237</v>
      </c>
      <c r="C120" s="126" t="s">
        <v>281</v>
      </c>
      <c r="D120" s="241">
        <v>36.132471500000001</v>
      </c>
      <c r="E120" s="242">
        <v>0</v>
      </c>
      <c r="F120" s="241">
        <v>0</v>
      </c>
      <c r="G120" s="241">
        <v>0.33806999999999998</v>
      </c>
      <c r="H120" s="243">
        <f t="shared" si="4"/>
        <v>35.794401499999999</v>
      </c>
      <c r="I120" s="243"/>
      <c r="J120" s="241">
        <v>506.38855343466167</v>
      </c>
      <c r="K120" s="241">
        <v>0</v>
      </c>
      <c r="L120" s="241">
        <v>0</v>
      </c>
      <c r="M120" s="241">
        <v>0.35832317000000002</v>
      </c>
      <c r="N120" s="241">
        <f t="shared" si="5"/>
        <v>506.03023026466167</v>
      </c>
      <c r="O120" s="243" t="str">
        <f t="shared" si="3"/>
        <v>500&lt;</v>
      </c>
      <c r="P120" s="34"/>
    </row>
    <row r="121" spans="1:16" s="33" customFormat="1" ht="12.75" x14ac:dyDescent="0.2">
      <c r="A121" s="127">
        <v>117</v>
      </c>
      <c r="B121" s="125" t="s">
        <v>237</v>
      </c>
      <c r="C121" s="126" t="s">
        <v>280</v>
      </c>
      <c r="D121" s="241">
        <v>0</v>
      </c>
      <c r="E121" s="242">
        <v>0</v>
      </c>
      <c r="F121" s="241">
        <v>0</v>
      </c>
      <c r="G121" s="241">
        <v>0</v>
      </c>
      <c r="H121" s="243">
        <f t="shared" si="4"/>
        <v>0</v>
      </c>
      <c r="I121" s="243"/>
      <c r="J121" s="241">
        <v>2288.397177324</v>
      </c>
      <c r="K121" s="241">
        <v>0</v>
      </c>
      <c r="L121" s="241">
        <v>0</v>
      </c>
      <c r="M121" s="241">
        <v>0</v>
      </c>
      <c r="N121" s="241">
        <f t="shared" si="5"/>
        <v>2288.397177324</v>
      </c>
      <c r="O121" s="243" t="str">
        <f t="shared" si="3"/>
        <v>N.A.</v>
      </c>
      <c r="P121" s="34"/>
    </row>
    <row r="122" spans="1:16" s="33" customFormat="1" ht="12.75" x14ac:dyDescent="0.2">
      <c r="A122" s="127">
        <v>118</v>
      </c>
      <c r="B122" s="125" t="s">
        <v>136</v>
      </c>
      <c r="C122" s="126" t="s">
        <v>279</v>
      </c>
      <c r="D122" s="241">
        <v>0</v>
      </c>
      <c r="E122" s="242">
        <v>0</v>
      </c>
      <c r="F122" s="241">
        <v>0</v>
      </c>
      <c r="G122" s="241">
        <v>0</v>
      </c>
      <c r="H122" s="243">
        <f t="shared" si="4"/>
        <v>0</v>
      </c>
      <c r="I122" s="243"/>
      <c r="J122" s="241">
        <v>3258.5540325043539</v>
      </c>
      <c r="K122" s="241">
        <v>0</v>
      </c>
      <c r="L122" s="241">
        <v>0</v>
      </c>
      <c r="M122" s="241">
        <v>0</v>
      </c>
      <c r="N122" s="241">
        <f t="shared" si="5"/>
        <v>3258.5540325043539</v>
      </c>
      <c r="O122" s="243" t="str">
        <f t="shared" si="3"/>
        <v>N.A.</v>
      </c>
      <c r="P122" s="34"/>
    </row>
    <row r="123" spans="1:16" s="33" customFormat="1" ht="12.75" x14ac:dyDescent="0.2">
      <c r="A123" s="127">
        <v>122</v>
      </c>
      <c r="B123" s="125" t="s">
        <v>130</v>
      </c>
      <c r="C123" s="126" t="s">
        <v>278</v>
      </c>
      <c r="D123" s="241">
        <v>0</v>
      </c>
      <c r="E123" s="242">
        <v>0</v>
      </c>
      <c r="F123" s="241">
        <v>0</v>
      </c>
      <c r="G123" s="241">
        <v>0</v>
      </c>
      <c r="H123" s="243">
        <f t="shared" si="4"/>
        <v>0</v>
      </c>
      <c r="I123" s="243"/>
      <c r="J123" s="241">
        <v>5.3581418223006132</v>
      </c>
      <c r="K123" s="241">
        <v>2.7751299981103426</v>
      </c>
      <c r="L123" s="241">
        <v>0</v>
      </c>
      <c r="M123" s="241">
        <v>0</v>
      </c>
      <c r="N123" s="241">
        <f t="shared" si="5"/>
        <v>2.5830118241902706</v>
      </c>
      <c r="O123" s="243" t="str">
        <f t="shared" si="3"/>
        <v>N.A.</v>
      </c>
      <c r="P123" s="34"/>
    </row>
    <row r="124" spans="1:16" s="33" customFormat="1" ht="12.75" x14ac:dyDescent="0.2">
      <c r="A124" s="127">
        <v>123</v>
      </c>
      <c r="B124" s="125" t="s">
        <v>214</v>
      </c>
      <c r="C124" s="126" t="s">
        <v>277</v>
      </c>
      <c r="D124" s="241">
        <v>0</v>
      </c>
      <c r="E124" s="242">
        <v>0</v>
      </c>
      <c r="F124" s="241">
        <v>0</v>
      </c>
      <c r="G124" s="241">
        <v>0</v>
      </c>
      <c r="H124" s="243">
        <f t="shared" si="4"/>
        <v>0</v>
      </c>
      <c r="I124" s="243"/>
      <c r="J124" s="241">
        <v>2.5795284814529831</v>
      </c>
      <c r="K124" s="241">
        <v>1.3357730871416345</v>
      </c>
      <c r="L124" s="241">
        <v>0</v>
      </c>
      <c r="M124" s="241">
        <v>0</v>
      </c>
      <c r="N124" s="241">
        <f t="shared" si="5"/>
        <v>1.2437553943113486</v>
      </c>
      <c r="O124" s="243" t="str">
        <f t="shared" si="3"/>
        <v>N.A.</v>
      </c>
      <c r="P124" s="34"/>
    </row>
    <row r="125" spans="1:16" s="33" customFormat="1" ht="12.75" x14ac:dyDescent="0.2">
      <c r="A125" s="127">
        <v>124</v>
      </c>
      <c r="B125" s="125" t="s">
        <v>130</v>
      </c>
      <c r="C125" s="126" t="s">
        <v>276</v>
      </c>
      <c r="D125" s="241">
        <v>138.44951850000001</v>
      </c>
      <c r="E125" s="242">
        <v>18.578197249999999</v>
      </c>
      <c r="F125" s="241">
        <v>0</v>
      </c>
      <c r="G125" s="241">
        <v>0.25109999999999999</v>
      </c>
      <c r="H125" s="243">
        <f t="shared" si="4"/>
        <v>119.62022125000001</v>
      </c>
      <c r="I125" s="243"/>
      <c r="J125" s="241">
        <v>59.032822294583895</v>
      </c>
      <c r="K125" s="241">
        <v>20.132619253713543</v>
      </c>
      <c r="L125" s="241">
        <v>0</v>
      </c>
      <c r="M125" s="241">
        <v>0.26932511999999997</v>
      </c>
      <c r="N125" s="241">
        <f t="shared" si="5"/>
        <v>38.630877920870354</v>
      </c>
      <c r="O125" s="243">
        <f t="shared" si="3"/>
        <v>-67.705395026703869</v>
      </c>
      <c r="P125" s="34"/>
    </row>
    <row r="126" spans="1:16" s="33" customFormat="1" ht="12.75" x14ac:dyDescent="0.2">
      <c r="A126" s="127">
        <v>126</v>
      </c>
      <c r="B126" s="125" t="s">
        <v>114</v>
      </c>
      <c r="C126" s="126" t="s">
        <v>275</v>
      </c>
      <c r="D126" s="241">
        <v>185.65195225000002</v>
      </c>
      <c r="E126" s="242">
        <v>24.32747475</v>
      </c>
      <c r="F126" s="241">
        <v>0</v>
      </c>
      <c r="G126" s="241">
        <v>1.4634179999999999</v>
      </c>
      <c r="H126" s="243">
        <f t="shared" si="4"/>
        <v>159.86105950000004</v>
      </c>
      <c r="I126" s="243"/>
      <c r="J126" s="241">
        <v>69.250413504433084</v>
      </c>
      <c r="K126" s="241">
        <v>29.870261443470788</v>
      </c>
      <c r="L126" s="241">
        <v>0</v>
      </c>
      <c r="M126" s="241">
        <v>1.8162612500000002</v>
      </c>
      <c r="N126" s="241">
        <f t="shared" si="5"/>
        <v>37.563890810962292</v>
      </c>
      <c r="O126" s="243">
        <f t="shared" si="3"/>
        <v>-76.502163235717646</v>
      </c>
      <c r="P126" s="34"/>
    </row>
    <row r="127" spans="1:16" s="33" customFormat="1" ht="12.75" x14ac:dyDescent="0.2">
      <c r="A127" s="127">
        <v>127</v>
      </c>
      <c r="B127" s="125" t="s">
        <v>219</v>
      </c>
      <c r="C127" s="126" t="s">
        <v>274</v>
      </c>
      <c r="D127" s="241">
        <v>63.107065749999997</v>
      </c>
      <c r="E127" s="242">
        <v>24.5671125</v>
      </c>
      <c r="F127" s="241">
        <v>0</v>
      </c>
      <c r="G127" s="241">
        <v>1.1656089999999999</v>
      </c>
      <c r="H127" s="243">
        <f t="shared" si="4"/>
        <v>37.374344249999993</v>
      </c>
      <c r="I127" s="243"/>
      <c r="J127" s="241">
        <v>69.947728983227719</v>
      </c>
      <c r="K127" s="241">
        <v>31.840584916372457</v>
      </c>
      <c r="L127" s="241">
        <v>0</v>
      </c>
      <c r="M127" s="241">
        <v>1.3707169300000002</v>
      </c>
      <c r="N127" s="241">
        <f t="shared" si="5"/>
        <v>36.736427136855262</v>
      </c>
      <c r="O127" s="243">
        <f t="shared" si="3"/>
        <v>-1.7068315871380964</v>
      </c>
      <c r="P127" s="34"/>
    </row>
    <row r="128" spans="1:16" s="33" customFormat="1" ht="12.75" x14ac:dyDescent="0.2">
      <c r="A128" s="127">
        <v>128</v>
      </c>
      <c r="B128" s="125" t="s">
        <v>114</v>
      </c>
      <c r="C128" s="126" t="s">
        <v>273</v>
      </c>
      <c r="D128" s="241">
        <v>0</v>
      </c>
      <c r="E128" s="242">
        <v>0</v>
      </c>
      <c r="F128" s="241">
        <v>0</v>
      </c>
      <c r="G128" s="241">
        <v>0</v>
      </c>
      <c r="H128" s="243">
        <f t="shared" si="4"/>
        <v>0</v>
      </c>
      <c r="I128" s="243"/>
      <c r="J128" s="241">
        <v>1.2698557547870266</v>
      </c>
      <c r="K128" s="241">
        <v>0.65752816118811008</v>
      </c>
      <c r="L128" s="241">
        <v>0</v>
      </c>
      <c r="M128" s="241">
        <v>0</v>
      </c>
      <c r="N128" s="241">
        <f t="shared" si="5"/>
        <v>0.61232759359891653</v>
      </c>
      <c r="O128" s="243" t="str">
        <f t="shared" si="3"/>
        <v>N.A.</v>
      </c>
      <c r="P128" s="34"/>
    </row>
    <row r="129" spans="1:16" s="33" customFormat="1" ht="12.75" x14ac:dyDescent="0.2">
      <c r="A129" s="127">
        <v>130</v>
      </c>
      <c r="B129" s="125" t="s">
        <v>114</v>
      </c>
      <c r="C129" s="126" t="s">
        <v>272</v>
      </c>
      <c r="D129" s="241">
        <v>66.154052750000005</v>
      </c>
      <c r="E129" s="242">
        <v>30.641369250000004</v>
      </c>
      <c r="F129" s="241">
        <v>0</v>
      </c>
      <c r="G129" s="241">
        <v>4.0007820000000001</v>
      </c>
      <c r="H129" s="243">
        <f t="shared" si="4"/>
        <v>31.5119015</v>
      </c>
      <c r="I129" s="243"/>
      <c r="J129" s="241">
        <v>103.16833452594754</v>
      </c>
      <c r="K129" s="241">
        <v>29.413566139433893</v>
      </c>
      <c r="L129" s="241">
        <v>0</v>
      </c>
      <c r="M129" s="241">
        <v>4.4439906200000001</v>
      </c>
      <c r="N129" s="241">
        <f t="shared" si="5"/>
        <v>69.310777766513652</v>
      </c>
      <c r="O129" s="243">
        <f t="shared" si="3"/>
        <v>119.95111201560988</v>
      </c>
      <c r="P129" s="34"/>
    </row>
    <row r="130" spans="1:16" s="33" customFormat="1" ht="12.75" x14ac:dyDescent="0.2">
      <c r="A130" s="127">
        <v>132</v>
      </c>
      <c r="B130" s="125" t="s">
        <v>271</v>
      </c>
      <c r="C130" s="126" t="s">
        <v>270</v>
      </c>
      <c r="D130" s="241">
        <v>141.06917500000003</v>
      </c>
      <c r="E130" s="242">
        <v>61.839284000000006</v>
      </c>
      <c r="F130" s="241">
        <v>0</v>
      </c>
      <c r="G130" s="241">
        <v>7.1227510000000001</v>
      </c>
      <c r="H130" s="243">
        <f t="shared" si="4"/>
        <v>72.10714000000003</v>
      </c>
      <c r="I130" s="243"/>
      <c r="J130" s="241">
        <v>104.6523572220668</v>
      </c>
      <c r="K130" s="241">
        <v>90.494318090000007</v>
      </c>
      <c r="L130" s="241">
        <v>0</v>
      </c>
      <c r="M130" s="241">
        <v>7.7413460700000005</v>
      </c>
      <c r="N130" s="241">
        <f t="shared" si="5"/>
        <v>6.4166930620667895</v>
      </c>
      <c r="O130" s="243">
        <f t="shared" si="3"/>
        <v>-91.101168258695637</v>
      </c>
      <c r="P130" s="34"/>
    </row>
    <row r="131" spans="1:16" s="33" customFormat="1" ht="12.75" x14ac:dyDescent="0.2">
      <c r="A131" s="127">
        <v>136</v>
      </c>
      <c r="B131" s="125" t="s">
        <v>120</v>
      </c>
      <c r="C131" s="126" t="s">
        <v>269</v>
      </c>
      <c r="D131" s="241">
        <v>0</v>
      </c>
      <c r="E131" s="242">
        <v>0</v>
      </c>
      <c r="F131" s="241">
        <v>0</v>
      </c>
      <c r="G131" s="241">
        <v>0</v>
      </c>
      <c r="H131" s="243">
        <f t="shared" si="4"/>
        <v>0</v>
      </c>
      <c r="I131" s="243"/>
      <c r="J131" s="241">
        <v>0.59061841620412059</v>
      </c>
      <c r="K131" s="241">
        <v>0.30729867735364969</v>
      </c>
      <c r="L131" s="241">
        <v>0</v>
      </c>
      <c r="M131" s="241">
        <v>0</v>
      </c>
      <c r="N131" s="241">
        <f t="shared" si="5"/>
        <v>0.2833197388504709</v>
      </c>
      <c r="O131" s="243" t="str">
        <f t="shared" si="3"/>
        <v>N.A.</v>
      </c>
      <c r="P131" s="34"/>
    </row>
    <row r="132" spans="1:16" s="33" customFormat="1" ht="12.75" x14ac:dyDescent="0.2">
      <c r="A132" s="127">
        <v>138</v>
      </c>
      <c r="B132" s="125" t="s">
        <v>130</v>
      </c>
      <c r="C132" s="126" t="s">
        <v>268</v>
      </c>
      <c r="D132" s="241">
        <v>0</v>
      </c>
      <c r="E132" s="242">
        <v>0</v>
      </c>
      <c r="F132" s="241">
        <v>0</v>
      </c>
      <c r="G132" s="241">
        <v>0</v>
      </c>
      <c r="H132" s="243">
        <f t="shared" si="4"/>
        <v>0</v>
      </c>
      <c r="I132" s="243"/>
      <c r="J132" s="241">
        <v>2.4844467355669622</v>
      </c>
      <c r="K132" s="241">
        <v>1.2905918366645457</v>
      </c>
      <c r="L132" s="241">
        <v>0</v>
      </c>
      <c r="M132" s="241">
        <v>0</v>
      </c>
      <c r="N132" s="241">
        <f t="shared" si="5"/>
        <v>1.1938548989024165</v>
      </c>
      <c r="O132" s="243" t="str">
        <f t="shared" si="3"/>
        <v>N.A.</v>
      </c>
      <c r="P132" s="34"/>
    </row>
    <row r="133" spans="1:16" s="33" customFormat="1" ht="12.75" x14ac:dyDescent="0.2">
      <c r="A133" s="127">
        <v>139</v>
      </c>
      <c r="B133" s="125" t="s">
        <v>130</v>
      </c>
      <c r="C133" s="126" t="s">
        <v>267</v>
      </c>
      <c r="D133" s="241">
        <v>15.505346000000003</v>
      </c>
      <c r="E133" s="242">
        <v>6.4451149999999995</v>
      </c>
      <c r="F133" s="241">
        <v>0</v>
      </c>
      <c r="G133" s="241">
        <v>8.1444000000000003E-2</v>
      </c>
      <c r="H133" s="243">
        <f t="shared" si="4"/>
        <v>8.9787870000000041</v>
      </c>
      <c r="I133" s="243"/>
      <c r="J133" s="241">
        <v>19.946583445384768</v>
      </c>
      <c r="K133" s="241">
        <v>7.2702008029570528</v>
      </c>
      <c r="L133" s="241">
        <v>0</v>
      </c>
      <c r="M133" s="241">
        <v>7.8931970000000004E-2</v>
      </c>
      <c r="N133" s="241">
        <f t="shared" si="5"/>
        <v>12.597450672427716</v>
      </c>
      <c r="O133" s="243">
        <f t="shared" si="3"/>
        <v>40.30236681667256</v>
      </c>
      <c r="P133" s="34"/>
    </row>
    <row r="134" spans="1:16" s="33" customFormat="1" ht="12.75" x14ac:dyDescent="0.2">
      <c r="A134" s="127">
        <v>140</v>
      </c>
      <c r="B134" s="125" t="s">
        <v>214</v>
      </c>
      <c r="C134" s="126" t="s">
        <v>266</v>
      </c>
      <c r="D134" s="241">
        <v>13.306379499999998</v>
      </c>
      <c r="E134" s="242">
        <v>10.9135545</v>
      </c>
      <c r="F134" s="241">
        <v>0</v>
      </c>
      <c r="G134" s="241">
        <v>2.4101520000000001</v>
      </c>
      <c r="H134" s="243">
        <f t="shared" si="4"/>
        <v>-1.7327000000001647E-2</v>
      </c>
      <c r="I134" s="243"/>
      <c r="J134" s="241">
        <v>10.315108686216139</v>
      </c>
      <c r="K134" s="241">
        <v>10.329295076052944</v>
      </c>
      <c r="L134" s="241">
        <v>0</v>
      </c>
      <c r="M134" s="241">
        <v>2.38064287</v>
      </c>
      <c r="N134" s="241">
        <f t="shared" si="5"/>
        <v>-2.3948292598368051</v>
      </c>
      <c r="O134" s="243" t="str">
        <f t="shared" si="3"/>
        <v>500&lt;</v>
      </c>
      <c r="P134" s="34"/>
    </row>
    <row r="135" spans="1:16" s="33" customFormat="1" ht="12.75" x14ac:dyDescent="0.2">
      <c r="A135" s="127">
        <v>141</v>
      </c>
      <c r="B135" s="125" t="s">
        <v>130</v>
      </c>
      <c r="C135" s="126" t="s">
        <v>265</v>
      </c>
      <c r="D135" s="241">
        <v>28.551762499999995</v>
      </c>
      <c r="E135" s="242">
        <v>6.9704744999999999</v>
      </c>
      <c r="F135" s="241">
        <v>0</v>
      </c>
      <c r="G135" s="241">
        <v>0.110018</v>
      </c>
      <c r="H135" s="243">
        <f t="shared" si="4"/>
        <v>21.471269999999993</v>
      </c>
      <c r="I135" s="243"/>
      <c r="J135" s="241">
        <v>22.709708312589466</v>
      </c>
      <c r="K135" s="241">
        <v>7.2726497339151575</v>
      </c>
      <c r="L135" s="241">
        <v>0</v>
      </c>
      <c r="M135" s="241">
        <v>0.11579876000000001</v>
      </c>
      <c r="N135" s="241">
        <f t="shared" si="5"/>
        <v>15.321259818674308</v>
      </c>
      <c r="O135" s="243">
        <f t="shared" si="3"/>
        <v>-28.642973523809662</v>
      </c>
      <c r="P135" s="34"/>
    </row>
    <row r="136" spans="1:16" s="33" customFormat="1" ht="12.75" x14ac:dyDescent="0.2">
      <c r="A136" s="127">
        <v>142</v>
      </c>
      <c r="B136" s="125" t="s">
        <v>114</v>
      </c>
      <c r="C136" s="126" t="s">
        <v>264</v>
      </c>
      <c r="D136" s="241">
        <v>96.343889499999989</v>
      </c>
      <c r="E136" s="242">
        <v>31.116171999999999</v>
      </c>
      <c r="F136" s="241">
        <v>0</v>
      </c>
      <c r="G136" s="241">
        <v>0.78363800000000006</v>
      </c>
      <c r="H136" s="243">
        <f t="shared" si="4"/>
        <v>64.444079499999987</v>
      </c>
      <c r="I136" s="243"/>
      <c r="J136" s="241">
        <v>90.636376236679638</v>
      </c>
      <c r="K136" s="241">
        <v>32.408215143595932</v>
      </c>
      <c r="L136" s="241">
        <v>0</v>
      </c>
      <c r="M136" s="241">
        <v>0.81191424000000001</v>
      </c>
      <c r="N136" s="241">
        <f t="shared" si="5"/>
        <v>57.416246853083706</v>
      </c>
      <c r="O136" s="243">
        <f t="shared" si="3"/>
        <v>-10.905319311630919</v>
      </c>
      <c r="P136" s="34"/>
    </row>
    <row r="137" spans="1:16" s="33" customFormat="1" ht="12.75" x14ac:dyDescent="0.2">
      <c r="A137" s="127">
        <v>143</v>
      </c>
      <c r="B137" s="125" t="s">
        <v>114</v>
      </c>
      <c r="C137" s="126" t="s">
        <v>263</v>
      </c>
      <c r="D137" s="241">
        <v>276.8380105</v>
      </c>
      <c r="E137" s="242">
        <v>14.105723750000003</v>
      </c>
      <c r="F137" s="241">
        <v>0</v>
      </c>
      <c r="G137" s="241">
        <v>1.1472609999999999</v>
      </c>
      <c r="H137" s="243">
        <f t="shared" si="4"/>
        <v>261.58502575</v>
      </c>
      <c r="I137" s="243"/>
      <c r="J137" s="241">
        <v>36.029257167434871</v>
      </c>
      <c r="K137" s="241">
        <v>15.314531131442315</v>
      </c>
      <c r="L137" s="241">
        <v>0</v>
      </c>
      <c r="M137" s="241">
        <v>1.2084537799999999</v>
      </c>
      <c r="N137" s="241">
        <f t="shared" si="5"/>
        <v>19.506272255992556</v>
      </c>
      <c r="O137" s="243">
        <f t="shared" si="3"/>
        <v>-92.543047064691336</v>
      </c>
      <c r="P137" s="34"/>
    </row>
    <row r="138" spans="1:16" s="33" customFormat="1" ht="12.75" x14ac:dyDescent="0.2">
      <c r="A138" s="127">
        <v>144</v>
      </c>
      <c r="B138" s="125" t="s">
        <v>219</v>
      </c>
      <c r="C138" s="126" t="s">
        <v>262</v>
      </c>
      <c r="D138" s="241">
        <v>76.368070750000001</v>
      </c>
      <c r="E138" s="242">
        <v>10.650043750000002</v>
      </c>
      <c r="F138" s="241">
        <v>0</v>
      </c>
      <c r="G138" s="241">
        <v>1.040219</v>
      </c>
      <c r="H138" s="243">
        <f t="shared" si="4"/>
        <v>64.677808000000013</v>
      </c>
      <c r="I138" s="243"/>
      <c r="J138" s="241">
        <v>29.661820439047965</v>
      </c>
      <c r="K138" s="241">
        <v>11.351235471641541</v>
      </c>
      <c r="L138" s="241">
        <v>0</v>
      </c>
      <c r="M138" s="241">
        <v>1.22294678</v>
      </c>
      <c r="N138" s="241">
        <f t="shared" si="5"/>
        <v>17.087638187406423</v>
      </c>
      <c r="O138" s="243">
        <f t="shared" si="3"/>
        <v>-73.580369038780006</v>
      </c>
      <c r="P138" s="34"/>
    </row>
    <row r="139" spans="1:16" s="33" customFormat="1" ht="12.75" x14ac:dyDescent="0.2">
      <c r="A139" s="127">
        <v>146</v>
      </c>
      <c r="B139" s="125" t="s">
        <v>261</v>
      </c>
      <c r="C139" s="126" t="s">
        <v>260</v>
      </c>
      <c r="D139" s="241">
        <v>668.8613335</v>
      </c>
      <c r="E139" s="242">
        <v>285.64999425000002</v>
      </c>
      <c r="F139" s="241">
        <v>0</v>
      </c>
      <c r="G139" s="241">
        <v>446.52038300000004</v>
      </c>
      <c r="H139" s="243">
        <f t="shared" si="4"/>
        <v>-63.309043750000058</v>
      </c>
      <c r="I139" s="243"/>
      <c r="J139" s="241">
        <v>503.93831079999995</v>
      </c>
      <c r="K139" s="241">
        <v>289.75565234000004</v>
      </c>
      <c r="L139" s="241">
        <v>0</v>
      </c>
      <c r="M139" s="241">
        <v>446.97125683999997</v>
      </c>
      <c r="N139" s="241">
        <f t="shared" si="5"/>
        <v>-232.78859838000005</v>
      </c>
      <c r="O139" s="243">
        <f t="shared" si="3"/>
        <v>267.70196577167513</v>
      </c>
      <c r="P139" s="34"/>
    </row>
    <row r="140" spans="1:16" s="33" customFormat="1" ht="12.75" x14ac:dyDescent="0.2">
      <c r="A140" s="127">
        <v>147</v>
      </c>
      <c r="B140" s="125" t="s">
        <v>172</v>
      </c>
      <c r="C140" s="126" t="s">
        <v>259</v>
      </c>
      <c r="D140" s="241">
        <v>468.97945600000003</v>
      </c>
      <c r="E140" s="242">
        <v>360.89687874999998</v>
      </c>
      <c r="F140" s="241">
        <v>0</v>
      </c>
      <c r="G140" s="241">
        <v>0</v>
      </c>
      <c r="H140" s="243">
        <f t="shared" si="4"/>
        <v>108.08257725000004</v>
      </c>
      <c r="I140" s="243"/>
      <c r="J140" s="241">
        <v>1098.6890373246649</v>
      </c>
      <c r="K140" s="241">
        <v>293.35510668080002</v>
      </c>
      <c r="L140" s="241">
        <v>0</v>
      </c>
      <c r="M140" s="241">
        <v>0</v>
      </c>
      <c r="N140" s="241">
        <f t="shared" si="5"/>
        <v>805.33393064386496</v>
      </c>
      <c r="O140" s="243" t="str">
        <f t="shared" si="3"/>
        <v>500&lt;</v>
      </c>
      <c r="P140" s="34"/>
    </row>
    <row r="141" spans="1:16" s="33" customFormat="1" ht="12.75" x14ac:dyDescent="0.2">
      <c r="A141" s="127">
        <v>148</v>
      </c>
      <c r="B141" s="125" t="s">
        <v>258</v>
      </c>
      <c r="C141" s="126" t="s">
        <v>821</v>
      </c>
      <c r="D141" s="241">
        <v>36.256752250000005</v>
      </c>
      <c r="E141" s="242">
        <v>2.6626617499999998</v>
      </c>
      <c r="F141" s="241">
        <v>0</v>
      </c>
      <c r="G141" s="241">
        <v>0.117578</v>
      </c>
      <c r="H141" s="243">
        <f t="shared" si="4"/>
        <v>33.476512500000005</v>
      </c>
      <c r="I141" s="243"/>
      <c r="J141" s="241">
        <v>56.899920494772502</v>
      </c>
      <c r="K141" s="241">
        <v>14.99184081611919</v>
      </c>
      <c r="L141" s="241">
        <v>0</v>
      </c>
      <c r="M141" s="241">
        <v>0.11757782000000001</v>
      </c>
      <c r="N141" s="241">
        <f t="shared" si="5"/>
        <v>41.790501858653307</v>
      </c>
      <c r="O141" s="243">
        <f t="shared" si="3"/>
        <v>24.83529118707721</v>
      </c>
      <c r="P141" s="34"/>
    </row>
    <row r="142" spans="1:16" s="33" customFormat="1" ht="12.75" x14ac:dyDescent="0.2">
      <c r="A142" s="127">
        <v>149</v>
      </c>
      <c r="B142" s="125" t="s">
        <v>258</v>
      </c>
      <c r="C142" s="126" t="s">
        <v>993</v>
      </c>
      <c r="D142" s="241">
        <v>98.430153750000002</v>
      </c>
      <c r="E142" s="242">
        <v>60.150972500000009</v>
      </c>
      <c r="F142" s="241">
        <v>0</v>
      </c>
      <c r="G142" s="241">
        <v>0.52055200000000001</v>
      </c>
      <c r="H142" s="243">
        <f t="shared" si="4"/>
        <v>37.758629249999991</v>
      </c>
      <c r="I142" s="243"/>
      <c r="J142" s="241">
        <v>59.148677990922295</v>
      </c>
      <c r="K142" s="241">
        <v>14.901391089789223</v>
      </c>
      <c r="L142" s="241">
        <v>0</v>
      </c>
      <c r="M142" s="241">
        <v>0.53746632999999999</v>
      </c>
      <c r="N142" s="241">
        <f t="shared" si="5"/>
        <v>43.709820571133072</v>
      </c>
      <c r="O142" s="243">
        <f t="shared" si="3"/>
        <v>15.761142391399396</v>
      </c>
      <c r="P142" s="34"/>
    </row>
    <row r="143" spans="1:16" s="33" customFormat="1" ht="12.75" x14ac:dyDescent="0.2">
      <c r="A143" s="127">
        <v>150</v>
      </c>
      <c r="B143" s="125" t="s">
        <v>258</v>
      </c>
      <c r="C143" s="126" t="s">
        <v>992</v>
      </c>
      <c r="D143" s="241">
        <v>56.993985249999994</v>
      </c>
      <c r="E143" s="242">
        <v>2.6540757499999996</v>
      </c>
      <c r="F143" s="241">
        <v>0</v>
      </c>
      <c r="G143" s="241">
        <v>0.44001400000000002</v>
      </c>
      <c r="H143" s="243">
        <f t="shared" si="4"/>
        <v>53.8998955</v>
      </c>
      <c r="I143" s="243"/>
      <c r="J143" s="241">
        <v>80.629608614305184</v>
      </c>
      <c r="K143" s="241">
        <v>20.313105418227536</v>
      </c>
      <c r="L143" s="241">
        <v>0</v>
      </c>
      <c r="M143" s="241">
        <v>0.55320449999999999</v>
      </c>
      <c r="N143" s="241">
        <f t="shared" si="5"/>
        <v>59.763298696077648</v>
      </c>
      <c r="O143" s="243">
        <f t="shared" si="3"/>
        <v>10.878320155699834</v>
      </c>
      <c r="P143" s="34"/>
    </row>
    <row r="144" spans="1:16" s="33" customFormat="1" ht="12.75" x14ac:dyDescent="0.2">
      <c r="A144" s="127">
        <v>151</v>
      </c>
      <c r="B144" s="125" t="s">
        <v>214</v>
      </c>
      <c r="C144" s="126" t="s">
        <v>257</v>
      </c>
      <c r="D144" s="241">
        <v>15.0872785</v>
      </c>
      <c r="E144" s="242">
        <v>11.43075125</v>
      </c>
      <c r="F144" s="241">
        <v>0</v>
      </c>
      <c r="G144" s="241">
        <v>1.5791760000000001</v>
      </c>
      <c r="H144" s="243">
        <f t="shared" si="4"/>
        <v>2.0773512499999995</v>
      </c>
      <c r="I144" s="243"/>
      <c r="J144" s="241">
        <v>42.355574297295057</v>
      </c>
      <c r="K144" s="241">
        <v>11.630477860776036</v>
      </c>
      <c r="L144" s="241">
        <v>0</v>
      </c>
      <c r="M144" s="241">
        <v>1.57917781</v>
      </c>
      <c r="N144" s="241">
        <f t="shared" si="5"/>
        <v>29.14591862651902</v>
      </c>
      <c r="O144" s="243" t="str">
        <f t="shared" ref="O144:O207" si="6">IF(OR(H144=0,N144=0),"N.A.",IF((((N144-H144)/H144))*100&gt;=500,"500&lt;",IF((((N144-H144)/H144))*100&lt;=-500,"&lt;-500",(((N144-H144)/H144))*100)))</f>
        <v>500&lt;</v>
      </c>
      <c r="P144" s="34"/>
    </row>
    <row r="145" spans="1:16" s="33" customFormat="1" ht="12.75" x14ac:dyDescent="0.2">
      <c r="A145" s="127">
        <v>152</v>
      </c>
      <c r="B145" s="125" t="s">
        <v>214</v>
      </c>
      <c r="C145" s="126" t="s">
        <v>256</v>
      </c>
      <c r="D145" s="241">
        <v>122.22728674999999</v>
      </c>
      <c r="E145" s="242">
        <v>44.078101499999995</v>
      </c>
      <c r="F145" s="241">
        <v>0</v>
      </c>
      <c r="G145" s="241">
        <v>5.1852819999999999</v>
      </c>
      <c r="H145" s="243">
        <f t="shared" ref="H145:H208" si="7">D145-E145-G145</f>
        <v>72.963903249999987</v>
      </c>
      <c r="I145" s="243"/>
      <c r="J145" s="241">
        <v>113.8933473580137</v>
      </c>
      <c r="K145" s="241">
        <v>44.042285885091502</v>
      </c>
      <c r="L145" s="241">
        <v>0</v>
      </c>
      <c r="M145" s="241">
        <v>5.1644226700000004</v>
      </c>
      <c r="N145" s="241">
        <f t="shared" ref="N145:N208" si="8">J145-K145-M145</f>
        <v>64.686638802922204</v>
      </c>
      <c r="O145" s="243">
        <f t="shared" si="6"/>
        <v>-11.344327918857308</v>
      </c>
      <c r="P145" s="34"/>
    </row>
    <row r="146" spans="1:16" s="33" customFormat="1" ht="12.75" x14ac:dyDescent="0.2">
      <c r="A146" s="127">
        <v>156</v>
      </c>
      <c r="B146" s="125" t="s">
        <v>136</v>
      </c>
      <c r="C146" s="126" t="s">
        <v>255</v>
      </c>
      <c r="D146" s="241">
        <v>82.365919749999989</v>
      </c>
      <c r="E146" s="242">
        <v>10.139556000000001</v>
      </c>
      <c r="F146" s="241">
        <v>0</v>
      </c>
      <c r="G146" s="241">
        <v>0.89529099999999995</v>
      </c>
      <c r="H146" s="243">
        <f t="shared" si="7"/>
        <v>71.33107274999999</v>
      </c>
      <c r="I146" s="243"/>
      <c r="J146" s="241">
        <v>808.74789778032391</v>
      </c>
      <c r="K146" s="241">
        <v>10.0556918</v>
      </c>
      <c r="L146" s="241">
        <v>0</v>
      </c>
      <c r="M146" s="241">
        <v>0.90547405999999997</v>
      </c>
      <c r="N146" s="241">
        <f t="shared" si="8"/>
        <v>797.78673192032397</v>
      </c>
      <c r="O146" s="243" t="str">
        <f t="shared" si="6"/>
        <v>500&lt;</v>
      </c>
      <c r="P146" s="34"/>
    </row>
    <row r="147" spans="1:16" s="33" customFormat="1" ht="12.75" x14ac:dyDescent="0.2">
      <c r="A147" s="127">
        <v>157</v>
      </c>
      <c r="B147" s="125" t="s">
        <v>237</v>
      </c>
      <c r="C147" s="126" t="s">
        <v>254</v>
      </c>
      <c r="D147" s="241">
        <v>138.51556249999999</v>
      </c>
      <c r="E147" s="242">
        <v>109.32794800000001</v>
      </c>
      <c r="F147" s="241">
        <v>0</v>
      </c>
      <c r="G147" s="241">
        <v>14.338743999999998</v>
      </c>
      <c r="H147" s="243">
        <f t="shared" si="7"/>
        <v>14.848870499999983</v>
      </c>
      <c r="I147" s="243"/>
      <c r="J147" s="241">
        <v>2485.1770290604718</v>
      </c>
      <c r="K147" s="241">
        <v>108.39047881</v>
      </c>
      <c r="L147" s="241">
        <v>0</v>
      </c>
      <c r="M147" s="241">
        <v>14.8179198</v>
      </c>
      <c r="N147" s="241">
        <f t="shared" si="8"/>
        <v>2361.9686304504721</v>
      </c>
      <c r="O147" s="243" t="str">
        <f t="shared" si="6"/>
        <v>500&lt;</v>
      </c>
      <c r="P147" s="34"/>
    </row>
    <row r="148" spans="1:16" s="33" customFormat="1" ht="12.75" x14ac:dyDescent="0.2">
      <c r="A148" s="127">
        <v>158</v>
      </c>
      <c r="B148" s="125" t="s">
        <v>136</v>
      </c>
      <c r="C148" s="126" t="s">
        <v>253</v>
      </c>
      <c r="D148" s="241">
        <v>0</v>
      </c>
      <c r="E148" s="242">
        <v>0</v>
      </c>
      <c r="F148" s="241">
        <v>0</v>
      </c>
      <c r="G148" s="241">
        <v>0</v>
      </c>
      <c r="H148" s="243">
        <f t="shared" si="7"/>
        <v>0</v>
      </c>
      <c r="I148" s="243"/>
      <c r="J148" s="241">
        <v>305.844166803647</v>
      </c>
      <c r="K148" s="241">
        <v>0</v>
      </c>
      <c r="L148" s="241">
        <v>0</v>
      </c>
      <c r="M148" s="241">
        <v>0</v>
      </c>
      <c r="N148" s="241">
        <f t="shared" si="8"/>
        <v>305.844166803647</v>
      </c>
      <c r="O148" s="243" t="str">
        <f t="shared" si="6"/>
        <v>N.A.</v>
      </c>
      <c r="P148" s="34"/>
    </row>
    <row r="149" spans="1:16" s="33" customFormat="1" ht="12.75" x14ac:dyDescent="0.2">
      <c r="A149" s="127">
        <v>159</v>
      </c>
      <c r="B149" s="125" t="s">
        <v>237</v>
      </c>
      <c r="C149" s="126" t="s">
        <v>252</v>
      </c>
      <c r="D149" s="241">
        <v>0</v>
      </c>
      <c r="E149" s="242">
        <v>0</v>
      </c>
      <c r="F149" s="241">
        <v>0</v>
      </c>
      <c r="G149" s="241">
        <v>0</v>
      </c>
      <c r="H149" s="243">
        <f t="shared" si="7"/>
        <v>0</v>
      </c>
      <c r="I149" s="243"/>
      <c r="J149" s="241">
        <v>1533.2601918749999</v>
      </c>
      <c r="K149" s="241">
        <v>0</v>
      </c>
      <c r="L149" s="241">
        <v>0</v>
      </c>
      <c r="M149" s="241">
        <v>0</v>
      </c>
      <c r="N149" s="241">
        <f t="shared" si="8"/>
        <v>1533.2601918749999</v>
      </c>
      <c r="O149" s="243" t="str">
        <f t="shared" si="6"/>
        <v>N.A.</v>
      </c>
      <c r="P149" s="34"/>
    </row>
    <row r="150" spans="1:16" s="33" customFormat="1" ht="12.75" x14ac:dyDescent="0.2">
      <c r="A150" s="127">
        <v>160</v>
      </c>
      <c r="B150" s="125" t="s">
        <v>237</v>
      </c>
      <c r="C150" s="126" t="s">
        <v>251</v>
      </c>
      <c r="D150" s="241">
        <v>0</v>
      </c>
      <c r="E150" s="242">
        <v>0</v>
      </c>
      <c r="F150" s="241">
        <v>0</v>
      </c>
      <c r="G150" s="241">
        <v>0</v>
      </c>
      <c r="H150" s="243">
        <f t="shared" si="7"/>
        <v>0</v>
      </c>
      <c r="I150" s="243"/>
      <c r="J150" s="241">
        <v>2660.5913549429997</v>
      </c>
      <c r="K150" s="241">
        <v>0</v>
      </c>
      <c r="L150" s="241">
        <v>0</v>
      </c>
      <c r="M150" s="241">
        <v>0</v>
      </c>
      <c r="N150" s="241">
        <f t="shared" si="8"/>
        <v>2660.5913549429997</v>
      </c>
      <c r="O150" s="243" t="str">
        <f t="shared" si="6"/>
        <v>N.A.</v>
      </c>
      <c r="P150" s="34"/>
    </row>
    <row r="151" spans="1:16" s="33" customFormat="1" ht="12.75" x14ac:dyDescent="0.2">
      <c r="A151" s="127">
        <v>161</v>
      </c>
      <c r="B151" s="125" t="s">
        <v>237</v>
      </c>
      <c r="C151" s="126" t="s">
        <v>250</v>
      </c>
      <c r="D151" s="241">
        <v>2.11002125</v>
      </c>
      <c r="E151" s="242">
        <v>0</v>
      </c>
      <c r="F151" s="241">
        <v>0</v>
      </c>
      <c r="G151" s="241">
        <v>5.2413000000000001E-2</v>
      </c>
      <c r="H151" s="243">
        <f t="shared" si="7"/>
        <v>2.0576082499999999</v>
      </c>
      <c r="I151" s="243"/>
      <c r="J151" s="241">
        <v>673.94682931255659</v>
      </c>
      <c r="K151" s="241">
        <v>0</v>
      </c>
      <c r="L151" s="241">
        <v>0</v>
      </c>
      <c r="M151" s="241">
        <v>4.7919690000000001E-2</v>
      </c>
      <c r="N151" s="241">
        <f t="shared" si="8"/>
        <v>673.89890962255663</v>
      </c>
      <c r="O151" s="243" t="str">
        <f t="shared" si="6"/>
        <v>500&lt;</v>
      </c>
      <c r="P151" s="34"/>
    </row>
    <row r="152" spans="1:16" s="33" customFormat="1" ht="12.75" x14ac:dyDescent="0.2">
      <c r="A152" s="127">
        <v>162</v>
      </c>
      <c r="B152" s="125" t="s">
        <v>136</v>
      </c>
      <c r="C152" s="126" t="s">
        <v>249</v>
      </c>
      <c r="D152" s="241">
        <v>6.7693954999999999</v>
      </c>
      <c r="E152" s="242">
        <v>0.98275100000000004</v>
      </c>
      <c r="F152" s="241">
        <v>0</v>
      </c>
      <c r="G152" s="241">
        <v>4.7005000000000005E-2</v>
      </c>
      <c r="H152" s="243">
        <f t="shared" si="7"/>
        <v>5.7396394999999991</v>
      </c>
      <c r="I152" s="243"/>
      <c r="J152" s="241">
        <v>1490.8733845530001</v>
      </c>
      <c r="K152" s="241">
        <v>0.98275131000000004</v>
      </c>
      <c r="L152" s="241">
        <v>0</v>
      </c>
      <c r="M152" s="241">
        <v>3.9059449999999996E-2</v>
      </c>
      <c r="N152" s="241">
        <f t="shared" si="8"/>
        <v>1489.8515737930002</v>
      </c>
      <c r="O152" s="243" t="str">
        <f t="shared" si="6"/>
        <v>500&lt;</v>
      </c>
      <c r="P152" s="34"/>
    </row>
    <row r="153" spans="1:16" s="33" customFormat="1" ht="12.75" x14ac:dyDescent="0.2">
      <c r="A153" s="127">
        <v>163</v>
      </c>
      <c r="B153" s="125" t="s">
        <v>130</v>
      </c>
      <c r="C153" s="126" t="s">
        <v>248</v>
      </c>
      <c r="D153" s="241">
        <v>0</v>
      </c>
      <c r="E153" s="242">
        <v>0</v>
      </c>
      <c r="F153" s="241">
        <v>0</v>
      </c>
      <c r="G153" s="241">
        <v>0</v>
      </c>
      <c r="H153" s="243">
        <f t="shared" si="7"/>
        <v>0</v>
      </c>
      <c r="I153" s="243"/>
      <c r="J153" s="241">
        <v>16.508124812231344</v>
      </c>
      <c r="K153" s="241">
        <v>8.5478660954454302</v>
      </c>
      <c r="L153" s="241">
        <v>0</v>
      </c>
      <c r="M153" s="241">
        <v>0</v>
      </c>
      <c r="N153" s="241">
        <f t="shared" si="8"/>
        <v>7.9602587167859138</v>
      </c>
      <c r="O153" s="243" t="str">
        <f t="shared" si="6"/>
        <v>N.A.</v>
      </c>
      <c r="P153" s="34"/>
    </row>
    <row r="154" spans="1:16" s="33" customFormat="1" ht="12.75" x14ac:dyDescent="0.2">
      <c r="A154" s="127">
        <v>164</v>
      </c>
      <c r="B154" s="125" t="s">
        <v>214</v>
      </c>
      <c r="C154" s="126" t="s">
        <v>247</v>
      </c>
      <c r="D154" s="241">
        <v>48.418250500000006</v>
      </c>
      <c r="E154" s="242">
        <v>11.5799415</v>
      </c>
      <c r="F154" s="241">
        <v>0</v>
      </c>
      <c r="G154" s="241">
        <v>2.2439360000000002</v>
      </c>
      <c r="H154" s="243">
        <f t="shared" si="7"/>
        <v>34.594373000000012</v>
      </c>
      <c r="I154" s="243"/>
      <c r="J154" s="241">
        <v>38.994631267901823</v>
      </c>
      <c r="K154" s="241">
        <v>14.783655453683579</v>
      </c>
      <c r="L154" s="241">
        <v>0</v>
      </c>
      <c r="M154" s="241">
        <v>2.4348453099999996</v>
      </c>
      <c r="N154" s="241">
        <f t="shared" si="8"/>
        <v>21.776130504218244</v>
      </c>
      <c r="O154" s="243">
        <f t="shared" si="6"/>
        <v>-37.052969556007739</v>
      </c>
      <c r="P154" s="34"/>
    </row>
    <row r="155" spans="1:16" s="33" customFormat="1" ht="12.75" x14ac:dyDescent="0.2">
      <c r="A155" s="127">
        <v>165</v>
      </c>
      <c r="B155" s="125" t="s">
        <v>120</v>
      </c>
      <c r="C155" s="126" t="s">
        <v>246</v>
      </c>
      <c r="D155" s="241">
        <v>3.2067470000000005</v>
      </c>
      <c r="E155" s="242">
        <v>3.3373724999999999</v>
      </c>
      <c r="F155" s="241">
        <v>0</v>
      </c>
      <c r="G155" s="241">
        <v>5.3668E-2</v>
      </c>
      <c r="H155" s="243">
        <f t="shared" si="7"/>
        <v>-0.18429349999999939</v>
      </c>
      <c r="I155" s="243"/>
      <c r="J155" s="241">
        <v>10.968643930229304</v>
      </c>
      <c r="K155" s="241">
        <v>3.2955076996314467</v>
      </c>
      <c r="L155" s="241">
        <v>0</v>
      </c>
      <c r="M155" s="241">
        <v>6.0065689999999998E-2</v>
      </c>
      <c r="N155" s="241">
        <f t="shared" si="8"/>
        <v>7.6130705405978567</v>
      </c>
      <c r="O155" s="243" t="str">
        <f t="shared" si="6"/>
        <v>&lt;-500</v>
      </c>
      <c r="P155" s="34"/>
    </row>
    <row r="156" spans="1:16" s="33" customFormat="1" ht="15" customHeight="1" x14ac:dyDescent="0.2">
      <c r="A156" s="127">
        <v>166</v>
      </c>
      <c r="B156" s="125" t="s">
        <v>114</v>
      </c>
      <c r="C156" s="126" t="s">
        <v>245</v>
      </c>
      <c r="D156" s="241">
        <v>106.31192224999998</v>
      </c>
      <c r="E156" s="242">
        <v>41.741330750000003</v>
      </c>
      <c r="F156" s="241">
        <v>0</v>
      </c>
      <c r="G156" s="241">
        <v>2.7177319999999998</v>
      </c>
      <c r="H156" s="243">
        <f t="shared" si="7"/>
        <v>61.85285949999998</v>
      </c>
      <c r="I156" s="243"/>
      <c r="J156" s="241">
        <v>138.99261569463056</v>
      </c>
      <c r="K156" s="241">
        <v>48.423353078877554</v>
      </c>
      <c r="L156" s="241">
        <v>0</v>
      </c>
      <c r="M156" s="241">
        <v>2.9507039199999996</v>
      </c>
      <c r="N156" s="241">
        <f t="shared" si="8"/>
        <v>87.618558695753009</v>
      </c>
      <c r="O156" s="243">
        <f t="shared" si="6"/>
        <v>41.656439821918077</v>
      </c>
      <c r="P156" s="34"/>
    </row>
    <row r="157" spans="1:16" s="33" customFormat="1" ht="12.75" x14ac:dyDescent="0.2">
      <c r="A157" s="127">
        <v>167</v>
      </c>
      <c r="B157" s="125" t="s">
        <v>124</v>
      </c>
      <c r="C157" s="126" t="s">
        <v>244</v>
      </c>
      <c r="D157" s="241">
        <v>304.17269600000003</v>
      </c>
      <c r="E157" s="242">
        <v>307.13490725000003</v>
      </c>
      <c r="F157" s="241">
        <v>0</v>
      </c>
      <c r="G157" s="241">
        <v>32.406612000000003</v>
      </c>
      <c r="H157" s="243">
        <f t="shared" si="7"/>
        <v>-35.368823249999998</v>
      </c>
      <c r="I157" s="243"/>
      <c r="J157" s="241">
        <v>1415.8538181899999</v>
      </c>
      <c r="K157" s="241">
        <v>638.48247402319998</v>
      </c>
      <c r="L157" s="241">
        <v>0</v>
      </c>
      <c r="M157" s="241">
        <v>33.011322059999998</v>
      </c>
      <c r="N157" s="241">
        <f t="shared" si="8"/>
        <v>744.36002210679987</v>
      </c>
      <c r="O157" s="243" t="str">
        <f t="shared" si="6"/>
        <v>&lt;-500</v>
      </c>
      <c r="P157" s="34"/>
    </row>
    <row r="158" spans="1:16" s="33" customFormat="1" ht="12.75" x14ac:dyDescent="0.2">
      <c r="A158" s="127">
        <v>168</v>
      </c>
      <c r="B158" s="125" t="s">
        <v>219</v>
      </c>
      <c r="C158" s="126" t="s">
        <v>243</v>
      </c>
      <c r="D158" s="241">
        <v>0</v>
      </c>
      <c r="E158" s="242">
        <v>0</v>
      </c>
      <c r="F158" s="241">
        <v>0</v>
      </c>
      <c r="G158" s="241">
        <v>0</v>
      </c>
      <c r="H158" s="243">
        <f t="shared" si="7"/>
        <v>0</v>
      </c>
      <c r="I158" s="243"/>
      <c r="J158" s="241">
        <v>5.9241541192830587</v>
      </c>
      <c r="K158" s="241">
        <v>3.0759813274364594</v>
      </c>
      <c r="L158" s="241">
        <v>0</v>
      </c>
      <c r="M158" s="241">
        <v>0</v>
      </c>
      <c r="N158" s="241">
        <f t="shared" si="8"/>
        <v>2.8481727918465993</v>
      </c>
      <c r="O158" s="243" t="str">
        <f t="shared" si="6"/>
        <v>N.A.</v>
      </c>
      <c r="P158" s="34"/>
    </row>
    <row r="159" spans="1:16" s="33" customFormat="1" ht="12.75" x14ac:dyDescent="0.2">
      <c r="A159" s="127">
        <v>170</v>
      </c>
      <c r="B159" s="125" t="s">
        <v>120</v>
      </c>
      <c r="C159" s="126" t="s">
        <v>242</v>
      </c>
      <c r="D159" s="241">
        <v>89.022385250000013</v>
      </c>
      <c r="E159" s="242">
        <v>40.396490999999997</v>
      </c>
      <c r="F159" s="241">
        <v>0</v>
      </c>
      <c r="G159" s="241">
        <v>8.2665829999999989</v>
      </c>
      <c r="H159" s="243">
        <f t="shared" si="7"/>
        <v>40.359311250000019</v>
      </c>
      <c r="I159" s="243"/>
      <c r="J159" s="241">
        <v>261.40241463639939</v>
      </c>
      <c r="K159" s="241">
        <v>39.087253028501308</v>
      </c>
      <c r="L159" s="241">
        <v>0</v>
      </c>
      <c r="M159" s="241">
        <v>8.4391442100000003</v>
      </c>
      <c r="N159" s="241">
        <f t="shared" si="8"/>
        <v>213.87601739789807</v>
      </c>
      <c r="O159" s="243">
        <f t="shared" si="6"/>
        <v>429.92980002327954</v>
      </c>
      <c r="P159" s="34"/>
    </row>
    <row r="160" spans="1:16" s="33" customFormat="1" ht="12.75" x14ac:dyDescent="0.2">
      <c r="A160" s="125">
        <v>171</v>
      </c>
      <c r="B160" s="125" t="s">
        <v>124</v>
      </c>
      <c r="C160" s="126" t="s">
        <v>241</v>
      </c>
      <c r="D160" s="241">
        <v>1614.9792379999999</v>
      </c>
      <c r="E160" s="242">
        <v>1214.03611275</v>
      </c>
      <c r="F160" s="241">
        <v>0</v>
      </c>
      <c r="G160" s="241">
        <v>49.863424999999999</v>
      </c>
      <c r="H160" s="243">
        <f t="shared" si="7"/>
        <v>351.07970024999986</v>
      </c>
      <c r="I160" s="243"/>
      <c r="J160" s="241">
        <v>1109.7779394400002</v>
      </c>
      <c r="K160" s="241">
        <v>1566.88770346</v>
      </c>
      <c r="L160" s="241">
        <v>0</v>
      </c>
      <c r="M160" s="241">
        <v>168.47471050000004</v>
      </c>
      <c r="N160" s="241">
        <f t="shared" si="8"/>
        <v>-625.58447451999984</v>
      </c>
      <c r="O160" s="243">
        <f t="shared" si="6"/>
        <v>-278.18873437414015</v>
      </c>
      <c r="P160" s="34"/>
    </row>
    <row r="161" spans="1:16" s="33" customFormat="1" ht="12.75" x14ac:dyDescent="0.2">
      <c r="A161" s="127">
        <v>176</v>
      </c>
      <c r="B161" s="125" t="s">
        <v>120</v>
      </c>
      <c r="C161" s="126" t="s">
        <v>240</v>
      </c>
      <c r="D161" s="241">
        <v>44.370471999999999</v>
      </c>
      <c r="E161" s="242">
        <v>28.802906499999999</v>
      </c>
      <c r="F161" s="241">
        <v>0</v>
      </c>
      <c r="G161" s="241">
        <v>4.0610499999999998</v>
      </c>
      <c r="H161" s="243">
        <f t="shared" si="7"/>
        <v>11.506515500000001</v>
      </c>
      <c r="I161" s="243"/>
      <c r="J161" s="241">
        <v>102.24536544966885</v>
      </c>
      <c r="K161" s="241">
        <v>27.137881238001412</v>
      </c>
      <c r="L161" s="241">
        <v>0</v>
      </c>
      <c r="M161" s="241">
        <v>4.0610508800000007</v>
      </c>
      <c r="N161" s="241">
        <f t="shared" si="8"/>
        <v>71.046433331667444</v>
      </c>
      <c r="O161" s="243" t="str">
        <f t="shared" si="6"/>
        <v>500&lt;</v>
      </c>
      <c r="P161" s="34"/>
    </row>
    <row r="162" spans="1:16" s="33" customFormat="1" ht="12.75" x14ac:dyDescent="0.2">
      <c r="A162" s="127">
        <v>177</v>
      </c>
      <c r="B162" s="125" t="s">
        <v>120</v>
      </c>
      <c r="C162" s="126" t="s">
        <v>239</v>
      </c>
      <c r="D162" s="241">
        <v>1.6123084999999997</v>
      </c>
      <c r="E162" s="242">
        <v>1.2353697499999998</v>
      </c>
      <c r="F162" s="241">
        <v>0</v>
      </c>
      <c r="G162" s="241">
        <v>0.104571</v>
      </c>
      <c r="H162" s="243">
        <f t="shared" si="7"/>
        <v>0.27236774999999991</v>
      </c>
      <c r="I162" s="243"/>
      <c r="J162" s="241">
        <v>3.4445631702237005</v>
      </c>
      <c r="K162" s="241">
        <v>1.0751668773536498</v>
      </c>
      <c r="L162" s="241">
        <v>0</v>
      </c>
      <c r="M162" s="241">
        <v>7.7436189999999988E-2</v>
      </c>
      <c r="N162" s="241">
        <f t="shared" si="8"/>
        <v>2.2919601028700511</v>
      </c>
      <c r="O162" s="243" t="str">
        <f t="shared" si="6"/>
        <v>500&lt;</v>
      </c>
      <c r="P162" s="34"/>
    </row>
    <row r="163" spans="1:16" s="33" customFormat="1" ht="12.75" x14ac:dyDescent="0.2">
      <c r="A163" s="127">
        <v>181</v>
      </c>
      <c r="B163" s="125" t="s">
        <v>136</v>
      </c>
      <c r="C163" s="126" t="s">
        <v>238</v>
      </c>
      <c r="D163" s="241">
        <v>383.4903175</v>
      </c>
      <c r="E163" s="242">
        <v>254.01257900000002</v>
      </c>
      <c r="F163" s="241">
        <v>0</v>
      </c>
      <c r="G163" s="241">
        <v>133.970203</v>
      </c>
      <c r="H163" s="243">
        <f t="shared" si="7"/>
        <v>-4.4924645000000112</v>
      </c>
      <c r="I163" s="243"/>
      <c r="J163" s="241">
        <v>12049.987230666</v>
      </c>
      <c r="K163" s="241">
        <v>256.54717381</v>
      </c>
      <c r="L163" s="241">
        <v>0</v>
      </c>
      <c r="M163" s="241">
        <v>135.32767267000003</v>
      </c>
      <c r="N163" s="241">
        <f t="shared" si="8"/>
        <v>11658.112384185999</v>
      </c>
      <c r="O163" s="243" t="str">
        <f t="shared" si="6"/>
        <v>&lt;-500</v>
      </c>
      <c r="P163" s="34"/>
    </row>
    <row r="164" spans="1:16" s="33" customFormat="1" ht="12.75" x14ac:dyDescent="0.2">
      <c r="A164" s="127">
        <v>182</v>
      </c>
      <c r="B164" s="125" t="s">
        <v>237</v>
      </c>
      <c r="C164" s="126" t="s">
        <v>236</v>
      </c>
      <c r="D164" s="241">
        <v>139.65257575000001</v>
      </c>
      <c r="E164" s="242">
        <v>17.057790000000001</v>
      </c>
      <c r="F164" s="241">
        <v>0</v>
      </c>
      <c r="G164" s="241">
        <v>0.28281600000000001</v>
      </c>
      <c r="H164" s="243">
        <f t="shared" si="7"/>
        <v>122.31196975000002</v>
      </c>
      <c r="I164" s="243"/>
      <c r="J164" s="241">
        <v>562.30943702988236</v>
      </c>
      <c r="K164" s="241">
        <v>17.057789589999995</v>
      </c>
      <c r="L164" s="241">
        <v>0</v>
      </c>
      <c r="M164" s="241">
        <v>0.32381844999999998</v>
      </c>
      <c r="N164" s="241">
        <f t="shared" si="8"/>
        <v>544.92782898988241</v>
      </c>
      <c r="O164" s="243">
        <f t="shared" si="6"/>
        <v>345.52289535005411</v>
      </c>
      <c r="P164" s="34"/>
    </row>
    <row r="165" spans="1:16" s="33" customFormat="1" ht="12.75" x14ac:dyDescent="0.2">
      <c r="A165" s="127">
        <v>183</v>
      </c>
      <c r="B165" s="125" t="s">
        <v>136</v>
      </c>
      <c r="C165" s="126" t="s">
        <v>235</v>
      </c>
      <c r="D165" s="241">
        <v>9.7847810000000006</v>
      </c>
      <c r="E165" s="242">
        <v>3.0778319999999999</v>
      </c>
      <c r="F165" s="241">
        <v>0</v>
      </c>
      <c r="G165" s="241">
        <v>0.11522</v>
      </c>
      <c r="H165" s="243">
        <f t="shared" si="7"/>
        <v>6.5917290000000008</v>
      </c>
      <c r="I165" s="243"/>
      <c r="J165" s="241">
        <v>192.72695126394134</v>
      </c>
      <c r="K165" s="241">
        <v>3.07783155</v>
      </c>
      <c r="L165" s="241">
        <v>0</v>
      </c>
      <c r="M165" s="241">
        <v>0.12232837999999999</v>
      </c>
      <c r="N165" s="241">
        <f t="shared" si="8"/>
        <v>189.52679133394133</v>
      </c>
      <c r="O165" s="243" t="str">
        <f t="shared" si="6"/>
        <v>500&lt;</v>
      </c>
      <c r="P165" s="34"/>
    </row>
    <row r="166" spans="1:16" s="33" customFormat="1" ht="12.75" x14ac:dyDescent="0.2">
      <c r="A166" s="127">
        <v>185</v>
      </c>
      <c r="B166" s="125" t="s">
        <v>130</v>
      </c>
      <c r="C166" s="126" t="s">
        <v>234</v>
      </c>
      <c r="D166" s="241">
        <v>58.648613249999997</v>
      </c>
      <c r="E166" s="242">
        <v>17.502329250000003</v>
      </c>
      <c r="F166" s="241">
        <v>0</v>
      </c>
      <c r="G166" s="241">
        <v>0.56159999999999999</v>
      </c>
      <c r="H166" s="243">
        <f t="shared" si="7"/>
        <v>40.584683999999996</v>
      </c>
      <c r="I166" s="243"/>
      <c r="J166" s="241">
        <v>48.595157163717772</v>
      </c>
      <c r="K166" s="241">
        <v>23.527768501735668</v>
      </c>
      <c r="L166" s="241">
        <v>0</v>
      </c>
      <c r="M166" s="241">
        <v>0.53647100000000003</v>
      </c>
      <c r="N166" s="241">
        <f t="shared" si="8"/>
        <v>24.530917661982105</v>
      </c>
      <c r="O166" s="243">
        <f t="shared" si="6"/>
        <v>-39.556218641539481</v>
      </c>
      <c r="P166" s="34"/>
    </row>
    <row r="167" spans="1:16" s="33" customFormat="1" ht="12.75" x14ac:dyDescent="0.2">
      <c r="A167" s="127">
        <v>188</v>
      </c>
      <c r="B167" s="125" t="s">
        <v>130</v>
      </c>
      <c r="C167" s="126" t="s">
        <v>233</v>
      </c>
      <c r="D167" s="241">
        <v>291.75027675000001</v>
      </c>
      <c r="E167" s="242">
        <v>79.989808000000011</v>
      </c>
      <c r="F167" s="241">
        <v>0</v>
      </c>
      <c r="G167" s="241">
        <v>15.170963</v>
      </c>
      <c r="H167" s="243">
        <f t="shared" si="7"/>
        <v>196.58950575</v>
      </c>
      <c r="I167" s="243"/>
      <c r="J167" s="241">
        <v>391.25339989496149</v>
      </c>
      <c r="K167" s="241">
        <v>113.47662278874927</v>
      </c>
      <c r="L167" s="241">
        <v>0</v>
      </c>
      <c r="M167" s="241">
        <v>15.798807910000006</v>
      </c>
      <c r="N167" s="241">
        <f t="shared" si="8"/>
        <v>261.9779691962122</v>
      </c>
      <c r="O167" s="243">
        <f t="shared" si="6"/>
        <v>33.261421151017977</v>
      </c>
      <c r="P167" s="34"/>
    </row>
    <row r="168" spans="1:16" s="33" customFormat="1" ht="12.75" x14ac:dyDescent="0.2">
      <c r="A168" s="127">
        <v>189</v>
      </c>
      <c r="B168" s="125" t="s">
        <v>130</v>
      </c>
      <c r="C168" s="126" t="s">
        <v>232</v>
      </c>
      <c r="D168" s="241">
        <v>39.315317500000006</v>
      </c>
      <c r="E168" s="242">
        <v>10.836186</v>
      </c>
      <c r="F168" s="241">
        <v>0</v>
      </c>
      <c r="G168" s="241">
        <v>1.8315379999999999</v>
      </c>
      <c r="H168" s="243">
        <f t="shared" si="7"/>
        <v>26.64759350000001</v>
      </c>
      <c r="I168" s="243"/>
      <c r="J168" s="241">
        <v>67.929163336354819</v>
      </c>
      <c r="K168" s="241">
        <v>11.482133088441152</v>
      </c>
      <c r="L168" s="241">
        <v>0</v>
      </c>
      <c r="M168" s="241">
        <v>1.83316832</v>
      </c>
      <c r="N168" s="241">
        <f t="shared" si="8"/>
        <v>54.613861927913668</v>
      </c>
      <c r="O168" s="243">
        <f t="shared" si="6"/>
        <v>104.94857041373604</v>
      </c>
      <c r="P168" s="34"/>
    </row>
    <row r="169" spans="1:16" s="33" customFormat="1" ht="12.75" x14ac:dyDescent="0.2">
      <c r="A169" s="127">
        <v>190</v>
      </c>
      <c r="B169" s="125" t="s">
        <v>130</v>
      </c>
      <c r="C169" s="126" t="s">
        <v>231</v>
      </c>
      <c r="D169" s="241">
        <v>50.974276499999995</v>
      </c>
      <c r="E169" s="242">
        <v>9.8391124999999988</v>
      </c>
      <c r="F169" s="241">
        <v>0</v>
      </c>
      <c r="G169" s="241">
        <v>6.0703340000000008</v>
      </c>
      <c r="H169" s="243">
        <f t="shared" si="7"/>
        <v>35.064829999999994</v>
      </c>
      <c r="I169" s="243"/>
      <c r="J169" s="241">
        <v>38.190571217508371</v>
      </c>
      <c r="K169" s="241">
        <v>10.856758662468092</v>
      </c>
      <c r="L169" s="241">
        <v>0</v>
      </c>
      <c r="M169" s="241">
        <v>5.8505612300000003</v>
      </c>
      <c r="N169" s="241">
        <f t="shared" si="8"/>
        <v>21.483251325040278</v>
      </c>
      <c r="O169" s="243">
        <f t="shared" si="6"/>
        <v>-38.732766350099851</v>
      </c>
      <c r="P169" s="34"/>
    </row>
    <row r="170" spans="1:16" s="33" customFormat="1" ht="12.75" x14ac:dyDescent="0.2">
      <c r="A170" s="127">
        <v>191</v>
      </c>
      <c r="B170" s="246" t="s">
        <v>214</v>
      </c>
      <c r="C170" s="247" t="s">
        <v>230</v>
      </c>
      <c r="D170" s="241">
        <v>193.95379249999999</v>
      </c>
      <c r="E170" s="242">
        <v>2.8289654999999998</v>
      </c>
      <c r="F170" s="241">
        <v>0</v>
      </c>
      <c r="G170" s="241">
        <v>0.75954199999999994</v>
      </c>
      <c r="H170" s="243">
        <f t="shared" si="7"/>
        <v>190.36528499999997</v>
      </c>
      <c r="I170" s="243"/>
      <c r="J170" s="241">
        <v>3.3963930303928924</v>
      </c>
      <c r="K170" s="241">
        <v>3.1495191589512528</v>
      </c>
      <c r="L170" s="241">
        <v>0</v>
      </c>
      <c r="M170" s="241">
        <v>0.75751862999999997</v>
      </c>
      <c r="N170" s="241">
        <f t="shared" si="8"/>
        <v>-0.51064475855836033</v>
      </c>
      <c r="O170" s="243">
        <f t="shared" si="6"/>
        <v>-100.26824468471673</v>
      </c>
      <c r="P170" s="34"/>
    </row>
    <row r="171" spans="1:16" s="33" customFormat="1" ht="12.75" x14ac:dyDescent="0.2">
      <c r="A171" s="127">
        <v>192</v>
      </c>
      <c r="B171" s="246" t="s">
        <v>130</v>
      </c>
      <c r="C171" s="247" t="s">
        <v>229</v>
      </c>
      <c r="D171" s="241">
        <v>71.851534999999998</v>
      </c>
      <c r="E171" s="242">
        <v>32.870370000000001</v>
      </c>
      <c r="F171" s="241">
        <v>0</v>
      </c>
      <c r="G171" s="241">
        <v>6.3937929999999996</v>
      </c>
      <c r="H171" s="243">
        <f t="shared" si="7"/>
        <v>32.587371999999995</v>
      </c>
      <c r="I171" s="243"/>
      <c r="J171" s="241">
        <v>116.24121985784224</v>
      </c>
      <c r="K171" s="241">
        <v>33.439921870448806</v>
      </c>
      <c r="L171" s="241">
        <v>0</v>
      </c>
      <c r="M171" s="241">
        <v>6.3214067400000005</v>
      </c>
      <c r="N171" s="241">
        <f t="shared" si="8"/>
        <v>76.479891247393439</v>
      </c>
      <c r="O171" s="243">
        <f t="shared" si="6"/>
        <v>134.69180407488352</v>
      </c>
      <c r="P171" s="34"/>
    </row>
    <row r="172" spans="1:16" s="33" customFormat="1" ht="12.75" x14ac:dyDescent="0.2">
      <c r="A172" s="127">
        <v>193</v>
      </c>
      <c r="B172" s="246" t="s">
        <v>214</v>
      </c>
      <c r="C172" s="247" t="s">
        <v>228</v>
      </c>
      <c r="D172" s="241">
        <v>175.02819475000001</v>
      </c>
      <c r="E172" s="242">
        <v>3.3946255000000001</v>
      </c>
      <c r="F172" s="241">
        <v>0</v>
      </c>
      <c r="G172" s="241">
        <v>0.28628700000000001</v>
      </c>
      <c r="H172" s="243">
        <f t="shared" si="7"/>
        <v>171.34728225000003</v>
      </c>
      <c r="I172" s="243"/>
      <c r="J172" s="241">
        <v>6.6015033987546534</v>
      </c>
      <c r="K172" s="241">
        <v>2.9564841012740617</v>
      </c>
      <c r="L172" s="241">
        <v>0</v>
      </c>
      <c r="M172" s="241">
        <v>0.23546931999999998</v>
      </c>
      <c r="N172" s="241">
        <f t="shared" si="8"/>
        <v>3.4095499774805917</v>
      </c>
      <c r="O172" s="243">
        <f t="shared" si="6"/>
        <v>-98.010152286800817</v>
      </c>
      <c r="P172" s="34"/>
    </row>
    <row r="173" spans="1:16" s="33" customFormat="1" ht="12.75" x14ac:dyDescent="0.2">
      <c r="A173" s="127">
        <v>194</v>
      </c>
      <c r="B173" s="246" t="s">
        <v>130</v>
      </c>
      <c r="C173" s="247" t="s">
        <v>227</v>
      </c>
      <c r="D173" s="241">
        <v>72.664717749999994</v>
      </c>
      <c r="E173" s="242">
        <v>3.8189147499999998</v>
      </c>
      <c r="F173" s="241">
        <v>0</v>
      </c>
      <c r="G173" s="241">
        <v>2.8709809999999996</v>
      </c>
      <c r="H173" s="243">
        <f t="shared" si="7"/>
        <v>65.974821999999989</v>
      </c>
      <c r="I173" s="243"/>
      <c r="J173" s="241">
        <v>18.412536909314163</v>
      </c>
      <c r="K173" s="241">
        <v>3.2308461775855535</v>
      </c>
      <c r="L173" s="241">
        <v>0</v>
      </c>
      <c r="M173" s="241">
        <v>2.7876846600000009</v>
      </c>
      <c r="N173" s="241">
        <f t="shared" si="8"/>
        <v>12.394006071728608</v>
      </c>
      <c r="O173" s="243">
        <f t="shared" si="6"/>
        <v>-81.214036361130894</v>
      </c>
      <c r="P173" s="34"/>
    </row>
    <row r="174" spans="1:16" s="33" customFormat="1" ht="12.75" x14ac:dyDescent="0.2">
      <c r="A174" s="127">
        <v>195</v>
      </c>
      <c r="B174" s="125" t="s">
        <v>130</v>
      </c>
      <c r="C174" s="126" t="s">
        <v>226</v>
      </c>
      <c r="D174" s="241">
        <v>186.23556425000001</v>
      </c>
      <c r="E174" s="242">
        <v>30.115594250000001</v>
      </c>
      <c r="F174" s="241">
        <v>0</v>
      </c>
      <c r="G174" s="241">
        <v>2.0457420000000002</v>
      </c>
      <c r="H174" s="243">
        <f t="shared" si="7"/>
        <v>154.07422800000003</v>
      </c>
      <c r="I174" s="243"/>
      <c r="J174" s="241">
        <v>111.99804209684768</v>
      </c>
      <c r="K174" s="241">
        <v>26.820493580734418</v>
      </c>
      <c r="L174" s="241">
        <v>0</v>
      </c>
      <c r="M174" s="241">
        <v>2.0248396299999998</v>
      </c>
      <c r="N174" s="241">
        <f t="shared" si="8"/>
        <v>83.15270888611326</v>
      </c>
      <c r="O174" s="243">
        <f t="shared" si="6"/>
        <v>-46.03074766916032</v>
      </c>
      <c r="P174" s="34"/>
    </row>
    <row r="175" spans="1:16" s="33" customFormat="1" ht="12.75" x14ac:dyDescent="0.2">
      <c r="A175" s="127">
        <v>197</v>
      </c>
      <c r="B175" s="125" t="s">
        <v>130</v>
      </c>
      <c r="C175" s="126" t="s">
        <v>225</v>
      </c>
      <c r="D175" s="241">
        <v>22.234677249999997</v>
      </c>
      <c r="E175" s="242">
        <v>8.2452185</v>
      </c>
      <c r="F175" s="241">
        <v>0</v>
      </c>
      <c r="G175" s="241">
        <v>0.93425500000000006</v>
      </c>
      <c r="H175" s="243">
        <f t="shared" si="7"/>
        <v>13.055203749999997</v>
      </c>
      <c r="I175" s="243"/>
      <c r="J175" s="241">
        <v>30.01799200227844</v>
      </c>
      <c r="K175" s="241">
        <v>8.4964737497840872</v>
      </c>
      <c r="L175" s="241">
        <v>0</v>
      </c>
      <c r="M175" s="241">
        <v>0.89318475000000008</v>
      </c>
      <c r="N175" s="241">
        <f t="shared" si="8"/>
        <v>20.628333502494353</v>
      </c>
      <c r="O175" s="243">
        <f t="shared" si="6"/>
        <v>58.008514440032066</v>
      </c>
      <c r="P175" s="34"/>
    </row>
    <row r="176" spans="1:16" s="33" customFormat="1" ht="12.75" x14ac:dyDescent="0.2">
      <c r="A176" s="127">
        <v>198</v>
      </c>
      <c r="B176" s="125" t="s">
        <v>130</v>
      </c>
      <c r="C176" s="126" t="s">
        <v>224</v>
      </c>
      <c r="D176" s="241">
        <v>34.746223000000001</v>
      </c>
      <c r="E176" s="242">
        <v>5.4502790000000001</v>
      </c>
      <c r="F176" s="241">
        <v>0</v>
      </c>
      <c r="G176" s="241">
        <v>0.66606300000000007</v>
      </c>
      <c r="H176" s="243">
        <f t="shared" si="7"/>
        <v>28.629880999999997</v>
      </c>
      <c r="I176" s="243"/>
      <c r="J176" s="241">
        <v>15.188234506907255</v>
      </c>
      <c r="K176" s="241">
        <v>6.5850441025313522</v>
      </c>
      <c r="L176" s="241">
        <v>0</v>
      </c>
      <c r="M176" s="241">
        <v>0.60048365999999997</v>
      </c>
      <c r="N176" s="241">
        <f t="shared" si="8"/>
        <v>8.002706744375903</v>
      </c>
      <c r="O176" s="243">
        <f t="shared" si="6"/>
        <v>-72.047712163470379</v>
      </c>
      <c r="P176" s="34"/>
    </row>
    <row r="177" spans="1:16" s="33" customFormat="1" ht="12.75" x14ac:dyDescent="0.2">
      <c r="A177" s="127">
        <v>199</v>
      </c>
      <c r="B177" s="125" t="s">
        <v>130</v>
      </c>
      <c r="C177" s="126" t="s">
        <v>223</v>
      </c>
      <c r="D177" s="241">
        <v>21.1727335</v>
      </c>
      <c r="E177" s="242">
        <v>13.61002775</v>
      </c>
      <c r="F177" s="241">
        <v>0</v>
      </c>
      <c r="G177" s="241">
        <v>1.8046099999999998</v>
      </c>
      <c r="H177" s="243">
        <f t="shared" si="7"/>
        <v>5.758095749999999</v>
      </c>
      <c r="I177" s="243"/>
      <c r="J177" s="241">
        <v>35.229999389221817</v>
      </c>
      <c r="K177" s="241">
        <v>14.823186689808518</v>
      </c>
      <c r="L177" s="241">
        <v>0</v>
      </c>
      <c r="M177" s="241">
        <v>1.64457678</v>
      </c>
      <c r="N177" s="241">
        <f t="shared" si="8"/>
        <v>18.7622359194133</v>
      </c>
      <c r="O177" s="243">
        <f t="shared" si="6"/>
        <v>225.84098518009714</v>
      </c>
      <c r="P177" s="34"/>
    </row>
    <row r="178" spans="1:16" s="33" customFormat="1" ht="24" x14ac:dyDescent="0.2">
      <c r="A178" s="127">
        <v>200</v>
      </c>
      <c r="B178" s="125" t="s">
        <v>114</v>
      </c>
      <c r="C178" s="126" t="s">
        <v>222</v>
      </c>
      <c r="D178" s="241">
        <v>94.125444250000001</v>
      </c>
      <c r="E178" s="242">
        <v>42.661794</v>
      </c>
      <c r="F178" s="241">
        <v>0</v>
      </c>
      <c r="G178" s="241">
        <v>7.7855690000000006</v>
      </c>
      <c r="H178" s="243">
        <f t="shared" si="7"/>
        <v>43.678081249999998</v>
      </c>
      <c r="I178" s="243"/>
      <c r="J178" s="241">
        <v>167.66828480208676</v>
      </c>
      <c r="K178" s="241">
        <v>42.431057558541774</v>
      </c>
      <c r="L178" s="241">
        <v>0</v>
      </c>
      <c r="M178" s="241">
        <v>7.9212523799999994</v>
      </c>
      <c r="N178" s="241">
        <f t="shared" si="8"/>
        <v>117.31597486354499</v>
      </c>
      <c r="O178" s="243">
        <f t="shared" si="6"/>
        <v>168.59232710352862</v>
      </c>
      <c r="P178" s="34"/>
    </row>
    <row r="179" spans="1:16" s="33" customFormat="1" ht="12.75" x14ac:dyDescent="0.2">
      <c r="A179" s="127">
        <v>201</v>
      </c>
      <c r="B179" s="125" t="s">
        <v>114</v>
      </c>
      <c r="C179" s="126" t="s">
        <v>221</v>
      </c>
      <c r="D179" s="241">
        <v>123.63557175</v>
      </c>
      <c r="E179" s="242">
        <v>75.986617249999995</v>
      </c>
      <c r="F179" s="241">
        <v>0</v>
      </c>
      <c r="G179" s="241">
        <v>12.920785</v>
      </c>
      <c r="H179" s="243">
        <f t="shared" si="7"/>
        <v>34.7281695</v>
      </c>
      <c r="I179" s="243"/>
      <c r="J179" s="241">
        <v>289.14277691781336</v>
      </c>
      <c r="K179" s="241">
        <v>74.716747431557906</v>
      </c>
      <c r="L179" s="241">
        <v>0</v>
      </c>
      <c r="M179" s="241">
        <v>13.1402909</v>
      </c>
      <c r="N179" s="241">
        <f t="shared" si="8"/>
        <v>201.28573858625546</v>
      </c>
      <c r="O179" s="243">
        <f t="shared" si="6"/>
        <v>479.60365168758881</v>
      </c>
      <c r="P179" s="34"/>
    </row>
    <row r="180" spans="1:16" s="33" customFormat="1" ht="12.75" x14ac:dyDescent="0.2">
      <c r="A180" s="127">
        <v>202</v>
      </c>
      <c r="B180" s="125" t="s">
        <v>114</v>
      </c>
      <c r="C180" s="126" t="s">
        <v>220</v>
      </c>
      <c r="D180" s="241">
        <v>105.670492</v>
      </c>
      <c r="E180" s="242">
        <v>77.56606275</v>
      </c>
      <c r="F180" s="241">
        <v>0</v>
      </c>
      <c r="G180" s="241">
        <v>12.727353000000001</v>
      </c>
      <c r="H180" s="243">
        <f t="shared" si="7"/>
        <v>15.377076249999995</v>
      </c>
      <c r="I180" s="243"/>
      <c r="J180" s="241">
        <v>274.95253509903756</v>
      </c>
      <c r="K180" s="241">
        <v>74.822637684847081</v>
      </c>
      <c r="L180" s="241">
        <v>0</v>
      </c>
      <c r="M180" s="241">
        <v>12.925454199999999</v>
      </c>
      <c r="N180" s="241">
        <f t="shared" si="8"/>
        <v>187.20444321419049</v>
      </c>
      <c r="O180" s="243" t="str">
        <f t="shared" si="6"/>
        <v>500&lt;</v>
      </c>
      <c r="P180" s="34"/>
    </row>
    <row r="181" spans="1:16" s="33" customFormat="1" ht="12.75" x14ac:dyDescent="0.2">
      <c r="A181" s="127">
        <v>203</v>
      </c>
      <c r="B181" s="125" t="s">
        <v>219</v>
      </c>
      <c r="C181" s="126" t="s">
        <v>218</v>
      </c>
      <c r="D181" s="241">
        <v>77.587854000000007</v>
      </c>
      <c r="E181" s="242">
        <v>25.05771275</v>
      </c>
      <c r="F181" s="241">
        <v>0</v>
      </c>
      <c r="G181" s="241">
        <v>3.0489980000000001</v>
      </c>
      <c r="H181" s="243">
        <f t="shared" si="7"/>
        <v>49.481143250000009</v>
      </c>
      <c r="I181" s="243"/>
      <c r="J181" s="241">
        <v>40.925374134267841</v>
      </c>
      <c r="K181" s="241">
        <v>23.409311674159788</v>
      </c>
      <c r="L181" s="241">
        <v>0</v>
      </c>
      <c r="M181" s="241">
        <v>3.0210870999999995</v>
      </c>
      <c r="N181" s="241">
        <f t="shared" si="8"/>
        <v>14.494975360108054</v>
      </c>
      <c r="O181" s="243">
        <f t="shared" si="6"/>
        <v>-70.706062131844433</v>
      </c>
      <c r="P181" s="34"/>
    </row>
    <row r="182" spans="1:16" s="33" customFormat="1" ht="12.75" x14ac:dyDescent="0.2">
      <c r="A182" s="127">
        <v>204</v>
      </c>
      <c r="B182" s="125" t="s">
        <v>114</v>
      </c>
      <c r="C182" s="126" t="s">
        <v>217</v>
      </c>
      <c r="D182" s="241">
        <v>508.44232275000002</v>
      </c>
      <c r="E182" s="242">
        <v>81.69936525</v>
      </c>
      <c r="F182" s="241">
        <v>0</v>
      </c>
      <c r="G182" s="241">
        <v>12.893905</v>
      </c>
      <c r="H182" s="243">
        <f t="shared" si="7"/>
        <v>413.84905249999997</v>
      </c>
      <c r="I182" s="243"/>
      <c r="J182" s="241">
        <v>295.70713164692842</v>
      </c>
      <c r="K182" s="241">
        <v>85.306015936114932</v>
      </c>
      <c r="L182" s="241">
        <v>0</v>
      </c>
      <c r="M182" s="241">
        <v>13.142045399999999</v>
      </c>
      <c r="N182" s="241">
        <f t="shared" si="8"/>
        <v>197.25907031081348</v>
      </c>
      <c r="O182" s="243">
        <f t="shared" si="6"/>
        <v>-52.335502734825404</v>
      </c>
      <c r="P182" s="34"/>
    </row>
    <row r="183" spans="1:16" s="33" customFormat="1" ht="26.25" customHeight="1" x14ac:dyDescent="0.2">
      <c r="A183" s="127">
        <v>205</v>
      </c>
      <c r="B183" s="125" t="s">
        <v>216</v>
      </c>
      <c r="C183" s="126" t="s">
        <v>215</v>
      </c>
      <c r="D183" s="241">
        <v>392.82110499999999</v>
      </c>
      <c r="E183" s="242">
        <v>175.57822949999999</v>
      </c>
      <c r="F183" s="241">
        <v>0</v>
      </c>
      <c r="G183" s="241">
        <v>9.2448029999999992</v>
      </c>
      <c r="H183" s="243">
        <f t="shared" si="7"/>
        <v>207.99807250000001</v>
      </c>
      <c r="I183" s="243"/>
      <c r="J183" s="241">
        <v>728.18336678000014</v>
      </c>
      <c r="K183" s="241">
        <v>123.55266934719998</v>
      </c>
      <c r="L183" s="241">
        <v>0</v>
      </c>
      <c r="M183" s="241">
        <v>10.01335636</v>
      </c>
      <c r="N183" s="241">
        <f t="shared" si="8"/>
        <v>594.61734107280017</v>
      </c>
      <c r="O183" s="243">
        <f t="shared" si="6"/>
        <v>185.87637083646538</v>
      </c>
      <c r="P183" s="34"/>
    </row>
    <row r="184" spans="1:16" s="33" customFormat="1" ht="24" x14ac:dyDescent="0.2">
      <c r="A184" s="127">
        <v>206</v>
      </c>
      <c r="B184" s="125" t="s">
        <v>214</v>
      </c>
      <c r="C184" s="126" t="s">
        <v>842</v>
      </c>
      <c r="D184" s="241">
        <v>77.292462749999999</v>
      </c>
      <c r="E184" s="242">
        <v>16.980795499999999</v>
      </c>
      <c r="F184" s="241">
        <v>0</v>
      </c>
      <c r="G184" s="241">
        <v>0.85562499999999997</v>
      </c>
      <c r="H184" s="243">
        <f t="shared" si="7"/>
        <v>59.456042249999996</v>
      </c>
      <c r="I184" s="243"/>
      <c r="J184" s="241">
        <v>52.248960651614524</v>
      </c>
      <c r="K184" s="241">
        <v>23.058371965242252</v>
      </c>
      <c r="L184" s="241">
        <v>0</v>
      </c>
      <c r="M184" s="241">
        <v>1.1733957600000002</v>
      </c>
      <c r="N184" s="241">
        <f t="shared" si="8"/>
        <v>28.017192926372271</v>
      </c>
      <c r="O184" s="243">
        <f t="shared" si="6"/>
        <v>-52.877467342064342</v>
      </c>
      <c r="P184" s="34"/>
    </row>
    <row r="185" spans="1:16" s="33" customFormat="1" ht="12.75" x14ac:dyDescent="0.2">
      <c r="A185" s="127">
        <v>207</v>
      </c>
      <c r="B185" s="125" t="s">
        <v>214</v>
      </c>
      <c r="C185" s="126" t="s">
        <v>213</v>
      </c>
      <c r="D185" s="241">
        <v>358.89283575000002</v>
      </c>
      <c r="E185" s="242">
        <v>31.427689000000001</v>
      </c>
      <c r="F185" s="241">
        <v>0</v>
      </c>
      <c r="G185" s="241">
        <v>5.005059000000001</v>
      </c>
      <c r="H185" s="243">
        <f t="shared" si="7"/>
        <v>322.46008775000001</v>
      </c>
      <c r="I185" s="243"/>
      <c r="J185" s="241">
        <v>109.81237328470505</v>
      </c>
      <c r="K185" s="241">
        <v>34.983336802440732</v>
      </c>
      <c r="L185" s="241">
        <v>0</v>
      </c>
      <c r="M185" s="241">
        <v>4.6922203200000006</v>
      </c>
      <c r="N185" s="241">
        <f t="shared" si="8"/>
        <v>70.13681616226431</v>
      </c>
      <c r="O185" s="243">
        <f t="shared" si="6"/>
        <v>-78.249458203757399</v>
      </c>
      <c r="P185" s="34"/>
    </row>
    <row r="186" spans="1:16" s="33" customFormat="1" ht="12.75" x14ac:dyDescent="0.2">
      <c r="A186" s="127">
        <v>208</v>
      </c>
      <c r="B186" s="125" t="s">
        <v>130</v>
      </c>
      <c r="C186" s="126" t="s">
        <v>212</v>
      </c>
      <c r="D186" s="241">
        <v>45.817733500000003</v>
      </c>
      <c r="E186" s="242">
        <v>8.82785975</v>
      </c>
      <c r="F186" s="241">
        <v>0</v>
      </c>
      <c r="G186" s="241">
        <v>2.0286550000000001</v>
      </c>
      <c r="H186" s="243">
        <f t="shared" si="7"/>
        <v>34.96121875</v>
      </c>
      <c r="I186" s="243"/>
      <c r="J186" s="241">
        <v>17.962905862069871</v>
      </c>
      <c r="K186" s="241">
        <v>9.9028188577227159</v>
      </c>
      <c r="L186" s="241">
        <v>0</v>
      </c>
      <c r="M186" s="241">
        <v>2.0079362000000009</v>
      </c>
      <c r="N186" s="241">
        <f t="shared" si="8"/>
        <v>6.0521508043471535</v>
      </c>
      <c r="O186" s="243">
        <f t="shared" si="6"/>
        <v>-82.688959307669577</v>
      </c>
      <c r="P186" s="34"/>
    </row>
    <row r="187" spans="1:16" s="33" customFormat="1" ht="12.75" x14ac:dyDescent="0.2">
      <c r="A187" s="127">
        <v>209</v>
      </c>
      <c r="B187" s="125" t="s">
        <v>130</v>
      </c>
      <c r="C187" s="126" t="s">
        <v>211</v>
      </c>
      <c r="D187" s="241">
        <v>1057.4245080000001</v>
      </c>
      <c r="E187" s="242">
        <v>874.22447199999999</v>
      </c>
      <c r="F187" s="241">
        <v>0</v>
      </c>
      <c r="G187" s="241">
        <v>4.0113979999999998</v>
      </c>
      <c r="H187" s="243">
        <f t="shared" si="7"/>
        <v>179.18863800000008</v>
      </c>
      <c r="I187" s="243"/>
      <c r="J187" s="241">
        <v>71.201882415076383</v>
      </c>
      <c r="K187" s="241">
        <v>20.822792908665882</v>
      </c>
      <c r="L187" s="241">
        <v>0</v>
      </c>
      <c r="M187" s="241">
        <v>3.6873818699999994</v>
      </c>
      <c r="N187" s="241">
        <f t="shared" si="8"/>
        <v>46.691707636410499</v>
      </c>
      <c r="O187" s="243">
        <f t="shared" si="6"/>
        <v>-73.942707440853212</v>
      </c>
      <c r="P187" s="34"/>
    </row>
    <row r="188" spans="1:16" s="33" customFormat="1" ht="12.75" x14ac:dyDescent="0.2">
      <c r="A188" s="127">
        <v>210</v>
      </c>
      <c r="B188" s="125" t="s">
        <v>114</v>
      </c>
      <c r="C188" s="126" t="s">
        <v>210</v>
      </c>
      <c r="D188" s="241">
        <v>187.31086299999998</v>
      </c>
      <c r="E188" s="242">
        <v>68.45346825</v>
      </c>
      <c r="F188" s="241">
        <v>0</v>
      </c>
      <c r="G188" s="241">
        <v>7.2120929999999994</v>
      </c>
      <c r="H188" s="243">
        <f t="shared" si="7"/>
        <v>111.64530174999999</v>
      </c>
      <c r="I188" s="243"/>
      <c r="J188" s="241">
        <v>213.3653843424155</v>
      </c>
      <c r="K188" s="241">
        <v>80.645890947630335</v>
      </c>
      <c r="L188" s="241">
        <v>0</v>
      </c>
      <c r="M188" s="241">
        <v>7.8334319899999985</v>
      </c>
      <c r="N188" s="241">
        <f t="shared" si="8"/>
        <v>124.88606140478517</v>
      </c>
      <c r="O188" s="243">
        <f t="shared" si="6"/>
        <v>11.85966578731127</v>
      </c>
      <c r="P188" s="34"/>
    </row>
    <row r="189" spans="1:16" s="33" customFormat="1" ht="24" x14ac:dyDescent="0.2">
      <c r="A189" s="127">
        <v>211</v>
      </c>
      <c r="B189" s="125" t="s">
        <v>114</v>
      </c>
      <c r="C189" s="126" t="s">
        <v>209</v>
      </c>
      <c r="D189" s="241">
        <v>138.0471215</v>
      </c>
      <c r="E189" s="242">
        <v>21.47251825</v>
      </c>
      <c r="F189" s="241">
        <v>0</v>
      </c>
      <c r="G189" s="241">
        <v>7.9564900000000005</v>
      </c>
      <c r="H189" s="243">
        <f t="shared" si="7"/>
        <v>108.61811324999999</v>
      </c>
      <c r="I189" s="243"/>
      <c r="J189" s="241">
        <v>87.453190364036772</v>
      </c>
      <c r="K189" s="241">
        <v>20.651716778721543</v>
      </c>
      <c r="L189" s="241">
        <v>0</v>
      </c>
      <c r="M189" s="241">
        <v>8.4989962200000022</v>
      </c>
      <c r="N189" s="241">
        <f t="shared" si="8"/>
        <v>58.30247736531522</v>
      </c>
      <c r="O189" s="243">
        <f t="shared" si="6"/>
        <v>-46.323430208068707</v>
      </c>
      <c r="P189" s="34"/>
    </row>
    <row r="190" spans="1:16" s="33" customFormat="1" ht="12.75" x14ac:dyDescent="0.2">
      <c r="A190" s="127">
        <v>212</v>
      </c>
      <c r="B190" s="125" t="s">
        <v>130</v>
      </c>
      <c r="C190" s="126" t="s">
        <v>208</v>
      </c>
      <c r="D190" s="241">
        <v>150.3505145</v>
      </c>
      <c r="E190" s="242">
        <v>14.37624825</v>
      </c>
      <c r="F190" s="241">
        <v>0</v>
      </c>
      <c r="G190" s="241">
        <v>3.8597809999999999</v>
      </c>
      <c r="H190" s="243">
        <f t="shared" si="7"/>
        <v>132.11448525</v>
      </c>
      <c r="I190" s="243"/>
      <c r="J190" s="241">
        <v>83.732073341605144</v>
      </c>
      <c r="K190" s="241">
        <v>26.547770533009956</v>
      </c>
      <c r="L190" s="241">
        <v>0</v>
      </c>
      <c r="M190" s="241">
        <v>3.9589624799999994</v>
      </c>
      <c r="N190" s="241">
        <f t="shared" si="8"/>
        <v>53.225340328595195</v>
      </c>
      <c r="O190" s="243">
        <f t="shared" si="6"/>
        <v>-59.712714144950127</v>
      </c>
      <c r="P190" s="34"/>
    </row>
    <row r="191" spans="1:16" s="33" customFormat="1" ht="12.75" x14ac:dyDescent="0.2">
      <c r="A191" s="127">
        <v>213</v>
      </c>
      <c r="B191" s="125" t="s">
        <v>130</v>
      </c>
      <c r="C191" s="126" t="s">
        <v>207</v>
      </c>
      <c r="D191" s="241">
        <v>998.15437100000008</v>
      </c>
      <c r="E191" s="242">
        <v>884.71290225000007</v>
      </c>
      <c r="F191" s="241">
        <v>0</v>
      </c>
      <c r="G191" s="241">
        <v>2.8118179999999997</v>
      </c>
      <c r="H191" s="243">
        <f t="shared" si="7"/>
        <v>110.62965075000001</v>
      </c>
      <c r="I191" s="243"/>
      <c r="J191" s="241">
        <v>47.050000788078506</v>
      </c>
      <c r="K191" s="241">
        <v>13.935347502074929</v>
      </c>
      <c r="L191" s="241">
        <v>0</v>
      </c>
      <c r="M191" s="241">
        <v>10.58390904</v>
      </c>
      <c r="N191" s="241">
        <f t="shared" si="8"/>
        <v>22.530744246003572</v>
      </c>
      <c r="O191" s="243">
        <f t="shared" si="6"/>
        <v>-79.634081737346918</v>
      </c>
      <c r="P191" s="34"/>
    </row>
    <row r="192" spans="1:16" s="33" customFormat="1" ht="12.75" x14ac:dyDescent="0.2">
      <c r="A192" s="127">
        <v>214</v>
      </c>
      <c r="B192" s="125" t="s">
        <v>130</v>
      </c>
      <c r="C192" s="126" t="s">
        <v>206</v>
      </c>
      <c r="D192" s="241">
        <v>1674.7373970000001</v>
      </c>
      <c r="E192" s="242">
        <v>1451.0722169999999</v>
      </c>
      <c r="F192" s="241">
        <v>0</v>
      </c>
      <c r="G192" s="241">
        <v>9.3988119999999995</v>
      </c>
      <c r="H192" s="243">
        <f t="shared" si="7"/>
        <v>214.2663680000002</v>
      </c>
      <c r="I192" s="243"/>
      <c r="J192" s="241">
        <v>179.80018869754838</v>
      </c>
      <c r="K192" s="241">
        <v>41.321991943212034</v>
      </c>
      <c r="L192" s="241">
        <v>0</v>
      </c>
      <c r="M192" s="241">
        <v>14.613690430000004</v>
      </c>
      <c r="N192" s="241">
        <f t="shared" si="8"/>
        <v>123.86450632433635</v>
      </c>
      <c r="O192" s="243">
        <f t="shared" si="6"/>
        <v>-42.191344595743445</v>
      </c>
      <c r="P192" s="34"/>
    </row>
    <row r="193" spans="1:16" s="33" customFormat="1" ht="24" x14ac:dyDescent="0.2">
      <c r="A193" s="127">
        <v>215</v>
      </c>
      <c r="B193" s="125" t="s">
        <v>114</v>
      </c>
      <c r="C193" s="126" t="s">
        <v>205</v>
      </c>
      <c r="D193" s="241">
        <v>103.41666499999999</v>
      </c>
      <c r="E193" s="242">
        <v>25.107798500000001</v>
      </c>
      <c r="F193" s="241">
        <v>0</v>
      </c>
      <c r="G193" s="241">
        <v>5.0193770000000004</v>
      </c>
      <c r="H193" s="243">
        <f t="shared" si="7"/>
        <v>73.289489499999988</v>
      </c>
      <c r="I193" s="243"/>
      <c r="J193" s="241">
        <v>150.33325467803775</v>
      </c>
      <c r="K193" s="241">
        <v>39.610956084647725</v>
      </c>
      <c r="L193" s="241">
        <v>0</v>
      </c>
      <c r="M193" s="241">
        <v>12.128207829999999</v>
      </c>
      <c r="N193" s="241">
        <f t="shared" si="8"/>
        <v>98.594090763390028</v>
      </c>
      <c r="O193" s="243">
        <f t="shared" si="6"/>
        <v>34.526917073682228</v>
      </c>
      <c r="P193" s="34"/>
    </row>
    <row r="194" spans="1:16" s="33" customFormat="1" ht="12.75" x14ac:dyDescent="0.2">
      <c r="A194" s="127">
        <v>216</v>
      </c>
      <c r="B194" s="125" t="s">
        <v>136</v>
      </c>
      <c r="C194" s="126" t="s">
        <v>204</v>
      </c>
      <c r="D194" s="241">
        <v>164.86561975000001</v>
      </c>
      <c r="E194" s="242">
        <v>0</v>
      </c>
      <c r="F194" s="241">
        <v>0</v>
      </c>
      <c r="G194" s="241">
        <v>43.193669999999997</v>
      </c>
      <c r="H194" s="243">
        <f t="shared" si="7"/>
        <v>121.67194975000001</v>
      </c>
      <c r="I194" s="243"/>
      <c r="J194" s="241">
        <v>378.41494445700005</v>
      </c>
      <c r="K194" s="241">
        <v>0</v>
      </c>
      <c r="L194" s="241">
        <v>0</v>
      </c>
      <c r="M194" s="241">
        <v>46.857030980000005</v>
      </c>
      <c r="N194" s="241">
        <f t="shared" si="8"/>
        <v>331.55791347700006</v>
      </c>
      <c r="O194" s="243">
        <f t="shared" si="6"/>
        <v>172.50152081745532</v>
      </c>
      <c r="P194" s="34"/>
    </row>
    <row r="195" spans="1:16" s="33" customFormat="1" ht="12.75" x14ac:dyDescent="0.2">
      <c r="A195" s="127">
        <v>217</v>
      </c>
      <c r="B195" s="125" t="s">
        <v>136</v>
      </c>
      <c r="C195" s="126" t="s">
        <v>203</v>
      </c>
      <c r="D195" s="241">
        <v>112.12963975000001</v>
      </c>
      <c r="E195" s="242">
        <v>55.864280999999998</v>
      </c>
      <c r="F195" s="241">
        <v>0</v>
      </c>
      <c r="G195" s="241">
        <v>12.016869999999999</v>
      </c>
      <c r="H195" s="243">
        <f t="shared" si="7"/>
        <v>44.248488750000014</v>
      </c>
      <c r="I195" s="243"/>
      <c r="J195" s="241">
        <v>495.77655362361503</v>
      </c>
      <c r="K195" s="241">
        <v>55.864280579999999</v>
      </c>
      <c r="L195" s="241">
        <v>0</v>
      </c>
      <c r="M195" s="241">
        <v>12.43506592</v>
      </c>
      <c r="N195" s="241">
        <f t="shared" si="8"/>
        <v>427.47720712361502</v>
      </c>
      <c r="O195" s="243" t="str">
        <f t="shared" si="6"/>
        <v>500&lt;</v>
      </c>
      <c r="P195" s="34"/>
    </row>
    <row r="196" spans="1:16" s="33" customFormat="1" ht="24" x14ac:dyDescent="0.2">
      <c r="A196" s="127">
        <v>218</v>
      </c>
      <c r="B196" s="125" t="s">
        <v>120</v>
      </c>
      <c r="C196" s="126" t="s">
        <v>202</v>
      </c>
      <c r="D196" s="241">
        <v>61.957590500000009</v>
      </c>
      <c r="E196" s="242">
        <v>44.7836085</v>
      </c>
      <c r="F196" s="241">
        <v>0</v>
      </c>
      <c r="G196" s="241">
        <v>4.8686880000000006</v>
      </c>
      <c r="H196" s="243">
        <f t="shared" si="7"/>
        <v>12.305294000000009</v>
      </c>
      <c r="I196" s="243"/>
      <c r="J196" s="241">
        <v>92.218367948300383</v>
      </c>
      <c r="K196" s="241">
        <v>22.657123889999998</v>
      </c>
      <c r="L196" s="241">
        <v>0</v>
      </c>
      <c r="M196" s="241">
        <v>4.9156379200000018</v>
      </c>
      <c r="N196" s="241">
        <f t="shared" si="8"/>
        <v>64.645606138300394</v>
      </c>
      <c r="O196" s="243">
        <f t="shared" si="6"/>
        <v>425.34792048284544</v>
      </c>
      <c r="P196" s="34"/>
    </row>
    <row r="197" spans="1:16" s="33" customFormat="1" ht="12.75" x14ac:dyDescent="0.2">
      <c r="A197" s="127">
        <v>219</v>
      </c>
      <c r="B197" s="125" t="s">
        <v>114</v>
      </c>
      <c r="C197" s="126" t="s">
        <v>201</v>
      </c>
      <c r="D197" s="241">
        <v>91.845730500000002</v>
      </c>
      <c r="E197" s="242">
        <v>0.25771224999999998</v>
      </c>
      <c r="F197" s="241">
        <v>0</v>
      </c>
      <c r="G197" s="241">
        <v>5.2511220000000005</v>
      </c>
      <c r="H197" s="243">
        <f t="shared" si="7"/>
        <v>86.336896250000009</v>
      </c>
      <c r="I197" s="243"/>
      <c r="J197" s="241">
        <v>28.744035300174353</v>
      </c>
      <c r="K197" s="241">
        <v>0.35068168596699201</v>
      </c>
      <c r="L197" s="241">
        <v>0</v>
      </c>
      <c r="M197" s="241">
        <v>5.9050717400000003</v>
      </c>
      <c r="N197" s="241">
        <f t="shared" si="8"/>
        <v>22.48828187420736</v>
      </c>
      <c r="O197" s="243">
        <f t="shared" si="6"/>
        <v>-73.952872003772825</v>
      </c>
      <c r="P197" s="34"/>
    </row>
    <row r="198" spans="1:16" s="33" customFormat="1" ht="12.75" x14ac:dyDescent="0.2">
      <c r="A198" s="127">
        <v>222</v>
      </c>
      <c r="B198" s="125" t="s">
        <v>124</v>
      </c>
      <c r="C198" s="248" t="s">
        <v>200</v>
      </c>
      <c r="D198" s="241">
        <v>1052.83681325</v>
      </c>
      <c r="E198" s="242">
        <v>512.19622349999997</v>
      </c>
      <c r="F198" s="241">
        <v>0</v>
      </c>
      <c r="G198" s="241">
        <v>45.942912</v>
      </c>
      <c r="H198" s="243">
        <f t="shared" si="7"/>
        <v>494.69767775000003</v>
      </c>
      <c r="I198" s="243"/>
      <c r="J198" s="241">
        <v>7093.4378334130888</v>
      </c>
      <c r="K198" s="241">
        <v>379.08615156520005</v>
      </c>
      <c r="L198" s="241">
        <v>0</v>
      </c>
      <c r="M198" s="241">
        <v>48.125274410000003</v>
      </c>
      <c r="N198" s="241">
        <f t="shared" si="8"/>
        <v>6666.2264074378882</v>
      </c>
      <c r="O198" s="243" t="str">
        <f t="shared" si="6"/>
        <v>500&lt;</v>
      </c>
      <c r="P198" s="34"/>
    </row>
    <row r="199" spans="1:16" s="33" customFormat="1" ht="12.75" x14ac:dyDescent="0.2">
      <c r="A199" s="127">
        <v>223</v>
      </c>
      <c r="B199" s="125" t="s">
        <v>120</v>
      </c>
      <c r="C199" s="248" t="s">
        <v>199</v>
      </c>
      <c r="D199" s="241">
        <v>7.0960535</v>
      </c>
      <c r="E199" s="242">
        <v>0.45558375000000001</v>
      </c>
      <c r="F199" s="241">
        <v>0</v>
      </c>
      <c r="G199" s="241">
        <v>0.32812799999999998</v>
      </c>
      <c r="H199" s="243">
        <f t="shared" si="7"/>
        <v>6.3123417499999999</v>
      </c>
      <c r="I199" s="243"/>
      <c r="J199" s="241">
        <v>2.0126947708629173</v>
      </c>
      <c r="K199" s="241">
        <v>0.39010463771829385</v>
      </c>
      <c r="L199" s="241">
        <v>0</v>
      </c>
      <c r="M199" s="241">
        <v>0.32773693999999998</v>
      </c>
      <c r="N199" s="241">
        <f t="shared" si="8"/>
        <v>1.2948531931446237</v>
      </c>
      <c r="O199" s="243">
        <f t="shared" si="6"/>
        <v>-79.486959920308124</v>
      </c>
      <c r="P199" s="34"/>
    </row>
    <row r="200" spans="1:16" s="33" customFormat="1" ht="24" x14ac:dyDescent="0.2">
      <c r="A200" s="127">
        <v>225</v>
      </c>
      <c r="B200" s="125" t="s">
        <v>120</v>
      </c>
      <c r="C200" s="126" t="s">
        <v>198</v>
      </c>
      <c r="D200" s="241">
        <v>1.3507692499999999</v>
      </c>
      <c r="E200" s="242">
        <v>0.930118</v>
      </c>
      <c r="F200" s="241">
        <v>0</v>
      </c>
      <c r="G200" s="241">
        <v>0.109594</v>
      </c>
      <c r="H200" s="243">
        <f t="shared" si="7"/>
        <v>0.31105724999999995</v>
      </c>
      <c r="I200" s="243"/>
      <c r="J200" s="241">
        <v>3.1942274834917779</v>
      </c>
      <c r="K200" s="241">
        <v>0.89321062699887577</v>
      </c>
      <c r="L200" s="241">
        <v>0</v>
      </c>
      <c r="M200" s="241">
        <v>0.10959494</v>
      </c>
      <c r="N200" s="241">
        <f t="shared" si="8"/>
        <v>2.1914219164929021</v>
      </c>
      <c r="O200" s="243" t="str">
        <f t="shared" si="6"/>
        <v>500&lt;</v>
      </c>
      <c r="P200" s="34"/>
    </row>
    <row r="201" spans="1:16" s="33" customFormat="1" ht="12.75" x14ac:dyDescent="0.2">
      <c r="A201" s="127">
        <v>226</v>
      </c>
      <c r="B201" s="125" t="s">
        <v>155</v>
      </c>
      <c r="C201" s="126" t="s">
        <v>197</v>
      </c>
      <c r="D201" s="241">
        <v>311.08173575000001</v>
      </c>
      <c r="E201" s="242">
        <v>245.18362374999998</v>
      </c>
      <c r="F201" s="241">
        <v>0</v>
      </c>
      <c r="G201" s="241">
        <v>8.1870209999999997</v>
      </c>
      <c r="H201" s="243">
        <f t="shared" si="7"/>
        <v>57.711091000000025</v>
      </c>
      <c r="I201" s="243"/>
      <c r="J201" s="241">
        <v>50.467230426285433</v>
      </c>
      <c r="K201" s="241">
        <v>195.63382200000001</v>
      </c>
      <c r="L201" s="241">
        <v>0</v>
      </c>
      <c r="M201" s="241">
        <v>8.7426965699999997</v>
      </c>
      <c r="N201" s="241">
        <f t="shared" si="8"/>
        <v>-153.90928814371458</v>
      </c>
      <c r="O201" s="243">
        <f t="shared" si="6"/>
        <v>-366.68927146727225</v>
      </c>
      <c r="P201" s="34"/>
    </row>
    <row r="202" spans="1:16" s="33" customFormat="1" ht="12.75" x14ac:dyDescent="0.2">
      <c r="A202" s="127">
        <v>227</v>
      </c>
      <c r="B202" s="125" t="s">
        <v>122</v>
      </c>
      <c r="C202" s="126" t="s">
        <v>196</v>
      </c>
      <c r="D202" s="241">
        <v>298.72171025</v>
      </c>
      <c r="E202" s="242">
        <v>140.78953324999998</v>
      </c>
      <c r="F202" s="241">
        <v>0</v>
      </c>
      <c r="G202" s="241">
        <v>1.9964440000000001</v>
      </c>
      <c r="H202" s="243">
        <f t="shared" si="7"/>
        <v>155.93573300000003</v>
      </c>
      <c r="I202" s="243"/>
      <c r="J202" s="241">
        <v>103.26994289</v>
      </c>
      <c r="K202" s="241">
        <v>68.654022437999984</v>
      </c>
      <c r="L202" s="241">
        <v>0</v>
      </c>
      <c r="M202" s="241">
        <v>2.9092736799999996</v>
      </c>
      <c r="N202" s="241">
        <f t="shared" si="8"/>
        <v>31.706646772000013</v>
      </c>
      <c r="O202" s="243">
        <f t="shared" si="6"/>
        <v>-79.666849822035331</v>
      </c>
      <c r="P202" s="34"/>
    </row>
    <row r="203" spans="1:16" s="33" customFormat="1" ht="12.75" x14ac:dyDescent="0.2">
      <c r="A203" s="127">
        <v>228</v>
      </c>
      <c r="B203" s="125" t="s">
        <v>120</v>
      </c>
      <c r="C203" s="126" t="s">
        <v>195</v>
      </c>
      <c r="D203" s="241">
        <v>21.113087750000002</v>
      </c>
      <c r="E203" s="242">
        <v>1.2578622500000001</v>
      </c>
      <c r="F203" s="241">
        <v>0</v>
      </c>
      <c r="G203" s="241">
        <v>0</v>
      </c>
      <c r="H203" s="243">
        <f t="shared" si="7"/>
        <v>19.855225500000003</v>
      </c>
      <c r="I203" s="243"/>
      <c r="J203" s="241">
        <v>1.8089158729824217</v>
      </c>
      <c r="K203" s="241">
        <v>0.94011946756579734</v>
      </c>
      <c r="L203" s="241">
        <v>0</v>
      </c>
      <c r="M203" s="241">
        <v>0</v>
      </c>
      <c r="N203" s="241">
        <f t="shared" si="8"/>
        <v>0.8687964054166244</v>
      </c>
      <c r="O203" s="243">
        <f t="shared" si="6"/>
        <v>-95.624343800997764</v>
      </c>
      <c r="P203" s="34"/>
    </row>
    <row r="204" spans="1:16" s="33" customFormat="1" ht="12.75" x14ac:dyDescent="0.2">
      <c r="A204" s="127">
        <v>229</v>
      </c>
      <c r="B204" s="125" t="s">
        <v>194</v>
      </c>
      <c r="C204" s="126" t="s">
        <v>193</v>
      </c>
      <c r="D204" s="241">
        <v>304.01341024999999</v>
      </c>
      <c r="E204" s="242">
        <v>172.995565</v>
      </c>
      <c r="F204" s="241">
        <v>0</v>
      </c>
      <c r="G204" s="241">
        <v>8.1450329999999997</v>
      </c>
      <c r="H204" s="243">
        <f t="shared" si="7"/>
        <v>122.87281225</v>
      </c>
      <c r="I204" s="243"/>
      <c r="J204" s="241">
        <v>29.605396717186018</v>
      </c>
      <c r="K204" s="241">
        <v>114.8956008</v>
      </c>
      <c r="L204" s="241">
        <v>0</v>
      </c>
      <c r="M204" s="241">
        <v>8.6261655900000012</v>
      </c>
      <c r="N204" s="241">
        <f t="shared" si="8"/>
        <v>-93.916369672813971</v>
      </c>
      <c r="O204" s="243">
        <f t="shared" si="6"/>
        <v>-176.43380822254596</v>
      </c>
      <c r="P204" s="34"/>
    </row>
    <row r="205" spans="1:16" s="33" customFormat="1" ht="12.75" x14ac:dyDescent="0.2">
      <c r="A205" s="127">
        <v>231</v>
      </c>
      <c r="B205" s="125" t="s">
        <v>114</v>
      </c>
      <c r="C205" s="126" t="s">
        <v>192</v>
      </c>
      <c r="D205" s="241">
        <v>17.376482750000001</v>
      </c>
      <c r="E205" s="242">
        <v>12.033026249999999</v>
      </c>
      <c r="F205" s="241">
        <v>0</v>
      </c>
      <c r="G205" s="241">
        <v>0.51642900000000003</v>
      </c>
      <c r="H205" s="243">
        <f t="shared" si="7"/>
        <v>4.8270275000000016</v>
      </c>
      <c r="I205" s="243"/>
      <c r="J205" s="241">
        <v>32.425939951270422</v>
      </c>
      <c r="K205" s="241">
        <v>12.864304963276005</v>
      </c>
      <c r="L205" s="241">
        <v>0</v>
      </c>
      <c r="M205" s="241">
        <v>0.49537982999999997</v>
      </c>
      <c r="N205" s="241">
        <f t="shared" si="8"/>
        <v>19.066255157994416</v>
      </c>
      <c r="O205" s="243">
        <f t="shared" si="6"/>
        <v>294.98956983349296</v>
      </c>
      <c r="P205" s="34"/>
    </row>
    <row r="206" spans="1:16" s="33" customFormat="1" ht="15" customHeight="1" x14ac:dyDescent="0.2">
      <c r="A206" s="127">
        <v>233</v>
      </c>
      <c r="B206" s="125" t="s">
        <v>114</v>
      </c>
      <c r="C206" s="126" t="s">
        <v>191</v>
      </c>
      <c r="D206" s="241">
        <v>12.907907000000002</v>
      </c>
      <c r="E206" s="242">
        <v>9.5923954999999985</v>
      </c>
      <c r="F206" s="241">
        <v>0</v>
      </c>
      <c r="G206" s="241">
        <v>0.66177799999999998</v>
      </c>
      <c r="H206" s="243">
        <f t="shared" si="7"/>
        <v>2.6537335000000031</v>
      </c>
      <c r="I206" s="243"/>
      <c r="J206" s="241">
        <v>27.046022043485547</v>
      </c>
      <c r="K206" s="241">
        <v>8.757334625772037</v>
      </c>
      <c r="L206" s="241">
        <v>0</v>
      </c>
      <c r="M206" s="241">
        <v>0.66188237999999999</v>
      </c>
      <c r="N206" s="241">
        <f t="shared" si="8"/>
        <v>17.62680503771351</v>
      </c>
      <c r="O206" s="243" t="str">
        <f t="shared" si="6"/>
        <v>500&lt;</v>
      </c>
      <c r="P206" s="34"/>
    </row>
    <row r="207" spans="1:16" s="33" customFormat="1" ht="12.75" x14ac:dyDescent="0.2">
      <c r="A207" s="127">
        <v>234</v>
      </c>
      <c r="B207" s="125" t="s">
        <v>114</v>
      </c>
      <c r="C207" s="126" t="s">
        <v>190</v>
      </c>
      <c r="D207" s="241">
        <v>33.56565775</v>
      </c>
      <c r="E207" s="242">
        <v>1.3117697500000001</v>
      </c>
      <c r="F207" s="241">
        <v>0</v>
      </c>
      <c r="G207" s="241">
        <v>0</v>
      </c>
      <c r="H207" s="243">
        <f t="shared" si="7"/>
        <v>32.253887999999996</v>
      </c>
      <c r="I207" s="243"/>
      <c r="J207" s="241">
        <v>27.822708768413015</v>
      </c>
      <c r="K207" s="241">
        <v>5.3713335199999994</v>
      </c>
      <c r="L207" s="241">
        <v>0</v>
      </c>
      <c r="M207" s="241">
        <v>18.584598289999999</v>
      </c>
      <c r="N207" s="241">
        <f t="shared" si="8"/>
        <v>3.8667769584130163</v>
      </c>
      <c r="O207" s="243">
        <f t="shared" si="6"/>
        <v>-88.011439245981705</v>
      </c>
      <c r="P207" s="34"/>
    </row>
    <row r="208" spans="1:16" s="33" customFormat="1" ht="12.75" x14ac:dyDescent="0.2">
      <c r="A208" s="127">
        <v>235</v>
      </c>
      <c r="B208" s="125" t="s">
        <v>155</v>
      </c>
      <c r="C208" s="126" t="s">
        <v>189</v>
      </c>
      <c r="D208" s="241">
        <v>222.36517625000005</v>
      </c>
      <c r="E208" s="242">
        <v>0</v>
      </c>
      <c r="F208" s="241">
        <v>0</v>
      </c>
      <c r="G208" s="241">
        <v>16.570712</v>
      </c>
      <c r="H208" s="243">
        <f t="shared" si="7"/>
        <v>205.79446425000003</v>
      </c>
      <c r="I208" s="243"/>
      <c r="J208" s="241">
        <v>526.49542125925132</v>
      </c>
      <c r="K208" s="241">
        <v>0</v>
      </c>
      <c r="L208" s="241">
        <v>0</v>
      </c>
      <c r="M208" s="241">
        <v>17.757791810000001</v>
      </c>
      <c r="N208" s="241">
        <f t="shared" si="8"/>
        <v>508.7376294492513</v>
      </c>
      <c r="O208" s="243">
        <f t="shared" ref="O208:O271" si="9">IF(OR(H208=0,N208=0),"N.A.",IF((((N208-H208)/H208))*100&gt;=500,"500&lt;",IF((((N208-H208)/H208))*100&lt;=-500,"&lt;-500",(((N208-H208)/H208))*100)))</f>
        <v>147.20666384457968</v>
      </c>
      <c r="P208" s="34"/>
    </row>
    <row r="209" spans="1:250" s="33" customFormat="1" ht="12.75" x14ac:dyDescent="0.2">
      <c r="A209" s="127">
        <v>236</v>
      </c>
      <c r="B209" s="125" t="s">
        <v>155</v>
      </c>
      <c r="C209" s="126" t="s">
        <v>188</v>
      </c>
      <c r="D209" s="241">
        <v>299.14488799999998</v>
      </c>
      <c r="E209" s="242">
        <v>238.87706300000002</v>
      </c>
      <c r="F209" s="241">
        <v>0</v>
      </c>
      <c r="G209" s="241">
        <v>10.148535000000001</v>
      </c>
      <c r="H209" s="243">
        <f t="shared" ref="H209:H272" si="10">D209-E209-G209</f>
        <v>50.119289999999957</v>
      </c>
      <c r="I209" s="243"/>
      <c r="J209" s="241">
        <v>41.918861148506018</v>
      </c>
      <c r="K209" s="241">
        <v>615.55884625999988</v>
      </c>
      <c r="L209" s="241">
        <v>0</v>
      </c>
      <c r="M209" s="241">
        <v>10.148534479999999</v>
      </c>
      <c r="N209" s="241">
        <f t="shared" ref="N209:N272" si="11">J209-K209-M209</f>
        <v>-583.78851959149381</v>
      </c>
      <c r="O209" s="243" t="str">
        <f t="shared" si="9"/>
        <v>&lt;-500</v>
      </c>
      <c r="P209" s="34"/>
    </row>
    <row r="210" spans="1:250" s="33" customFormat="1" ht="24" x14ac:dyDescent="0.2">
      <c r="A210" s="127">
        <v>237</v>
      </c>
      <c r="B210" s="125" t="s">
        <v>120</v>
      </c>
      <c r="C210" s="126" t="s">
        <v>187</v>
      </c>
      <c r="D210" s="241">
        <v>14.836583000000001</v>
      </c>
      <c r="E210" s="242">
        <v>4.1869645000000002</v>
      </c>
      <c r="F210" s="241">
        <v>0</v>
      </c>
      <c r="G210" s="241">
        <v>1.033927</v>
      </c>
      <c r="H210" s="243">
        <f t="shared" si="10"/>
        <v>9.6156915000000005</v>
      </c>
      <c r="I210" s="243"/>
      <c r="J210" s="241">
        <v>16.940961677066454</v>
      </c>
      <c r="K210" s="241">
        <v>3.9529621465839826</v>
      </c>
      <c r="L210" s="241">
        <v>0</v>
      </c>
      <c r="M210" s="241">
        <v>1.3840490700000001</v>
      </c>
      <c r="N210" s="241">
        <f t="shared" si="11"/>
        <v>11.603950460482473</v>
      </c>
      <c r="O210" s="243">
        <f t="shared" si="9"/>
        <v>20.677233254441163</v>
      </c>
      <c r="P210" s="34"/>
    </row>
    <row r="211" spans="1:250" s="33" customFormat="1" ht="12.75" x14ac:dyDescent="0.2">
      <c r="A211" s="127">
        <v>242</v>
      </c>
      <c r="B211" s="125" t="s">
        <v>130</v>
      </c>
      <c r="C211" s="126" t="s">
        <v>186</v>
      </c>
      <c r="D211" s="241">
        <v>666.86698575000003</v>
      </c>
      <c r="E211" s="242">
        <v>474.94268575000001</v>
      </c>
      <c r="F211" s="241">
        <v>0</v>
      </c>
      <c r="G211" s="241">
        <v>0.84111599999999997</v>
      </c>
      <c r="H211" s="243">
        <f t="shared" si="10"/>
        <v>191.08318400000002</v>
      </c>
      <c r="I211" s="243"/>
      <c r="J211" s="241">
        <v>22.025853429456159</v>
      </c>
      <c r="K211" s="241">
        <v>9.6494019097964632</v>
      </c>
      <c r="L211" s="241">
        <v>0</v>
      </c>
      <c r="M211" s="241">
        <v>0.89144757000000019</v>
      </c>
      <c r="N211" s="241">
        <f t="shared" si="11"/>
        <v>11.485003949659696</v>
      </c>
      <c r="O211" s="243">
        <f t="shared" si="9"/>
        <v>-93.98952659818579</v>
      </c>
      <c r="P211" s="34"/>
    </row>
    <row r="212" spans="1:250" s="33" customFormat="1" ht="12.75" x14ac:dyDescent="0.2">
      <c r="A212" s="127">
        <v>243</v>
      </c>
      <c r="B212" s="125" t="s">
        <v>130</v>
      </c>
      <c r="C212" s="126" t="s">
        <v>185</v>
      </c>
      <c r="D212" s="241">
        <v>200.42257025000001</v>
      </c>
      <c r="E212" s="242">
        <v>36.127250999999994</v>
      </c>
      <c r="F212" s="241">
        <v>0</v>
      </c>
      <c r="G212" s="241">
        <v>19.319569000000001</v>
      </c>
      <c r="H212" s="243">
        <f t="shared" si="10"/>
        <v>144.97575025</v>
      </c>
      <c r="I212" s="243"/>
      <c r="J212" s="241">
        <v>182.09694843633213</v>
      </c>
      <c r="K212" s="241">
        <v>37.149671403993146</v>
      </c>
      <c r="L212" s="241">
        <v>0</v>
      </c>
      <c r="M212" s="241">
        <v>17.586328780000006</v>
      </c>
      <c r="N212" s="241">
        <f t="shared" si="11"/>
        <v>127.36094825233897</v>
      </c>
      <c r="O212" s="243">
        <f t="shared" si="9"/>
        <v>-12.150171299190109</v>
      </c>
      <c r="P212" s="34"/>
    </row>
    <row r="213" spans="1:250" s="33" customFormat="1" ht="12.75" x14ac:dyDescent="0.2">
      <c r="A213" s="127">
        <v>244</v>
      </c>
      <c r="B213" s="125" t="s">
        <v>130</v>
      </c>
      <c r="C213" s="244" t="s">
        <v>184</v>
      </c>
      <c r="D213" s="241">
        <v>63.350047000000004</v>
      </c>
      <c r="E213" s="242">
        <v>16.189327999999996</v>
      </c>
      <c r="F213" s="241">
        <v>0</v>
      </c>
      <c r="G213" s="241">
        <v>8.2710519999999992</v>
      </c>
      <c r="H213" s="243">
        <f t="shared" si="10"/>
        <v>38.88966700000001</v>
      </c>
      <c r="I213" s="243"/>
      <c r="J213" s="241">
        <v>70.452588999201836</v>
      </c>
      <c r="K213" s="241">
        <v>16.090504107310686</v>
      </c>
      <c r="L213" s="241">
        <v>0</v>
      </c>
      <c r="M213" s="241">
        <v>7.5481744299999987</v>
      </c>
      <c r="N213" s="241">
        <f t="shared" si="11"/>
        <v>46.813910461891155</v>
      </c>
      <c r="O213" s="243">
        <f t="shared" si="9"/>
        <v>20.37621834584272</v>
      </c>
      <c r="P213" s="34"/>
    </row>
    <row r="214" spans="1:250" s="33" customFormat="1" ht="12.75" x14ac:dyDescent="0.2">
      <c r="A214" s="127">
        <v>245</v>
      </c>
      <c r="B214" s="125" t="s">
        <v>130</v>
      </c>
      <c r="C214" s="244" t="s">
        <v>183</v>
      </c>
      <c r="D214" s="241">
        <v>900.99531350000007</v>
      </c>
      <c r="E214" s="242">
        <v>762.81647024999995</v>
      </c>
      <c r="F214" s="241">
        <v>0</v>
      </c>
      <c r="G214" s="241">
        <v>2.5988589999999996</v>
      </c>
      <c r="H214" s="243">
        <f t="shared" si="10"/>
        <v>135.57998425000011</v>
      </c>
      <c r="I214" s="243"/>
      <c r="J214" s="241">
        <v>81.655055147835242</v>
      </c>
      <c r="K214" s="241">
        <v>21.960559628254089</v>
      </c>
      <c r="L214" s="241">
        <v>0</v>
      </c>
      <c r="M214" s="241">
        <v>5.5960495999999971</v>
      </c>
      <c r="N214" s="241">
        <f t="shared" si="11"/>
        <v>54.098445919581152</v>
      </c>
      <c r="O214" s="243">
        <f t="shared" si="9"/>
        <v>-60.098501103358025</v>
      </c>
      <c r="P214" s="34"/>
    </row>
    <row r="215" spans="1:250" s="33" customFormat="1" ht="12.75" x14ac:dyDescent="0.2">
      <c r="A215" s="127">
        <v>247</v>
      </c>
      <c r="B215" s="125" t="s">
        <v>114</v>
      </c>
      <c r="C215" s="244" t="s">
        <v>182</v>
      </c>
      <c r="D215" s="241">
        <v>37.389617749999999</v>
      </c>
      <c r="E215" s="242">
        <v>15.276090250000001</v>
      </c>
      <c r="F215" s="241">
        <v>0</v>
      </c>
      <c r="G215" s="241">
        <v>2.7372739999999998</v>
      </c>
      <c r="H215" s="243">
        <f t="shared" si="10"/>
        <v>19.376253499999997</v>
      </c>
      <c r="I215" s="243"/>
      <c r="J215" s="241">
        <v>55.496916255267671</v>
      </c>
      <c r="K215" s="241">
        <v>16.727081229203819</v>
      </c>
      <c r="L215" s="241">
        <v>0</v>
      </c>
      <c r="M215" s="241">
        <v>2.6314058</v>
      </c>
      <c r="N215" s="241">
        <f t="shared" si="11"/>
        <v>36.138429226063849</v>
      </c>
      <c r="O215" s="243">
        <f t="shared" si="9"/>
        <v>86.508858516244402</v>
      </c>
      <c r="P215" s="34"/>
    </row>
    <row r="216" spans="1:250" s="33" customFormat="1" ht="12.75" x14ac:dyDescent="0.2">
      <c r="A216" s="127">
        <v>248</v>
      </c>
      <c r="B216" s="125" t="s">
        <v>114</v>
      </c>
      <c r="C216" s="244" t="s">
        <v>181</v>
      </c>
      <c r="D216" s="241">
        <v>95.309255000000007</v>
      </c>
      <c r="E216" s="242">
        <v>31.397746999999999</v>
      </c>
      <c r="F216" s="241">
        <v>0</v>
      </c>
      <c r="G216" s="241">
        <v>8.3002369999999992</v>
      </c>
      <c r="H216" s="243">
        <f t="shared" si="10"/>
        <v>55.611271000000016</v>
      </c>
      <c r="I216" s="243"/>
      <c r="J216" s="241">
        <v>123.3317735733161</v>
      </c>
      <c r="K216" s="241">
        <v>33.648973589360949</v>
      </c>
      <c r="L216" s="241">
        <v>0</v>
      </c>
      <c r="M216" s="241">
        <v>7.8523485200000005</v>
      </c>
      <c r="N216" s="241">
        <f t="shared" si="11"/>
        <v>81.830451463955143</v>
      </c>
      <c r="O216" s="243">
        <f t="shared" si="9"/>
        <v>47.147241903453562</v>
      </c>
      <c r="P216" s="34"/>
    </row>
    <row r="217" spans="1:250" s="1" customFormat="1" ht="12.75" x14ac:dyDescent="0.2">
      <c r="A217" s="127">
        <v>249</v>
      </c>
      <c r="B217" s="125" t="s">
        <v>114</v>
      </c>
      <c r="C217" s="244" t="s">
        <v>180</v>
      </c>
      <c r="D217" s="241">
        <v>129.8631355</v>
      </c>
      <c r="E217" s="242">
        <v>29.292833000000002</v>
      </c>
      <c r="F217" s="241">
        <v>0</v>
      </c>
      <c r="G217" s="241">
        <v>9.0511169999999996</v>
      </c>
      <c r="H217" s="243">
        <f t="shared" si="10"/>
        <v>91.519185499999992</v>
      </c>
      <c r="I217" s="243"/>
      <c r="J217" s="241">
        <v>126.76052953413983</v>
      </c>
      <c r="K217" s="241">
        <v>29.530909120930573</v>
      </c>
      <c r="L217" s="241">
        <v>0</v>
      </c>
      <c r="M217" s="241">
        <v>8.7345593999999984</v>
      </c>
      <c r="N217" s="241">
        <f t="shared" si="11"/>
        <v>88.495061013209266</v>
      </c>
      <c r="O217" s="243">
        <f t="shared" si="9"/>
        <v>-3.3043612334057824</v>
      </c>
      <c r="P217" s="34"/>
      <c r="Q217" s="33"/>
      <c r="R217" s="33"/>
      <c r="S217" s="33"/>
      <c r="T217" s="33"/>
      <c r="U217" s="33"/>
      <c r="V217" s="33"/>
      <c r="W217" s="33"/>
      <c r="X217" s="33"/>
      <c r="Y217" s="33"/>
      <c r="Z217" s="33"/>
      <c r="AA217" s="33"/>
      <c r="AB217" s="33"/>
      <c r="AC217" s="33"/>
      <c r="AD217" s="33"/>
      <c r="AE217" s="33"/>
      <c r="AF217" s="33"/>
      <c r="AG217" s="33"/>
      <c r="AH217" s="33"/>
      <c r="AI217" s="33"/>
      <c r="AJ217" s="33"/>
      <c r="AK217" s="33"/>
      <c r="AL217" s="33"/>
      <c r="AM217" s="33"/>
      <c r="AN217" s="33"/>
      <c r="AO217" s="33"/>
      <c r="AP217" s="33"/>
      <c r="AQ217" s="33"/>
      <c r="AR217" s="33"/>
      <c r="AS217" s="33"/>
      <c r="AT217" s="33"/>
      <c r="AU217" s="33"/>
      <c r="AV217" s="33"/>
      <c r="AW217" s="33"/>
      <c r="AX217" s="33"/>
      <c r="AY217" s="33"/>
      <c r="AZ217" s="33"/>
      <c r="BA217" s="33"/>
      <c r="BB217" s="33"/>
      <c r="BC217" s="33"/>
      <c r="BD217" s="33"/>
      <c r="BE217" s="33"/>
      <c r="BF217" s="33"/>
      <c r="BG217" s="33"/>
      <c r="BH217" s="33"/>
      <c r="BI217" s="33"/>
      <c r="BJ217" s="33"/>
      <c r="BK217" s="33"/>
      <c r="BL217" s="33"/>
      <c r="BM217" s="33"/>
      <c r="BN217" s="33"/>
      <c r="BO217" s="33"/>
      <c r="BP217" s="33"/>
      <c r="BQ217" s="33"/>
      <c r="BR217" s="33"/>
      <c r="BS217" s="33"/>
      <c r="BT217" s="33"/>
      <c r="BU217" s="33"/>
      <c r="BV217" s="33"/>
      <c r="BW217" s="33"/>
      <c r="BX217" s="33"/>
      <c r="BY217" s="33"/>
      <c r="BZ217" s="33"/>
      <c r="CA217" s="33"/>
      <c r="CB217" s="33"/>
      <c r="CC217" s="33"/>
      <c r="CD217" s="33"/>
      <c r="CE217" s="33"/>
      <c r="CF217" s="33"/>
      <c r="CG217" s="33"/>
      <c r="CH217" s="33"/>
      <c r="CI217" s="33"/>
      <c r="CJ217" s="33"/>
      <c r="CK217" s="33"/>
      <c r="CL217" s="33"/>
      <c r="CM217" s="33"/>
      <c r="CN217" s="33"/>
      <c r="CO217" s="33"/>
      <c r="CP217" s="33"/>
      <c r="CQ217" s="33"/>
      <c r="CR217" s="33"/>
      <c r="CS217" s="33"/>
      <c r="CT217" s="33"/>
      <c r="CU217" s="33"/>
      <c r="CV217" s="33"/>
      <c r="CW217" s="33"/>
      <c r="CX217" s="33"/>
      <c r="CY217" s="33"/>
      <c r="CZ217" s="33"/>
      <c r="DA217" s="33"/>
      <c r="DB217" s="33"/>
      <c r="DC217" s="33"/>
      <c r="DD217" s="33"/>
      <c r="DE217" s="33"/>
      <c r="DF217" s="33"/>
      <c r="DG217" s="33"/>
      <c r="DH217" s="33"/>
      <c r="DI217" s="33"/>
      <c r="DJ217" s="33"/>
      <c r="DK217" s="33"/>
      <c r="DL217" s="33"/>
      <c r="DM217" s="33"/>
      <c r="DN217" s="33"/>
      <c r="DO217" s="33"/>
      <c r="DP217" s="33"/>
      <c r="DQ217" s="33"/>
      <c r="DR217" s="33"/>
      <c r="DS217" s="33"/>
      <c r="DT217" s="33"/>
      <c r="DU217" s="33"/>
      <c r="DV217" s="33"/>
      <c r="DW217" s="33"/>
      <c r="DX217" s="33"/>
      <c r="DY217" s="33"/>
      <c r="DZ217" s="33"/>
      <c r="EA217" s="33"/>
      <c r="EB217" s="33"/>
      <c r="EC217" s="33"/>
      <c r="ED217" s="33"/>
      <c r="EE217" s="33"/>
      <c r="EF217" s="33"/>
      <c r="EG217" s="33"/>
      <c r="EH217" s="33"/>
      <c r="EI217" s="33"/>
      <c r="EJ217" s="33"/>
      <c r="EK217" s="33"/>
      <c r="EL217" s="33"/>
      <c r="EM217" s="33"/>
      <c r="EN217" s="33"/>
      <c r="EO217" s="33"/>
      <c r="EP217" s="33"/>
      <c r="EQ217" s="33"/>
      <c r="ER217" s="33"/>
      <c r="ES217" s="33"/>
      <c r="ET217" s="33"/>
      <c r="EU217" s="33"/>
      <c r="EV217" s="33"/>
      <c r="EW217" s="33"/>
      <c r="EX217" s="33"/>
      <c r="EY217" s="33"/>
      <c r="EZ217" s="33"/>
      <c r="FA217" s="33"/>
      <c r="FB217" s="33"/>
      <c r="FC217" s="33"/>
      <c r="FD217" s="33"/>
      <c r="FE217" s="33"/>
      <c r="FF217" s="33"/>
      <c r="FG217" s="33"/>
      <c r="FH217" s="33"/>
      <c r="FI217" s="33"/>
      <c r="FJ217" s="33"/>
      <c r="FK217" s="33"/>
      <c r="FL217" s="33"/>
      <c r="FM217" s="33"/>
      <c r="FN217" s="33"/>
      <c r="FO217" s="33"/>
      <c r="FP217" s="33"/>
      <c r="FQ217" s="33"/>
      <c r="FR217" s="33"/>
      <c r="FS217" s="33"/>
      <c r="FT217" s="33"/>
      <c r="FU217" s="33"/>
      <c r="FV217" s="33"/>
      <c r="FW217" s="33"/>
      <c r="FX217" s="33"/>
      <c r="FY217" s="33"/>
      <c r="FZ217" s="33"/>
      <c r="GA217" s="33"/>
      <c r="GB217" s="33"/>
      <c r="GC217" s="33"/>
      <c r="GD217" s="33"/>
      <c r="GE217" s="33"/>
      <c r="GF217" s="33"/>
      <c r="GG217" s="33"/>
      <c r="GH217" s="33"/>
      <c r="GI217" s="33"/>
      <c r="GJ217" s="33"/>
      <c r="GK217" s="33"/>
      <c r="GL217" s="33"/>
      <c r="GM217" s="33"/>
      <c r="GN217" s="33"/>
      <c r="GO217" s="33"/>
      <c r="GP217" s="33"/>
      <c r="GQ217" s="33"/>
      <c r="GR217" s="33"/>
      <c r="GS217" s="33"/>
      <c r="GT217" s="33"/>
      <c r="GU217" s="33"/>
      <c r="GV217" s="33"/>
      <c r="GW217" s="33"/>
      <c r="GX217" s="33"/>
      <c r="GY217" s="33"/>
      <c r="GZ217" s="33"/>
      <c r="HA217" s="33"/>
      <c r="HB217" s="33"/>
      <c r="HC217" s="33"/>
      <c r="HD217" s="33"/>
      <c r="HE217" s="33"/>
      <c r="HF217" s="33"/>
      <c r="HG217" s="33"/>
      <c r="HH217" s="33"/>
      <c r="HI217" s="33"/>
      <c r="HJ217" s="33"/>
      <c r="HK217" s="33"/>
      <c r="HL217" s="33"/>
      <c r="HM217" s="33"/>
      <c r="HN217" s="33"/>
      <c r="HO217" s="33"/>
      <c r="HP217" s="33"/>
      <c r="HQ217" s="33"/>
      <c r="HR217" s="33"/>
      <c r="HS217" s="33"/>
      <c r="HT217" s="33"/>
      <c r="HU217" s="33"/>
      <c r="HV217" s="33"/>
      <c r="HW217" s="33"/>
      <c r="HX217" s="33"/>
      <c r="HY217" s="33"/>
      <c r="HZ217" s="33"/>
      <c r="IA217" s="33"/>
      <c r="IB217" s="33"/>
      <c r="IC217" s="33"/>
      <c r="ID217" s="33"/>
      <c r="IE217" s="33"/>
      <c r="IF217" s="33"/>
      <c r="IG217" s="33"/>
      <c r="IH217" s="33"/>
      <c r="II217" s="33"/>
      <c r="IJ217" s="33"/>
      <c r="IK217" s="33"/>
      <c r="IL217" s="33"/>
      <c r="IM217" s="33"/>
      <c r="IN217" s="33"/>
      <c r="IO217" s="33"/>
      <c r="IP217" s="33"/>
    </row>
    <row r="218" spans="1:250" s="1" customFormat="1" ht="12.75" x14ac:dyDescent="0.2">
      <c r="A218" s="127">
        <v>250</v>
      </c>
      <c r="B218" s="125" t="s">
        <v>114</v>
      </c>
      <c r="C218" s="244" t="s">
        <v>179</v>
      </c>
      <c r="D218" s="241">
        <v>57.293189499999997</v>
      </c>
      <c r="E218" s="242">
        <v>14.751534500000002</v>
      </c>
      <c r="F218" s="241">
        <v>0</v>
      </c>
      <c r="G218" s="241">
        <v>4.5687050000000005</v>
      </c>
      <c r="H218" s="243">
        <f t="shared" si="10"/>
        <v>37.97294999999999</v>
      </c>
      <c r="I218" s="243"/>
      <c r="J218" s="241">
        <v>54.131543581798653</v>
      </c>
      <c r="K218" s="241">
        <v>17.344272089942255</v>
      </c>
      <c r="L218" s="241">
        <v>0</v>
      </c>
      <c r="M218" s="241">
        <v>4.8192671899999997</v>
      </c>
      <c r="N218" s="241">
        <f t="shared" si="11"/>
        <v>31.968004301856404</v>
      </c>
      <c r="O218" s="243">
        <f t="shared" si="9"/>
        <v>-15.813745569263352</v>
      </c>
      <c r="P218" s="34"/>
      <c r="Q218" s="33"/>
      <c r="R218" s="33"/>
      <c r="S218" s="33"/>
      <c r="T218" s="33"/>
      <c r="U218" s="33"/>
      <c r="V218" s="33"/>
      <c r="W218" s="33"/>
      <c r="X218" s="33"/>
      <c r="Y218" s="33"/>
      <c r="Z218" s="33"/>
      <c r="AA218" s="33"/>
      <c r="AB218" s="33"/>
      <c r="AC218" s="33"/>
      <c r="AD218" s="33"/>
      <c r="AE218" s="33"/>
      <c r="AF218" s="33"/>
      <c r="AG218" s="33"/>
      <c r="AH218" s="33"/>
      <c r="AI218" s="33"/>
      <c r="AJ218" s="33"/>
      <c r="AK218" s="33"/>
      <c r="AL218" s="33"/>
      <c r="AM218" s="33"/>
      <c r="AN218" s="33"/>
      <c r="AO218" s="33"/>
      <c r="AP218" s="33"/>
      <c r="AQ218" s="33"/>
      <c r="AR218" s="33"/>
      <c r="AS218" s="33"/>
      <c r="AT218" s="33"/>
      <c r="AU218" s="33"/>
      <c r="AV218" s="33"/>
      <c r="AW218" s="33"/>
      <c r="AX218" s="33"/>
      <c r="AY218" s="33"/>
      <c r="AZ218" s="33"/>
      <c r="BA218" s="33"/>
      <c r="BB218" s="33"/>
      <c r="BC218" s="33"/>
      <c r="BD218" s="33"/>
      <c r="BE218" s="33"/>
      <c r="BF218" s="33"/>
      <c r="BG218" s="33"/>
      <c r="BH218" s="33"/>
      <c r="BI218" s="33"/>
      <c r="BJ218" s="33"/>
      <c r="BK218" s="33"/>
      <c r="BL218" s="33"/>
      <c r="BM218" s="33"/>
      <c r="BN218" s="33"/>
      <c r="BO218" s="33"/>
      <c r="BP218" s="33"/>
      <c r="BQ218" s="33"/>
      <c r="BR218" s="33"/>
      <c r="BS218" s="33"/>
      <c r="BT218" s="33"/>
      <c r="BU218" s="33"/>
      <c r="BV218" s="33"/>
      <c r="BW218" s="33"/>
      <c r="BX218" s="33"/>
      <c r="BY218" s="33"/>
      <c r="BZ218" s="33"/>
      <c r="CA218" s="33"/>
      <c r="CB218" s="33"/>
      <c r="CC218" s="33"/>
      <c r="CD218" s="33"/>
      <c r="CE218" s="33"/>
      <c r="CF218" s="33"/>
      <c r="CG218" s="33"/>
      <c r="CH218" s="33"/>
      <c r="CI218" s="33"/>
      <c r="CJ218" s="33"/>
      <c r="CK218" s="33"/>
      <c r="CL218" s="33"/>
      <c r="CM218" s="33"/>
      <c r="CN218" s="33"/>
      <c r="CO218" s="33"/>
      <c r="CP218" s="33"/>
      <c r="CQ218" s="33"/>
      <c r="CR218" s="33"/>
      <c r="CS218" s="33"/>
      <c r="CT218" s="33"/>
      <c r="CU218" s="33"/>
      <c r="CV218" s="33"/>
      <c r="CW218" s="33"/>
      <c r="CX218" s="33"/>
      <c r="CY218" s="33"/>
      <c r="CZ218" s="33"/>
      <c r="DA218" s="33"/>
      <c r="DB218" s="33"/>
      <c r="DC218" s="33"/>
      <c r="DD218" s="33"/>
      <c r="DE218" s="33"/>
      <c r="DF218" s="33"/>
      <c r="DG218" s="33"/>
      <c r="DH218" s="33"/>
      <c r="DI218" s="33"/>
      <c r="DJ218" s="33"/>
      <c r="DK218" s="33"/>
      <c r="DL218" s="33"/>
      <c r="DM218" s="33"/>
      <c r="DN218" s="33"/>
      <c r="DO218" s="33"/>
      <c r="DP218" s="33"/>
      <c r="DQ218" s="33"/>
      <c r="DR218" s="33"/>
      <c r="DS218" s="33"/>
      <c r="DT218" s="33"/>
      <c r="DU218" s="33"/>
      <c r="DV218" s="33"/>
      <c r="DW218" s="33"/>
      <c r="DX218" s="33"/>
      <c r="DY218" s="33"/>
      <c r="DZ218" s="33"/>
      <c r="EA218" s="33"/>
      <c r="EB218" s="33"/>
      <c r="EC218" s="33"/>
      <c r="ED218" s="33"/>
      <c r="EE218" s="33"/>
      <c r="EF218" s="33"/>
      <c r="EG218" s="33"/>
      <c r="EH218" s="33"/>
      <c r="EI218" s="33"/>
      <c r="EJ218" s="33"/>
      <c r="EK218" s="33"/>
      <c r="EL218" s="33"/>
      <c r="EM218" s="33"/>
      <c r="EN218" s="33"/>
      <c r="EO218" s="33"/>
      <c r="EP218" s="33"/>
      <c r="EQ218" s="33"/>
      <c r="ER218" s="33"/>
      <c r="ES218" s="33"/>
      <c r="ET218" s="33"/>
      <c r="EU218" s="33"/>
      <c r="EV218" s="33"/>
      <c r="EW218" s="33"/>
      <c r="EX218" s="33"/>
      <c r="EY218" s="33"/>
      <c r="EZ218" s="33"/>
      <c r="FA218" s="33"/>
      <c r="FB218" s="33"/>
      <c r="FC218" s="33"/>
      <c r="FD218" s="33"/>
      <c r="FE218" s="33"/>
      <c r="FF218" s="33"/>
      <c r="FG218" s="33"/>
      <c r="FH218" s="33"/>
      <c r="FI218" s="33"/>
      <c r="FJ218" s="33"/>
      <c r="FK218" s="33"/>
      <c r="FL218" s="33"/>
      <c r="FM218" s="33"/>
      <c r="FN218" s="33"/>
      <c r="FO218" s="33"/>
      <c r="FP218" s="33"/>
      <c r="FQ218" s="33"/>
      <c r="FR218" s="33"/>
      <c r="FS218" s="33"/>
      <c r="FT218" s="33"/>
      <c r="FU218" s="33"/>
      <c r="FV218" s="33"/>
      <c r="FW218" s="33"/>
      <c r="FX218" s="33"/>
      <c r="FY218" s="33"/>
      <c r="FZ218" s="33"/>
      <c r="GA218" s="33"/>
      <c r="GB218" s="33"/>
      <c r="GC218" s="33"/>
      <c r="GD218" s="33"/>
      <c r="GE218" s="33"/>
      <c r="GF218" s="33"/>
      <c r="GG218" s="33"/>
      <c r="GH218" s="33"/>
      <c r="GI218" s="33"/>
      <c r="GJ218" s="33"/>
      <c r="GK218" s="33"/>
      <c r="GL218" s="33"/>
      <c r="GM218" s="33"/>
      <c r="GN218" s="33"/>
      <c r="GO218" s="33"/>
      <c r="GP218" s="33"/>
      <c r="GQ218" s="33"/>
      <c r="GR218" s="33"/>
      <c r="GS218" s="33"/>
      <c r="GT218" s="33"/>
      <c r="GU218" s="33"/>
      <c r="GV218" s="33"/>
      <c r="GW218" s="33"/>
      <c r="GX218" s="33"/>
      <c r="GY218" s="33"/>
      <c r="GZ218" s="33"/>
      <c r="HA218" s="33"/>
      <c r="HB218" s="33"/>
      <c r="HC218" s="33"/>
      <c r="HD218" s="33"/>
      <c r="HE218" s="33"/>
      <c r="HF218" s="33"/>
      <c r="HG218" s="33"/>
      <c r="HH218" s="33"/>
      <c r="HI218" s="33"/>
      <c r="HJ218" s="33"/>
      <c r="HK218" s="33"/>
      <c r="HL218" s="33"/>
      <c r="HM218" s="33"/>
      <c r="HN218" s="33"/>
      <c r="HO218" s="33"/>
      <c r="HP218" s="33"/>
      <c r="HQ218" s="33"/>
      <c r="HR218" s="33"/>
      <c r="HS218" s="33"/>
      <c r="HT218" s="33"/>
      <c r="HU218" s="33"/>
      <c r="HV218" s="33"/>
      <c r="HW218" s="33"/>
      <c r="HX218" s="33"/>
      <c r="HY218" s="33"/>
      <c r="HZ218" s="33"/>
      <c r="IA218" s="33"/>
      <c r="IB218" s="33"/>
      <c r="IC218" s="33"/>
      <c r="ID218" s="33"/>
      <c r="IE218" s="33"/>
      <c r="IF218" s="33"/>
      <c r="IG218" s="33"/>
      <c r="IH218" s="33"/>
      <c r="II218" s="33"/>
      <c r="IJ218" s="33"/>
      <c r="IK218" s="33"/>
      <c r="IL218" s="33"/>
      <c r="IM218" s="33"/>
      <c r="IN218" s="33"/>
      <c r="IO218" s="33"/>
      <c r="IP218" s="33"/>
    </row>
    <row r="219" spans="1:250" s="1" customFormat="1" ht="12.75" x14ac:dyDescent="0.2">
      <c r="A219" s="127">
        <v>251</v>
      </c>
      <c r="B219" s="125" t="s">
        <v>130</v>
      </c>
      <c r="C219" s="244" t="s">
        <v>178</v>
      </c>
      <c r="D219" s="241">
        <v>103.51947175000001</v>
      </c>
      <c r="E219" s="242">
        <v>11.111991499999998</v>
      </c>
      <c r="F219" s="241">
        <v>0</v>
      </c>
      <c r="G219" s="241">
        <v>5.7232509999999994</v>
      </c>
      <c r="H219" s="243">
        <f t="shared" si="10"/>
        <v>86.684229250000001</v>
      </c>
      <c r="I219" s="243"/>
      <c r="J219" s="241">
        <v>44.587573660877737</v>
      </c>
      <c r="K219" s="241">
        <v>11.910763896794045</v>
      </c>
      <c r="L219" s="241">
        <v>0</v>
      </c>
      <c r="M219" s="241">
        <v>5.4776809199999992</v>
      </c>
      <c r="N219" s="241">
        <f t="shared" si="11"/>
        <v>27.199128844083695</v>
      </c>
      <c r="O219" s="243">
        <f t="shared" si="9"/>
        <v>-68.622748244504123</v>
      </c>
      <c r="P219" s="34"/>
      <c r="Q219" s="33"/>
      <c r="R219" s="33"/>
      <c r="S219" s="33"/>
      <c r="T219" s="33"/>
      <c r="U219" s="33"/>
      <c r="V219" s="33"/>
      <c r="W219" s="33"/>
      <c r="X219" s="33"/>
      <c r="Y219" s="33"/>
      <c r="Z219" s="33"/>
      <c r="AA219" s="33"/>
      <c r="AB219" s="33"/>
      <c r="AC219" s="33"/>
      <c r="AD219" s="33"/>
      <c r="AE219" s="33"/>
      <c r="AF219" s="33"/>
      <c r="AG219" s="33"/>
      <c r="AH219" s="33"/>
      <c r="AI219" s="33"/>
      <c r="AJ219" s="33"/>
      <c r="AK219" s="33"/>
      <c r="AL219" s="33"/>
      <c r="AM219" s="33"/>
      <c r="AN219" s="33"/>
      <c r="AO219" s="33"/>
      <c r="AP219" s="33"/>
      <c r="AQ219" s="33"/>
      <c r="AR219" s="33"/>
      <c r="AS219" s="33"/>
      <c r="AT219" s="33"/>
      <c r="AU219" s="33"/>
      <c r="AV219" s="33"/>
      <c r="AW219" s="33"/>
      <c r="AX219" s="33"/>
      <c r="AY219" s="33"/>
      <c r="AZ219" s="33"/>
      <c r="BA219" s="33"/>
      <c r="BB219" s="33"/>
      <c r="BC219" s="33"/>
      <c r="BD219" s="33"/>
      <c r="BE219" s="33"/>
      <c r="BF219" s="33"/>
      <c r="BG219" s="33"/>
      <c r="BH219" s="33"/>
      <c r="BI219" s="33"/>
      <c r="BJ219" s="33"/>
      <c r="BK219" s="33"/>
      <c r="BL219" s="33"/>
      <c r="BM219" s="33"/>
      <c r="BN219" s="33"/>
      <c r="BO219" s="33"/>
      <c r="BP219" s="33"/>
      <c r="BQ219" s="33"/>
      <c r="BR219" s="33"/>
      <c r="BS219" s="33"/>
      <c r="BT219" s="33"/>
      <c r="BU219" s="33"/>
      <c r="BV219" s="33"/>
      <c r="BW219" s="33"/>
      <c r="BX219" s="33"/>
      <c r="BY219" s="33"/>
      <c r="BZ219" s="33"/>
      <c r="CA219" s="33"/>
      <c r="CB219" s="33"/>
      <c r="CC219" s="33"/>
      <c r="CD219" s="33"/>
      <c r="CE219" s="33"/>
      <c r="CF219" s="33"/>
      <c r="CG219" s="33"/>
      <c r="CH219" s="33"/>
      <c r="CI219" s="33"/>
      <c r="CJ219" s="33"/>
      <c r="CK219" s="33"/>
      <c r="CL219" s="33"/>
      <c r="CM219" s="33"/>
      <c r="CN219" s="33"/>
      <c r="CO219" s="33"/>
      <c r="CP219" s="33"/>
      <c r="CQ219" s="33"/>
      <c r="CR219" s="33"/>
      <c r="CS219" s="33"/>
      <c r="CT219" s="33"/>
      <c r="CU219" s="33"/>
      <c r="CV219" s="33"/>
      <c r="CW219" s="33"/>
      <c r="CX219" s="33"/>
      <c r="CY219" s="33"/>
      <c r="CZ219" s="33"/>
      <c r="DA219" s="33"/>
      <c r="DB219" s="33"/>
      <c r="DC219" s="33"/>
      <c r="DD219" s="33"/>
      <c r="DE219" s="33"/>
      <c r="DF219" s="33"/>
      <c r="DG219" s="33"/>
      <c r="DH219" s="33"/>
      <c r="DI219" s="33"/>
      <c r="DJ219" s="33"/>
      <c r="DK219" s="33"/>
      <c r="DL219" s="33"/>
      <c r="DM219" s="33"/>
      <c r="DN219" s="33"/>
      <c r="DO219" s="33"/>
      <c r="DP219" s="33"/>
      <c r="DQ219" s="33"/>
      <c r="DR219" s="33"/>
      <c r="DS219" s="33"/>
      <c r="DT219" s="33"/>
      <c r="DU219" s="33"/>
      <c r="DV219" s="33"/>
      <c r="DW219" s="33"/>
      <c r="DX219" s="33"/>
      <c r="DY219" s="33"/>
      <c r="DZ219" s="33"/>
      <c r="EA219" s="33"/>
      <c r="EB219" s="33"/>
      <c r="EC219" s="33"/>
      <c r="ED219" s="33"/>
      <c r="EE219" s="33"/>
      <c r="EF219" s="33"/>
      <c r="EG219" s="33"/>
      <c r="EH219" s="33"/>
      <c r="EI219" s="33"/>
      <c r="EJ219" s="33"/>
      <c r="EK219" s="33"/>
      <c r="EL219" s="33"/>
      <c r="EM219" s="33"/>
      <c r="EN219" s="33"/>
      <c r="EO219" s="33"/>
      <c r="EP219" s="33"/>
      <c r="EQ219" s="33"/>
      <c r="ER219" s="33"/>
      <c r="ES219" s="33"/>
      <c r="ET219" s="33"/>
      <c r="EU219" s="33"/>
      <c r="EV219" s="33"/>
      <c r="EW219" s="33"/>
      <c r="EX219" s="33"/>
      <c r="EY219" s="33"/>
      <c r="EZ219" s="33"/>
      <c r="FA219" s="33"/>
      <c r="FB219" s="33"/>
      <c r="FC219" s="33"/>
      <c r="FD219" s="33"/>
      <c r="FE219" s="33"/>
      <c r="FF219" s="33"/>
      <c r="FG219" s="33"/>
      <c r="FH219" s="33"/>
      <c r="FI219" s="33"/>
      <c r="FJ219" s="33"/>
      <c r="FK219" s="33"/>
      <c r="FL219" s="33"/>
      <c r="FM219" s="33"/>
      <c r="FN219" s="33"/>
      <c r="FO219" s="33"/>
      <c r="FP219" s="33"/>
      <c r="FQ219" s="33"/>
      <c r="FR219" s="33"/>
      <c r="FS219" s="33"/>
      <c r="FT219" s="33"/>
      <c r="FU219" s="33"/>
      <c r="FV219" s="33"/>
      <c r="FW219" s="33"/>
      <c r="FX219" s="33"/>
      <c r="FY219" s="33"/>
      <c r="FZ219" s="33"/>
      <c r="GA219" s="33"/>
      <c r="GB219" s="33"/>
      <c r="GC219" s="33"/>
      <c r="GD219" s="33"/>
      <c r="GE219" s="33"/>
      <c r="GF219" s="33"/>
      <c r="GG219" s="33"/>
      <c r="GH219" s="33"/>
      <c r="GI219" s="33"/>
      <c r="GJ219" s="33"/>
      <c r="GK219" s="33"/>
      <c r="GL219" s="33"/>
      <c r="GM219" s="33"/>
      <c r="GN219" s="33"/>
      <c r="GO219" s="33"/>
      <c r="GP219" s="33"/>
      <c r="GQ219" s="33"/>
      <c r="GR219" s="33"/>
      <c r="GS219" s="33"/>
      <c r="GT219" s="33"/>
      <c r="GU219" s="33"/>
      <c r="GV219" s="33"/>
      <c r="GW219" s="33"/>
      <c r="GX219" s="33"/>
      <c r="GY219" s="33"/>
      <c r="GZ219" s="33"/>
      <c r="HA219" s="33"/>
      <c r="HB219" s="33"/>
      <c r="HC219" s="33"/>
      <c r="HD219" s="33"/>
      <c r="HE219" s="33"/>
      <c r="HF219" s="33"/>
      <c r="HG219" s="33"/>
      <c r="HH219" s="33"/>
      <c r="HI219" s="33"/>
      <c r="HJ219" s="33"/>
      <c r="HK219" s="33"/>
      <c r="HL219" s="33"/>
      <c r="HM219" s="33"/>
      <c r="HN219" s="33"/>
      <c r="HO219" s="33"/>
      <c r="HP219" s="33"/>
      <c r="HQ219" s="33"/>
      <c r="HR219" s="33"/>
      <c r="HS219" s="33"/>
      <c r="HT219" s="33"/>
      <c r="HU219" s="33"/>
      <c r="HV219" s="33"/>
      <c r="HW219" s="33"/>
      <c r="HX219" s="33"/>
      <c r="HY219" s="33"/>
      <c r="HZ219" s="33"/>
      <c r="IA219" s="33"/>
      <c r="IB219" s="33"/>
      <c r="IC219" s="33"/>
      <c r="ID219" s="33"/>
      <c r="IE219" s="33"/>
      <c r="IF219" s="33"/>
      <c r="IG219" s="33"/>
      <c r="IH219" s="33"/>
      <c r="II219" s="33"/>
      <c r="IJ219" s="33"/>
      <c r="IK219" s="33"/>
      <c r="IL219" s="33"/>
      <c r="IM219" s="33"/>
      <c r="IN219" s="33"/>
      <c r="IO219" s="33"/>
      <c r="IP219" s="33"/>
    </row>
    <row r="220" spans="1:250" s="1" customFormat="1" ht="24" x14ac:dyDescent="0.2">
      <c r="A220" s="127">
        <v>252</v>
      </c>
      <c r="B220" s="125" t="s">
        <v>130</v>
      </c>
      <c r="C220" s="249" t="s">
        <v>177</v>
      </c>
      <c r="D220" s="241">
        <v>28.449011499999997</v>
      </c>
      <c r="E220" s="242">
        <v>5.6777709999999999</v>
      </c>
      <c r="F220" s="241">
        <v>0</v>
      </c>
      <c r="G220" s="241">
        <v>0.52124700000000002</v>
      </c>
      <c r="H220" s="243">
        <f t="shared" si="10"/>
        <v>22.249993499999999</v>
      </c>
      <c r="I220" s="243"/>
      <c r="J220" s="241">
        <v>16.701669279946476</v>
      </c>
      <c r="K220" s="241">
        <v>7.7259558939602933</v>
      </c>
      <c r="L220" s="241">
        <v>0</v>
      </c>
      <c r="M220" s="241">
        <v>0.46274179000000004</v>
      </c>
      <c r="N220" s="241">
        <f t="shared" si="11"/>
        <v>8.5129715959861816</v>
      </c>
      <c r="O220" s="243">
        <f t="shared" si="9"/>
        <v>-61.739442323944125</v>
      </c>
      <c r="P220" s="34"/>
      <c r="Q220" s="33"/>
      <c r="R220" s="33"/>
      <c r="S220" s="33"/>
      <c r="T220" s="33"/>
      <c r="U220" s="33"/>
      <c r="V220" s="33"/>
      <c r="W220" s="33"/>
      <c r="X220" s="33"/>
      <c r="Y220" s="33"/>
      <c r="Z220" s="33"/>
      <c r="AA220" s="33"/>
      <c r="AB220" s="33"/>
      <c r="AC220" s="33"/>
      <c r="AD220" s="33"/>
      <c r="AE220" s="33"/>
      <c r="AF220" s="33"/>
      <c r="AG220" s="33"/>
      <c r="AH220" s="33"/>
      <c r="AI220" s="33"/>
      <c r="AJ220" s="33"/>
      <c r="AK220" s="33"/>
      <c r="AL220" s="33"/>
      <c r="AM220" s="33"/>
      <c r="AN220" s="33"/>
      <c r="AO220" s="33"/>
      <c r="AP220" s="33"/>
      <c r="AQ220" s="33"/>
      <c r="AR220" s="33"/>
      <c r="AS220" s="33"/>
      <c r="AT220" s="33"/>
      <c r="AU220" s="33"/>
      <c r="AV220" s="33"/>
      <c r="AW220" s="33"/>
      <c r="AX220" s="33"/>
      <c r="AY220" s="33"/>
      <c r="AZ220" s="33"/>
      <c r="BA220" s="33"/>
      <c r="BB220" s="33"/>
      <c r="BC220" s="33"/>
      <c r="BD220" s="33"/>
      <c r="BE220" s="33"/>
      <c r="BF220" s="33"/>
      <c r="BG220" s="33"/>
      <c r="BH220" s="33"/>
      <c r="BI220" s="33"/>
      <c r="BJ220" s="33"/>
      <c r="BK220" s="33"/>
      <c r="BL220" s="33"/>
      <c r="BM220" s="33"/>
      <c r="BN220" s="33"/>
      <c r="BO220" s="33"/>
      <c r="BP220" s="33"/>
      <c r="BQ220" s="33"/>
      <c r="BR220" s="33"/>
      <c r="BS220" s="33"/>
      <c r="BT220" s="33"/>
      <c r="BU220" s="33"/>
      <c r="BV220" s="33"/>
      <c r="BW220" s="33"/>
      <c r="BX220" s="33"/>
      <c r="BY220" s="33"/>
      <c r="BZ220" s="33"/>
      <c r="CA220" s="33"/>
      <c r="CB220" s="33"/>
      <c r="CC220" s="33"/>
      <c r="CD220" s="33"/>
      <c r="CE220" s="33"/>
      <c r="CF220" s="33"/>
      <c r="CG220" s="33"/>
      <c r="CH220" s="33"/>
      <c r="CI220" s="33"/>
      <c r="CJ220" s="33"/>
      <c r="CK220" s="33"/>
      <c r="CL220" s="33"/>
      <c r="CM220" s="33"/>
      <c r="CN220" s="33"/>
      <c r="CO220" s="33"/>
      <c r="CP220" s="33"/>
      <c r="CQ220" s="33"/>
      <c r="CR220" s="33"/>
      <c r="CS220" s="33"/>
      <c r="CT220" s="33"/>
      <c r="CU220" s="33"/>
      <c r="CV220" s="33"/>
      <c r="CW220" s="33"/>
      <c r="CX220" s="33"/>
      <c r="CY220" s="33"/>
      <c r="CZ220" s="33"/>
      <c r="DA220" s="33"/>
      <c r="DB220" s="33"/>
      <c r="DC220" s="33"/>
      <c r="DD220" s="33"/>
      <c r="DE220" s="33"/>
      <c r="DF220" s="33"/>
      <c r="DG220" s="33"/>
      <c r="DH220" s="33"/>
      <c r="DI220" s="33"/>
      <c r="DJ220" s="33"/>
      <c r="DK220" s="33"/>
      <c r="DL220" s="33"/>
      <c r="DM220" s="33"/>
      <c r="DN220" s="33"/>
      <c r="DO220" s="33"/>
      <c r="DP220" s="33"/>
      <c r="DQ220" s="33"/>
      <c r="DR220" s="33"/>
      <c r="DS220" s="33"/>
      <c r="DT220" s="33"/>
      <c r="DU220" s="33"/>
      <c r="DV220" s="33"/>
      <c r="DW220" s="33"/>
      <c r="DX220" s="33"/>
      <c r="DY220" s="33"/>
      <c r="DZ220" s="33"/>
      <c r="EA220" s="33"/>
      <c r="EB220" s="33"/>
      <c r="EC220" s="33"/>
      <c r="ED220" s="33"/>
      <c r="EE220" s="33"/>
      <c r="EF220" s="33"/>
      <c r="EG220" s="33"/>
      <c r="EH220" s="33"/>
      <c r="EI220" s="33"/>
      <c r="EJ220" s="33"/>
      <c r="EK220" s="33"/>
      <c r="EL220" s="33"/>
      <c r="EM220" s="33"/>
      <c r="EN220" s="33"/>
      <c r="EO220" s="33"/>
      <c r="EP220" s="33"/>
      <c r="EQ220" s="33"/>
      <c r="ER220" s="33"/>
      <c r="ES220" s="33"/>
      <c r="ET220" s="33"/>
      <c r="EU220" s="33"/>
      <c r="EV220" s="33"/>
      <c r="EW220" s="33"/>
      <c r="EX220" s="33"/>
      <c r="EY220" s="33"/>
      <c r="EZ220" s="33"/>
      <c r="FA220" s="33"/>
      <c r="FB220" s="33"/>
      <c r="FC220" s="33"/>
      <c r="FD220" s="33"/>
      <c r="FE220" s="33"/>
      <c r="FF220" s="33"/>
      <c r="FG220" s="33"/>
      <c r="FH220" s="33"/>
      <c r="FI220" s="33"/>
      <c r="FJ220" s="33"/>
      <c r="FK220" s="33"/>
      <c r="FL220" s="33"/>
      <c r="FM220" s="33"/>
      <c r="FN220" s="33"/>
      <c r="FO220" s="33"/>
      <c r="FP220" s="33"/>
      <c r="FQ220" s="33"/>
      <c r="FR220" s="33"/>
      <c r="FS220" s="33"/>
      <c r="FT220" s="33"/>
      <c r="FU220" s="33"/>
      <c r="FV220" s="33"/>
      <c r="FW220" s="33"/>
      <c r="FX220" s="33"/>
      <c r="FY220" s="33"/>
      <c r="FZ220" s="33"/>
      <c r="GA220" s="33"/>
      <c r="GB220" s="33"/>
      <c r="GC220" s="33"/>
      <c r="GD220" s="33"/>
      <c r="GE220" s="33"/>
      <c r="GF220" s="33"/>
      <c r="GG220" s="33"/>
      <c r="GH220" s="33"/>
      <c r="GI220" s="33"/>
      <c r="GJ220" s="33"/>
      <c r="GK220" s="33"/>
      <c r="GL220" s="33"/>
      <c r="GM220" s="33"/>
      <c r="GN220" s="33"/>
      <c r="GO220" s="33"/>
      <c r="GP220" s="33"/>
      <c r="GQ220" s="33"/>
      <c r="GR220" s="33"/>
      <c r="GS220" s="33"/>
      <c r="GT220" s="33"/>
      <c r="GU220" s="33"/>
      <c r="GV220" s="33"/>
      <c r="GW220" s="33"/>
      <c r="GX220" s="33"/>
      <c r="GY220" s="33"/>
      <c r="GZ220" s="33"/>
      <c r="HA220" s="33"/>
      <c r="HB220" s="33"/>
      <c r="HC220" s="33"/>
      <c r="HD220" s="33"/>
      <c r="HE220" s="33"/>
      <c r="HF220" s="33"/>
      <c r="HG220" s="33"/>
      <c r="HH220" s="33"/>
      <c r="HI220" s="33"/>
      <c r="HJ220" s="33"/>
      <c r="HK220" s="33"/>
      <c r="HL220" s="33"/>
      <c r="HM220" s="33"/>
      <c r="HN220" s="33"/>
      <c r="HO220" s="33"/>
      <c r="HP220" s="33"/>
      <c r="HQ220" s="33"/>
      <c r="HR220" s="33"/>
      <c r="HS220" s="33"/>
      <c r="HT220" s="33"/>
      <c r="HU220" s="33"/>
      <c r="HV220" s="33"/>
      <c r="HW220" s="33"/>
      <c r="HX220" s="33"/>
      <c r="HY220" s="33"/>
      <c r="HZ220" s="33"/>
      <c r="IA220" s="33"/>
      <c r="IB220" s="33"/>
      <c r="IC220" s="33"/>
      <c r="ID220" s="33"/>
      <c r="IE220" s="33"/>
      <c r="IF220" s="33"/>
      <c r="IG220" s="33"/>
      <c r="IH220" s="33"/>
      <c r="II220" s="33"/>
      <c r="IJ220" s="33"/>
      <c r="IK220" s="33"/>
      <c r="IL220" s="33"/>
      <c r="IM220" s="33"/>
      <c r="IN220" s="33"/>
      <c r="IO220" s="33"/>
      <c r="IP220" s="33"/>
    </row>
    <row r="221" spans="1:250" s="1" customFormat="1" ht="12.75" x14ac:dyDescent="0.2">
      <c r="A221" s="127">
        <v>253</v>
      </c>
      <c r="B221" s="125" t="s">
        <v>130</v>
      </c>
      <c r="C221" s="249" t="s">
        <v>176</v>
      </c>
      <c r="D221" s="241">
        <v>544.82572700000003</v>
      </c>
      <c r="E221" s="242">
        <v>504.07189174999996</v>
      </c>
      <c r="F221" s="241">
        <v>0</v>
      </c>
      <c r="G221" s="241">
        <v>2.6985049999999999</v>
      </c>
      <c r="H221" s="243">
        <f t="shared" si="10"/>
        <v>38.055330250000068</v>
      </c>
      <c r="I221" s="243"/>
      <c r="J221" s="241">
        <v>58.758939246666991</v>
      </c>
      <c r="K221" s="241">
        <v>16.136124511957902</v>
      </c>
      <c r="L221" s="241">
        <v>0</v>
      </c>
      <c r="M221" s="241">
        <v>3.9308255299999999</v>
      </c>
      <c r="N221" s="241">
        <f t="shared" si="11"/>
        <v>38.691989204709088</v>
      </c>
      <c r="O221" s="243">
        <f t="shared" si="9"/>
        <v>1.6729823405198772</v>
      </c>
      <c r="P221" s="34"/>
      <c r="Q221" s="33"/>
      <c r="R221" s="33"/>
      <c r="S221" s="33"/>
      <c r="T221" s="33"/>
      <c r="U221" s="33"/>
      <c r="V221" s="33"/>
      <c r="W221" s="33"/>
      <c r="X221" s="33"/>
      <c r="Y221" s="33"/>
      <c r="Z221" s="33"/>
      <c r="AA221" s="33"/>
      <c r="AB221" s="33"/>
      <c r="AC221" s="33"/>
      <c r="AD221" s="33"/>
      <c r="AE221" s="33"/>
      <c r="AF221" s="33"/>
      <c r="AG221" s="33"/>
      <c r="AH221" s="33"/>
      <c r="AI221" s="33"/>
      <c r="AJ221" s="33"/>
      <c r="AK221" s="33"/>
      <c r="AL221" s="33"/>
      <c r="AM221" s="33"/>
      <c r="AN221" s="33"/>
      <c r="AO221" s="33"/>
      <c r="AP221" s="33"/>
      <c r="AQ221" s="33"/>
      <c r="AR221" s="33"/>
      <c r="AS221" s="33"/>
      <c r="AT221" s="33"/>
      <c r="AU221" s="33"/>
      <c r="AV221" s="33"/>
      <c r="AW221" s="33"/>
      <c r="AX221" s="33"/>
      <c r="AY221" s="33"/>
      <c r="AZ221" s="33"/>
      <c r="BA221" s="33"/>
      <c r="BB221" s="33"/>
      <c r="BC221" s="33"/>
      <c r="BD221" s="33"/>
      <c r="BE221" s="33"/>
      <c r="BF221" s="33"/>
      <c r="BG221" s="33"/>
      <c r="BH221" s="33"/>
      <c r="BI221" s="33"/>
      <c r="BJ221" s="33"/>
      <c r="BK221" s="33"/>
      <c r="BL221" s="33"/>
      <c r="BM221" s="33"/>
      <c r="BN221" s="33"/>
      <c r="BO221" s="33"/>
      <c r="BP221" s="33"/>
      <c r="BQ221" s="33"/>
      <c r="BR221" s="33"/>
      <c r="BS221" s="33"/>
      <c r="BT221" s="33"/>
      <c r="BU221" s="33"/>
      <c r="BV221" s="33"/>
      <c r="BW221" s="33"/>
      <c r="BX221" s="33"/>
      <c r="BY221" s="33"/>
      <c r="BZ221" s="33"/>
      <c r="CA221" s="33"/>
      <c r="CB221" s="33"/>
      <c r="CC221" s="33"/>
      <c r="CD221" s="33"/>
      <c r="CE221" s="33"/>
      <c r="CF221" s="33"/>
      <c r="CG221" s="33"/>
      <c r="CH221" s="33"/>
      <c r="CI221" s="33"/>
      <c r="CJ221" s="33"/>
      <c r="CK221" s="33"/>
      <c r="CL221" s="33"/>
      <c r="CM221" s="33"/>
      <c r="CN221" s="33"/>
      <c r="CO221" s="33"/>
      <c r="CP221" s="33"/>
      <c r="CQ221" s="33"/>
      <c r="CR221" s="33"/>
      <c r="CS221" s="33"/>
      <c r="CT221" s="33"/>
      <c r="CU221" s="33"/>
      <c r="CV221" s="33"/>
      <c r="CW221" s="33"/>
      <c r="CX221" s="33"/>
      <c r="CY221" s="33"/>
      <c r="CZ221" s="33"/>
      <c r="DA221" s="33"/>
      <c r="DB221" s="33"/>
      <c r="DC221" s="33"/>
      <c r="DD221" s="33"/>
      <c r="DE221" s="33"/>
      <c r="DF221" s="33"/>
      <c r="DG221" s="33"/>
      <c r="DH221" s="33"/>
      <c r="DI221" s="33"/>
      <c r="DJ221" s="33"/>
      <c r="DK221" s="33"/>
      <c r="DL221" s="33"/>
      <c r="DM221" s="33"/>
      <c r="DN221" s="33"/>
      <c r="DO221" s="33"/>
      <c r="DP221" s="33"/>
      <c r="DQ221" s="33"/>
      <c r="DR221" s="33"/>
      <c r="DS221" s="33"/>
      <c r="DT221" s="33"/>
      <c r="DU221" s="33"/>
      <c r="DV221" s="33"/>
      <c r="DW221" s="33"/>
      <c r="DX221" s="33"/>
      <c r="DY221" s="33"/>
      <c r="DZ221" s="33"/>
      <c r="EA221" s="33"/>
      <c r="EB221" s="33"/>
      <c r="EC221" s="33"/>
      <c r="ED221" s="33"/>
      <c r="EE221" s="33"/>
      <c r="EF221" s="33"/>
      <c r="EG221" s="33"/>
      <c r="EH221" s="33"/>
      <c r="EI221" s="33"/>
      <c r="EJ221" s="33"/>
      <c r="EK221" s="33"/>
      <c r="EL221" s="33"/>
      <c r="EM221" s="33"/>
      <c r="EN221" s="33"/>
      <c r="EO221" s="33"/>
      <c r="EP221" s="33"/>
      <c r="EQ221" s="33"/>
      <c r="ER221" s="33"/>
      <c r="ES221" s="33"/>
      <c r="ET221" s="33"/>
      <c r="EU221" s="33"/>
      <c r="EV221" s="33"/>
      <c r="EW221" s="33"/>
      <c r="EX221" s="33"/>
      <c r="EY221" s="33"/>
      <c r="EZ221" s="33"/>
      <c r="FA221" s="33"/>
      <c r="FB221" s="33"/>
      <c r="FC221" s="33"/>
      <c r="FD221" s="33"/>
      <c r="FE221" s="33"/>
      <c r="FF221" s="33"/>
      <c r="FG221" s="33"/>
      <c r="FH221" s="33"/>
      <c r="FI221" s="33"/>
      <c r="FJ221" s="33"/>
      <c r="FK221" s="33"/>
      <c r="FL221" s="33"/>
      <c r="FM221" s="33"/>
      <c r="FN221" s="33"/>
      <c r="FO221" s="33"/>
      <c r="FP221" s="33"/>
      <c r="FQ221" s="33"/>
      <c r="FR221" s="33"/>
      <c r="FS221" s="33"/>
      <c r="FT221" s="33"/>
      <c r="FU221" s="33"/>
      <c r="FV221" s="33"/>
      <c r="FW221" s="33"/>
      <c r="FX221" s="33"/>
      <c r="FY221" s="33"/>
      <c r="FZ221" s="33"/>
      <c r="GA221" s="33"/>
      <c r="GB221" s="33"/>
      <c r="GC221" s="33"/>
      <c r="GD221" s="33"/>
      <c r="GE221" s="33"/>
      <c r="GF221" s="33"/>
      <c r="GG221" s="33"/>
      <c r="GH221" s="33"/>
      <c r="GI221" s="33"/>
      <c r="GJ221" s="33"/>
      <c r="GK221" s="33"/>
      <c r="GL221" s="33"/>
      <c r="GM221" s="33"/>
      <c r="GN221" s="33"/>
      <c r="GO221" s="33"/>
      <c r="GP221" s="33"/>
      <c r="GQ221" s="33"/>
      <c r="GR221" s="33"/>
      <c r="GS221" s="33"/>
      <c r="GT221" s="33"/>
      <c r="GU221" s="33"/>
      <c r="GV221" s="33"/>
      <c r="GW221" s="33"/>
      <c r="GX221" s="33"/>
      <c r="GY221" s="33"/>
      <c r="GZ221" s="33"/>
      <c r="HA221" s="33"/>
      <c r="HB221" s="33"/>
      <c r="HC221" s="33"/>
      <c r="HD221" s="33"/>
      <c r="HE221" s="33"/>
      <c r="HF221" s="33"/>
      <c r="HG221" s="33"/>
      <c r="HH221" s="33"/>
      <c r="HI221" s="33"/>
      <c r="HJ221" s="33"/>
      <c r="HK221" s="33"/>
      <c r="HL221" s="33"/>
      <c r="HM221" s="33"/>
      <c r="HN221" s="33"/>
      <c r="HO221" s="33"/>
      <c r="HP221" s="33"/>
      <c r="HQ221" s="33"/>
      <c r="HR221" s="33"/>
      <c r="HS221" s="33"/>
      <c r="HT221" s="33"/>
      <c r="HU221" s="33"/>
      <c r="HV221" s="33"/>
      <c r="HW221" s="33"/>
      <c r="HX221" s="33"/>
      <c r="HY221" s="33"/>
      <c r="HZ221" s="33"/>
      <c r="IA221" s="33"/>
      <c r="IB221" s="33"/>
      <c r="IC221" s="33"/>
      <c r="ID221" s="33"/>
      <c r="IE221" s="33"/>
      <c r="IF221" s="33"/>
      <c r="IG221" s="33"/>
      <c r="IH221" s="33"/>
      <c r="II221" s="33"/>
      <c r="IJ221" s="33"/>
      <c r="IK221" s="33"/>
      <c r="IL221" s="33"/>
      <c r="IM221" s="33"/>
      <c r="IN221" s="33"/>
      <c r="IO221" s="33"/>
      <c r="IP221" s="33"/>
    </row>
    <row r="222" spans="1:250" s="1" customFormat="1" ht="12.75" x14ac:dyDescent="0.2">
      <c r="A222" s="127">
        <v>258</v>
      </c>
      <c r="B222" s="125" t="s">
        <v>136</v>
      </c>
      <c r="C222" s="249" t="s">
        <v>175</v>
      </c>
      <c r="D222" s="241">
        <v>36.8258285</v>
      </c>
      <c r="E222" s="242">
        <v>0</v>
      </c>
      <c r="F222" s="241">
        <v>0</v>
      </c>
      <c r="G222" s="241">
        <v>0</v>
      </c>
      <c r="H222" s="243">
        <f t="shared" si="10"/>
        <v>36.8258285</v>
      </c>
      <c r="I222" s="243"/>
      <c r="J222" s="241">
        <v>0</v>
      </c>
      <c r="K222" s="241">
        <v>0</v>
      </c>
      <c r="L222" s="241">
        <v>0</v>
      </c>
      <c r="M222" s="241">
        <v>0</v>
      </c>
      <c r="N222" s="241">
        <f t="shared" si="11"/>
        <v>0</v>
      </c>
      <c r="O222" s="243" t="str">
        <f t="shared" si="9"/>
        <v>N.A.</v>
      </c>
      <c r="P222" s="34"/>
      <c r="Q222" s="33"/>
      <c r="R222" s="33"/>
      <c r="S222" s="33"/>
      <c r="T222" s="33"/>
      <c r="U222" s="33"/>
      <c r="V222" s="33"/>
      <c r="W222" s="33"/>
      <c r="X222" s="33"/>
      <c r="Y222" s="33"/>
      <c r="Z222" s="33"/>
      <c r="AA222" s="33"/>
      <c r="AB222" s="33"/>
      <c r="AC222" s="33"/>
      <c r="AD222" s="33"/>
      <c r="AE222" s="33"/>
      <c r="AF222" s="33"/>
      <c r="AG222" s="33"/>
      <c r="AH222" s="33"/>
      <c r="AI222" s="33"/>
      <c r="AJ222" s="33"/>
      <c r="AK222" s="33"/>
      <c r="AL222" s="33"/>
      <c r="AM222" s="33"/>
      <c r="AN222" s="33"/>
      <c r="AO222" s="33"/>
      <c r="AP222" s="33"/>
      <c r="AQ222" s="33"/>
      <c r="AR222" s="33"/>
      <c r="AS222" s="33"/>
      <c r="AT222" s="33"/>
      <c r="AU222" s="33"/>
      <c r="AV222" s="33"/>
      <c r="AW222" s="33"/>
      <c r="AX222" s="33"/>
      <c r="AY222" s="33"/>
      <c r="AZ222" s="33"/>
      <c r="BA222" s="33"/>
      <c r="BB222" s="33"/>
      <c r="BC222" s="33"/>
      <c r="BD222" s="33"/>
      <c r="BE222" s="33"/>
      <c r="BF222" s="33"/>
      <c r="BG222" s="33"/>
      <c r="BH222" s="33"/>
      <c r="BI222" s="33"/>
      <c r="BJ222" s="33"/>
      <c r="BK222" s="33"/>
      <c r="BL222" s="33"/>
      <c r="BM222" s="33"/>
      <c r="BN222" s="33"/>
      <c r="BO222" s="33"/>
      <c r="BP222" s="33"/>
      <c r="BQ222" s="33"/>
      <c r="BR222" s="33"/>
      <c r="BS222" s="33"/>
      <c r="BT222" s="33"/>
      <c r="BU222" s="33"/>
      <c r="BV222" s="33"/>
      <c r="BW222" s="33"/>
      <c r="BX222" s="33"/>
      <c r="BY222" s="33"/>
      <c r="BZ222" s="33"/>
      <c r="CA222" s="33"/>
      <c r="CB222" s="33"/>
      <c r="CC222" s="33"/>
      <c r="CD222" s="33"/>
      <c r="CE222" s="33"/>
      <c r="CF222" s="33"/>
      <c r="CG222" s="33"/>
      <c r="CH222" s="33"/>
      <c r="CI222" s="33"/>
      <c r="CJ222" s="33"/>
      <c r="CK222" s="33"/>
      <c r="CL222" s="33"/>
      <c r="CM222" s="33"/>
      <c r="CN222" s="33"/>
      <c r="CO222" s="33"/>
      <c r="CP222" s="33"/>
      <c r="CQ222" s="33"/>
      <c r="CR222" s="33"/>
      <c r="CS222" s="33"/>
      <c r="CT222" s="33"/>
      <c r="CU222" s="33"/>
      <c r="CV222" s="33"/>
      <c r="CW222" s="33"/>
      <c r="CX222" s="33"/>
      <c r="CY222" s="33"/>
      <c r="CZ222" s="33"/>
      <c r="DA222" s="33"/>
      <c r="DB222" s="33"/>
      <c r="DC222" s="33"/>
      <c r="DD222" s="33"/>
      <c r="DE222" s="33"/>
      <c r="DF222" s="33"/>
      <c r="DG222" s="33"/>
      <c r="DH222" s="33"/>
      <c r="DI222" s="33"/>
      <c r="DJ222" s="33"/>
      <c r="DK222" s="33"/>
      <c r="DL222" s="33"/>
      <c r="DM222" s="33"/>
      <c r="DN222" s="33"/>
      <c r="DO222" s="33"/>
      <c r="DP222" s="33"/>
      <c r="DQ222" s="33"/>
      <c r="DR222" s="33"/>
      <c r="DS222" s="33"/>
      <c r="DT222" s="33"/>
      <c r="DU222" s="33"/>
      <c r="DV222" s="33"/>
      <c r="DW222" s="33"/>
      <c r="DX222" s="33"/>
      <c r="DY222" s="33"/>
      <c r="DZ222" s="33"/>
      <c r="EA222" s="33"/>
      <c r="EB222" s="33"/>
      <c r="EC222" s="33"/>
      <c r="ED222" s="33"/>
      <c r="EE222" s="33"/>
      <c r="EF222" s="33"/>
      <c r="EG222" s="33"/>
      <c r="EH222" s="33"/>
      <c r="EI222" s="33"/>
      <c r="EJ222" s="33"/>
      <c r="EK222" s="33"/>
      <c r="EL222" s="33"/>
      <c r="EM222" s="33"/>
      <c r="EN222" s="33"/>
      <c r="EO222" s="33"/>
      <c r="EP222" s="33"/>
      <c r="EQ222" s="33"/>
      <c r="ER222" s="33"/>
      <c r="ES222" s="33"/>
      <c r="ET222" s="33"/>
      <c r="EU222" s="33"/>
      <c r="EV222" s="33"/>
      <c r="EW222" s="33"/>
      <c r="EX222" s="33"/>
      <c r="EY222" s="33"/>
      <c r="EZ222" s="33"/>
      <c r="FA222" s="33"/>
      <c r="FB222" s="33"/>
      <c r="FC222" s="33"/>
      <c r="FD222" s="33"/>
      <c r="FE222" s="33"/>
      <c r="FF222" s="33"/>
      <c r="FG222" s="33"/>
      <c r="FH222" s="33"/>
      <c r="FI222" s="33"/>
      <c r="FJ222" s="33"/>
      <c r="FK222" s="33"/>
      <c r="FL222" s="33"/>
      <c r="FM222" s="33"/>
      <c r="FN222" s="33"/>
      <c r="FO222" s="33"/>
      <c r="FP222" s="33"/>
      <c r="FQ222" s="33"/>
      <c r="FR222" s="33"/>
      <c r="FS222" s="33"/>
      <c r="FT222" s="33"/>
      <c r="FU222" s="33"/>
      <c r="FV222" s="33"/>
      <c r="FW222" s="33"/>
      <c r="FX222" s="33"/>
      <c r="FY222" s="33"/>
      <c r="FZ222" s="33"/>
      <c r="GA222" s="33"/>
      <c r="GB222" s="33"/>
      <c r="GC222" s="33"/>
      <c r="GD222" s="33"/>
      <c r="GE222" s="33"/>
      <c r="GF222" s="33"/>
      <c r="GG222" s="33"/>
      <c r="GH222" s="33"/>
      <c r="GI222" s="33"/>
      <c r="GJ222" s="33"/>
      <c r="GK222" s="33"/>
      <c r="GL222" s="33"/>
      <c r="GM222" s="33"/>
      <c r="GN222" s="33"/>
      <c r="GO222" s="33"/>
      <c r="GP222" s="33"/>
      <c r="GQ222" s="33"/>
      <c r="GR222" s="33"/>
      <c r="GS222" s="33"/>
      <c r="GT222" s="33"/>
      <c r="GU222" s="33"/>
      <c r="GV222" s="33"/>
      <c r="GW222" s="33"/>
      <c r="GX222" s="33"/>
      <c r="GY222" s="33"/>
      <c r="GZ222" s="33"/>
      <c r="HA222" s="33"/>
      <c r="HB222" s="33"/>
      <c r="HC222" s="33"/>
      <c r="HD222" s="33"/>
      <c r="HE222" s="33"/>
      <c r="HF222" s="33"/>
      <c r="HG222" s="33"/>
      <c r="HH222" s="33"/>
      <c r="HI222" s="33"/>
      <c r="HJ222" s="33"/>
      <c r="HK222" s="33"/>
      <c r="HL222" s="33"/>
      <c r="HM222" s="33"/>
      <c r="HN222" s="33"/>
      <c r="HO222" s="33"/>
      <c r="HP222" s="33"/>
      <c r="HQ222" s="33"/>
      <c r="HR222" s="33"/>
      <c r="HS222" s="33"/>
      <c r="HT222" s="33"/>
      <c r="HU222" s="33"/>
      <c r="HV222" s="33"/>
      <c r="HW222" s="33"/>
      <c r="HX222" s="33"/>
      <c r="HY222" s="33"/>
      <c r="HZ222" s="33"/>
      <c r="IA222" s="33"/>
      <c r="IB222" s="33"/>
      <c r="IC222" s="33"/>
      <c r="ID222" s="33"/>
      <c r="IE222" s="33"/>
      <c r="IF222" s="33"/>
      <c r="IG222" s="33"/>
      <c r="IH222" s="33"/>
      <c r="II222" s="33"/>
      <c r="IJ222" s="33"/>
      <c r="IK222" s="33"/>
      <c r="IL222" s="33"/>
      <c r="IM222" s="33"/>
      <c r="IN222" s="33"/>
      <c r="IO222" s="33"/>
      <c r="IP222" s="33"/>
    </row>
    <row r="223" spans="1:250" s="1" customFormat="1" ht="12.75" x14ac:dyDescent="0.2">
      <c r="A223" s="127">
        <v>259</v>
      </c>
      <c r="B223" s="125" t="s">
        <v>130</v>
      </c>
      <c r="C223" s="249" t="s">
        <v>174</v>
      </c>
      <c r="D223" s="241">
        <v>1492.2850912500001</v>
      </c>
      <c r="E223" s="242">
        <v>782.60145124999997</v>
      </c>
      <c r="F223" s="241">
        <v>0</v>
      </c>
      <c r="G223" s="241">
        <v>2.4469110000000001</v>
      </c>
      <c r="H223" s="243">
        <f t="shared" si="10"/>
        <v>707.23672900000008</v>
      </c>
      <c r="I223" s="243"/>
      <c r="J223" s="241">
        <v>50.253739806144807</v>
      </c>
      <c r="K223" s="241">
        <v>15.711614578923623</v>
      </c>
      <c r="L223" s="241">
        <v>0</v>
      </c>
      <c r="M223" s="241">
        <v>7.3741857900000021</v>
      </c>
      <c r="N223" s="241">
        <f t="shared" si="11"/>
        <v>27.167939437221182</v>
      </c>
      <c r="O223" s="243">
        <f t="shared" si="9"/>
        <v>-96.158579111744459</v>
      </c>
      <c r="P223" s="34"/>
      <c r="Q223" s="33"/>
      <c r="R223" s="33"/>
      <c r="S223" s="33"/>
      <c r="T223" s="33"/>
      <c r="U223" s="33"/>
      <c r="V223" s="33"/>
      <c r="W223" s="33"/>
      <c r="X223" s="33"/>
      <c r="Y223" s="33"/>
      <c r="Z223" s="33"/>
      <c r="AA223" s="33"/>
      <c r="AB223" s="33"/>
      <c r="AC223" s="33"/>
      <c r="AD223" s="33"/>
      <c r="AE223" s="33"/>
      <c r="AF223" s="33"/>
      <c r="AG223" s="33"/>
      <c r="AH223" s="33"/>
      <c r="AI223" s="33"/>
      <c r="AJ223" s="33"/>
      <c r="AK223" s="33"/>
      <c r="AL223" s="33"/>
      <c r="AM223" s="33"/>
      <c r="AN223" s="33"/>
      <c r="AO223" s="33"/>
      <c r="AP223" s="33"/>
      <c r="AQ223" s="33"/>
      <c r="AR223" s="33"/>
      <c r="AS223" s="33"/>
      <c r="AT223" s="33"/>
      <c r="AU223" s="33"/>
      <c r="AV223" s="33"/>
      <c r="AW223" s="33"/>
      <c r="AX223" s="33"/>
      <c r="AY223" s="33"/>
      <c r="AZ223" s="33"/>
      <c r="BA223" s="33"/>
      <c r="BB223" s="33"/>
      <c r="BC223" s="33"/>
      <c r="BD223" s="33"/>
      <c r="BE223" s="33"/>
      <c r="BF223" s="33"/>
      <c r="BG223" s="33"/>
      <c r="BH223" s="33"/>
      <c r="BI223" s="33"/>
      <c r="BJ223" s="33"/>
      <c r="BK223" s="33"/>
      <c r="BL223" s="33"/>
      <c r="BM223" s="33"/>
      <c r="BN223" s="33"/>
      <c r="BO223" s="33"/>
      <c r="BP223" s="33"/>
      <c r="BQ223" s="33"/>
      <c r="BR223" s="33"/>
      <c r="BS223" s="33"/>
      <c r="BT223" s="33"/>
      <c r="BU223" s="33"/>
      <c r="BV223" s="33"/>
      <c r="BW223" s="33"/>
      <c r="BX223" s="33"/>
      <c r="BY223" s="33"/>
      <c r="BZ223" s="33"/>
      <c r="CA223" s="33"/>
      <c r="CB223" s="33"/>
      <c r="CC223" s="33"/>
      <c r="CD223" s="33"/>
      <c r="CE223" s="33"/>
      <c r="CF223" s="33"/>
      <c r="CG223" s="33"/>
      <c r="CH223" s="33"/>
      <c r="CI223" s="33"/>
      <c r="CJ223" s="33"/>
      <c r="CK223" s="33"/>
      <c r="CL223" s="33"/>
      <c r="CM223" s="33"/>
      <c r="CN223" s="33"/>
      <c r="CO223" s="33"/>
      <c r="CP223" s="33"/>
      <c r="CQ223" s="33"/>
      <c r="CR223" s="33"/>
      <c r="CS223" s="33"/>
      <c r="CT223" s="33"/>
      <c r="CU223" s="33"/>
      <c r="CV223" s="33"/>
      <c r="CW223" s="33"/>
      <c r="CX223" s="33"/>
      <c r="CY223" s="33"/>
      <c r="CZ223" s="33"/>
      <c r="DA223" s="33"/>
      <c r="DB223" s="33"/>
      <c r="DC223" s="33"/>
      <c r="DD223" s="33"/>
      <c r="DE223" s="33"/>
      <c r="DF223" s="33"/>
      <c r="DG223" s="33"/>
      <c r="DH223" s="33"/>
      <c r="DI223" s="33"/>
      <c r="DJ223" s="33"/>
      <c r="DK223" s="33"/>
      <c r="DL223" s="33"/>
      <c r="DM223" s="33"/>
      <c r="DN223" s="33"/>
      <c r="DO223" s="33"/>
      <c r="DP223" s="33"/>
      <c r="DQ223" s="33"/>
      <c r="DR223" s="33"/>
      <c r="DS223" s="33"/>
      <c r="DT223" s="33"/>
      <c r="DU223" s="33"/>
      <c r="DV223" s="33"/>
      <c r="DW223" s="33"/>
      <c r="DX223" s="33"/>
      <c r="DY223" s="33"/>
      <c r="DZ223" s="33"/>
      <c r="EA223" s="33"/>
      <c r="EB223" s="33"/>
      <c r="EC223" s="33"/>
      <c r="ED223" s="33"/>
      <c r="EE223" s="33"/>
      <c r="EF223" s="33"/>
      <c r="EG223" s="33"/>
      <c r="EH223" s="33"/>
      <c r="EI223" s="33"/>
      <c r="EJ223" s="33"/>
      <c r="EK223" s="33"/>
      <c r="EL223" s="33"/>
      <c r="EM223" s="33"/>
      <c r="EN223" s="33"/>
      <c r="EO223" s="33"/>
      <c r="EP223" s="33"/>
      <c r="EQ223" s="33"/>
      <c r="ER223" s="33"/>
      <c r="ES223" s="33"/>
      <c r="ET223" s="33"/>
      <c r="EU223" s="33"/>
      <c r="EV223" s="33"/>
      <c r="EW223" s="33"/>
      <c r="EX223" s="33"/>
      <c r="EY223" s="33"/>
      <c r="EZ223" s="33"/>
      <c r="FA223" s="33"/>
      <c r="FB223" s="33"/>
      <c r="FC223" s="33"/>
      <c r="FD223" s="33"/>
      <c r="FE223" s="33"/>
      <c r="FF223" s="33"/>
      <c r="FG223" s="33"/>
      <c r="FH223" s="33"/>
      <c r="FI223" s="33"/>
      <c r="FJ223" s="33"/>
      <c r="FK223" s="33"/>
      <c r="FL223" s="33"/>
      <c r="FM223" s="33"/>
      <c r="FN223" s="33"/>
      <c r="FO223" s="33"/>
      <c r="FP223" s="33"/>
      <c r="FQ223" s="33"/>
      <c r="FR223" s="33"/>
      <c r="FS223" s="33"/>
      <c r="FT223" s="33"/>
      <c r="FU223" s="33"/>
      <c r="FV223" s="33"/>
      <c r="FW223" s="33"/>
      <c r="FX223" s="33"/>
      <c r="FY223" s="33"/>
      <c r="FZ223" s="33"/>
      <c r="GA223" s="33"/>
      <c r="GB223" s="33"/>
      <c r="GC223" s="33"/>
      <c r="GD223" s="33"/>
      <c r="GE223" s="33"/>
      <c r="GF223" s="33"/>
      <c r="GG223" s="33"/>
      <c r="GH223" s="33"/>
      <c r="GI223" s="33"/>
      <c r="GJ223" s="33"/>
      <c r="GK223" s="33"/>
      <c r="GL223" s="33"/>
      <c r="GM223" s="33"/>
      <c r="GN223" s="33"/>
      <c r="GO223" s="33"/>
      <c r="GP223" s="33"/>
      <c r="GQ223" s="33"/>
      <c r="GR223" s="33"/>
      <c r="GS223" s="33"/>
      <c r="GT223" s="33"/>
      <c r="GU223" s="33"/>
      <c r="GV223" s="33"/>
      <c r="GW223" s="33"/>
      <c r="GX223" s="33"/>
      <c r="GY223" s="33"/>
      <c r="GZ223" s="33"/>
      <c r="HA223" s="33"/>
      <c r="HB223" s="33"/>
      <c r="HC223" s="33"/>
      <c r="HD223" s="33"/>
      <c r="HE223" s="33"/>
      <c r="HF223" s="33"/>
      <c r="HG223" s="33"/>
      <c r="HH223" s="33"/>
      <c r="HI223" s="33"/>
      <c r="HJ223" s="33"/>
      <c r="HK223" s="33"/>
      <c r="HL223" s="33"/>
      <c r="HM223" s="33"/>
      <c r="HN223" s="33"/>
      <c r="HO223" s="33"/>
      <c r="HP223" s="33"/>
      <c r="HQ223" s="33"/>
      <c r="HR223" s="33"/>
      <c r="HS223" s="33"/>
      <c r="HT223" s="33"/>
      <c r="HU223" s="33"/>
      <c r="HV223" s="33"/>
      <c r="HW223" s="33"/>
      <c r="HX223" s="33"/>
      <c r="HY223" s="33"/>
      <c r="HZ223" s="33"/>
      <c r="IA223" s="33"/>
      <c r="IB223" s="33"/>
      <c r="IC223" s="33"/>
      <c r="ID223" s="33"/>
      <c r="IE223" s="33"/>
      <c r="IF223" s="33"/>
      <c r="IG223" s="33"/>
      <c r="IH223" s="33"/>
      <c r="II223" s="33"/>
      <c r="IJ223" s="33"/>
      <c r="IK223" s="33"/>
      <c r="IL223" s="33"/>
      <c r="IM223" s="33"/>
      <c r="IN223" s="33"/>
      <c r="IO223" s="33"/>
      <c r="IP223" s="33"/>
    </row>
    <row r="224" spans="1:250" s="1" customFormat="1" ht="12.75" x14ac:dyDescent="0.2">
      <c r="A224" s="127">
        <v>260</v>
      </c>
      <c r="B224" s="125" t="s">
        <v>130</v>
      </c>
      <c r="C224" s="249" t="s">
        <v>173</v>
      </c>
      <c r="D224" s="241">
        <v>693.74008450000008</v>
      </c>
      <c r="E224" s="242">
        <v>468.47438699999998</v>
      </c>
      <c r="F224" s="241">
        <v>0</v>
      </c>
      <c r="G224" s="241">
        <v>0</v>
      </c>
      <c r="H224" s="243">
        <f t="shared" si="10"/>
        <v>225.2656975000001</v>
      </c>
      <c r="I224" s="243"/>
      <c r="J224" s="241">
        <v>10.598112294574614</v>
      </c>
      <c r="K224" s="241">
        <v>5.3689109618705295</v>
      </c>
      <c r="L224" s="241">
        <v>0</v>
      </c>
      <c r="M224" s="241">
        <v>5.35896639</v>
      </c>
      <c r="N224" s="241">
        <f t="shared" si="11"/>
        <v>-0.12976505729591548</v>
      </c>
      <c r="O224" s="243">
        <f t="shared" si="9"/>
        <v>-100.05760533393946</v>
      </c>
      <c r="P224" s="34"/>
      <c r="Q224" s="33"/>
      <c r="R224" s="33"/>
      <c r="S224" s="33"/>
      <c r="T224" s="33"/>
      <c r="U224" s="33"/>
      <c r="V224" s="33"/>
      <c r="W224" s="33"/>
      <c r="X224" s="33"/>
      <c r="Y224" s="33"/>
      <c r="Z224" s="33"/>
      <c r="AA224" s="33"/>
      <c r="AB224" s="33"/>
      <c r="AC224" s="33"/>
      <c r="AD224" s="33"/>
      <c r="AE224" s="33"/>
      <c r="AF224" s="33"/>
      <c r="AG224" s="33"/>
      <c r="AH224" s="33"/>
      <c r="AI224" s="33"/>
      <c r="AJ224" s="33"/>
      <c r="AK224" s="33"/>
      <c r="AL224" s="33"/>
      <c r="AM224" s="33"/>
      <c r="AN224" s="33"/>
      <c r="AO224" s="33"/>
      <c r="AP224" s="33"/>
      <c r="AQ224" s="33"/>
      <c r="AR224" s="33"/>
      <c r="AS224" s="33"/>
      <c r="AT224" s="33"/>
      <c r="AU224" s="33"/>
      <c r="AV224" s="33"/>
      <c r="AW224" s="33"/>
      <c r="AX224" s="33"/>
      <c r="AY224" s="33"/>
      <c r="AZ224" s="33"/>
      <c r="BA224" s="33"/>
      <c r="BB224" s="33"/>
      <c r="BC224" s="33"/>
      <c r="BD224" s="33"/>
      <c r="BE224" s="33"/>
      <c r="BF224" s="33"/>
      <c r="BG224" s="33"/>
      <c r="BH224" s="33"/>
      <c r="BI224" s="33"/>
      <c r="BJ224" s="33"/>
      <c r="BK224" s="33"/>
      <c r="BL224" s="33"/>
      <c r="BM224" s="33"/>
      <c r="BN224" s="33"/>
      <c r="BO224" s="33"/>
      <c r="BP224" s="33"/>
      <c r="BQ224" s="33"/>
      <c r="BR224" s="33"/>
      <c r="BS224" s="33"/>
      <c r="BT224" s="33"/>
      <c r="BU224" s="33"/>
      <c r="BV224" s="33"/>
      <c r="BW224" s="33"/>
      <c r="BX224" s="33"/>
      <c r="BY224" s="33"/>
      <c r="BZ224" s="33"/>
      <c r="CA224" s="33"/>
      <c r="CB224" s="33"/>
      <c r="CC224" s="33"/>
      <c r="CD224" s="33"/>
      <c r="CE224" s="33"/>
      <c r="CF224" s="33"/>
      <c r="CG224" s="33"/>
      <c r="CH224" s="33"/>
      <c r="CI224" s="33"/>
      <c r="CJ224" s="33"/>
      <c r="CK224" s="33"/>
      <c r="CL224" s="33"/>
      <c r="CM224" s="33"/>
      <c r="CN224" s="33"/>
      <c r="CO224" s="33"/>
      <c r="CP224" s="33"/>
      <c r="CQ224" s="33"/>
      <c r="CR224" s="33"/>
      <c r="CS224" s="33"/>
      <c r="CT224" s="33"/>
      <c r="CU224" s="33"/>
      <c r="CV224" s="33"/>
      <c r="CW224" s="33"/>
      <c r="CX224" s="33"/>
      <c r="CY224" s="33"/>
      <c r="CZ224" s="33"/>
      <c r="DA224" s="33"/>
      <c r="DB224" s="33"/>
      <c r="DC224" s="33"/>
      <c r="DD224" s="33"/>
      <c r="DE224" s="33"/>
      <c r="DF224" s="33"/>
      <c r="DG224" s="33"/>
      <c r="DH224" s="33"/>
      <c r="DI224" s="33"/>
      <c r="DJ224" s="33"/>
      <c r="DK224" s="33"/>
      <c r="DL224" s="33"/>
      <c r="DM224" s="33"/>
      <c r="DN224" s="33"/>
      <c r="DO224" s="33"/>
      <c r="DP224" s="33"/>
      <c r="DQ224" s="33"/>
      <c r="DR224" s="33"/>
      <c r="DS224" s="33"/>
      <c r="DT224" s="33"/>
      <c r="DU224" s="33"/>
      <c r="DV224" s="33"/>
      <c r="DW224" s="33"/>
      <c r="DX224" s="33"/>
      <c r="DY224" s="33"/>
      <c r="DZ224" s="33"/>
      <c r="EA224" s="33"/>
      <c r="EB224" s="33"/>
      <c r="EC224" s="33"/>
      <c r="ED224" s="33"/>
      <c r="EE224" s="33"/>
      <c r="EF224" s="33"/>
      <c r="EG224" s="33"/>
      <c r="EH224" s="33"/>
      <c r="EI224" s="33"/>
      <c r="EJ224" s="33"/>
      <c r="EK224" s="33"/>
      <c r="EL224" s="33"/>
      <c r="EM224" s="33"/>
      <c r="EN224" s="33"/>
      <c r="EO224" s="33"/>
      <c r="EP224" s="33"/>
      <c r="EQ224" s="33"/>
      <c r="ER224" s="33"/>
      <c r="ES224" s="33"/>
      <c r="ET224" s="33"/>
      <c r="EU224" s="33"/>
      <c r="EV224" s="33"/>
      <c r="EW224" s="33"/>
      <c r="EX224" s="33"/>
      <c r="EY224" s="33"/>
      <c r="EZ224" s="33"/>
      <c r="FA224" s="33"/>
      <c r="FB224" s="33"/>
      <c r="FC224" s="33"/>
      <c r="FD224" s="33"/>
      <c r="FE224" s="33"/>
      <c r="FF224" s="33"/>
      <c r="FG224" s="33"/>
      <c r="FH224" s="33"/>
      <c r="FI224" s="33"/>
      <c r="FJ224" s="33"/>
      <c r="FK224" s="33"/>
      <c r="FL224" s="33"/>
      <c r="FM224" s="33"/>
      <c r="FN224" s="33"/>
      <c r="FO224" s="33"/>
      <c r="FP224" s="33"/>
      <c r="FQ224" s="33"/>
      <c r="FR224" s="33"/>
      <c r="FS224" s="33"/>
      <c r="FT224" s="33"/>
      <c r="FU224" s="33"/>
      <c r="FV224" s="33"/>
      <c r="FW224" s="33"/>
      <c r="FX224" s="33"/>
      <c r="FY224" s="33"/>
      <c r="FZ224" s="33"/>
      <c r="GA224" s="33"/>
      <c r="GB224" s="33"/>
      <c r="GC224" s="33"/>
      <c r="GD224" s="33"/>
      <c r="GE224" s="33"/>
      <c r="GF224" s="33"/>
      <c r="GG224" s="33"/>
      <c r="GH224" s="33"/>
      <c r="GI224" s="33"/>
      <c r="GJ224" s="33"/>
      <c r="GK224" s="33"/>
      <c r="GL224" s="33"/>
      <c r="GM224" s="33"/>
      <c r="GN224" s="33"/>
      <c r="GO224" s="33"/>
      <c r="GP224" s="33"/>
      <c r="GQ224" s="33"/>
      <c r="GR224" s="33"/>
      <c r="GS224" s="33"/>
      <c r="GT224" s="33"/>
      <c r="GU224" s="33"/>
      <c r="GV224" s="33"/>
      <c r="GW224" s="33"/>
      <c r="GX224" s="33"/>
      <c r="GY224" s="33"/>
      <c r="GZ224" s="33"/>
      <c r="HA224" s="33"/>
      <c r="HB224" s="33"/>
      <c r="HC224" s="33"/>
      <c r="HD224" s="33"/>
      <c r="HE224" s="33"/>
      <c r="HF224" s="33"/>
      <c r="HG224" s="33"/>
      <c r="HH224" s="33"/>
      <c r="HI224" s="33"/>
      <c r="HJ224" s="33"/>
      <c r="HK224" s="33"/>
      <c r="HL224" s="33"/>
      <c r="HM224" s="33"/>
      <c r="HN224" s="33"/>
      <c r="HO224" s="33"/>
      <c r="HP224" s="33"/>
      <c r="HQ224" s="33"/>
      <c r="HR224" s="33"/>
      <c r="HS224" s="33"/>
      <c r="HT224" s="33"/>
      <c r="HU224" s="33"/>
      <c r="HV224" s="33"/>
      <c r="HW224" s="33"/>
      <c r="HX224" s="33"/>
      <c r="HY224" s="33"/>
      <c r="HZ224" s="33"/>
      <c r="IA224" s="33"/>
      <c r="IB224" s="33"/>
      <c r="IC224" s="33"/>
      <c r="ID224" s="33"/>
      <c r="IE224" s="33"/>
      <c r="IF224" s="33"/>
      <c r="IG224" s="33"/>
      <c r="IH224" s="33"/>
      <c r="II224" s="33"/>
      <c r="IJ224" s="33"/>
      <c r="IK224" s="33"/>
      <c r="IL224" s="33"/>
      <c r="IM224" s="33"/>
      <c r="IN224" s="33"/>
      <c r="IO224" s="33"/>
      <c r="IP224" s="33"/>
    </row>
    <row r="225" spans="1:250" s="1" customFormat="1" ht="12.75" x14ac:dyDescent="0.2">
      <c r="A225" s="127">
        <v>261</v>
      </c>
      <c r="B225" s="125" t="s">
        <v>172</v>
      </c>
      <c r="C225" s="249" t="s">
        <v>171</v>
      </c>
      <c r="D225" s="241">
        <v>2239.4658492500002</v>
      </c>
      <c r="E225" s="242">
        <v>2062.9592600000001</v>
      </c>
      <c r="F225" s="241">
        <v>0</v>
      </c>
      <c r="G225" s="241">
        <v>69.961898000000005</v>
      </c>
      <c r="H225" s="243">
        <f t="shared" si="10"/>
        <v>106.54469125000016</v>
      </c>
      <c r="I225" s="243"/>
      <c r="J225" s="241">
        <v>947.39035716994704</v>
      </c>
      <c r="K225" s="241">
        <v>3179.94803968</v>
      </c>
      <c r="L225" s="241">
        <v>0</v>
      </c>
      <c r="M225" s="241">
        <v>94.870169340000018</v>
      </c>
      <c r="N225" s="241">
        <f t="shared" si="11"/>
        <v>-2327.4278518500528</v>
      </c>
      <c r="O225" s="243" t="str">
        <f t="shared" si="9"/>
        <v>&lt;-500</v>
      </c>
      <c r="P225" s="34"/>
      <c r="Q225" s="33"/>
      <c r="R225" s="33"/>
      <c r="S225" s="33"/>
      <c r="T225" s="33"/>
      <c r="U225" s="33"/>
      <c r="V225" s="33"/>
      <c r="W225" s="33"/>
      <c r="X225" s="33"/>
      <c r="Y225" s="33"/>
      <c r="Z225" s="33"/>
      <c r="AA225" s="33"/>
      <c r="AB225" s="33"/>
      <c r="AC225" s="33"/>
      <c r="AD225" s="33"/>
      <c r="AE225" s="33"/>
      <c r="AF225" s="33"/>
      <c r="AG225" s="33"/>
      <c r="AH225" s="33"/>
      <c r="AI225" s="33"/>
      <c r="AJ225" s="33"/>
      <c r="AK225" s="33"/>
      <c r="AL225" s="33"/>
      <c r="AM225" s="33"/>
      <c r="AN225" s="33"/>
      <c r="AO225" s="33"/>
      <c r="AP225" s="33"/>
      <c r="AQ225" s="33"/>
      <c r="AR225" s="33"/>
      <c r="AS225" s="33"/>
      <c r="AT225" s="33"/>
      <c r="AU225" s="33"/>
      <c r="AV225" s="33"/>
      <c r="AW225" s="33"/>
      <c r="AX225" s="33"/>
      <c r="AY225" s="33"/>
      <c r="AZ225" s="33"/>
      <c r="BA225" s="33"/>
      <c r="BB225" s="33"/>
      <c r="BC225" s="33"/>
      <c r="BD225" s="33"/>
      <c r="BE225" s="33"/>
      <c r="BF225" s="33"/>
      <c r="BG225" s="33"/>
      <c r="BH225" s="33"/>
      <c r="BI225" s="33"/>
      <c r="BJ225" s="33"/>
      <c r="BK225" s="33"/>
      <c r="BL225" s="33"/>
      <c r="BM225" s="33"/>
      <c r="BN225" s="33"/>
      <c r="BO225" s="33"/>
      <c r="BP225" s="33"/>
      <c r="BQ225" s="33"/>
      <c r="BR225" s="33"/>
      <c r="BS225" s="33"/>
      <c r="BT225" s="33"/>
      <c r="BU225" s="33"/>
      <c r="BV225" s="33"/>
      <c r="BW225" s="33"/>
      <c r="BX225" s="33"/>
      <c r="BY225" s="33"/>
      <c r="BZ225" s="33"/>
      <c r="CA225" s="33"/>
      <c r="CB225" s="33"/>
      <c r="CC225" s="33"/>
      <c r="CD225" s="33"/>
      <c r="CE225" s="33"/>
      <c r="CF225" s="33"/>
      <c r="CG225" s="33"/>
      <c r="CH225" s="33"/>
      <c r="CI225" s="33"/>
      <c r="CJ225" s="33"/>
      <c r="CK225" s="33"/>
      <c r="CL225" s="33"/>
      <c r="CM225" s="33"/>
      <c r="CN225" s="33"/>
      <c r="CO225" s="33"/>
      <c r="CP225" s="33"/>
      <c r="CQ225" s="33"/>
      <c r="CR225" s="33"/>
      <c r="CS225" s="33"/>
      <c r="CT225" s="33"/>
      <c r="CU225" s="33"/>
      <c r="CV225" s="33"/>
      <c r="CW225" s="33"/>
      <c r="CX225" s="33"/>
      <c r="CY225" s="33"/>
      <c r="CZ225" s="33"/>
      <c r="DA225" s="33"/>
      <c r="DB225" s="33"/>
      <c r="DC225" s="33"/>
      <c r="DD225" s="33"/>
      <c r="DE225" s="33"/>
      <c r="DF225" s="33"/>
      <c r="DG225" s="33"/>
      <c r="DH225" s="33"/>
      <c r="DI225" s="33"/>
      <c r="DJ225" s="33"/>
      <c r="DK225" s="33"/>
      <c r="DL225" s="33"/>
      <c r="DM225" s="33"/>
      <c r="DN225" s="33"/>
      <c r="DO225" s="33"/>
      <c r="DP225" s="33"/>
      <c r="DQ225" s="33"/>
      <c r="DR225" s="33"/>
      <c r="DS225" s="33"/>
      <c r="DT225" s="33"/>
      <c r="DU225" s="33"/>
      <c r="DV225" s="33"/>
      <c r="DW225" s="33"/>
      <c r="DX225" s="33"/>
      <c r="DY225" s="33"/>
      <c r="DZ225" s="33"/>
      <c r="EA225" s="33"/>
      <c r="EB225" s="33"/>
      <c r="EC225" s="33"/>
      <c r="ED225" s="33"/>
      <c r="EE225" s="33"/>
      <c r="EF225" s="33"/>
      <c r="EG225" s="33"/>
      <c r="EH225" s="33"/>
      <c r="EI225" s="33"/>
      <c r="EJ225" s="33"/>
      <c r="EK225" s="33"/>
      <c r="EL225" s="33"/>
      <c r="EM225" s="33"/>
      <c r="EN225" s="33"/>
      <c r="EO225" s="33"/>
      <c r="EP225" s="33"/>
      <c r="EQ225" s="33"/>
      <c r="ER225" s="33"/>
      <c r="ES225" s="33"/>
      <c r="ET225" s="33"/>
      <c r="EU225" s="33"/>
      <c r="EV225" s="33"/>
      <c r="EW225" s="33"/>
      <c r="EX225" s="33"/>
      <c r="EY225" s="33"/>
      <c r="EZ225" s="33"/>
      <c r="FA225" s="33"/>
      <c r="FB225" s="33"/>
      <c r="FC225" s="33"/>
      <c r="FD225" s="33"/>
      <c r="FE225" s="33"/>
      <c r="FF225" s="33"/>
      <c r="FG225" s="33"/>
      <c r="FH225" s="33"/>
      <c r="FI225" s="33"/>
      <c r="FJ225" s="33"/>
      <c r="FK225" s="33"/>
      <c r="FL225" s="33"/>
      <c r="FM225" s="33"/>
      <c r="FN225" s="33"/>
      <c r="FO225" s="33"/>
      <c r="FP225" s="33"/>
      <c r="FQ225" s="33"/>
      <c r="FR225" s="33"/>
      <c r="FS225" s="33"/>
      <c r="FT225" s="33"/>
      <c r="FU225" s="33"/>
      <c r="FV225" s="33"/>
      <c r="FW225" s="33"/>
      <c r="FX225" s="33"/>
      <c r="FY225" s="33"/>
      <c r="FZ225" s="33"/>
      <c r="GA225" s="33"/>
      <c r="GB225" s="33"/>
      <c r="GC225" s="33"/>
      <c r="GD225" s="33"/>
      <c r="GE225" s="33"/>
      <c r="GF225" s="33"/>
      <c r="GG225" s="33"/>
      <c r="GH225" s="33"/>
      <c r="GI225" s="33"/>
      <c r="GJ225" s="33"/>
      <c r="GK225" s="33"/>
      <c r="GL225" s="33"/>
      <c r="GM225" s="33"/>
      <c r="GN225" s="33"/>
      <c r="GO225" s="33"/>
      <c r="GP225" s="33"/>
      <c r="GQ225" s="33"/>
      <c r="GR225" s="33"/>
      <c r="GS225" s="33"/>
      <c r="GT225" s="33"/>
      <c r="GU225" s="33"/>
      <c r="GV225" s="33"/>
      <c r="GW225" s="33"/>
      <c r="GX225" s="33"/>
      <c r="GY225" s="33"/>
      <c r="GZ225" s="33"/>
      <c r="HA225" s="33"/>
      <c r="HB225" s="33"/>
      <c r="HC225" s="33"/>
      <c r="HD225" s="33"/>
      <c r="HE225" s="33"/>
      <c r="HF225" s="33"/>
      <c r="HG225" s="33"/>
      <c r="HH225" s="33"/>
      <c r="HI225" s="33"/>
      <c r="HJ225" s="33"/>
      <c r="HK225" s="33"/>
      <c r="HL225" s="33"/>
      <c r="HM225" s="33"/>
      <c r="HN225" s="33"/>
      <c r="HO225" s="33"/>
      <c r="HP225" s="33"/>
      <c r="HQ225" s="33"/>
      <c r="HR225" s="33"/>
      <c r="HS225" s="33"/>
      <c r="HT225" s="33"/>
      <c r="HU225" s="33"/>
      <c r="HV225" s="33"/>
      <c r="HW225" s="33"/>
      <c r="HX225" s="33"/>
      <c r="HY225" s="33"/>
      <c r="HZ225" s="33"/>
      <c r="IA225" s="33"/>
      <c r="IB225" s="33"/>
      <c r="IC225" s="33"/>
      <c r="ID225" s="33"/>
      <c r="IE225" s="33"/>
      <c r="IF225" s="33"/>
      <c r="IG225" s="33"/>
      <c r="IH225" s="33"/>
      <c r="II225" s="33"/>
      <c r="IJ225" s="33"/>
      <c r="IK225" s="33"/>
      <c r="IL225" s="33"/>
      <c r="IM225" s="33"/>
      <c r="IN225" s="33"/>
      <c r="IO225" s="33"/>
      <c r="IP225" s="33"/>
    </row>
    <row r="226" spans="1:250" s="1" customFormat="1" ht="24" x14ac:dyDescent="0.2">
      <c r="A226" s="127">
        <v>262</v>
      </c>
      <c r="B226" s="125" t="s">
        <v>114</v>
      </c>
      <c r="C226" s="249" t="s">
        <v>170</v>
      </c>
      <c r="D226" s="241">
        <v>42.019613500000006</v>
      </c>
      <c r="E226" s="242">
        <v>27.903095</v>
      </c>
      <c r="F226" s="241">
        <v>0</v>
      </c>
      <c r="G226" s="241">
        <v>5.3414239999999999</v>
      </c>
      <c r="H226" s="243">
        <f t="shared" si="10"/>
        <v>8.7750945000000051</v>
      </c>
      <c r="I226" s="243"/>
      <c r="J226" s="241">
        <v>100.68572328415112</v>
      </c>
      <c r="K226" s="241">
        <v>27.016261220219327</v>
      </c>
      <c r="L226" s="241">
        <v>0</v>
      </c>
      <c r="M226" s="241">
        <v>4.6959461600000001</v>
      </c>
      <c r="N226" s="241">
        <f t="shared" si="11"/>
        <v>68.973515903931798</v>
      </c>
      <c r="O226" s="243" t="str">
        <f t="shared" si="9"/>
        <v>500&lt;</v>
      </c>
      <c r="P226" s="34"/>
      <c r="Q226" s="33"/>
      <c r="R226" s="33"/>
      <c r="S226" s="33"/>
      <c r="T226" s="33"/>
      <c r="U226" s="33"/>
      <c r="V226" s="33"/>
      <c r="W226" s="33"/>
      <c r="X226" s="33"/>
      <c r="Y226" s="33"/>
      <c r="Z226" s="33"/>
      <c r="AA226" s="33"/>
      <c r="AB226" s="33"/>
      <c r="AC226" s="33"/>
      <c r="AD226" s="33"/>
      <c r="AE226" s="33"/>
      <c r="AF226" s="33"/>
      <c r="AG226" s="33"/>
      <c r="AH226" s="33"/>
      <c r="AI226" s="33"/>
      <c r="AJ226" s="33"/>
      <c r="AK226" s="33"/>
      <c r="AL226" s="33"/>
      <c r="AM226" s="33"/>
      <c r="AN226" s="33"/>
      <c r="AO226" s="33"/>
      <c r="AP226" s="33"/>
      <c r="AQ226" s="33"/>
      <c r="AR226" s="33"/>
      <c r="AS226" s="33"/>
      <c r="AT226" s="33"/>
      <c r="AU226" s="33"/>
      <c r="AV226" s="33"/>
      <c r="AW226" s="33"/>
      <c r="AX226" s="33"/>
      <c r="AY226" s="33"/>
      <c r="AZ226" s="33"/>
      <c r="BA226" s="33"/>
      <c r="BB226" s="33"/>
      <c r="BC226" s="33"/>
      <c r="BD226" s="33"/>
      <c r="BE226" s="33"/>
      <c r="BF226" s="33"/>
      <c r="BG226" s="33"/>
      <c r="BH226" s="33"/>
      <c r="BI226" s="33"/>
      <c r="BJ226" s="33"/>
      <c r="BK226" s="33"/>
      <c r="BL226" s="33"/>
      <c r="BM226" s="33"/>
      <c r="BN226" s="33"/>
      <c r="BO226" s="33"/>
      <c r="BP226" s="33"/>
      <c r="BQ226" s="33"/>
      <c r="BR226" s="33"/>
      <c r="BS226" s="33"/>
      <c r="BT226" s="33"/>
      <c r="BU226" s="33"/>
      <c r="BV226" s="33"/>
      <c r="BW226" s="33"/>
      <c r="BX226" s="33"/>
      <c r="BY226" s="33"/>
      <c r="BZ226" s="33"/>
      <c r="CA226" s="33"/>
      <c r="CB226" s="33"/>
      <c r="CC226" s="33"/>
      <c r="CD226" s="33"/>
      <c r="CE226" s="33"/>
      <c r="CF226" s="33"/>
      <c r="CG226" s="33"/>
      <c r="CH226" s="33"/>
      <c r="CI226" s="33"/>
      <c r="CJ226" s="33"/>
      <c r="CK226" s="33"/>
      <c r="CL226" s="33"/>
      <c r="CM226" s="33"/>
      <c r="CN226" s="33"/>
      <c r="CO226" s="33"/>
      <c r="CP226" s="33"/>
      <c r="CQ226" s="33"/>
      <c r="CR226" s="33"/>
      <c r="CS226" s="33"/>
      <c r="CT226" s="33"/>
      <c r="CU226" s="33"/>
      <c r="CV226" s="33"/>
      <c r="CW226" s="33"/>
      <c r="CX226" s="33"/>
      <c r="CY226" s="33"/>
      <c r="CZ226" s="33"/>
      <c r="DA226" s="33"/>
      <c r="DB226" s="33"/>
      <c r="DC226" s="33"/>
      <c r="DD226" s="33"/>
      <c r="DE226" s="33"/>
      <c r="DF226" s="33"/>
      <c r="DG226" s="33"/>
      <c r="DH226" s="33"/>
      <c r="DI226" s="33"/>
      <c r="DJ226" s="33"/>
      <c r="DK226" s="33"/>
      <c r="DL226" s="33"/>
      <c r="DM226" s="33"/>
      <c r="DN226" s="33"/>
      <c r="DO226" s="33"/>
      <c r="DP226" s="33"/>
      <c r="DQ226" s="33"/>
      <c r="DR226" s="33"/>
      <c r="DS226" s="33"/>
      <c r="DT226" s="33"/>
      <c r="DU226" s="33"/>
      <c r="DV226" s="33"/>
      <c r="DW226" s="33"/>
      <c r="DX226" s="33"/>
      <c r="DY226" s="33"/>
      <c r="DZ226" s="33"/>
      <c r="EA226" s="33"/>
      <c r="EB226" s="33"/>
      <c r="EC226" s="33"/>
      <c r="ED226" s="33"/>
      <c r="EE226" s="33"/>
      <c r="EF226" s="33"/>
      <c r="EG226" s="33"/>
      <c r="EH226" s="33"/>
      <c r="EI226" s="33"/>
      <c r="EJ226" s="33"/>
      <c r="EK226" s="33"/>
      <c r="EL226" s="33"/>
      <c r="EM226" s="33"/>
      <c r="EN226" s="33"/>
      <c r="EO226" s="33"/>
      <c r="EP226" s="33"/>
      <c r="EQ226" s="33"/>
      <c r="ER226" s="33"/>
      <c r="ES226" s="33"/>
      <c r="ET226" s="33"/>
      <c r="EU226" s="33"/>
      <c r="EV226" s="33"/>
      <c r="EW226" s="33"/>
      <c r="EX226" s="33"/>
      <c r="EY226" s="33"/>
      <c r="EZ226" s="33"/>
      <c r="FA226" s="33"/>
      <c r="FB226" s="33"/>
      <c r="FC226" s="33"/>
      <c r="FD226" s="33"/>
      <c r="FE226" s="33"/>
      <c r="FF226" s="33"/>
      <c r="FG226" s="33"/>
      <c r="FH226" s="33"/>
      <c r="FI226" s="33"/>
      <c r="FJ226" s="33"/>
      <c r="FK226" s="33"/>
      <c r="FL226" s="33"/>
      <c r="FM226" s="33"/>
      <c r="FN226" s="33"/>
      <c r="FO226" s="33"/>
      <c r="FP226" s="33"/>
      <c r="FQ226" s="33"/>
      <c r="FR226" s="33"/>
      <c r="FS226" s="33"/>
      <c r="FT226" s="33"/>
      <c r="FU226" s="33"/>
      <c r="FV226" s="33"/>
      <c r="FW226" s="33"/>
      <c r="FX226" s="33"/>
      <c r="FY226" s="33"/>
      <c r="FZ226" s="33"/>
      <c r="GA226" s="33"/>
      <c r="GB226" s="33"/>
      <c r="GC226" s="33"/>
      <c r="GD226" s="33"/>
      <c r="GE226" s="33"/>
      <c r="GF226" s="33"/>
      <c r="GG226" s="33"/>
      <c r="GH226" s="33"/>
      <c r="GI226" s="33"/>
      <c r="GJ226" s="33"/>
      <c r="GK226" s="33"/>
      <c r="GL226" s="33"/>
      <c r="GM226" s="33"/>
      <c r="GN226" s="33"/>
      <c r="GO226" s="33"/>
      <c r="GP226" s="33"/>
      <c r="GQ226" s="33"/>
      <c r="GR226" s="33"/>
      <c r="GS226" s="33"/>
      <c r="GT226" s="33"/>
      <c r="GU226" s="33"/>
      <c r="GV226" s="33"/>
      <c r="GW226" s="33"/>
      <c r="GX226" s="33"/>
      <c r="GY226" s="33"/>
      <c r="GZ226" s="33"/>
      <c r="HA226" s="33"/>
      <c r="HB226" s="33"/>
      <c r="HC226" s="33"/>
      <c r="HD226" s="33"/>
      <c r="HE226" s="33"/>
      <c r="HF226" s="33"/>
      <c r="HG226" s="33"/>
      <c r="HH226" s="33"/>
      <c r="HI226" s="33"/>
      <c r="HJ226" s="33"/>
      <c r="HK226" s="33"/>
      <c r="HL226" s="33"/>
      <c r="HM226" s="33"/>
      <c r="HN226" s="33"/>
      <c r="HO226" s="33"/>
      <c r="HP226" s="33"/>
      <c r="HQ226" s="33"/>
      <c r="HR226" s="33"/>
      <c r="HS226" s="33"/>
      <c r="HT226" s="33"/>
      <c r="HU226" s="33"/>
      <c r="HV226" s="33"/>
      <c r="HW226" s="33"/>
      <c r="HX226" s="33"/>
      <c r="HY226" s="33"/>
      <c r="HZ226" s="33"/>
      <c r="IA226" s="33"/>
      <c r="IB226" s="33"/>
      <c r="IC226" s="33"/>
      <c r="ID226" s="33"/>
      <c r="IE226" s="33"/>
      <c r="IF226" s="33"/>
      <c r="IG226" s="33"/>
      <c r="IH226" s="33"/>
      <c r="II226" s="33"/>
      <c r="IJ226" s="33"/>
      <c r="IK226" s="33"/>
      <c r="IL226" s="33"/>
      <c r="IM226" s="33"/>
      <c r="IN226" s="33"/>
      <c r="IO226" s="33"/>
      <c r="IP226" s="33"/>
    </row>
    <row r="227" spans="1:250" s="1" customFormat="1" ht="12.75" x14ac:dyDescent="0.2">
      <c r="A227" s="127">
        <v>264</v>
      </c>
      <c r="B227" s="125" t="s">
        <v>124</v>
      </c>
      <c r="C227" s="249" t="s">
        <v>169</v>
      </c>
      <c r="D227" s="241">
        <v>2132.1348887499998</v>
      </c>
      <c r="E227" s="242">
        <v>1593.3314232499999</v>
      </c>
      <c r="F227" s="241">
        <v>0</v>
      </c>
      <c r="G227" s="241">
        <v>0</v>
      </c>
      <c r="H227" s="243">
        <f t="shared" si="10"/>
        <v>538.8034654999999</v>
      </c>
      <c r="I227" s="243"/>
      <c r="J227" s="241">
        <v>0</v>
      </c>
      <c r="K227" s="241">
        <v>16.236644779999999</v>
      </c>
      <c r="L227" s="241">
        <v>0</v>
      </c>
      <c r="M227" s="241">
        <v>129.23893785999999</v>
      </c>
      <c r="N227" s="241">
        <f t="shared" si="11"/>
        <v>-145.47558264</v>
      </c>
      <c r="O227" s="243">
        <f t="shared" si="9"/>
        <v>-126.99974887967753</v>
      </c>
      <c r="P227" s="34"/>
      <c r="Q227" s="33"/>
      <c r="R227" s="33"/>
      <c r="S227" s="33"/>
      <c r="T227" s="33"/>
      <c r="U227" s="33"/>
      <c r="V227" s="33"/>
      <c r="W227" s="33"/>
      <c r="X227" s="33"/>
      <c r="Y227" s="33"/>
      <c r="Z227" s="33"/>
      <c r="AA227" s="33"/>
      <c r="AB227" s="33"/>
      <c r="AC227" s="33"/>
      <c r="AD227" s="33"/>
      <c r="AE227" s="33"/>
      <c r="AF227" s="33"/>
      <c r="AG227" s="33"/>
      <c r="AH227" s="33"/>
      <c r="AI227" s="33"/>
      <c r="AJ227" s="33"/>
      <c r="AK227" s="33"/>
      <c r="AL227" s="33"/>
      <c r="AM227" s="33"/>
      <c r="AN227" s="33"/>
      <c r="AO227" s="33"/>
      <c r="AP227" s="33"/>
      <c r="AQ227" s="33"/>
      <c r="AR227" s="33"/>
      <c r="AS227" s="33"/>
      <c r="AT227" s="33"/>
      <c r="AU227" s="33"/>
      <c r="AV227" s="33"/>
      <c r="AW227" s="33"/>
      <c r="AX227" s="33"/>
      <c r="AY227" s="33"/>
      <c r="AZ227" s="33"/>
      <c r="BA227" s="33"/>
      <c r="BB227" s="33"/>
      <c r="BC227" s="33"/>
      <c r="BD227" s="33"/>
      <c r="BE227" s="33"/>
      <c r="BF227" s="33"/>
      <c r="BG227" s="33"/>
      <c r="BH227" s="33"/>
      <c r="BI227" s="33"/>
      <c r="BJ227" s="33"/>
      <c r="BK227" s="33"/>
      <c r="BL227" s="33"/>
      <c r="BM227" s="33"/>
      <c r="BN227" s="33"/>
      <c r="BO227" s="33"/>
      <c r="BP227" s="33"/>
      <c r="BQ227" s="33"/>
      <c r="BR227" s="33"/>
      <c r="BS227" s="33"/>
      <c r="BT227" s="33"/>
      <c r="BU227" s="33"/>
      <c r="BV227" s="33"/>
      <c r="BW227" s="33"/>
      <c r="BX227" s="33"/>
      <c r="BY227" s="33"/>
      <c r="BZ227" s="33"/>
      <c r="CA227" s="33"/>
      <c r="CB227" s="33"/>
      <c r="CC227" s="33"/>
      <c r="CD227" s="33"/>
      <c r="CE227" s="33"/>
      <c r="CF227" s="33"/>
      <c r="CG227" s="33"/>
      <c r="CH227" s="33"/>
      <c r="CI227" s="33"/>
      <c r="CJ227" s="33"/>
      <c r="CK227" s="33"/>
      <c r="CL227" s="33"/>
      <c r="CM227" s="33"/>
      <c r="CN227" s="33"/>
      <c r="CO227" s="33"/>
      <c r="CP227" s="33"/>
      <c r="CQ227" s="33"/>
      <c r="CR227" s="33"/>
      <c r="CS227" s="33"/>
      <c r="CT227" s="33"/>
      <c r="CU227" s="33"/>
      <c r="CV227" s="33"/>
      <c r="CW227" s="33"/>
      <c r="CX227" s="33"/>
      <c r="CY227" s="33"/>
      <c r="CZ227" s="33"/>
      <c r="DA227" s="33"/>
      <c r="DB227" s="33"/>
      <c r="DC227" s="33"/>
      <c r="DD227" s="33"/>
      <c r="DE227" s="33"/>
      <c r="DF227" s="33"/>
      <c r="DG227" s="33"/>
      <c r="DH227" s="33"/>
      <c r="DI227" s="33"/>
      <c r="DJ227" s="33"/>
      <c r="DK227" s="33"/>
      <c r="DL227" s="33"/>
      <c r="DM227" s="33"/>
      <c r="DN227" s="33"/>
      <c r="DO227" s="33"/>
      <c r="DP227" s="33"/>
      <c r="DQ227" s="33"/>
      <c r="DR227" s="33"/>
      <c r="DS227" s="33"/>
      <c r="DT227" s="33"/>
      <c r="DU227" s="33"/>
      <c r="DV227" s="33"/>
      <c r="DW227" s="33"/>
      <c r="DX227" s="33"/>
      <c r="DY227" s="33"/>
      <c r="DZ227" s="33"/>
      <c r="EA227" s="33"/>
      <c r="EB227" s="33"/>
      <c r="EC227" s="33"/>
      <c r="ED227" s="33"/>
      <c r="EE227" s="33"/>
      <c r="EF227" s="33"/>
      <c r="EG227" s="33"/>
      <c r="EH227" s="33"/>
      <c r="EI227" s="33"/>
      <c r="EJ227" s="33"/>
      <c r="EK227" s="33"/>
      <c r="EL227" s="33"/>
      <c r="EM227" s="33"/>
      <c r="EN227" s="33"/>
      <c r="EO227" s="33"/>
      <c r="EP227" s="33"/>
      <c r="EQ227" s="33"/>
      <c r="ER227" s="33"/>
      <c r="ES227" s="33"/>
      <c r="ET227" s="33"/>
      <c r="EU227" s="33"/>
      <c r="EV227" s="33"/>
      <c r="EW227" s="33"/>
      <c r="EX227" s="33"/>
      <c r="EY227" s="33"/>
      <c r="EZ227" s="33"/>
      <c r="FA227" s="33"/>
      <c r="FB227" s="33"/>
      <c r="FC227" s="33"/>
      <c r="FD227" s="33"/>
      <c r="FE227" s="33"/>
      <c r="FF227" s="33"/>
      <c r="FG227" s="33"/>
      <c r="FH227" s="33"/>
      <c r="FI227" s="33"/>
      <c r="FJ227" s="33"/>
      <c r="FK227" s="33"/>
      <c r="FL227" s="33"/>
      <c r="FM227" s="33"/>
      <c r="FN227" s="33"/>
      <c r="FO227" s="33"/>
      <c r="FP227" s="33"/>
      <c r="FQ227" s="33"/>
      <c r="FR227" s="33"/>
      <c r="FS227" s="33"/>
      <c r="FT227" s="33"/>
      <c r="FU227" s="33"/>
      <c r="FV227" s="33"/>
      <c r="FW227" s="33"/>
      <c r="FX227" s="33"/>
      <c r="FY227" s="33"/>
      <c r="FZ227" s="33"/>
      <c r="GA227" s="33"/>
      <c r="GB227" s="33"/>
      <c r="GC227" s="33"/>
      <c r="GD227" s="33"/>
      <c r="GE227" s="33"/>
      <c r="GF227" s="33"/>
      <c r="GG227" s="33"/>
      <c r="GH227" s="33"/>
      <c r="GI227" s="33"/>
      <c r="GJ227" s="33"/>
      <c r="GK227" s="33"/>
      <c r="GL227" s="33"/>
      <c r="GM227" s="33"/>
      <c r="GN227" s="33"/>
      <c r="GO227" s="33"/>
      <c r="GP227" s="33"/>
      <c r="GQ227" s="33"/>
      <c r="GR227" s="33"/>
      <c r="GS227" s="33"/>
      <c r="GT227" s="33"/>
      <c r="GU227" s="33"/>
      <c r="GV227" s="33"/>
      <c r="GW227" s="33"/>
      <c r="GX227" s="33"/>
      <c r="GY227" s="33"/>
      <c r="GZ227" s="33"/>
      <c r="HA227" s="33"/>
      <c r="HB227" s="33"/>
      <c r="HC227" s="33"/>
      <c r="HD227" s="33"/>
      <c r="HE227" s="33"/>
      <c r="HF227" s="33"/>
      <c r="HG227" s="33"/>
      <c r="HH227" s="33"/>
      <c r="HI227" s="33"/>
      <c r="HJ227" s="33"/>
      <c r="HK227" s="33"/>
      <c r="HL227" s="33"/>
      <c r="HM227" s="33"/>
      <c r="HN227" s="33"/>
      <c r="HO227" s="33"/>
      <c r="HP227" s="33"/>
      <c r="HQ227" s="33"/>
      <c r="HR227" s="33"/>
      <c r="HS227" s="33"/>
      <c r="HT227" s="33"/>
      <c r="HU227" s="33"/>
      <c r="HV227" s="33"/>
      <c r="HW227" s="33"/>
      <c r="HX227" s="33"/>
      <c r="HY227" s="33"/>
      <c r="HZ227" s="33"/>
      <c r="IA227" s="33"/>
      <c r="IB227" s="33"/>
      <c r="IC227" s="33"/>
      <c r="ID227" s="33"/>
      <c r="IE227" s="33"/>
      <c r="IF227" s="33"/>
      <c r="IG227" s="33"/>
      <c r="IH227" s="33"/>
      <c r="II227" s="33"/>
      <c r="IJ227" s="33"/>
      <c r="IK227" s="33"/>
      <c r="IL227" s="33"/>
      <c r="IM227" s="33"/>
      <c r="IN227" s="33"/>
      <c r="IO227" s="33"/>
      <c r="IP227" s="33"/>
    </row>
    <row r="228" spans="1:250" s="1" customFormat="1" ht="12.75" x14ac:dyDescent="0.2">
      <c r="A228" s="127">
        <v>266</v>
      </c>
      <c r="B228" s="125" t="s">
        <v>114</v>
      </c>
      <c r="C228" s="249" t="s">
        <v>168</v>
      </c>
      <c r="D228" s="241">
        <v>88.866150000000005</v>
      </c>
      <c r="E228" s="242">
        <v>0</v>
      </c>
      <c r="F228" s="241">
        <v>0</v>
      </c>
      <c r="G228" s="241">
        <v>0</v>
      </c>
      <c r="H228" s="243">
        <f t="shared" si="10"/>
        <v>88.866150000000005</v>
      </c>
      <c r="I228" s="243"/>
      <c r="J228" s="241">
        <v>0</v>
      </c>
      <c r="K228" s="241">
        <v>0</v>
      </c>
      <c r="L228" s="241">
        <v>0</v>
      </c>
      <c r="M228" s="241">
        <v>0</v>
      </c>
      <c r="N228" s="241">
        <f t="shared" si="11"/>
        <v>0</v>
      </c>
      <c r="O228" s="243" t="str">
        <f t="shared" si="9"/>
        <v>N.A.</v>
      </c>
      <c r="P228" s="34"/>
      <c r="Q228" s="33"/>
      <c r="R228" s="33"/>
      <c r="S228" s="33"/>
      <c r="T228" s="33"/>
      <c r="U228" s="33"/>
      <c r="V228" s="33"/>
      <c r="W228" s="33"/>
      <c r="X228" s="33"/>
      <c r="Y228" s="33"/>
      <c r="Z228" s="33"/>
      <c r="AA228" s="33"/>
      <c r="AB228" s="33"/>
      <c r="AC228" s="33"/>
      <c r="AD228" s="33"/>
      <c r="AE228" s="33"/>
      <c r="AF228" s="33"/>
      <c r="AG228" s="33"/>
      <c r="AH228" s="33"/>
      <c r="AI228" s="33"/>
      <c r="AJ228" s="33"/>
      <c r="AK228" s="33"/>
      <c r="AL228" s="33"/>
      <c r="AM228" s="33"/>
      <c r="AN228" s="33"/>
      <c r="AO228" s="33"/>
      <c r="AP228" s="33"/>
      <c r="AQ228" s="33"/>
      <c r="AR228" s="33"/>
      <c r="AS228" s="33"/>
      <c r="AT228" s="33"/>
      <c r="AU228" s="33"/>
      <c r="AV228" s="33"/>
      <c r="AW228" s="33"/>
      <c r="AX228" s="33"/>
      <c r="AY228" s="33"/>
      <c r="AZ228" s="33"/>
      <c r="BA228" s="33"/>
      <c r="BB228" s="33"/>
      <c r="BC228" s="33"/>
      <c r="BD228" s="33"/>
      <c r="BE228" s="33"/>
      <c r="BF228" s="33"/>
      <c r="BG228" s="33"/>
      <c r="BH228" s="33"/>
      <c r="BI228" s="33"/>
      <c r="BJ228" s="33"/>
      <c r="BK228" s="33"/>
      <c r="BL228" s="33"/>
      <c r="BM228" s="33"/>
      <c r="BN228" s="33"/>
      <c r="BO228" s="33"/>
      <c r="BP228" s="33"/>
      <c r="BQ228" s="33"/>
      <c r="BR228" s="33"/>
      <c r="BS228" s="33"/>
      <c r="BT228" s="33"/>
      <c r="BU228" s="33"/>
      <c r="BV228" s="33"/>
      <c r="BW228" s="33"/>
      <c r="BX228" s="33"/>
      <c r="BY228" s="33"/>
      <c r="BZ228" s="33"/>
      <c r="CA228" s="33"/>
      <c r="CB228" s="33"/>
      <c r="CC228" s="33"/>
      <c r="CD228" s="33"/>
      <c r="CE228" s="33"/>
      <c r="CF228" s="33"/>
      <c r="CG228" s="33"/>
      <c r="CH228" s="33"/>
      <c r="CI228" s="33"/>
      <c r="CJ228" s="33"/>
      <c r="CK228" s="33"/>
      <c r="CL228" s="33"/>
      <c r="CM228" s="33"/>
      <c r="CN228" s="33"/>
      <c r="CO228" s="33"/>
      <c r="CP228" s="33"/>
      <c r="CQ228" s="33"/>
      <c r="CR228" s="33"/>
      <c r="CS228" s="33"/>
      <c r="CT228" s="33"/>
      <c r="CU228" s="33"/>
      <c r="CV228" s="33"/>
      <c r="CW228" s="33"/>
      <c r="CX228" s="33"/>
      <c r="CY228" s="33"/>
      <c r="CZ228" s="33"/>
      <c r="DA228" s="33"/>
      <c r="DB228" s="33"/>
      <c r="DC228" s="33"/>
      <c r="DD228" s="33"/>
      <c r="DE228" s="33"/>
      <c r="DF228" s="33"/>
      <c r="DG228" s="33"/>
      <c r="DH228" s="33"/>
      <c r="DI228" s="33"/>
      <c r="DJ228" s="33"/>
      <c r="DK228" s="33"/>
      <c r="DL228" s="33"/>
      <c r="DM228" s="33"/>
      <c r="DN228" s="33"/>
      <c r="DO228" s="33"/>
      <c r="DP228" s="33"/>
      <c r="DQ228" s="33"/>
      <c r="DR228" s="33"/>
      <c r="DS228" s="33"/>
      <c r="DT228" s="33"/>
      <c r="DU228" s="33"/>
      <c r="DV228" s="33"/>
      <c r="DW228" s="33"/>
      <c r="DX228" s="33"/>
      <c r="DY228" s="33"/>
      <c r="DZ228" s="33"/>
      <c r="EA228" s="33"/>
      <c r="EB228" s="33"/>
      <c r="EC228" s="33"/>
      <c r="ED228" s="33"/>
      <c r="EE228" s="33"/>
      <c r="EF228" s="33"/>
      <c r="EG228" s="33"/>
      <c r="EH228" s="33"/>
      <c r="EI228" s="33"/>
      <c r="EJ228" s="33"/>
      <c r="EK228" s="33"/>
      <c r="EL228" s="33"/>
      <c r="EM228" s="33"/>
      <c r="EN228" s="33"/>
      <c r="EO228" s="33"/>
      <c r="EP228" s="33"/>
      <c r="EQ228" s="33"/>
      <c r="ER228" s="33"/>
      <c r="ES228" s="33"/>
      <c r="ET228" s="33"/>
      <c r="EU228" s="33"/>
      <c r="EV228" s="33"/>
      <c r="EW228" s="33"/>
      <c r="EX228" s="33"/>
      <c r="EY228" s="33"/>
      <c r="EZ228" s="33"/>
      <c r="FA228" s="33"/>
      <c r="FB228" s="33"/>
      <c r="FC228" s="33"/>
      <c r="FD228" s="33"/>
      <c r="FE228" s="33"/>
      <c r="FF228" s="33"/>
      <c r="FG228" s="33"/>
      <c r="FH228" s="33"/>
      <c r="FI228" s="33"/>
      <c r="FJ228" s="33"/>
      <c r="FK228" s="33"/>
      <c r="FL228" s="33"/>
      <c r="FM228" s="33"/>
      <c r="FN228" s="33"/>
      <c r="FO228" s="33"/>
      <c r="FP228" s="33"/>
      <c r="FQ228" s="33"/>
      <c r="FR228" s="33"/>
      <c r="FS228" s="33"/>
      <c r="FT228" s="33"/>
      <c r="FU228" s="33"/>
      <c r="FV228" s="33"/>
      <c r="FW228" s="33"/>
      <c r="FX228" s="33"/>
      <c r="FY228" s="33"/>
      <c r="FZ228" s="33"/>
      <c r="GA228" s="33"/>
      <c r="GB228" s="33"/>
      <c r="GC228" s="33"/>
      <c r="GD228" s="33"/>
      <c r="GE228" s="33"/>
      <c r="GF228" s="33"/>
      <c r="GG228" s="33"/>
      <c r="GH228" s="33"/>
      <c r="GI228" s="33"/>
      <c r="GJ228" s="33"/>
      <c r="GK228" s="33"/>
      <c r="GL228" s="33"/>
      <c r="GM228" s="33"/>
      <c r="GN228" s="33"/>
      <c r="GO228" s="33"/>
      <c r="GP228" s="33"/>
      <c r="GQ228" s="33"/>
      <c r="GR228" s="33"/>
      <c r="GS228" s="33"/>
      <c r="GT228" s="33"/>
      <c r="GU228" s="33"/>
      <c r="GV228" s="33"/>
      <c r="GW228" s="33"/>
      <c r="GX228" s="33"/>
      <c r="GY228" s="33"/>
      <c r="GZ228" s="33"/>
      <c r="HA228" s="33"/>
      <c r="HB228" s="33"/>
      <c r="HC228" s="33"/>
      <c r="HD228" s="33"/>
      <c r="HE228" s="33"/>
      <c r="HF228" s="33"/>
      <c r="HG228" s="33"/>
      <c r="HH228" s="33"/>
      <c r="HI228" s="33"/>
      <c r="HJ228" s="33"/>
      <c r="HK228" s="33"/>
      <c r="HL228" s="33"/>
      <c r="HM228" s="33"/>
      <c r="HN228" s="33"/>
      <c r="HO228" s="33"/>
      <c r="HP228" s="33"/>
      <c r="HQ228" s="33"/>
      <c r="HR228" s="33"/>
      <c r="HS228" s="33"/>
      <c r="HT228" s="33"/>
      <c r="HU228" s="33"/>
      <c r="HV228" s="33"/>
      <c r="HW228" s="33"/>
      <c r="HX228" s="33"/>
      <c r="HY228" s="33"/>
      <c r="HZ228" s="33"/>
      <c r="IA228" s="33"/>
      <c r="IB228" s="33"/>
      <c r="IC228" s="33"/>
      <c r="ID228" s="33"/>
      <c r="IE228" s="33"/>
      <c r="IF228" s="33"/>
      <c r="IG228" s="33"/>
      <c r="IH228" s="33"/>
      <c r="II228" s="33"/>
      <c r="IJ228" s="33"/>
      <c r="IK228" s="33"/>
      <c r="IL228" s="33"/>
      <c r="IM228" s="33"/>
      <c r="IN228" s="33"/>
      <c r="IO228" s="33"/>
      <c r="IP228" s="33"/>
    </row>
    <row r="229" spans="1:250" s="1" customFormat="1" ht="12.75" x14ac:dyDescent="0.2">
      <c r="A229" s="127">
        <v>267</v>
      </c>
      <c r="B229" s="125" t="s">
        <v>114</v>
      </c>
      <c r="C229" s="249" t="s">
        <v>167</v>
      </c>
      <c r="D229" s="241">
        <v>195.12437875000001</v>
      </c>
      <c r="E229" s="242">
        <v>21.715574</v>
      </c>
      <c r="F229" s="241">
        <v>0</v>
      </c>
      <c r="G229" s="241">
        <v>5.3201559999999999</v>
      </c>
      <c r="H229" s="243">
        <f t="shared" si="10"/>
        <v>168.08864875</v>
      </c>
      <c r="I229" s="243"/>
      <c r="J229" s="241">
        <v>88.131800231579589</v>
      </c>
      <c r="K229" s="241">
        <v>22.390381598453775</v>
      </c>
      <c r="L229" s="241">
        <v>0</v>
      </c>
      <c r="M229" s="241">
        <v>5.689773530000001</v>
      </c>
      <c r="N229" s="241">
        <f t="shared" si="11"/>
        <v>60.051645103125814</v>
      </c>
      <c r="O229" s="243">
        <f t="shared" si="9"/>
        <v>-64.27382482416094</v>
      </c>
      <c r="P229" s="34"/>
      <c r="Q229" s="33"/>
      <c r="R229" s="33"/>
      <c r="S229" s="33"/>
      <c r="T229" s="33"/>
      <c r="U229" s="33"/>
      <c r="V229" s="33"/>
      <c r="W229" s="33"/>
      <c r="X229" s="33"/>
      <c r="Y229" s="33"/>
      <c r="Z229" s="33"/>
      <c r="AA229" s="33"/>
      <c r="AB229" s="33"/>
      <c r="AC229" s="33"/>
      <c r="AD229" s="33"/>
      <c r="AE229" s="33"/>
      <c r="AF229" s="33"/>
      <c r="AG229" s="33"/>
      <c r="AH229" s="33"/>
      <c r="AI229" s="33"/>
      <c r="AJ229" s="33"/>
      <c r="AK229" s="33"/>
      <c r="AL229" s="33"/>
      <c r="AM229" s="33"/>
      <c r="AN229" s="33"/>
      <c r="AO229" s="33"/>
      <c r="AP229" s="33"/>
      <c r="AQ229" s="33"/>
      <c r="AR229" s="33"/>
      <c r="AS229" s="33"/>
      <c r="AT229" s="33"/>
      <c r="AU229" s="33"/>
      <c r="AV229" s="33"/>
      <c r="AW229" s="33"/>
      <c r="AX229" s="33"/>
      <c r="AY229" s="33"/>
      <c r="AZ229" s="33"/>
      <c r="BA229" s="33"/>
      <c r="BB229" s="33"/>
      <c r="BC229" s="33"/>
      <c r="BD229" s="33"/>
      <c r="BE229" s="33"/>
      <c r="BF229" s="33"/>
      <c r="BG229" s="33"/>
      <c r="BH229" s="33"/>
      <c r="BI229" s="33"/>
      <c r="BJ229" s="33"/>
      <c r="BK229" s="33"/>
      <c r="BL229" s="33"/>
      <c r="BM229" s="33"/>
      <c r="BN229" s="33"/>
      <c r="BO229" s="33"/>
      <c r="BP229" s="33"/>
      <c r="BQ229" s="33"/>
      <c r="BR229" s="33"/>
      <c r="BS229" s="33"/>
      <c r="BT229" s="33"/>
      <c r="BU229" s="33"/>
      <c r="BV229" s="33"/>
      <c r="BW229" s="33"/>
      <c r="BX229" s="33"/>
      <c r="BY229" s="33"/>
      <c r="BZ229" s="33"/>
      <c r="CA229" s="33"/>
      <c r="CB229" s="33"/>
      <c r="CC229" s="33"/>
      <c r="CD229" s="33"/>
      <c r="CE229" s="33"/>
      <c r="CF229" s="33"/>
      <c r="CG229" s="33"/>
      <c r="CH229" s="33"/>
      <c r="CI229" s="33"/>
      <c r="CJ229" s="33"/>
      <c r="CK229" s="33"/>
      <c r="CL229" s="33"/>
      <c r="CM229" s="33"/>
      <c r="CN229" s="33"/>
      <c r="CO229" s="33"/>
      <c r="CP229" s="33"/>
      <c r="CQ229" s="33"/>
      <c r="CR229" s="33"/>
      <c r="CS229" s="33"/>
      <c r="CT229" s="33"/>
      <c r="CU229" s="33"/>
      <c r="CV229" s="33"/>
      <c r="CW229" s="33"/>
      <c r="CX229" s="33"/>
      <c r="CY229" s="33"/>
      <c r="CZ229" s="33"/>
      <c r="DA229" s="33"/>
      <c r="DB229" s="33"/>
      <c r="DC229" s="33"/>
      <c r="DD229" s="33"/>
      <c r="DE229" s="33"/>
      <c r="DF229" s="33"/>
      <c r="DG229" s="33"/>
      <c r="DH229" s="33"/>
      <c r="DI229" s="33"/>
      <c r="DJ229" s="33"/>
      <c r="DK229" s="33"/>
      <c r="DL229" s="33"/>
      <c r="DM229" s="33"/>
      <c r="DN229" s="33"/>
      <c r="DO229" s="33"/>
      <c r="DP229" s="33"/>
      <c r="DQ229" s="33"/>
      <c r="DR229" s="33"/>
      <c r="DS229" s="33"/>
      <c r="DT229" s="33"/>
      <c r="DU229" s="33"/>
      <c r="DV229" s="33"/>
      <c r="DW229" s="33"/>
      <c r="DX229" s="33"/>
      <c r="DY229" s="33"/>
      <c r="DZ229" s="33"/>
      <c r="EA229" s="33"/>
      <c r="EB229" s="33"/>
      <c r="EC229" s="33"/>
      <c r="ED229" s="33"/>
      <c r="EE229" s="33"/>
      <c r="EF229" s="33"/>
      <c r="EG229" s="33"/>
      <c r="EH229" s="33"/>
      <c r="EI229" s="33"/>
      <c r="EJ229" s="33"/>
      <c r="EK229" s="33"/>
      <c r="EL229" s="33"/>
      <c r="EM229" s="33"/>
      <c r="EN229" s="33"/>
      <c r="EO229" s="33"/>
      <c r="EP229" s="33"/>
      <c r="EQ229" s="33"/>
      <c r="ER229" s="33"/>
      <c r="ES229" s="33"/>
      <c r="ET229" s="33"/>
      <c r="EU229" s="33"/>
      <c r="EV229" s="33"/>
      <c r="EW229" s="33"/>
      <c r="EX229" s="33"/>
      <c r="EY229" s="33"/>
      <c r="EZ229" s="33"/>
      <c r="FA229" s="33"/>
      <c r="FB229" s="33"/>
      <c r="FC229" s="33"/>
      <c r="FD229" s="33"/>
      <c r="FE229" s="33"/>
      <c r="FF229" s="33"/>
      <c r="FG229" s="33"/>
      <c r="FH229" s="33"/>
      <c r="FI229" s="33"/>
      <c r="FJ229" s="33"/>
      <c r="FK229" s="33"/>
      <c r="FL229" s="33"/>
      <c r="FM229" s="33"/>
      <c r="FN229" s="33"/>
      <c r="FO229" s="33"/>
      <c r="FP229" s="33"/>
      <c r="FQ229" s="33"/>
      <c r="FR229" s="33"/>
      <c r="FS229" s="33"/>
      <c r="FT229" s="33"/>
      <c r="FU229" s="33"/>
      <c r="FV229" s="33"/>
      <c r="FW229" s="33"/>
      <c r="FX229" s="33"/>
      <c r="FY229" s="33"/>
      <c r="FZ229" s="33"/>
      <c r="GA229" s="33"/>
      <c r="GB229" s="33"/>
      <c r="GC229" s="33"/>
      <c r="GD229" s="33"/>
      <c r="GE229" s="33"/>
      <c r="GF229" s="33"/>
      <c r="GG229" s="33"/>
      <c r="GH229" s="33"/>
      <c r="GI229" s="33"/>
      <c r="GJ229" s="33"/>
      <c r="GK229" s="33"/>
      <c r="GL229" s="33"/>
      <c r="GM229" s="33"/>
      <c r="GN229" s="33"/>
      <c r="GO229" s="33"/>
      <c r="GP229" s="33"/>
      <c r="GQ229" s="33"/>
      <c r="GR229" s="33"/>
      <c r="GS229" s="33"/>
      <c r="GT229" s="33"/>
      <c r="GU229" s="33"/>
      <c r="GV229" s="33"/>
      <c r="GW229" s="33"/>
      <c r="GX229" s="33"/>
      <c r="GY229" s="33"/>
      <c r="GZ229" s="33"/>
      <c r="HA229" s="33"/>
      <c r="HB229" s="33"/>
      <c r="HC229" s="33"/>
      <c r="HD229" s="33"/>
      <c r="HE229" s="33"/>
      <c r="HF229" s="33"/>
      <c r="HG229" s="33"/>
      <c r="HH229" s="33"/>
      <c r="HI229" s="33"/>
      <c r="HJ229" s="33"/>
      <c r="HK229" s="33"/>
      <c r="HL229" s="33"/>
      <c r="HM229" s="33"/>
      <c r="HN229" s="33"/>
      <c r="HO229" s="33"/>
      <c r="HP229" s="33"/>
      <c r="HQ229" s="33"/>
      <c r="HR229" s="33"/>
      <c r="HS229" s="33"/>
      <c r="HT229" s="33"/>
      <c r="HU229" s="33"/>
      <c r="HV229" s="33"/>
      <c r="HW229" s="33"/>
      <c r="HX229" s="33"/>
      <c r="HY229" s="33"/>
      <c r="HZ229" s="33"/>
      <c r="IA229" s="33"/>
      <c r="IB229" s="33"/>
      <c r="IC229" s="33"/>
      <c r="ID229" s="33"/>
      <c r="IE229" s="33"/>
      <c r="IF229" s="33"/>
      <c r="IG229" s="33"/>
      <c r="IH229" s="33"/>
      <c r="II229" s="33"/>
      <c r="IJ229" s="33"/>
      <c r="IK229" s="33"/>
      <c r="IL229" s="33"/>
      <c r="IM229" s="33"/>
      <c r="IN229" s="33"/>
      <c r="IO229" s="33"/>
      <c r="IP229" s="33"/>
    </row>
    <row r="230" spans="1:250" s="1" customFormat="1" ht="12.75" x14ac:dyDescent="0.2">
      <c r="A230" s="125">
        <v>268</v>
      </c>
      <c r="B230" s="125" t="s">
        <v>155</v>
      </c>
      <c r="C230" s="249" t="s">
        <v>166</v>
      </c>
      <c r="D230" s="241">
        <v>36.281401750000001</v>
      </c>
      <c r="E230" s="242">
        <v>16.918443750000002</v>
      </c>
      <c r="F230" s="241">
        <v>0</v>
      </c>
      <c r="G230" s="241">
        <v>0</v>
      </c>
      <c r="H230" s="243">
        <f t="shared" si="10"/>
        <v>19.362957999999999</v>
      </c>
      <c r="I230" s="243"/>
      <c r="J230" s="241">
        <v>0</v>
      </c>
      <c r="K230" s="241">
        <v>0</v>
      </c>
      <c r="L230" s="241">
        <v>0</v>
      </c>
      <c r="M230" s="241">
        <v>0</v>
      </c>
      <c r="N230" s="241">
        <f t="shared" si="11"/>
        <v>0</v>
      </c>
      <c r="O230" s="243" t="str">
        <f t="shared" si="9"/>
        <v>N.A.</v>
      </c>
      <c r="P230" s="34"/>
      <c r="Q230" s="33"/>
      <c r="R230" s="33"/>
      <c r="S230" s="33"/>
      <c r="T230" s="33"/>
      <c r="U230" s="33"/>
      <c r="V230" s="33"/>
      <c r="W230" s="33"/>
      <c r="X230" s="33"/>
      <c r="Y230" s="33"/>
      <c r="Z230" s="33"/>
      <c r="AA230" s="33"/>
      <c r="AB230" s="33"/>
      <c r="AC230" s="33"/>
      <c r="AD230" s="33"/>
      <c r="AE230" s="33"/>
      <c r="AF230" s="33"/>
      <c r="AG230" s="33"/>
      <c r="AH230" s="33"/>
      <c r="AI230" s="33"/>
      <c r="AJ230" s="33"/>
      <c r="AK230" s="33"/>
      <c r="AL230" s="33"/>
      <c r="AM230" s="33"/>
      <c r="AN230" s="33"/>
      <c r="AO230" s="33"/>
      <c r="AP230" s="33"/>
      <c r="AQ230" s="33"/>
      <c r="AR230" s="33"/>
      <c r="AS230" s="33"/>
      <c r="AT230" s="33"/>
      <c r="AU230" s="33"/>
      <c r="AV230" s="33"/>
      <c r="AW230" s="33"/>
      <c r="AX230" s="33"/>
      <c r="AY230" s="33"/>
      <c r="AZ230" s="33"/>
      <c r="BA230" s="33"/>
      <c r="BB230" s="33"/>
      <c r="BC230" s="33"/>
      <c r="BD230" s="33"/>
      <c r="BE230" s="33"/>
      <c r="BF230" s="33"/>
      <c r="BG230" s="33"/>
      <c r="BH230" s="33"/>
      <c r="BI230" s="33"/>
      <c r="BJ230" s="33"/>
      <c r="BK230" s="33"/>
      <c r="BL230" s="33"/>
      <c r="BM230" s="33"/>
      <c r="BN230" s="33"/>
      <c r="BO230" s="33"/>
      <c r="BP230" s="33"/>
      <c r="BQ230" s="33"/>
      <c r="BR230" s="33"/>
      <c r="BS230" s="33"/>
      <c r="BT230" s="33"/>
      <c r="BU230" s="33"/>
      <c r="BV230" s="33"/>
      <c r="BW230" s="33"/>
      <c r="BX230" s="33"/>
      <c r="BY230" s="33"/>
      <c r="BZ230" s="33"/>
      <c r="CA230" s="33"/>
      <c r="CB230" s="33"/>
      <c r="CC230" s="33"/>
      <c r="CD230" s="33"/>
      <c r="CE230" s="33"/>
      <c r="CF230" s="33"/>
      <c r="CG230" s="33"/>
      <c r="CH230" s="33"/>
      <c r="CI230" s="33"/>
      <c r="CJ230" s="33"/>
      <c r="CK230" s="33"/>
      <c r="CL230" s="33"/>
      <c r="CM230" s="33"/>
      <c r="CN230" s="33"/>
      <c r="CO230" s="33"/>
      <c r="CP230" s="33"/>
      <c r="CQ230" s="33"/>
      <c r="CR230" s="33"/>
      <c r="CS230" s="33"/>
      <c r="CT230" s="33"/>
      <c r="CU230" s="33"/>
      <c r="CV230" s="33"/>
      <c r="CW230" s="33"/>
      <c r="CX230" s="33"/>
      <c r="CY230" s="33"/>
      <c r="CZ230" s="33"/>
      <c r="DA230" s="33"/>
      <c r="DB230" s="33"/>
      <c r="DC230" s="33"/>
      <c r="DD230" s="33"/>
      <c r="DE230" s="33"/>
      <c r="DF230" s="33"/>
      <c r="DG230" s="33"/>
      <c r="DH230" s="33"/>
      <c r="DI230" s="33"/>
      <c r="DJ230" s="33"/>
      <c r="DK230" s="33"/>
      <c r="DL230" s="33"/>
      <c r="DM230" s="33"/>
      <c r="DN230" s="33"/>
      <c r="DO230" s="33"/>
      <c r="DP230" s="33"/>
      <c r="DQ230" s="33"/>
      <c r="DR230" s="33"/>
      <c r="DS230" s="33"/>
      <c r="DT230" s="33"/>
      <c r="DU230" s="33"/>
      <c r="DV230" s="33"/>
      <c r="DW230" s="33"/>
      <c r="DX230" s="33"/>
      <c r="DY230" s="33"/>
      <c r="DZ230" s="33"/>
      <c r="EA230" s="33"/>
      <c r="EB230" s="33"/>
      <c r="EC230" s="33"/>
      <c r="ED230" s="33"/>
      <c r="EE230" s="33"/>
      <c r="EF230" s="33"/>
      <c r="EG230" s="33"/>
      <c r="EH230" s="33"/>
      <c r="EI230" s="33"/>
      <c r="EJ230" s="33"/>
      <c r="EK230" s="33"/>
      <c r="EL230" s="33"/>
      <c r="EM230" s="33"/>
      <c r="EN230" s="33"/>
      <c r="EO230" s="33"/>
      <c r="EP230" s="33"/>
      <c r="EQ230" s="33"/>
      <c r="ER230" s="33"/>
      <c r="ES230" s="33"/>
      <c r="ET230" s="33"/>
      <c r="EU230" s="33"/>
      <c r="EV230" s="33"/>
      <c r="EW230" s="33"/>
      <c r="EX230" s="33"/>
      <c r="EY230" s="33"/>
      <c r="EZ230" s="33"/>
      <c r="FA230" s="33"/>
      <c r="FB230" s="33"/>
      <c r="FC230" s="33"/>
      <c r="FD230" s="33"/>
      <c r="FE230" s="33"/>
      <c r="FF230" s="33"/>
      <c r="FG230" s="33"/>
      <c r="FH230" s="33"/>
      <c r="FI230" s="33"/>
      <c r="FJ230" s="33"/>
      <c r="FK230" s="33"/>
      <c r="FL230" s="33"/>
      <c r="FM230" s="33"/>
      <c r="FN230" s="33"/>
      <c r="FO230" s="33"/>
      <c r="FP230" s="33"/>
      <c r="FQ230" s="33"/>
      <c r="FR230" s="33"/>
      <c r="FS230" s="33"/>
      <c r="FT230" s="33"/>
      <c r="FU230" s="33"/>
      <c r="FV230" s="33"/>
      <c r="FW230" s="33"/>
      <c r="FX230" s="33"/>
      <c r="FY230" s="33"/>
      <c r="FZ230" s="33"/>
      <c r="GA230" s="33"/>
      <c r="GB230" s="33"/>
      <c r="GC230" s="33"/>
      <c r="GD230" s="33"/>
      <c r="GE230" s="33"/>
      <c r="GF230" s="33"/>
      <c r="GG230" s="33"/>
      <c r="GH230" s="33"/>
      <c r="GI230" s="33"/>
      <c r="GJ230" s="33"/>
      <c r="GK230" s="33"/>
      <c r="GL230" s="33"/>
      <c r="GM230" s="33"/>
      <c r="GN230" s="33"/>
      <c r="GO230" s="33"/>
      <c r="GP230" s="33"/>
      <c r="GQ230" s="33"/>
      <c r="GR230" s="33"/>
      <c r="GS230" s="33"/>
      <c r="GT230" s="33"/>
      <c r="GU230" s="33"/>
      <c r="GV230" s="33"/>
      <c r="GW230" s="33"/>
      <c r="GX230" s="33"/>
      <c r="GY230" s="33"/>
      <c r="GZ230" s="33"/>
      <c r="HA230" s="33"/>
      <c r="HB230" s="33"/>
      <c r="HC230" s="33"/>
      <c r="HD230" s="33"/>
      <c r="HE230" s="33"/>
      <c r="HF230" s="33"/>
      <c r="HG230" s="33"/>
      <c r="HH230" s="33"/>
      <c r="HI230" s="33"/>
      <c r="HJ230" s="33"/>
      <c r="HK230" s="33"/>
      <c r="HL230" s="33"/>
      <c r="HM230" s="33"/>
      <c r="HN230" s="33"/>
      <c r="HO230" s="33"/>
      <c r="HP230" s="33"/>
      <c r="HQ230" s="33"/>
      <c r="HR230" s="33"/>
      <c r="HS230" s="33"/>
      <c r="HT230" s="33"/>
      <c r="HU230" s="33"/>
      <c r="HV230" s="33"/>
      <c r="HW230" s="33"/>
      <c r="HX230" s="33"/>
      <c r="HY230" s="33"/>
      <c r="HZ230" s="33"/>
      <c r="IA230" s="33"/>
      <c r="IB230" s="33"/>
      <c r="IC230" s="33"/>
      <c r="ID230" s="33"/>
      <c r="IE230" s="33"/>
      <c r="IF230" s="33"/>
      <c r="IG230" s="33"/>
      <c r="IH230" s="33"/>
      <c r="II230" s="33"/>
      <c r="IJ230" s="33"/>
      <c r="IK230" s="33"/>
      <c r="IL230" s="33"/>
      <c r="IM230" s="33"/>
      <c r="IN230" s="33"/>
      <c r="IO230" s="33"/>
      <c r="IP230" s="33"/>
    </row>
    <row r="231" spans="1:250" s="1" customFormat="1" ht="24" x14ac:dyDescent="0.2">
      <c r="A231" s="125">
        <v>269</v>
      </c>
      <c r="B231" s="125" t="s">
        <v>120</v>
      </c>
      <c r="C231" s="249" t="s">
        <v>165</v>
      </c>
      <c r="D231" s="241">
        <v>4.7869377499999999</v>
      </c>
      <c r="E231" s="242">
        <v>3.4410370000000001</v>
      </c>
      <c r="F231" s="241">
        <v>0</v>
      </c>
      <c r="G231" s="241">
        <v>0.72152499999999997</v>
      </c>
      <c r="H231" s="243">
        <f t="shared" si="10"/>
        <v>0.62437574999999979</v>
      </c>
      <c r="I231" s="243"/>
      <c r="J231" s="241">
        <v>11.337737454579141</v>
      </c>
      <c r="K231" s="241">
        <v>3.061229850917079</v>
      </c>
      <c r="L231" s="241">
        <v>0</v>
      </c>
      <c r="M231" s="241">
        <v>0.68853242000000003</v>
      </c>
      <c r="N231" s="241">
        <f t="shared" si="11"/>
        <v>7.5879751836620617</v>
      </c>
      <c r="O231" s="243" t="str">
        <f t="shared" si="9"/>
        <v>500&lt;</v>
      </c>
      <c r="P231" s="34"/>
      <c r="Q231" s="33"/>
      <c r="R231" s="33"/>
      <c r="S231" s="33"/>
      <c r="T231" s="33"/>
      <c r="U231" s="33"/>
      <c r="V231" s="33"/>
      <c r="W231" s="33"/>
      <c r="X231" s="33"/>
      <c r="Y231" s="33"/>
      <c r="Z231" s="33"/>
      <c r="AA231" s="33"/>
      <c r="AB231" s="33"/>
      <c r="AC231" s="33"/>
      <c r="AD231" s="33"/>
      <c r="AE231" s="33"/>
      <c r="AF231" s="33"/>
      <c r="AG231" s="33"/>
      <c r="AH231" s="33"/>
      <c r="AI231" s="33"/>
      <c r="AJ231" s="33"/>
      <c r="AK231" s="33"/>
      <c r="AL231" s="33"/>
      <c r="AM231" s="33"/>
      <c r="AN231" s="33"/>
      <c r="AO231" s="33"/>
      <c r="AP231" s="33"/>
      <c r="AQ231" s="33"/>
      <c r="AR231" s="33"/>
      <c r="AS231" s="33"/>
      <c r="AT231" s="33"/>
      <c r="AU231" s="33"/>
      <c r="AV231" s="33"/>
      <c r="AW231" s="33"/>
      <c r="AX231" s="33"/>
      <c r="AY231" s="33"/>
      <c r="AZ231" s="33"/>
      <c r="BA231" s="33"/>
      <c r="BB231" s="33"/>
      <c r="BC231" s="33"/>
      <c r="BD231" s="33"/>
      <c r="BE231" s="33"/>
      <c r="BF231" s="33"/>
      <c r="BG231" s="33"/>
      <c r="BH231" s="33"/>
      <c r="BI231" s="33"/>
      <c r="BJ231" s="33"/>
      <c r="BK231" s="33"/>
      <c r="BL231" s="33"/>
      <c r="BM231" s="33"/>
      <c r="BN231" s="33"/>
      <c r="BO231" s="33"/>
      <c r="BP231" s="33"/>
      <c r="BQ231" s="33"/>
      <c r="BR231" s="33"/>
      <c r="BS231" s="33"/>
      <c r="BT231" s="33"/>
      <c r="BU231" s="33"/>
      <c r="BV231" s="33"/>
      <c r="BW231" s="33"/>
      <c r="BX231" s="33"/>
      <c r="BY231" s="33"/>
      <c r="BZ231" s="33"/>
      <c r="CA231" s="33"/>
      <c r="CB231" s="33"/>
      <c r="CC231" s="33"/>
      <c r="CD231" s="33"/>
      <c r="CE231" s="33"/>
      <c r="CF231" s="33"/>
      <c r="CG231" s="33"/>
      <c r="CH231" s="33"/>
      <c r="CI231" s="33"/>
      <c r="CJ231" s="33"/>
      <c r="CK231" s="33"/>
      <c r="CL231" s="33"/>
      <c r="CM231" s="33"/>
      <c r="CN231" s="33"/>
      <c r="CO231" s="33"/>
      <c r="CP231" s="33"/>
      <c r="CQ231" s="33"/>
      <c r="CR231" s="33"/>
      <c r="CS231" s="33"/>
      <c r="CT231" s="33"/>
      <c r="CU231" s="33"/>
      <c r="CV231" s="33"/>
      <c r="CW231" s="33"/>
      <c r="CX231" s="33"/>
      <c r="CY231" s="33"/>
      <c r="CZ231" s="33"/>
      <c r="DA231" s="33"/>
      <c r="DB231" s="33"/>
      <c r="DC231" s="33"/>
      <c r="DD231" s="33"/>
      <c r="DE231" s="33"/>
      <c r="DF231" s="33"/>
      <c r="DG231" s="33"/>
      <c r="DH231" s="33"/>
      <c r="DI231" s="33"/>
      <c r="DJ231" s="33"/>
      <c r="DK231" s="33"/>
      <c r="DL231" s="33"/>
      <c r="DM231" s="33"/>
      <c r="DN231" s="33"/>
      <c r="DO231" s="33"/>
      <c r="DP231" s="33"/>
      <c r="DQ231" s="33"/>
      <c r="DR231" s="33"/>
      <c r="DS231" s="33"/>
      <c r="DT231" s="33"/>
      <c r="DU231" s="33"/>
      <c r="DV231" s="33"/>
      <c r="DW231" s="33"/>
      <c r="DX231" s="33"/>
      <c r="DY231" s="33"/>
      <c r="DZ231" s="33"/>
      <c r="EA231" s="33"/>
      <c r="EB231" s="33"/>
      <c r="EC231" s="33"/>
      <c r="ED231" s="33"/>
      <c r="EE231" s="33"/>
      <c r="EF231" s="33"/>
      <c r="EG231" s="33"/>
      <c r="EH231" s="33"/>
      <c r="EI231" s="33"/>
      <c r="EJ231" s="33"/>
      <c r="EK231" s="33"/>
      <c r="EL231" s="33"/>
      <c r="EM231" s="33"/>
      <c r="EN231" s="33"/>
      <c r="EO231" s="33"/>
      <c r="EP231" s="33"/>
      <c r="EQ231" s="33"/>
      <c r="ER231" s="33"/>
      <c r="ES231" s="33"/>
      <c r="ET231" s="33"/>
      <c r="EU231" s="33"/>
      <c r="EV231" s="33"/>
      <c r="EW231" s="33"/>
      <c r="EX231" s="33"/>
      <c r="EY231" s="33"/>
      <c r="EZ231" s="33"/>
      <c r="FA231" s="33"/>
      <c r="FB231" s="33"/>
      <c r="FC231" s="33"/>
      <c r="FD231" s="33"/>
      <c r="FE231" s="33"/>
      <c r="FF231" s="33"/>
      <c r="FG231" s="33"/>
      <c r="FH231" s="33"/>
      <c r="FI231" s="33"/>
      <c r="FJ231" s="33"/>
      <c r="FK231" s="33"/>
      <c r="FL231" s="33"/>
      <c r="FM231" s="33"/>
      <c r="FN231" s="33"/>
      <c r="FO231" s="33"/>
      <c r="FP231" s="33"/>
      <c r="FQ231" s="33"/>
      <c r="FR231" s="33"/>
      <c r="FS231" s="33"/>
      <c r="FT231" s="33"/>
      <c r="FU231" s="33"/>
      <c r="FV231" s="33"/>
      <c r="FW231" s="33"/>
      <c r="FX231" s="33"/>
      <c r="FY231" s="33"/>
      <c r="FZ231" s="33"/>
      <c r="GA231" s="33"/>
      <c r="GB231" s="33"/>
      <c r="GC231" s="33"/>
      <c r="GD231" s="33"/>
      <c r="GE231" s="33"/>
      <c r="GF231" s="33"/>
      <c r="GG231" s="33"/>
      <c r="GH231" s="33"/>
      <c r="GI231" s="33"/>
      <c r="GJ231" s="33"/>
      <c r="GK231" s="33"/>
      <c r="GL231" s="33"/>
      <c r="GM231" s="33"/>
      <c r="GN231" s="33"/>
      <c r="GO231" s="33"/>
      <c r="GP231" s="33"/>
      <c r="GQ231" s="33"/>
      <c r="GR231" s="33"/>
      <c r="GS231" s="33"/>
      <c r="GT231" s="33"/>
      <c r="GU231" s="33"/>
      <c r="GV231" s="33"/>
      <c r="GW231" s="33"/>
      <c r="GX231" s="33"/>
      <c r="GY231" s="33"/>
      <c r="GZ231" s="33"/>
      <c r="HA231" s="33"/>
      <c r="HB231" s="33"/>
      <c r="HC231" s="33"/>
      <c r="HD231" s="33"/>
      <c r="HE231" s="33"/>
      <c r="HF231" s="33"/>
      <c r="HG231" s="33"/>
      <c r="HH231" s="33"/>
      <c r="HI231" s="33"/>
      <c r="HJ231" s="33"/>
      <c r="HK231" s="33"/>
      <c r="HL231" s="33"/>
      <c r="HM231" s="33"/>
      <c r="HN231" s="33"/>
      <c r="HO231" s="33"/>
      <c r="HP231" s="33"/>
      <c r="HQ231" s="33"/>
      <c r="HR231" s="33"/>
      <c r="HS231" s="33"/>
      <c r="HT231" s="33"/>
      <c r="HU231" s="33"/>
      <c r="HV231" s="33"/>
      <c r="HW231" s="33"/>
      <c r="HX231" s="33"/>
      <c r="HY231" s="33"/>
      <c r="HZ231" s="33"/>
      <c r="IA231" s="33"/>
      <c r="IB231" s="33"/>
      <c r="IC231" s="33"/>
      <c r="ID231" s="33"/>
      <c r="IE231" s="33"/>
      <c r="IF231" s="33"/>
      <c r="IG231" s="33"/>
      <c r="IH231" s="33"/>
      <c r="II231" s="33"/>
      <c r="IJ231" s="33"/>
      <c r="IK231" s="33"/>
      <c r="IL231" s="33"/>
      <c r="IM231" s="33"/>
      <c r="IN231" s="33"/>
      <c r="IO231" s="33"/>
      <c r="IP231" s="33"/>
    </row>
    <row r="232" spans="1:250" s="1" customFormat="1" ht="12.75" x14ac:dyDescent="0.2">
      <c r="A232" s="125">
        <v>273</v>
      </c>
      <c r="B232" s="125" t="s">
        <v>130</v>
      </c>
      <c r="C232" s="249" t="s">
        <v>164</v>
      </c>
      <c r="D232" s="241">
        <v>1385.19658175</v>
      </c>
      <c r="E232" s="242">
        <v>1220.6798632499999</v>
      </c>
      <c r="F232" s="241">
        <v>0</v>
      </c>
      <c r="G232" s="241">
        <v>6.1937340000000001</v>
      </c>
      <c r="H232" s="243">
        <f t="shared" si="10"/>
        <v>158.32298450000002</v>
      </c>
      <c r="I232" s="243"/>
      <c r="J232" s="241">
        <v>105.57073541360342</v>
      </c>
      <c r="K232" s="241">
        <v>27.435390768198651</v>
      </c>
      <c r="L232" s="241">
        <v>0</v>
      </c>
      <c r="M232" s="241">
        <v>10.729839429999998</v>
      </c>
      <c r="N232" s="241">
        <f t="shared" si="11"/>
        <v>67.405505215404759</v>
      </c>
      <c r="O232" s="243">
        <f t="shared" si="9"/>
        <v>-57.425319243268333</v>
      </c>
      <c r="P232" s="34"/>
      <c r="Q232" s="33"/>
      <c r="R232" s="33"/>
      <c r="S232" s="33"/>
      <c r="T232" s="33"/>
      <c r="U232" s="33"/>
      <c r="V232" s="33"/>
      <c r="W232" s="33"/>
      <c r="X232" s="33"/>
      <c r="Y232" s="33"/>
      <c r="Z232" s="33"/>
      <c r="AA232" s="33"/>
      <c r="AB232" s="33"/>
      <c r="AC232" s="33"/>
      <c r="AD232" s="33"/>
      <c r="AE232" s="33"/>
      <c r="AF232" s="33"/>
      <c r="AG232" s="33"/>
      <c r="AH232" s="33"/>
      <c r="AI232" s="33"/>
      <c r="AJ232" s="33"/>
      <c r="AK232" s="33"/>
      <c r="AL232" s="33"/>
      <c r="AM232" s="33"/>
      <c r="AN232" s="33"/>
      <c r="AO232" s="33"/>
      <c r="AP232" s="33"/>
      <c r="AQ232" s="33"/>
      <c r="AR232" s="33"/>
      <c r="AS232" s="33"/>
      <c r="AT232" s="33"/>
      <c r="AU232" s="33"/>
      <c r="AV232" s="33"/>
      <c r="AW232" s="33"/>
      <c r="AX232" s="33"/>
      <c r="AY232" s="33"/>
      <c r="AZ232" s="33"/>
      <c r="BA232" s="33"/>
      <c r="BB232" s="33"/>
      <c r="BC232" s="33"/>
      <c r="BD232" s="33"/>
      <c r="BE232" s="33"/>
      <c r="BF232" s="33"/>
      <c r="BG232" s="33"/>
      <c r="BH232" s="33"/>
      <c r="BI232" s="33"/>
      <c r="BJ232" s="33"/>
      <c r="BK232" s="33"/>
      <c r="BL232" s="33"/>
      <c r="BM232" s="33"/>
      <c r="BN232" s="33"/>
      <c r="BO232" s="33"/>
      <c r="BP232" s="33"/>
      <c r="BQ232" s="33"/>
      <c r="BR232" s="33"/>
      <c r="BS232" s="33"/>
      <c r="BT232" s="33"/>
      <c r="BU232" s="33"/>
      <c r="BV232" s="33"/>
      <c r="BW232" s="33"/>
      <c r="BX232" s="33"/>
      <c r="BY232" s="33"/>
      <c r="BZ232" s="33"/>
      <c r="CA232" s="33"/>
      <c r="CB232" s="33"/>
      <c r="CC232" s="33"/>
      <c r="CD232" s="33"/>
      <c r="CE232" s="33"/>
      <c r="CF232" s="33"/>
      <c r="CG232" s="33"/>
      <c r="CH232" s="33"/>
      <c r="CI232" s="33"/>
      <c r="CJ232" s="33"/>
      <c r="CK232" s="33"/>
      <c r="CL232" s="33"/>
      <c r="CM232" s="33"/>
      <c r="CN232" s="33"/>
      <c r="CO232" s="33"/>
      <c r="CP232" s="33"/>
      <c r="CQ232" s="33"/>
      <c r="CR232" s="33"/>
      <c r="CS232" s="33"/>
      <c r="CT232" s="33"/>
      <c r="CU232" s="33"/>
      <c r="CV232" s="33"/>
      <c r="CW232" s="33"/>
      <c r="CX232" s="33"/>
      <c r="CY232" s="33"/>
      <c r="CZ232" s="33"/>
      <c r="DA232" s="33"/>
      <c r="DB232" s="33"/>
      <c r="DC232" s="33"/>
      <c r="DD232" s="33"/>
      <c r="DE232" s="33"/>
      <c r="DF232" s="33"/>
      <c r="DG232" s="33"/>
      <c r="DH232" s="33"/>
      <c r="DI232" s="33"/>
      <c r="DJ232" s="33"/>
      <c r="DK232" s="33"/>
      <c r="DL232" s="33"/>
      <c r="DM232" s="33"/>
      <c r="DN232" s="33"/>
      <c r="DO232" s="33"/>
      <c r="DP232" s="33"/>
      <c r="DQ232" s="33"/>
      <c r="DR232" s="33"/>
      <c r="DS232" s="33"/>
      <c r="DT232" s="33"/>
      <c r="DU232" s="33"/>
      <c r="DV232" s="33"/>
      <c r="DW232" s="33"/>
      <c r="DX232" s="33"/>
      <c r="DY232" s="33"/>
      <c r="DZ232" s="33"/>
      <c r="EA232" s="33"/>
      <c r="EB232" s="33"/>
      <c r="EC232" s="33"/>
      <c r="ED232" s="33"/>
      <c r="EE232" s="33"/>
      <c r="EF232" s="33"/>
      <c r="EG232" s="33"/>
      <c r="EH232" s="33"/>
      <c r="EI232" s="33"/>
      <c r="EJ232" s="33"/>
      <c r="EK232" s="33"/>
      <c r="EL232" s="33"/>
      <c r="EM232" s="33"/>
      <c r="EN232" s="33"/>
      <c r="EO232" s="33"/>
      <c r="EP232" s="33"/>
      <c r="EQ232" s="33"/>
      <c r="ER232" s="33"/>
      <c r="ES232" s="33"/>
      <c r="ET232" s="33"/>
      <c r="EU232" s="33"/>
      <c r="EV232" s="33"/>
      <c r="EW232" s="33"/>
      <c r="EX232" s="33"/>
      <c r="EY232" s="33"/>
      <c r="EZ232" s="33"/>
      <c r="FA232" s="33"/>
      <c r="FB232" s="33"/>
      <c r="FC232" s="33"/>
      <c r="FD232" s="33"/>
      <c r="FE232" s="33"/>
      <c r="FF232" s="33"/>
      <c r="FG232" s="33"/>
      <c r="FH232" s="33"/>
      <c r="FI232" s="33"/>
      <c r="FJ232" s="33"/>
      <c r="FK232" s="33"/>
      <c r="FL232" s="33"/>
      <c r="FM232" s="33"/>
      <c r="FN232" s="33"/>
      <c r="FO232" s="33"/>
      <c r="FP232" s="33"/>
      <c r="FQ232" s="33"/>
      <c r="FR232" s="33"/>
      <c r="FS232" s="33"/>
      <c r="FT232" s="33"/>
      <c r="FU232" s="33"/>
      <c r="FV232" s="33"/>
      <c r="FW232" s="33"/>
      <c r="FX232" s="33"/>
      <c r="FY232" s="33"/>
      <c r="FZ232" s="33"/>
      <c r="GA232" s="33"/>
      <c r="GB232" s="33"/>
      <c r="GC232" s="33"/>
      <c r="GD232" s="33"/>
      <c r="GE232" s="33"/>
      <c r="GF232" s="33"/>
      <c r="GG232" s="33"/>
      <c r="GH232" s="33"/>
      <c r="GI232" s="33"/>
      <c r="GJ232" s="33"/>
      <c r="GK232" s="33"/>
      <c r="GL232" s="33"/>
      <c r="GM232" s="33"/>
      <c r="GN232" s="33"/>
      <c r="GO232" s="33"/>
      <c r="GP232" s="33"/>
      <c r="GQ232" s="33"/>
      <c r="GR232" s="33"/>
      <c r="GS232" s="33"/>
      <c r="GT232" s="33"/>
      <c r="GU232" s="33"/>
      <c r="GV232" s="33"/>
      <c r="GW232" s="33"/>
      <c r="GX232" s="33"/>
      <c r="GY232" s="33"/>
      <c r="GZ232" s="33"/>
      <c r="HA232" s="33"/>
      <c r="HB232" s="33"/>
      <c r="HC232" s="33"/>
      <c r="HD232" s="33"/>
      <c r="HE232" s="33"/>
      <c r="HF232" s="33"/>
      <c r="HG232" s="33"/>
      <c r="HH232" s="33"/>
      <c r="HI232" s="33"/>
      <c r="HJ232" s="33"/>
      <c r="HK232" s="33"/>
      <c r="HL232" s="33"/>
      <c r="HM232" s="33"/>
      <c r="HN232" s="33"/>
      <c r="HO232" s="33"/>
      <c r="HP232" s="33"/>
      <c r="HQ232" s="33"/>
      <c r="HR232" s="33"/>
      <c r="HS232" s="33"/>
      <c r="HT232" s="33"/>
      <c r="HU232" s="33"/>
      <c r="HV232" s="33"/>
      <c r="HW232" s="33"/>
      <c r="HX232" s="33"/>
      <c r="HY232" s="33"/>
      <c r="HZ232" s="33"/>
      <c r="IA232" s="33"/>
      <c r="IB232" s="33"/>
      <c r="IC232" s="33"/>
      <c r="ID232" s="33"/>
      <c r="IE232" s="33"/>
      <c r="IF232" s="33"/>
      <c r="IG232" s="33"/>
      <c r="IH232" s="33"/>
      <c r="II232" s="33"/>
      <c r="IJ232" s="33"/>
      <c r="IK232" s="33"/>
      <c r="IL232" s="33"/>
      <c r="IM232" s="33"/>
      <c r="IN232" s="33"/>
      <c r="IO232" s="33"/>
      <c r="IP232" s="33"/>
    </row>
    <row r="233" spans="1:250" s="1" customFormat="1" ht="12.75" x14ac:dyDescent="0.2">
      <c r="A233" s="127">
        <v>274</v>
      </c>
      <c r="B233" s="125" t="s">
        <v>130</v>
      </c>
      <c r="C233" s="249" t="s">
        <v>163</v>
      </c>
      <c r="D233" s="241">
        <v>4155.6272844999994</v>
      </c>
      <c r="E233" s="242">
        <v>3982.6228332500004</v>
      </c>
      <c r="F233" s="241">
        <v>0</v>
      </c>
      <c r="G233" s="241">
        <v>10.206947999999999</v>
      </c>
      <c r="H233" s="243">
        <f t="shared" si="10"/>
        <v>162.79750324999895</v>
      </c>
      <c r="I233" s="243"/>
      <c r="J233" s="241">
        <v>220.81178573572555</v>
      </c>
      <c r="K233" s="241">
        <v>70.841821390822119</v>
      </c>
      <c r="L233" s="241">
        <v>0</v>
      </c>
      <c r="M233" s="241">
        <v>10.37255049</v>
      </c>
      <c r="N233" s="241">
        <f t="shared" si="11"/>
        <v>139.59741385490341</v>
      </c>
      <c r="O233" s="243">
        <f t="shared" si="9"/>
        <v>-14.250887717527508</v>
      </c>
      <c r="P233" s="34"/>
      <c r="Q233" s="33"/>
      <c r="R233" s="33"/>
      <c r="S233" s="33"/>
      <c r="T233" s="33"/>
      <c r="U233" s="33"/>
      <c r="V233" s="33"/>
      <c r="W233" s="33"/>
      <c r="X233" s="33"/>
      <c r="Y233" s="33"/>
      <c r="Z233" s="33"/>
      <c r="AA233" s="33"/>
      <c r="AB233" s="33"/>
      <c r="AC233" s="33"/>
      <c r="AD233" s="33"/>
      <c r="AE233" s="33"/>
      <c r="AF233" s="33"/>
      <c r="AG233" s="33"/>
      <c r="AH233" s="33"/>
      <c r="AI233" s="33"/>
      <c r="AJ233" s="33"/>
      <c r="AK233" s="33"/>
      <c r="AL233" s="33"/>
      <c r="AM233" s="33"/>
      <c r="AN233" s="33"/>
      <c r="AO233" s="33"/>
      <c r="AP233" s="33"/>
      <c r="AQ233" s="33"/>
      <c r="AR233" s="33"/>
      <c r="AS233" s="33"/>
      <c r="AT233" s="33"/>
      <c r="AU233" s="33"/>
      <c r="AV233" s="33"/>
      <c r="AW233" s="33"/>
      <c r="AX233" s="33"/>
      <c r="AY233" s="33"/>
      <c r="AZ233" s="33"/>
      <c r="BA233" s="33"/>
      <c r="BB233" s="33"/>
      <c r="BC233" s="33"/>
      <c r="BD233" s="33"/>
      <c r="BE233" s="33"/>
      <c r="BF233" s="33"/>
      <c r="BG233" s="33"/>
      <c r="BH233" s="33"/>
      <c r="BI233" s="33"/>
      <c r="BJ233" s="33"/>
      <c r="BK233" s="33"/>
      <c r="BL233" s="33"/>
      <c r="BM233" s="33"/>
      <c r="BN233" s="33"/>
      <c r="BO233" s="33"/>
      <c r="BP233" s="33"/>
      <c r="BQ233" s="33"/>
      <c r="BR233" s="33"/>
      <c r="BS233" s="33"/>
      <c r="BT233" s="33"/>
      <c r="BU233" s="33"/>
      <c r="BV233" s="33"/>
      <c r="BW233" s="33"/>
      <c r="BX233" s="33"/>
      <c r="BY233" s="33"/>
      <c r="BZ233" s="33"/>
      <c r="CA233" s="33"/>
      <c r="CB233" s="33"/>
      <c r="CC233" s="33"/>
      <c r="CD233" s="33"/>
      <c r="CE233" s="33"/>
      <c r="CF233" s="33"/>
      <c r="CG233" s="33"/>
      <c r="CH233" s="33"/>
      <c r="CI233" s="33"/>
      <c r="CJ233" s="33"/>
      <c r="CK233" s="33"/>
      <c r="CL233" s="33"/>
      <c r="CM233" s="33"/>
      <c r="CN233" s="33"/>
      <c r="CO233" s="33"/>
      <c r="CP233" s="33"/>
      <c r="CQ233" s="33"/>
      <c r="CR233" s="33"/>
      <c r="CS233" s="33"/>
      <c r="CT233" s="33"/>
      <c r="CU233" s="33"/>
      <c r="CV233" s="33"/>
      <c r="CW233" s="33"/>
      <c r="CX233" s="33"/>
      <c r="CY233" s="33"/>
      <c r="CZ233" s="33"/>
      <c r="DA233" s="33"/>
      <c r="DB233" s="33"/>
      <c r="DC233" s="33"/>
      <c r="DD233" s="33"/>
      <c r="DE233" s="33"/>
      <c r="DF233" s="33"/>
      <c r="DG233" s="33"/>
      <c r="DH233" s="33"/>
      <c r="DI233" s="33"/>
      <c r="DJ233" s="33"/>
      <c r="DK233" s="33"/>
      <c r="DL233" s="33"/>
      <c r="DM233" s="33"/>
      <c r="DN233" s="33"/>
      <c r="DO233" s="33"/>
      <c r="DP233" s="33"/>
      <c r="DQ233" s="33"/>
      <c r="DR233" s="33"/>
      <c r="DS233" s="33"/>
      <c r="DT233" s="33"/>
      <c r="DU233" s="33"/>
      <c r="DV233" s="33"/>
      <c r="DW233" s="33"/>
      <c r="DX233" s="33"/>
      <c r="DY233" s="33"/>
      <c r="DZ233" s="33"/>
      <c r="EA233" s="33"/>
      <c r="EB233" s="33"/>
      <c r="EC233" s="33"/>
      <c r="ED233" s="33"/>
      <c r="EE233" s="33"/>
      <c r="EF233" s="33"/>
      <c r="EG233" s="33"/>
      <c r="EH233" s="33"/>
      <c r="EI233" s="33"/>
      <c r="EJ233" s="33"/>
      <c r="EK233" s="33"/>
      <c r="EL233" s="33"/>
      <c r="EM233" s="33"/>
      <c r="EN233" s="33"/>
      <c r="EO233" s="33"/>
      <c r="EP233" s="33"/>
      <c r="EQ233" s="33"/>
      <c r="ER233" s="33"/>
      <c r="ES233" s="33"/>
      <c r="ET233" s="33"/>
      <c r="EU233" s="33"/>
      <c r="EV233" s="33"/>
      <c r="EW233" s="33"/>
      <c r="EX233" s="33"/>
      <c r="EY233" s="33"/>
      <c r="EZ233" s="33"/>
      <c r="FA233" s="33"/>
      <c r="FB233" s="33"/>
      <c r="FC233" s="33"/>
      <c r="FD233" s="33"/>
      <c r="FE233" s="33"/>
      <c r="FF233" s="33"/>
      <c r="FG233" s="33"/>
      <c r="FH233" s="33"/>
      <c r="FI233" s="33"/>
      <c r="FJ233" s="33"/>
      <c r="FK233" s="33"/>
      <c r="FL233" s="33"/>
      <c r="FM233" s="33"/>
      <c r="FN233" s="33"/>
      <c r="FO233" s="33"/>
      <c r="FP233" s="33"/>
      <c r="FQ233" s="33"/>
      <c r="FR233" s="33"/>
      <c r="FS233" s="33"/>
      <c r="FT233" s="33"/>
      <c r="FU233" s="33"/>
      <c r="FV233" s="33"/>
      <c r="FW233" s="33"/>
      <c r="FX233" s="33"/>
      <c r="FY233" s="33"/>
      <c r="FZ233" s="33"/>
      <c r="GA233" s="33"/>
      <c r="GB233" s="33"/>
      <c r="GC233" s="33"/>
      <c r="GD233" s="33"/>
      <c r="GE233" s="33"/>
      <c r="GF233" s="33"/>
      <c r="GG233" s="33"/>
      <c r="GH233" s="33"/>
      <c r="GI233" s="33"/>
      <c r="GJ233" s="33"/>
      <c r="GK233" s="33"/>
      <c r="GL233" s="33"/>
      <c r="GM233" s="33"/>
      <c r="GN233" s="33"/>
      <c r="GO233" s="33"/>
      <c r="GP233" s="33"/>
      <c r="GQ233" s="33"/>
      <c r="GR233" s="33"/>
      <c r="GS233" s="33"/>
      <c r="GT233" s="33"/>
      <c r="GU233" s="33"/>
      <c r="GV233" s="33"/>
      <c r="GW233" s="33"/>
      <c r="GX233" s="33"/>
      <c r="GY233" s="33"/>
      <c r="GZ233" s="33"/>
      <c r="HA233" s="33"/>
      <c r="HB233" s="33"/>
      <c r="HC233" s="33"/>
      <c r="HD233" s="33"/>
      <c r="HE233" s="33"/>
      <c r="HF233" s="33"/>
      <c r="HG233" s="33"/>
      <c r="HH233" s="33"/>
      <c r="HI233" s="33"/>
      <c r="HJ233" s="33"/>
      <c r="HK233" s="33"/>
      <c r="HL233" s="33"/>
      <c r="HM233" s="33"/>
      <c r="HN233" s="33"/>
      <c r="HO233" s="33"/>
      <c r="HP233" s="33"/>
      <c r="HQ233" s="33"/>
      <c r="HR233" s="33"/>
      <c r="HS233" s="33"/>
      <c r="HT233" s="33"/>
      <c r="HU233" s="33"/>
      <c r="HV233" s="33"/>
      <c r="HW233" s="33"/>
      <c r="HX233" s="33"/>
      <c r="HY233" s="33"/>
      <c r="HZ233" s="33"/>
      <c r="IA233" s="33"/>
      <c r="IB233" s="33"/>
      <c r="IC233" s="33"/>
      <c r="ID233" s="33"/>
      <c r="IE233" s="33"/>
      <c r="IF233" s="33"/>
      <c r="IG233" s="33"/>
      <c r="IH233" s="33"/>
      <c r="II233" s="33"/>
      <c r="IJ233" s="33"/>
      <c r="IK233" s="33"/>
      <c r="IL233" s="33"/>
      <c r="IM233" s="33"/>
      <c r="IN233" s="33"/>
      <c r="IO233" s="33"/>
      <c r="IP233" s="33"/>
    </row>
    <row r="234" spans="1:250" s="1" customFormat="1" ht="12.75" x14ac:dyDescent="0.2">
      <c r="A234" s="127">
        <v>275</v>
      </c>
      <c r="B234" s="125" t="s">
        <v>122</v>
      </c>
      <c r="C234" s="249" t="s">
        <v>162</v>
      </c>
      <c r="D234" s="241">
        <v>155.87687224999999</v>
      </c>
      <c r="E234" s="242">
        <v>56.902428999999998</v>
      </c>
      <c r="F234" s="241">
        <v>0</v>
      </c>
      <c r="G234" s="241">
        <v>14.685076</v>
      </c>
      <c r="H234" s="243">
        <f t="shared" si="10"/>
        <v>84.289367249999998</v>
      </c>
      <c r="I234" s="243"/>
      <c r="J234" s="241">
        <v>97.64498242999997</v>
      </c>
      <c r="K234" s="241">
        <v>56.902429470000008</v>
      </c>
      <c r="L234" s="241">
        <v>0</v>
      </c>
      <c r="M234" s="241">
        <v>16.79570043</v>
      </c>
      <c r="N234" s="241">
        <f t="shared" si="11"/>
        <v>23.946852529999962</v>
      </c>
      <c r="O234" s="243">
        <f t="shared" si="9"/>
        <v>-71.589711358285285</v>
      </c>
      <c r="P234" s="34"/>
      <c r="Q234" s="33"/>
      <c r="R234" s="33"/>
      <c r="S234" s="33"/>
      <c r="T234" s="33"/>
      <c r="U234" s="33"/>
      <c r="V234" s="33"/>
      <c r="W234" s="33"/>
      <c r="X234" s="33"/>
      <c r="Y234" s="33"/>
      <c r="Z234" s="33"/>
      <c r="AA234" s="33"/>
      <c r="AB234" s="33"/>
      <c r="AC234" s="33"/>
      <c r="AD234" s="33"/>
    </row>
    <row r="235" spans="1:250" s="1" customFormat="1" ht="12.75" x14ac:dyDescent="0.2">
      <c r="A235" s="127">
        <v>278</v>
      </c>
      <c r="B235" s="125" t="s">
        <v>136</v>
      </c>
      <c r="C235" s="249" t="s">
        <v>161</v>
      </c>
      <c r="D235" s="241">
        <v>188.79836999999998</v>
      </c>
      <c r="E235" s="242">
        <v>0</v>
      </c>
      <c r="F235" s="241">
        <v>0</v>
      </c>
      <c r="G235" s="241">
        <v>0</v>
      </c>
      <c r="H235" s="243">
        <f t="shared" si="10"/>
        <v>188.79836999999998</v>
      </c>
      <c r="I235" s="243"/>
      <c r="J235" s="241">
        <v>0</v>
      </c>
      <c r="K235" s="241">
        <v>0</v>
      </c>
      <c r="L235" s="241">
        <v>0</v>
      </c>
      <c r="M235" s="241">
        <v>29.145926530000001</v>
      </c>
      <c r="N235" s="241">
        <f t="shared" si="11"/>
        <v>-29.145926530000001</v>
      </c>
      <c r="O235" s="243">
        <f t="shared" si="9"/>
        <v>-115.43759436588357</v>
      </c>
      <c r="P235" s="34"/>
      <c r="Q235" s="33"/>
      <c r="R235" s="33"/>
      <c r="S235" s="33"/>
      <c r="T235" s="33"/>
      <c r="U235" s="33"/>
      <c r="V235" s="33"/>
      <c r="W235" s="33"/>
      <c r="X235" s="33"/>
      <c r="Y235" s="33"/>
      <c r="Z235" s="33"/>
      <c r="AA235" s="33"/>
      <c r="AB235" s="33"/>
      <c r="AC235" s="33"/>
      <c r="AD235" s="33"/>
    </row>
    <row r="236" spans="1:250" s="1" customFormat="1" ht="12.75" x14ac:dyDescent="0.2">
      <c r="A236" s="127">
        <v>280</v>
      </c>
      <c r="B236" s="125" t="s">
        <v>114</v>
      </c>
      <c r="C236" s="249" t="s">
        <v>160</v>
      </c>
      <c r="D236" s="241">
        <v>1705.4474384999999</v>
      </c>
      <c r="E236" s="242">
        <v>1642.4319720000003</v>
      </c>
      <c r="F236" s="241">
        <v>0</v>
      </c>
      <c r="G236" s="241">
        <v>5.2942410000000004</v>
      </c>
      <c r="H236" s="243">
        <f t="shared" si="10"/>
        <v>57.721225499999548</v>
      </c>
      <c r="I236" s="243"/>
      <c r="J236" s="241">
        <v>42.489655934402073</v>
      </c>
      <c r="K236" s="241">
        <v>12.337960876418338</v>
      </c>
      <c r="L236" s="241">
        <v>0</v>
      </c>
      <c r="M236" s="241">
        <v>4.2000640699999998</v>
      </c>
      <c r="N236" s="241">
        <f t="shared" si="11"/>
        <v>25.951630987983737</v>
      </c>
      <c r="O236" s="243">
        <f t="shared" si="9"/>
        <v>-55.039708940372478</v>
      </c>
      <c r="P236" s="34"/>
      <c r="Q236" s="33"/>
      <c r="R236" s="33"/>
      <c r="S236" s="33"/>
      <c r="W236" s="33"/>
      <c r="X236" s="33"/>
      <c r="Y236" s="33"/>
    </row>
    <row r="237" spans="1:250" s="1" customFormat="1" ht="12.75" x14ac:dyDescent="0.2">
      <c r="A237" s="127">
        <v>281</v>
      </c>
      <c r="B237" s="125" t="s">
        <v>120</v>
      </c>
      <c r="C237" s="249" t="s">
        <v>159</v>
      </c>
      <c r="D237" s="241">
        <v>46.802031499999998</v>
      </c>
      <c r="E237" s="242">
        <v>3.2870060000000008</v>
      </c>
      <c r="F237" s="241">
        <v>0</v>
      </c>
      <c r="G237" s="241">
        <v>0</v>
      </c>
      <c r="H237" s="243">
        <f t="shared" si="10"/>
        <v>43.5150255</v>
      </c>
      <c r="I237" s="243"/>
      <c r="J237" s="241">
        <v>4.3555271692425643</v>
      </c>
      <c r="K237" s="241">
        <v>1.2371635400000001</v>
      </c>
      <c r="L237" s="241">
        <v>0</v>
      </c>
      <c r="M237" s="241">
        <v>0.41692384999999998</v>
      </c>
      <c r="N237" s="241">
        <f t="shared" si="11"/>
        <v>2.7014397792425644</v>
      </c>
      <c r="O237" s="243">
        <f t="shared" si="9"/>
        <v>-93.791937961193284</v>
      </c>
      <c r="P237" s="34"/>
      <c r="Q237" s="33"/>
      <c r="R237" s="33"/>
      <c r="S237" s="33"/>
      <c r="W237" s="33"/>
      <c r="X237" s="33"/>
      <c r="Y237" s="33"/>
    </row>
    <row r="238" spans="1:250" s="1" customFormat="1" ht="12.75" x14ac:dyDescent="0.2">
      <c r="A238" s="127">
        <v>282</v>
      </c>
      <c r="B238" s="125" t="s">
        <v>114</v>
      </c>
      <c r="C238" s="249" t="s">
        <v>158</v>
      </c>
      <c r="D238" s="241">
        <v>277.03940649999998</v>
      </c>
      <c r="E238" s="242">
        <v>152.507803</v>
      </c>
      <c r="F238" s="241">
        <v>0</v>
      </c>
      <c r="G238" s="241">
        <v>0</v>
      </c>
      <c r="H238" s="243">
        <f t="shared" si="10"/>
        <v>124.53160349999999</v>
      </c>
      <c r="I238" s="243"/>
      <c r="J238" s="241">
        <v>0</v>
      </c>
      <c r="K238" s="241">
        <v>0</v>
      </c>
      <c r="L238" s="241">
        <v>0</v>
      </c>
      <c r="M238" s="241">
        <v>0</v>
      </c>
      <c r="N238" s="241">
        <f t="shared" si="11"/>
        <v>0</v>
      </c>
      <c r="O238" s="243" t="str">
        <f t="shared" si="9"/>
        <v>N.A.</v>
      </c>
      <c r="P238" s="34"/>
      <c r="Q238" s="33"/>
      <c r="R238" s="33"/>
      <c r="S238" s="33"/>
      <c r="W238" s="33"/>
      <c r="X238" s="33"/>
      <c r="Y238" s="33"/>
    </row>
    <row r="239" spans="1:250" s="1" customFormat="1" ht="12.75" x14ac:dyDescent="0.2">
      <c r="A239" s="127">
        <v>283</v>
      </c>
      <c r="B239" s="125" t="s">
        <v>120</v>
      </c>
      <c r="C239" s="249" t="s">
        <v>157</v>
      </c>
      <c r="D239" s="241">
        <v>176.861806</v>
      </c>
      <c r="E239" s="242">
        <v>1.1853639999999999</v>
      </c>
      <c r="F239" s="241">
        <v>0</v>
      </c>
      <c r="G239" s="241">
        <v>0</v>
      </c>
      <c r="H239" s="243">
        <f t="shared" si="10"/>
        <v>175.67644200000001</v>
      </c>
      <c r="I239" s="243"/>
      <c r="J239" s="241">
        <v>0</v>
      </c>
      <c r="K239" s="241">
        <v>0</v>
      </c>
      <c r="L239" s="241">
        <v>0</v>
      </c>
      <c r="M239" s="241">
        <v>0</v>
      </c>
      <c r="N239" s="241">
        <f t="shared" si="11"/>
        <v>0</v>
      </c>
      <c r="O239" s="243" t="str">
        <f t="shared" si="9"/>
        <v>N.A.</v>
      </c>
      <c r="P239" s="34"/>
      <c r="Q239" s="33"/>
      <c r="R239" s="33"/>
      <c r="S239" s="33"/>
      <c r="W239" s="33"/>
      <c r="X239" s="33"/>
      <c r="Y239" s="33"/>
    </row>
    <row r="240" spans="1:250" s="1" customFormat="1" ht="12.75" x14ac:dyDescent="0.2">
      <c r="A240" s="127">
        <v>284</v>
      </c>
      <c r="B240" s="125" t="s">
        <v>122</v>
      </c>
      <c r="C240" s="249" t="s">
        <v>156</v>
      </c>
      <c r="D240" s="241">
        <v>132.56407400000001</v>
      </c>
      <c r="E240" s="242">
        <v>46.108125999999999</v>
      </c>
      <c r="F240" s="241">
        <v>0</v>
      </c>
      <c r="G240" s="241">
        <v>0</v>
      </c>
      <c r="H240" s="243">
        <f t="shared" si="10"/>
        <v>86.455948000000006</v>
      </c>
      <c r="I240" s="243"/>
      <c r="J240" s="241">
        <v>124.98685696954959</v>
      </c>
      <c r="K240" s="241">
        <v>0</v>
      </c>
      <c r="L240" s="241">
        <v>0</v>
      </c>
      <c r="M240" s="241">
        <v>0</v>
      </c>
      <c r="N240" s="241">
        <f t="shared" si="11"/>
        <v>124.98685696954959</v>
      </c>
      <c r="O240" s="243">
        <f t="shared" si="9"/>
        <v>44.567100194829372</v>
      </c>
      <c r="P240" s="34"/>
      <c r="Q240" s="33"/>
      <c r="R240" s="33"/>
      <c r="S240" s="33"/>
      <c r="W240" s="33"/>
      <c r="X240" s="33"/>
      <c r="Y240" s="33"/>
    </row>
    <row r="241" spans="1:25" s="1" customFormat="1" ht="12.75" x14ac:dyDescent="0.2">
      <c r="A241" s="127">
        <v>286</v>
      </c>
      <c r="B241" s="125" t="s">
        <v>155</v>
      </c>
      <c r="C241" s="249" t="s">
        <v>154</v>
      </c>
      <c r="D241" s="241">
        <v>118.25397799999999</v>
      </c>
      <c r="E241" s="242">
        <v>4.2692672499999995</v>
      </c>
      <c r="F241" s="241">
        <v>0</v>
      </c>
      <c r="G241" s="241">
        <v>33.837249</v>
      </c>
      <c r="H241" s="243">
        <f t="shared" si="10"/>
        <v>80.147461749999991</v>
      </c>
      <c r="I241" s="243"/>
      <c r="J241" s="241">
        <v>73.951314886618192</v>
      </c>
      <c r="K241" s="241">
        <v>317.92259200000001</v>
      </c>
      <c r="L241" s="241">
        <v>0</v>
      </c>
      <c r="M241" s="241">
        <v>36.601220629999993</v>
      </c>
      <c r="N241" s="241">
        <f t="shared" si="11"/>
        <v>-280.5724977433818</v>
      </c>
      <c r="O241" s="243">
        <f t="shared" si="9"/>
        <v>-450.07034735367881</v>
      </c>
      <c r="P241" s="34"/>
      <c r="Q241" s="33"/>
      <c r="R241" s="33"/>
      <c r="S241" s="33"/>
      <c r="W241" s="33"/>
      <c r="X241" s="33"/>
      <c r="Y241" s="33"/>
    </row>
    <row r="242" spans="1:25" s="1" customFormat="1" ht="12.75" x14ac:dyDescent="0.2">
      <c r="A242" s="127">
        <v>288</v>
      </c>
      <c r="B242" s="125" t="s">
        <v>114</v>
      </c>
      <c r="C242" s="249" t="s">
        <v>153</v>
      </c>
      <c r="D242" s="241">
        <v>332.86215425</v>
      </c>
      <c r="E242" s="242">
        <v>309.87120575</v>
      </c>
      <c r="F242" s="241">
        <v>0</v>
      </c>
      <c r="G242" s="241">
        <v>3.4622739999999999</v>
      </c>
      <c r="H242" s="243">
        <f t="shared" si="10"/>
        <v>19.528674500000001</v>
      </c>
      <c r="I242" s="243"/>
      <c r="J242" s="241">
        <v>21.874800790573623</v>
      </c>
      <c r="K242" s="241">
        <v>3.9071295482664157</v>
      </c>
      <c r="L242" s="241">
        <v>0</v>
      </c>
      <c r="M242" s="241">
        <v>3.3128507300000001</v>
      </c>
      <c r="N242" s="241">
        <f t="shared" si="11"/>
        <v>14.654820512307207</v>
      </c>
      <c r="O242" s="243">
        <f t="shared" si="9"/>
        <v>-24.957423442603815</v>
      </c>
      <c r="P242" s="34"/>
      <c r="Q242" s="33"/>
      <c r="R242" s="33"/>
      <c r="S242" s="33"/>
      <c r="W242" s="33"/>
      <c r="X242" s="33"/>
      <c r="Y242" s="33"/>
    </row>
    <row r="243" spans="1:25" s="1" customFormat="1" ht="12.75" x14ac:dyDescent="0.2">
      <c r="A243" s="127">
        <v>290</v>
      </c>
      <c r="B243" s="125" t="s">
        <v>120</v>
      </c>
      <c r="C243" s="249" t="s">
        <v>152</v>
      </c>
      <c r="D243" s="241">
        <v>13.464944499999998</v>
      </c>
      <c r="E243" s="242">
        <v>8.6359749999999985E-2</v>
      </c>
      <c r="F243" s="241">
        <v>0</v>
      </c>
      <c r="G243" s="241">
        <v>0</v>
      </c>
      <c r="H243" s="243">
        <f t="shared" si="10"/>
        <v>13.378584749999998</v>
      </c>
      <c r="I243" s="243"/>
      <c r="J243" s="241">
        <v>0</v>
      </c>
      <c r="K243" s="241">
        <v>0</v>
      </c>
      <c r="L243" s="241">
        <v>0</v>
      </c>
      <c r="M243" s="241">
        <v>0</v>
      </c>
      <c r="N243" s="241">
        <f t="shared" si="11"/>
        <v>0</v>
      </c>
      <c r="O243" s="243" t="str">
        <f t="shared" si="9"/>
        <v>N.A.</v>
      </c>
      <c r="P243" s="34"/>
      <c r="Q243" s="33"/>
      <c r="R243" s="33"/>
      <c r="S243" s="33"/>
      <c r="W243" s="33"/>
      <c r="X243" s="33"/>
      <c r="Y243" s="33"/>
    </row>
    <row r="244" spans="1:25" s="1" customFormat="1" ht="12.75" x14ac:dyDescent="0.2">
      <c r="A244" s="127">
        <v>292</v>
      </c>
      <c r="B244" s="125" t="s">
        <v>130</v>
      </c>
      <c r="C244" s="249" t="s">
        <v>151</v>
      </c>
      <c r="D244" s="241">
        <v>46.340560750000002</v>
      </c>
      <c r="E244" s="242">
        <v>26.275400000000001</v>
      </c>
      <c r="F244" s="241">
        <v>0</v>
      </c>
      <c r="G244" s="241">
        <v>21.705209</v>
      </c>
      <c r="H244" s="243">
        <f t="shared" si="10"/>
        <v>-1.6400482499999995</v>
      </c>
      <c r="I244" s="243"/>
      <c r="J244" s="241">
        <v>138.96309740921913</v>
      </c>
      <c r="K244" s="241">
        <v>36.525619886373534</v>
      </c>
      <c r="L244" s="241">
        <v>0</v>
      </c>
      <c r="M244" s="241">
        <v>24.847393269999998</v>
      </c>
      <c r="N244" s="241">
        <f t="shared" si="11"/>
        <v>77.5900842528456</v>
      </c>
      <c r="O244" s="243" t="str">
        <f t="shared" si="9"/>
        <v>&lt;-500</v>
      </c>
      <c r="P244" s="34"/>
      <c r="Q244" s="33"/>
      <c r="R244" s="33"/>
      <c r="S244" s="33"/>
      <c r="W244" s="33"/>
      <c r="X244" s="33"/>
      <c r="Y244" s="33"/>
    </row>
    <row r="245" spans="1:25" s="1" customFormat="1" ht="12.75" x14ac:dyDescent="0.2">
      <c r="A245" s="127">
        <v>293</v>
      </c>
      <c r="B245" s="125" t="s">
        <v>114</v>
      </c>
      <c r="C245" s="249" t="s">
        <v>150</v>
      </c>
      <c r="D245" s="241">
        <v>289.31478800000002</v>
      </c>
      <c r="E245" s="242">
        <v>76.781262499999997</v>
      </c>
      <c r="F245" s="241">
        <v>0</v>
      </c>
      <c r="G245" s="241">
        <v>15.691247000000001</v>
      </c>
      <c r="H245" s="243">
        <f t="shared" si="10"/>
        <v>196.84227850000002</v>
      </c>
      <c r="I245" s="243"/>
      <c r="J245" s="241">
        <v>292.75395483857949</v>
      </c>
      <c r="K245" s="241">
        <v>83.975571786990415</v>
      </c>
      <c r="L245" s="241">
        <v>0</v>
      </c>
      <c r="M245" s="241">
        <v>16.549919670000005</v>
      </c>
      <c r="N245" s="241">
        <f t="shared" si="11"/>
        <v>192.22846338158905</v>
      </c>
      <c r="O245" s="243">
        <f t="shared" si="9"/>
        <v>-2.3439147085522931</v>
      </c>
      <c r="P245" s="34"/>
      <c r="Q245" s="33"/>
      <c r="R245" s="33"/>
      <c r="S245" s="33"/>
      <c r="W245" s="33"/>
      <c r="X245" s="33"/>
      <c r="Y245" s="33"/>
    </row>
    <row r="246" spans="1:25" s="1" customFormat="1" ht="12.75" x14ac:dyDescent="0.2">
      <c r="A246" s="127">
        <v>294</v>
      </c>
      <c r="B246" s="125" t="s">
        <v>114</v>
      </c>
      <c r="C246" s="249" t="s">
        <v>149</v>
      </c>
      <c r="D246" s="241">
        <v>194.6164685</v>
      </c>
      <c r="E246" s="242">
        <v>44.262213000000003</v>
      </c>
      <c r="F246" s="241">
        <v>0</v>
      </c>
      <c r="G246" s="241">
        <v>9.763795</v>
      </c>
      <c r="H246" s="243">
        <f t="shared" si="10"/>
        <v>140.59046050000001</v>
      </c>
      <c r="I246" s="243"/>
      <c r="J246" s="241">
        <v>164.45697091250173</v>
      </c>
      <c r="K246" s="241">
        <v>45.543814309535833</v>
      </c>
      <c r="L246" s="241">
        <v>0</v>
      </c>
      <c r="M246" s="241">
        <v>10.037843770000002</v>
      </c>
      <c r="N246" s="241">
        <f t="shared" si="11"/>
        <v>108.8753128329659</v>
      </c>
      <c r="O246" s="243">
        <f t="shared" si="9"/>
        <v>-22.558534593486236</v>
      </c>
      <c r="P246" s="34"/>
      <c r="Q246" s="33"/>
      <c r="R246" s="33"/>
      <c r="S246" s="33"/>
      <c r="W246" s="33"/>
    </row>
    <row r="247" spans="1:25" s="1" customFormat="1" ht="24" x14ac:dyDescent="0.2">
      <c r="A247" s="127">
        <v>295</v>
      </c>
      <c r="B247" s="125" t="s">
        <v>114</v>
      </c>
      <c r="C247" s="249" t="s">
        <v>148</v>
      </c>
      <c r="D247" s="241">
        <v>129.20114275</v>
      </c>
      <c r="E247" s="242">
        <v>14.1725265</v>
      </c>
      <c r="F247" s="241">
        <v>0</v>
      </c>
      <c r="G247" s="241">
        <v>4.4615390000000001</v>
      </c>
      <c r="H247" s="243">
        <f t="shared" si="10"/>
        <v>110.56707725</v>
      </c>
      <c r="I247" s="243"/>
      <c r="J247" s="241">
        <v>62.166257859440201</v>
      </c>
      <c r="K247" s="241">
        <v>15.267589057185733</v>
      </c>
      <c r="L247" s="241">
        <v>0</v>
      </c>
      <c r="M247" s="241">
        <v>4.4483470500000006</v>
      </c>
      <c r="N247" s="241">
        <f t="shared" si="11"/>
        <v>42.450321752254467</v>
      </c>
      <c r="O247" s="243">
        <f t="shared" si="9"/>
        <v>-61.606725249441766</v>
      </c>
      <c r="P247" s="34"/>
      <c r="Q247" s="33"/>
      <c r="R247" s="33"/>
      <c r="S247" s="33"/>
    </row>
    <row r="248" spans="1:25" s="1" customFormat="1" ht="12.75" x14ac:dyDescent="0.2">
      <c r="A248" s="127">
        <v>296</v>
      </c>
      <c r="B248" s="125" t="s">
        <v>124</v>
      </c>
      <c r="C248" s="249" t="s">
        <v>147</v>
      </c>
      <c r="D248" s="241">
        <v>1324.442481</v>
      </c>
      <c r="E248" s="242">
        <v>976.60019824999995</v>
      </c>
      <c r="F248" s="241">
        <v>0</v>
      </c>
      <c r="G248" s="241">
        <v>0</v>
      </c>
      <c r="H248" s="243">
        <f t="shared" si="10"/>
        <v>347.84228275000009</v>
      </c>
      <c r="I248" s="243"/>
      <c r="J248" s="241">
        <v>0</v>
      </c>
      <c r="K248" s="241">
        <v>0</v>
      </c>
      <c r="L248" s="241">
        <v>0</v>
      </c>
      <c r="M248" s="241">
        <v>0</v>
      </c>
      <c r="N248" s="241">
        <f t="shared" si="11"/>
        <v>0</v>
      </c>
      <c r="O248" s="243" t="str">
        <f t="shared" si="9"/>
        <v>N.A.</v>
      </c>
      <c r="P248" s="34"/>
      <c r="Q248" s="33"/>
      <c r="R248" s="33"/>
      <c r="S248" s="33"/>
    </row>
    <row r="249" spans="1:25" s="1" customFormat="1" ht="12.75" x14ac:dyDescent="0.2">
      <c r="A249" s="127">
        <v>297</v>
      </c>
      <c r="B249" s="125" t="s">
        <v>120</v>
      </c>
      <c r="C249" s="249" t="s">
        <v>146</v>
      </c>
      <c r="D249" s="241">
        <v>128.30179099999998</v>
      </c>
      <c r="E249" s="242">
        <v>6.6749355000000001</v>
      </c>
      <c r="F249" s="241">
        <v>0</v>
      </c>
      <c r="G249" s="241">
        <v>0</v>
      </c>
      <c r="H249" s="243">
        <f t="shared" si="10"/>
        <v>121.62685549999998</v>
      </c>
      <c r="I249" s="243"/>
      <c r="J249" s="241">
        <v>0</v>
      </c>
      <c r="K249" s="241">
        <v>7.0138345099999997</v>
      </c>
      <c r="L249" s="241">
        <v>0</v>
      </c>
      <c r="M249" s="241">
        <v>45.36113083</v>
      </c>
      <c r="N249" s="241">
        <f t="shared" si="11"/>
        <v>-52.374965340000003</v>
      </c>
      <c r="O249" s="243">
        <f t="shared" si="9"/>
        <v>-143.06200725546179</v>
      </c>
      <c r="P249" s="34"/>
      <c r="Q249" s="33"/>
      <c r="R249" s="33"/>
      <c r="S249" s="33"/>
    </row>
    <row r="250" spans="1:25" s="1" customFormat="1" ht="12.75" x14ac:dyDescent="0.2">
      <c r="A250" s="127">
        <v>298</v>
      </c>
      <c r="B250" s="125" t="s">
        <v>124</v>
      </c>
      <c r="C250" s="249" t="s">
        <v>145</v>
      </c>
      <c r="D250" s="241">
        <v>1099.2027865</v>
      </c>
      <c r="E250" s="242">
        <v>995.87998175000007</v>
      </c>
      <c r="F250" s="241">
        <v>0</v>
      </c>
      <c r="G250" s="241">
        <v>0</v>
      </c>
      <c r="H250" s="243">
        <f t="shared" si="10"/>
        <v>103.32280474999993</v>
      </c>
      <c r="I250" s="243"/>
      <c r="J250" s="241">
        <v>0</v>
      </c>
      <c r="K250" s="241">
        <v>0</v>
      </c>
      <c r="L250" s="241">
        <v>0</v>
      </c>
      <c r="M250" s="241">
        <v>0</v>
      </c>
      <c r="N250" s="241">
        <f t="shared" si="11"/>
        <v>0</v>
      </c>
      <c r="O250" s="243" t="str">
        <f t="shared" si="9"/>
        <v>N.A.</v>
      </c>
      <c r="P250" s="34"/>
      <c r="Q250" s="33"/>
      <c r="R250" s="33"/>
      <c r="S250" s="33"/>
    </row>
    <row r="251" spans="1:25" s="1" customFormat="1" ht="12.75" x14ac:dyDescent="0.2">
      <c r="A251" s="127">
        <v>304</v>
      </c>
      <c r="B251" s="125" t="s">
        <v>120</v>
      </c>
      <c r="C251" s="249" t="s">
        <v>144</v>
      </c>
      <c r="D251" s="241">
        <v>192.99329299999999</v>
      </c>
      <c r="E251" s="242">
        <v>0</v>
      </c>
      <c r="F251" s="241">
        <v>0</v>
      </c>
      <c r="G251" s="241">
        <v>0</v>
      </c>
      <c r="H251" s="243">
        <f t="shared" si="10"/>
        <v>192.99329299999999</v>
      </c>
      <c r="I251" s="243"/>
      <c r="J251" s="241">
        <v>0</v>
      </c>
      <c r="K251" s="241">
        <v>0</v>
      </c>
      <c r="L251" s="241">
        <v>0</v>
      </c>
      <c r="M251" s="241">
        <v>0</v>
      </c>
      <c r="N251" s="241">
        <f t="shared" si="11"/>
        <v>0</v>
      </c>
      <c r="O251" s="243" t="str">
        <f t="shared" si="9"/>
        <v>N.A.</v>
      </c>
      <c r="P251" s="34"/>
      <c r="Q251" s="33"/>
      <c r="R251" s="33"/>
      <c r="S251" s="33"/>
    </row>
    <row r="252" spans="1:25" s="1" customFormat="1" ht="12.75" x14ac:dyDescent="0.2">
      <c r="A252" s="127">
        <v>305</v>
      </c>
      <c r="B252" s="125" t="s">
        <v>130</v>
      </c>
      <c r="C252" s="249" t="s">
        <v>143</v>
      </c>
      <c r="D252" s="241">
        <v>34.375138999999997</v>
      </c>
      <c r="E252" s="242">
        <v>10.364440999999999</v>
      </c>
      <c r="F252" s="241">
        <v>0</v>
      </c>
      <c r="G252" s="241">
        <v>1.911546</v>
      </c>
      <c r="H252" s="243">
        <f t="shared" si="10"/>
        <v>22.099151999999997</v>
      </c>
      <c r="I252" s="243"/>
      <c r="J252" s="241">
        <v>38.510843129001657</v>
      </c>
      <c r="K252" s="241">
        <v>12.116748979770222</v>
      </c>
      <c r="L252" s="241">
        <v>0</v>
      </c>
      <c r="M252" s="241">
        <v>1.9151322600000003</v>
      </c>
      <c r="N252" s="241">
        <f t="shared" si="11"/>
        <v>24.478961889231435</v>
      </c>
      <c r="O252" s="243">
        <f t="shared" si="9"/>
        <v>10.768783748948552</v>
      </c>
      <c r="P252" s="34"/>
      <c r="Q252" s="33"/>
      <c r="R252" s="33"/>
      <c r="S252" s="33"/>
    </row>
    <row r="253" spans="1:25" s="1" customFormat="1" ht="12.75" x14ac:dyDescent="0.2">
      <c r="A253" s="127">
        <v>306</v>
      </c>
      <c r="B253" s="125" t="s">
        <v>130</v>
      </c>
      <c r="C253" s="249" t="s">
        <v>142</v>
      </c>
      <c r="D253" s="241">
        <v>60.296275749999992</v>
      </c>
      <c r="E253" s="242">
        <v>18.098060749999998</v>
      </c>
      <c r="F253" s="241">
        <v>0</v>
      </c>
      <c r="G253" s="241">
        <v>19.355906000000001</v>
      </c>
      <c r="H253" s="243">
        <f t="shared" si="10"/>
        <v>22.84230899999999</v>
      </c>
      <c r="I253" s="243"/>
      <c r="J253" s="241">
        <v>58.152446896826021</v>
      </c>
      <c r="K253" s="241">
        <v>22.741239004738201</v>
      </c>
      <c r="L253" s="241">
        <v>0</v>
      </c>
      <c r="M253" s="241">
        <v>18.386061120000001</v>
      </c>
      <c r="N253" s="241">
        <f t="shared" si="11"/>
        <v>17.025146772087815</v>
      </c>
      <c r="O253" s="243">
        <f t="shared" si="9"/>
        <v>-25.466612100870261</v>
      </c>
      <c r="P253" s="34"/>
      <c r="Q253" s="33"/>
      <c r="R253" s="33"/>
      <c r="S253" s="33"/>
    </row>
    <row r="254" spans="1:25" s="1" customFormat="1" ht="24" x14ac:dyDescent="0.2">
      <c r="A254" s="125">
        <v>307</v>
      </c>
      <c r="B254" s="125" t="s">
        <v>114</v>
      </c>
      <c r="C254" s="249" t="s">
        <v>141</v>
      </c>
      <c r="D254" s="241">
        <v>212.73663500000004</v>
      </c>
      <c r="E254" s="242">
        <v>12.305043</v>
      </c>
      <c r="F254" s="241">
        <v>0</v>
      </c>
      <c r="G254" s="241">
        <v>2.8700110000000003</v>
      </c>
      <c r="H254" s="243">
        <f t="shared" si="10"/>
        <v>197.56158100000002</v>
      </c>
      <c r="I254" s="243"/>
      <c r="J254" s="241">
        <v>128.08264163011705</v>
      </c>
      <c r="K254" s="241">
        <v>33.16925595413543</v>
      </c>
      <c r="L254" s="241">
        <v>0</v>
      </c>
      <c r="M254" s="241">
        <v>28.168056860000004</v>
      </c>
      <c r="N254" s="241">
        <f t="shared" si="11"/>
        <v>66.745328815981622</v>
      </c>
      <c r="O254" s="243">
        <f t="shared" si="9"/>
        <v>-66.215430916205506</v>
      </c>
      <c r="P254" s="34"/>
      <c r="Q254" s="33"/>
      <c r="R254" s="33"/>
      <c r="S254" s="33"/>
    </row>
    <row r="255" spans="1:25" s="1" customFormat="1" ht="24" x14ac:dyDescent="0.2">
      <c r="A255" s="125">
        <v>308</v>
      </c>
      <c r="B255" s="125" t="s">
        <v>114</v>
      </c>
      <c r="C255" s="249" t="s">
        <v>140</v>
      </c>
      <c r="D255" s="241">
        <v>60.834373749999997</v>
      </c>
      <c r="E255" s="242">
        <v>21.108948250000001</v>
      </c>
      <c r="F255" s="241">
        <v>0</v>
      </c>
      <c r="G255" s="241">
        <v>4.8317319999999997</v>
      </c>
      <c r="H255" s="243">
        <f t="shared" si="10"/>
        <v>34.893693499999998</v>
      </c>
      <c r="I255" s="243"/>
      <c r="J255" s="241">
        <v>78.020726694669804</v>
      </c>
      <c r="K255" s="241">
        <v>24.809908542718372</v>
      </c>
      <c r="L255" s="241">
        <v>0</v>
      </c>
      <c r="M255" s="241">
        <v>5.4097781700000009</v>
      </c>
      <c r="N255" s="241">
        <f t="shared" si="11"/>
        <v>47.801039981951426</v>
      </c>
      <c r="O255" s="243">
        <f t="shared" si="9"/>
        <v>36.990485062727537</v>
      </c>
      <c r="P255" s="34"/>
      <c r="Q255" s="33"/>
      <c r="R255" s="33"/>
      <c r="S255" s="33"/>
    </row>
    <row r="256" spans="1:25" s="1" customFormat="1" ht="12.75" x14ac:dyDescent="0.2">
      <c r="A256" s="125">
        <v>309</v>
      </c>
      <c r="B256" s="125" t="s">
        <v>114</v>
      </c>
      <c r="C256" s="249" t="s">
        <v>139</v>
      </c>
      <c r="D256" s="241">
        <v>402.27401100000003</v>
      </c>
      <c r="E256" s="242">
        <v>199.38374625</v>
      </c>
      <c r="F256" s="241">
        <v>0</v>
      </c>
      <c r="G256" s="241">
        <v>0</v>
      </c>
      <c r="H256" s="243">
        <f t="shared" si="10"/>
        <v>202.89026475000003</v>
      </c>
      <c r="I256" s="243"/>
      <c r="J256" s="241">
        <v>0</v>
      </c>
      <c r="K256" s="241">
        <v>0</v>
      </c>
      <c r="L256" s="241">
        <v>0</v>
      </c>
      <c r="M256" s="241">
        <v>0</v>
      </c>
      <c r="N256" s="241">
        <f t="shared" si="11"/>
        <v>0</v>
      </c>
      <c r="O256" s="243" t="str">
        <f t="shared" si="9"/>
        <v>N.A.</v>
      </c>
      <c r="P256" s="34"/>
      <c r="Q256" s="33"/>
      <c r="R256" s="33"/>
      <c r="S256" s="33"/>
    </row>
    <row r="257" spans="1:19" s="1" customFormat="1" ht="12.75" x14ac:dyDescent="0.2">
      <c r="A257" s="125">
        <v>310</v>
      </c>
      <c r="B257" s="125" t="s">
        <v>114</v>
      </c>
      <c r="C257" s="249" t="s">
        <v>138</v>
      </c>
      <c r="D257" s="241">
        <v>857.06377824999993</v>
      </c>
      <c r="E257" s="242">
        <v>744.88683875000004</v>
      </c>
      <c r="F257" s="241">
        <v>0</v>
      </c>
      <c r="G257" s="241">
        <v>0</v>
      </c>
      <c r="H257" s="243">
        <f t="shared" si="10"/>
        <v>112.17693949999989</v>
      </c>
      <c r="I257" s="243"/>
      <c r="J257" s="241">
        <v>18.358334399587619</v>
      </c>
      <c r="K257" s="241">
        <v>3.9984237399999993</v>
      </c>
      <c r="L257" s="241">
        <v>0</v>
      </c>
      <c r="M257" s="241">
        <v>5.0283758800000005</v>
      </c>
      <c r="N257" s="241">
        <f t="shared" si="11"/>
        <v>9.3315347795876189</v>
      </c>
      <c r="O257" s="243">
        <f t="shared" si="9"/>
        <v>-91.681414360936799</v>
      </c>
      <c r="P257" s="34"/>
      <c r="Q257" s="33"/>
      <c r="R257" s="33"/>
      <c r="S257" s="33"/>
    </row>
    <row r="258" spans="1:19" s="1" customFormat="1" ht="12.75" x14ac:dyDescent="0.2">
      <c r="A258" s="125">
        <v>311</v>
      </c>
      <c r="B258" s="125" t="s">
        <v>136</v>
      </c>
      <c r="C258" s="249" t="s">
        <v>137</v>
      </c>
      <c r="D258" s="241">
        <v>230.29795525</v>
      </c>
      <c r="E258" s="242">
        <v>0</v>
      </c>
      <c r="F258" s="241">
        <v>0</v>
      </c>
      <c r="G258" s="241">
        <v>0</v>
      </c>
      <c r="H258" s="243">
        <f t="shared" si="10"/>
        <v>230.29795525</v>
      </c>
      <c r="I258" s="243"/>
      <c r="J258" s="241">
        <v>0</v>
      </c>
      <c r="K258" s="241">
        <v>0</v>
      </c>
      <c r="L258" s="241">
        <v>0</v>
      </c>
      <c r="M258" s="241">
        <v>0</v>
      </c>
      <c r="N258" s="241">
        <f t="shared" si="11"/>
        <v>0</v>
      </c>
      <c r="O258" s="243" t="str">
        <f t="shared" si="9"/>
        <v>N.A.</v>
      </c>
      <c r="P258" s="34"/>
      <c r="Q258" s="33"/>
      <c r="R258" s="33"/>
      <c r="S258" s="33"/>
    </row>
    <row r="259" spans="1:19" s="35" customFormat="1" ht="12.75" x14ac:dyDescent="0.2">
      <c r="A259" s="250">
        <v>312</v>
      </c>
      <c r="B259" s="250" t="s">
        <v>136</v>
      </c>
      <c r="C259" s="251" t="s">
        <v>135</v>
      </c>
      <c r="D259" s="241">
        <v>28.886265000000002</v>
      </c>
      <c r="E259" s="242">
        <v>0</v>
      </c>
      <c r="F259" s="241">
        <v>0</v>
      </c>
      <c r="G259" s="252"/>
      <c r="H259" s="243">
        <f t="shared" si="10"/>
        <v>28.886265000000002</v>
      </c>
      <c r="I259" s="243"/>
      <c r="J259" s="241">
        <v>279.47108849349655</v>
      </c>
      <c r="K259" s="241">
        <v>6.3176105200000006</v>
      </c>
      <c r="L259" s="241">
        <v>0</v>
      </c>
      <c r="M259" s="241">
        <v>2.49532994</v>
      </c>
      <c r="N259" s="241">
        <f t="shared" si="11"/>
        <v>270.65814803349656</v>
      </c>
      <c r="O259" s="243" t="str">
        <f t="shared" si="9"/>
        <v>500&lt;</v>
      </c>
    </row>
    <row r="260" spans="1:19" s="1" customFormat="1" ht="12.75" x14ac:dyDescent="0.2">
      <c r="A260" s="125">
        <v>313</v>
      </c>
      <c r="B260" s="125" t="s">
        <v>124</v>
      </c>
      <c r="C260" s="249" t="s">
        <v>134</v>
      </c>
      <c r="D260" s="241">
        <v>1126.3060367499997</v>
      </c>
      <c r="E260" s="242">
        <v>1031.1277397499998</v>
      </c>
      <c r="F260" s="241">
        <v>0</v>
      </c>
      <c r="G260" s="241">
        <v>0</v>
      </c>
      <c r="H260" s="243">
        <f t="shared" si="10"/>
        <v>95.17829699999993</v>
      </c>
      <c r="I260" s="243"/>
      <c r="J260" s="241">
        <v>0</v>
      </c>
      <c r="K260" s="241">
        <v>0</v>
      </c>
      <c r="L260" s="241">
        <v>0</v>
      </c>
      <c r="M260" s="241">
        <v>0</v>
      </c>
      <c r="N260" s="241">
        <f t="shared" si="11"/>
        <v>0</v>
      </c>
      <c r="O260" s="243" t="str">
        <f t="shared" si="9"/>
        <v>N.A.</v>
      </c>
      <c r="P260" s="34"/>
      <c r="Q260" s="33"/>
      <c r="R260" s="33"/>
      <c r="S260" s="33"/>
    </row>
    <row r="261" spans="1:19" s="1" customFormat="1" ht="12.75" x14ac:dyDescent="0.2">
      <c r="A261" s="127">
        <v>314</v>
      </c>
      <c r="B261" s="125" t="s">
        <v>120</v>
      </c>
      <c r="C261" s="249" t="s">
        <v>133</v>
      </c>
      <c r="D261" s="241">
        <v>149.76523774999998</v>
      </c>
      <c r="E261" s="242">
        <v>6.6749355000000001</v>
      </c>
      <c r="F261" s="241">
        <v>0</v>
      </c>
      <c r="G261" s="241">
        <v>0</v>
      </c>
      <c r="H261" s="243">
        <f t="shared" si="10"/>
        <v>143.09030224999998</v>
      </c>
      <c r="I261" s="243"/>
      <c r="J261" s="241">
        <v>24.313868372940313</v>
      </c>
      <c r="K261" s="241">
        <v>4.9198307400000001</v>
      </c>
      <c r="L261" s="241">
        <v>0</v>
      </c>
      <c r="M261" s="241">
        <v>39.008073449999998</v>
      </c>
      <c r="N261" s="241">
        <f t="shared" si="11"/>
        <v>-19.614035817059687</v>
      </c>
      <c r="O261" s="243">
        <f t="shared" si="9"/>
        <v>-113.70745292213518</v>
      </c>
      <c r="P261" s="34"/>
      <c r="Q261" s="33"/>
      <c r="R261" s="33"/>
      <c r="S261" s="33"/>
    </row>
    <row r="262" spans="1:19" s="1" customFormat="1" ht="12.75" x14ac:dyDescent="0.2">
      <c r="A262" s="127">
        <v>316</v>
      </c>
      <c r="B262" s="125" t="s">
        <v>130</v>
      </c>
      <c r="C262" s="249" t="s">
        <v>132</v>
      </c>
      <c r="D262" s="241">
        <v>22.324873250000003</v>
      </c>
      <c r="E262" s="242">
        <v>8.9276935000000019</v>
      </c>
      <c r="F262" s="241">
        <v>0</v>
      </c>
      <c r="G262" s="241">
        <v>5.3585929999999999</v>
      </c>
      <c r="H262" s="243">
        <f t="shared" si="10"/>
        <v>8.0385867500000003</v>
      </c>
      <c r="I262" s="243"/>
      <c r="J262" s="241">
        <v>44.571898548757005</v>
      </c>
      <c r="K262" s="241">
        <v>13.873769852946026</v>
      </c>
      <c r="L262" s="241">
        <v>0</v>
      </c>
      <c r="M262" s="241">
        <v>7.2978463099999997</v>
      </c>
      <c r="N262" s="241">
        <f t="shared" si="11"/>
        <v>23.400282385810979</v>
      </c>
      <c r="O262" s="243">
        <f t="shared" si="9"/>
        <v>191.09945707572265</v>
      </c>
      <c r="P262" s="34"/>
      <c r="Q262" s="33"/>
      <c r="R262" s="33"/>
      <c r="S262" s="33"/>
    </row>
    <row r="263" spans="1:19" s="1" customFormat="1" ht="12.75" x14ac:dyDescent="0.2">
      <c r="A263" s="127">
        <v>317</v>
      </c>
      <c r="B263" s="125" t="s">
        <v>114</v>
      </c>
      <c r="C263" s="249" t="s">
        <v>131</v>
      </c>
      <c r="D263" s="241">
        <v>94.153706750000012</v>
      </c>
      <c r="E263" s="242">
        <v>9.3351270000000017</v>
      </c>
      <c r="F263" s="241">
        <v>0</v>
      </c>
      <c r="G263" s="241">
        <v>25.459574</v>
      </c>
      <c r="H263" s="243">
        <f t="shared" si="10"/>
        <v>59.359005750000009</v>
      </c>
      <c r="I263" s="243"/>
      <c r="J263" s="241">
        <v>131.04373027066595</v>
      </c>
      <c r="K263" s="241">
        <v>38.931218989177083</v>
      </c>
      <c r="L263" s="241">
        <v>0</v>
      </c>
      <c r="M263" s="241">
        <v>26.508835679999997</v>
      </c>
      <c r="N263" s="241">
        <f t="shared" si="11"/>
        <v>65.603675601488874</v>
      </c>
      <c r="O263" s="243">
        <f t="shared" si="9"/>
        <v>10.520172588114592</v>
      </c>
      <c r="P263" s="34"/>
      <c r="Q263" s="33"/>
      <c r="R263" s="33"/>
      <c r="S263" s="33"/>
    </row>
    <row r="264" spans="1:19" s="1" customFormat="1" ht="12.75" x14ac:dyDescent="0.2">
      <c r="A264" s="127">
        <v>318</v>
      </c>
      <c r="B264" s="125" t="s">
        <v>130</v>
      </c>
      <c r="C264" s="249" t="s">
        <v>129</v>
      </c>
      <c r="D264" s="241">
        <v>224.60315600000001</v>
      </c>
      <c r="E264" s="242">
        <v>5.5457807500000005</v>
      </c>
      <c r="F264" s="241">
        <v>0</v>
      </c>
      <c r="G264" s="241">
        <v>1.6093700000000002</v>
      </c>
      <c r="H264" s="243">
        <f t="shared" si="10"/>
        <v>217.44800524999999</v>
      </c>
      <c r="I264" s="243"/>
      <c r="J264" s="241">
        <v>29.45593140765051</v>
      </c>
      <c r="K264" s="241">
        <v>11.671124861088956</v>
      </c>
      <c r="L264" s="241">
        <v>0</v>
      </c>
      <c r="M264" s="241">
        <v>1.5987591800000001</v>
      </c>
      <c r="N264" s="241">
        <f t="shared" si="11"/>
        <v>16.186047366561553</v>
      </c>
      <c r="O264" s="243">
        <f t="shared" si="9"/>
        <v>-92.556359692537782</v>
      </c>
      <c r="P264" s="34"/>
      <c r="Q264" s="33"/>
      <c r="R264" s="33"/>
      <c r="S264" s="33"/>
    </row>
    <row r="265" spans="1:19" s="1" customFormat="1" ht="12.75" x14ac:dyDescent="0.2">
      <c r="A265" s="127">
        <v>319</v>
      </c>
      <c r="B265" s="125" t="s">
        <v>114</v>
      </c>
      <c r="C265" s="249" t="s">
        <v>128</v>
      </c>
      <c r="D265" s="241">
        <v>55.471784499999998</v>
      </c>
      <c r="E265" s="242">
        <v>18.435083249999998</v>
      </c>
      <c r="F265" s="241">
        <v>0</v>
      </c>
      <c r="G265" s="241">
        <v>4.359445</v>
      </c>
      <c r="H265" s="243">
        <f t="shared" si="10"/>
        <v>32.677256249999999</v>
      </c>
      <c r="I265" s="243"/>
      <c r="J265" s="241">
        <v>193.39855748877972</v>
      </c>
      <c r="K265" s="241">
        <v>42.149315219999998</v>
      </c>
      <c r="L265" s="241">
        <v>0</v>
      </c>
      <c r="M265" s="241">
        <v>16.648137470000002</v>
      </c>
      <c r="N265" s="241">
        <f t="shared" si="11"/>
        <v>134.60110479877972</v>
      </c>
      <c r="O265" s="243">
        <f t="shared" si="9"/>
        <v>311.9106689037875</v>
      </c>
      <c r="P265" s="34"/>
      <c r="Q265" s="33"/>
      <c r="R265" s="33"/>
      <c r="S265" s="33"/>
    </row>
    <row r="266" spans="1:19" s="1" customFormat="1" ht="12.75" x14ac:dyDescent="0.2">
      <c r="A266" s="127">
        <v>320</v>
      </c>
      <c r="B266" s="125" t="s">
        <v>120</v>
      </c>
      <c r="C266" s="249" t="s">
        <v>127</v>
      </c>
      <c r="D266" s="241">
        <v>43.687228999999995</v>
      </c>
      <c r="E266" s="242">
        <v>17.167660249999997</v>
      </c>
      <c r="F266" s="241">
        <v>0</v>
      </c>
      <c r="G266" s="241">
        <v>22.862394999999999</v>
      </c>
      <c r="H266" s="243">
        <f t="shared" si="10"/>
        <v>3.6571737499999983</v>
      </c>
      <c r="I266" s="243"/>
      <c r="J266" s="241">
        <v>97.78796460459867</v>
      </c>
      <c r="K266" s="241">
        <v>25.229118088023867</v>
      </c>
      <c r="L266" s="241">
        <v>0</v>
      </c>
      <c r="M266" s="241">
        <v>24.903807999999998</v>
      </c>
      <c r="N266" s="241">
        <f t="shared" si="11"/>
        <v>47.655038516574805</v>
      </c>
      <c r="O266" s="243" t="str">
        <f t="shared" si="9"/>
        <v>500&lt;</v>
      </c>
      <c r="P266" s="34"/>
      <c r="Q266" s="33"/>
      <c r="R266" s="33"/>
      <c r="S266" s="33"/>
    </row>
    <row r="267" spans="1:19" s="1" customFormat="1" ht="12.75" x14ac:dyDescent="0.2">
      <c r="A267" s="127">
        <v>321</v>
      </c>
      <c r="B267" s="125" t="s">
        <v>114</v>
      </c>
      <c r="C267" s="249" t="s">
        <v>126</v>
      </c>
      <c r="D267" s="241">
        <v>497.90949624999996</v>
      </c>
      <c r="E267" s="242">
        <v>296.80508250000003</v>
      </c>
      <c r="F267" s="241">
        <v>0</v>
      </c>
      <c r="G267" s="241">
        <v>2.1499779999999999</v>
      </c>
      <c r="H267" s="243">
        <f t="shared" si="10"/>
        <v>198.95443574999993</v>
      </c>
      <c r="I267" s="243"/>
      <c r="J267" s="241">
        <v>26.147494516551177</v>
      </c>
      <c r="K267" s="241">
        <v>9.653529563702353</v>
      </c>
      <c r="L267" s="241">
        <v>0</v>
      </c>
      <c r="M267" s="241">
        <v>1.7384101300000001</v>
      </c>
      <c r="N267" s="241">
        <f t="shared" si="11"/>
        <v>14.755554822848824</v>
      </c>
      <c r="O267" s="243">
        <f t="shared" si="9"/>
        <v>-92.583450191887039</v>
      </c>
      <c r="P267" s="34"/>
      <c r="Q267" s="33"/>
      <c r="R267" s="33"/>
      <c r="S267" s="33"/>
    </row>
    <row r="268" spans="1:19" s="1" customFormat="1" ht="24" x14ac:dyDescent="0.2">
      <c r="A268" s="127">
        <v>322</v>
      </c>
      <c r="B268" s="125" t="s">
        <v>114</v>
      </c>
      <c r="C268" s="249" t="s">
        <v>125</v>
      </c>
      <c r="D268" s="241">
        <v>410.64875875000007</v>
      </c>
      <c r="E268" s="242">
        <v>28.335646999999994</v>
      </c>
      <c r="F268" s="241">
        <v>0</v>
      </c>
      <c r="G268" s="241">
        <v>66.955731999999998</v>
      </c>
      <c r="H268" s="243">
        <f t="shared" si="10"/>
        <v>315.35737975000006</v>
      </c>
      <c r="I268" s="243"/>
      <c r="J268" s="241">
        <v>73.293970501114259</v>
      </c>
      <c r="K268" s="241">
        <v>34.723309962798204</v>
      </c>
      <c r="L268" s="241">
        <v>0</v>
      </c>
      <c r="M268" s="241">
        <v>103.98295007</v>
      </c>
      <c r="N268" s="241">
        <f t="shared" si="11"/>
        <v>-65.412289531683939</v>
      </c>
      <c r="O268" s="243">
        <f t="shared" si="9"/>
        <v>-120.74227328484896</v>
      </c>
      <c r="P268" s="34"/>
      <c r="Q268" s="33"/>
      <c r="R268" s="33"/>
      <c r="S268" s="33"/>
    </row>
    <row r="269" spans="1:19" s="1" customFormat="1" ht="12.75" x14ac:dyDescent="0.2">
      <c r="A269" s="127">
        <v>325</v>
      </c>
      <c r="B269" s="125" t="s">
        <v>124</v>
      </c>
      <c r="C269" s="249" t="s">
        <v>123</v>
      </c>
      <c r="D269" s="241">
        <v>191.27690374999997</v>
      </c>
      <c r="E269" s="242">
        <v>93.985530249999996</v>
      </c>
      <c r="F269" s="241">
        <v>0</v>
      </c>
      <c r="G269" s="241">
        <v>0</v>
      </c>
      <c r="H269" s="243">
        <f t="shared" si="10"/>
        <v>97.291373499999978</v>
      </c>
      <c r="I269" s="243"/>
      <c r="J269" s="241">
        <v>0</v>
      </c>
      <c r="K269" s="241">
        <v>0</v>
      </c>
      <c r="L269" s="241">
        <v>0</v>
      </c>
      <c r="M269" s="241">
        <v>0</v>
      </c>
      <c r="N269" s="241">
        <f t="shared" si="11"/>
        <v>0</v>
      </c>
      <c r="O269" s="243" t="str">
        <f t="shared" si="9"/>
        <v>N.A.</v>
      </c>
      <c r="P269" s="34"/>
      <c r="Q269" s="33"/>
      <c r="R269" s="33"/>
      <c r="S269" s="33"/>
    </row>
    <row r="270" spans="1:19" s="1" customFormat="1" ht="12.75" x14ac:dyDescent="0.2">
      <c r="A270" s="127">
        <v>327</v>
      </c>
      <c r="B270" s="125" t="s">
        <v>122</v>
      </c>
      <c r="C270" s="249" t="s">
        <v>121</v>
      </c>
      <c r="D270" s="241">
        <v>54.809257000000002</v>
      </c>
      <c r="E270" s="242">
        <v>0</v>
      </c>
      <c r="F270" s="241">
        <v>0</v>
      </c>
      <c r="G270" s="241">
        <v>0</v>
      </c>
      <c r="H270" s="243">
        <f t="shared" si="10"/>
        <v>54.809257000000002</v>
      </c>
      <c r="I270" s="243"/>
      <c r="J270" s="241">
        <v>0</v>
      </c>
      <c r="K270" s="241">
        <v>0</v>
      </c>
      <c r="L270" s="241">
        <v>0</v>
      </c>
      <c r="M270" s="241">
        <v>0</v>
      </c>
      <c r="N270" s="241">
        <f t="shared" si="11"/>
        <v>0</v>
      </c>
      <c r="O270" s="243" t="str">
        <f t="shared" si="9"/>
        <v>N.A.</v>
      </c>
      <c r="P270" s="34"/>
      <c r="Q270" s="33"/>
      <c r="R270" s="33"/>
      <c r="S270" s="33"/>
    </row>
    <row r="271" spans="1:19" s="1" customFormat="1" ht="24" x14ac:dyDescent="0.2">
      <c r="A271" s="127">
        <v>328</v>
      </c>
      <c r="B271" s="125" t="s">
        <v>120</v>
      </c>
      <c r="C271" s="249" t="s">
        <v>119</v>
      </c>
      <c r="D271" s="241">
        <v>3.9914019999999999</v>
      </c>
      <c r="E271" s="242">
        <v>0.12142549999999999</v>
      </c>
      <c r="F271" s="241">
        <v>0</v>
      </c>
      <c r="G271" s="241">
        <v>0</v>
      </c>
      <c r="H271" s="243">
        <f t="shared" si="10"/>
        <v>3.8699764999999999</v>
      </c>
      <c r="I271" s="243"/>
      <c r="J271" s="241">
        <v>0</v>
      </c>
      <c r="K271" s="241">
        <v>0</v>
      </c>
      <c r="L271" s="241">
        <v>0</v>
      </c>
      <c r="M271" s="241">
        <v>0</v>
      </c>
      <c r="N271" s="241">
        <f t="shared" si="11"/>
        <v>0</v>
      </c>
      <c r="O271" s="243" t="str">
        <f t="shared" si="9"/>
        <v>N.A.</v>
      </c>
      <c r="P271" s="34"/>
      <c r="Q271" s="33"/>
      <c r="R271" s="33"/>
      <c r="S271" s="33"/>
    </row>
    <row r="272" spans="1:19" s="1" customFormat="1" ht="24" x14ac:dyDescent="0.2">
      <c r="A272" s="127">
        <v>336</v>
      </c>
      <c r="B272" s="125" t="s">
        <v>114</v>
      </c>
      <c r="C272" s="249" t="s">
        <v>118</v>
      </c>
      <c r="D272" s="241">
        <v>102.87195</v>
      </c>
      <c r="E272" s="242">
        <v>0</v>
      </c>
      <c r="F272" s="241">
        <v>0</v>
      </c>
      <c r="G272" s="241">
        <v>0</v>
      </c>
      <c r="H272" s="243">
        <f t="shared" si="10"/>
        <v>102.87195</v>
      </c>
      <c r="I272" s="243"/>
      <c r="J272" s="241">
        <v>52.239313967192963</v>
      </c>
      <c r="K272" s="241">
        <v>23.688646972287955</v>
      </c>
      <c r="L272" s="241">
        <v>0</v>
      </c>
      <c r="M272" s="241">
        <v>4.6289122299999992</v>
      </c>
      <c r="N272" s="241">
        <f t="shared" si="11"/>
        <v>23.92175476490501</v>
      </c>
      <c r="O272" s="243">
        <f t="shared" ref="O272:O276" si="12">IF(OR(H272=0,N272=0),"N.A.",IF((((N272-H272)/H272))*100&gt;=500,"500&lt;",IF((((N272-H272)/H272))*100&lt;=-500,"&lt;-500",(((N272-H272)/H272))*100)))</f>
        <v>-76.746086017709388</v>
      </c>
      <c r="P272" s="34"/>
      <c r="Q272" s="33"/>
      <c r="R272" s="33"/>
      <c r="S272" s="33"/>
    </row>
    <row r="273" spans="1:250" s="1" customFormat="1" ht="24" x14ac:dyDescent="0.2">
      <c r="A273" s="127">
        <v>337</v>
      </c>
      <c r="B273" s="125" t="s">
        <v>114</v>
      </c>
      <c r="C273" s="249" t="s">
        <v>117</v>
      </c>
      <c r="D273" s="241">
        <v>183.10145500000002</v>
      </c>
      <c r="E273" s="242">
        <v>0</v>
      </c>
      <c r="F273" s="241">
        <v>0</v>
      </c>
      <c r="G273" s="241">
        <v>0</v>
      </c>
      <c r="H273" s="243">
        <f t="shared" ref="H273:H276" si="13">D273-E273-G273</f>
        <v>183.10145500000002</v>
      </c>
      <c r="I273" s="243"/>
      <c r="J273" s="241">
        <v>0</v>
      </c>
      <c r="K273" s="241">
        <v>0</v>
      </c>
      <c r="L273" s="241">
        <v>0</v>
      </c>
      <c r="M273" s="241">
        <v>0</v>
      </c>
      <c r="N273" s="241">
        <f t="shared" ref="N273:N276" si="14">J273-K273-M273</f>
        <v>0</v>
      </c>
      <c r="O273" s="243" t="str">
        <f t="shared" si="12"/>
        <v>N.A.</v>
      </c>
      <c r="P273" s="34"/>
      <c r="Q273" s="33"/>
      <c r="R273" s="33"/>
      <c r="S273" s="33"/>
    </row>
    <row r="274" spans="1:250" s="1" customFormat="1" ht="24" x14ac:dyDescent="0.2">
      <c r="A274" s="127">
        <v>338</v>
      </c>
      <c r="B274" s="125" t="s">
        <v>114</v>
      </c>
      <c r="C274" s="249" t="s">
        <v>116</v>
      </c>
      <c r="D274" s="241">
        <v>555.06883074999996</v>
      </c>
      <c r="E274" s="242">
        <v>455.47099224999999</v>
      </c>
      <c r="F274" s="241">
        <v>0</v>
      </c>
      <c r="G274" s="241">
        <v>0</v>
      </c>
      <c r="H274" s="243">
        <f t="shared" si="13"/>
        <v>99.597838499999966</v>
      </c>
      <c r="I274" s="243"/>
      <c r="J274" s="241">
        <v>0</v>
      </c>
      <c r="K274" s="241">
        <v>0</v>
      </c>
      <c r="L274" s="241">
        <v>0</v>
      </c>
      <c r="M274" s="241">
        <v>0</v>
      </c>
      <c r="N274" s="241">
        <f t="shared" si="14"/>
        <v>0</v>
      </c>
      <c r="O274" s="243" t="str">
        <f t="shared" si="12"/>
        <v>N.A.</v>
      </c>
      <c r="P274" s="34"/>
      <c r="Q274" s="33"/>
      <c r="R274" s="33"/>
      <c r="S274" s="33"/>
    </row>
    <row r="275" spans="1:250" s="1" customFormat="1" ht="24" x14ac:dyDescent="0.2">
      <c r="A275" s="127">
        <v>339</v>
      </c>
      <c r="B275" s="125" t="s">
        <v>114</v>
      </c>
      <c r="C275" s="249" t="s">
        <v>115</v>
      </c>
      <c r="D275" s="241">
        <v>214.16337125000001</v>
      </c>
      <c r="E275" s="242">
        <v>38.336529749999997</v>
      </c>
      <c r="F275" s="241">
        <v>0</v>
      </c>
      <c r="G275" s="241">
        <v>4.5417399999999999</v>
      </c>
      <c r="H275" s="243">
        <f t="shared" si="13"/>
        <v>171.2851015</v>
      </c>
      <c r="I275" s="243"/>
      <c r="J275" s="241">
        <v>227.77419078480227</v>
      </c>
      <c r="K275" s="241">
        <v>87.705890126318579</v>
      </c>
      <c r="L275" s="241">
        <v>0</v>
      </c>
      <c r="M275" s="241">
        <v>48.485698009999993</v>
      </c>
      <c r="N275" s="241">
        <f t="shared" si="14"/>
        <v>91.582602648483686</v>
      </c>
      <c r="O275" s="243">
        <f t="shared" si="12"/>
        <v>-46.532067385625083</v>
      </c>
      <c r="P275" s="34"/>
      <c r="Q275" s="33"/>
      <c r="R275" s="33"/>
      <c r="S275" s="33"/>
    </row>
    <row r="276" spans="1:250" s="1" customFormat="1" ht="24" x14ac:dyDescent="0.2">
      <c r="A276" s="253">
        <v>350</v>
      </c>
      <c r="B276" s="254" t="s">
        <v>114</v>
      </c>
      <c r="C276" s="255" t="s">
        <v>113</v>
      </c>
      <c r="D276" s="256">
        <v>127.55038825</v>
      </c>
      <c r="E276" s="257">
        <v>5.7593457500000005</v>
      </c>
      <c r="F276" s="256">
        <v>0</v>
      </c>
      <c r="G276" s="256">
        <v>0</v>
      </c>
      <c r="H276" s="256">
        <f t="shared" si="13"/>
        <v>121.7910425</v>
      </c>
      <c r="I276" s="256"/>
      <c r="J276" s="256">
        <v>0</v>
      </c>
      <c r="K276" s="256">
        <v>0</v>
      </c>
      <c r="L276" s="256">
        <v>0</v>
      </c>
      <c r="M276" s="256">
        <v>0</v>
      </c>
      <c r="N276" s="256">
        <f t="shared" si="14"/>
        <v>0</v>
      </c>
      <c r="O276" s="256" t="str">
        <f t="shared" si="12"/>
        <v>N.A.</v>
      </c>
      <c r="P276" s="34"/>
      <c r="Q276" s="33"/>
      <c r="R276" s="33"/>
      <c r="S276" s="33"/>
    </row>
    <row r="277" spans="1:250" ht="18" customHeight="1" x14ac:dyDescent="0.2">
      <c r="A277" s="135" t="s">
        <v>1060</v>
      </c>
      <c r="B277" s="136"/>
      <c r="C277" s="136"/>
      <c r="D277" s="136"/>
      <c r="E277" s="136"/>
      <c r="F277" s="136"/>
      <c r="G277" s="136"/>
      <c r="H277" s="136"/>
      <c r="I277" s="136"/>
      <c r="J277" s="136"/>
      <c r="K277" s="136"/>
      <c r="L277" s="136"/>
      <c r="M277" s="136"/>
      <c r="N277" s="136"/>
      <c r="O277" s="137"/>
      <c r="P277" s="31"/>
      <c r="Q277" s="32"/>
      <c r="R277" s="21"/>
      <c r="S277" s="21"/>
      <c r="T277" s="21"/>
      <c r="U277" s="21"/>
      <c r="V277" s="21"/>
      <c r="W277" s="21"/>
      <c r="X277" s="21"/>
      <c r="Y277" s="21"/>
      <c r="Z277" s="21"/>
      <c r="AA277" s="21"/>
      <c r="AB277" s="21"/>
      <c r="AC277" s="21"/>
      <c r="AD277" s="21"/>
      <c r="AE277" s="21"/>
      <c r="AF277" s="21"/>
      <c r="AG277" s="21"/>
      <c r="AH277" s="21"/>
      <c r="AI277" s="21"/>
      <c r="AJ277" s="21"/>
      <c r="AK277" s="21"/>
      <c r="AL277" s="21"/>
      <c r="AM277" s="21"/>
      <c r="AN277" s="21"/>
      <c r="AO277" s="21"/>
      <c r="AP277" s="21"/>
      <c r="AQ277" s="21"/>
      <c r="AR277" s="21"/>
      <c r="AS277" s="21"/>
      <c r="AT277" s="21"/>
      <c r="AU277" s="21"/>
      <c r="AV277" s="21"/>
      <c r="AW277" s="21"/>
      <c r="AX277" s="21"/>
      <c r="AY277" s="21"/>
      <c r="AZ277" s="21"/>
      <c r="BA277" s="21"/>
      <c r="BB277" s="21"/>
      <c r="BC277" s="21"/>
      <c r="BD277" s="21"/>
      <c r="BE277" s="21"/>
      <c r="BF277" s="21"/>
      <c r="BG277" s="21"/>
      <c r="BH277" s="21"/>
      <c r="BI277" s="21"/>
      <c r="BJ277" s="21"/>
      <c r="BK277" s="21"/>
      <c r="BL277" s="21"/>
      <c r="BM277" s="21"/>
      <c r="BN277" s="21"/>
      <c r="BO277" s="21"/>
      <c r="BP277" s="21"/>
      <c r="BQ277" s="21"/>
      <c r="BR277" s="21"/>
      <c r="BS277" s="21"/>
      <c r="BT277" s="21"/>
      <c r="BU277" s="21"/>
      <c r="BV277" s="21"/>
      <c r="BW277" s="21"/>
      <c r="BX277" s="21"/>
      <c r="BY277" s="21"/>
      <c r="BZ277" s="21"/>
      <c r="CA277" s="21"/>
      <c r="CB277" s="21"/>
      <c r="CC277" s="21"/>
      <c r="CD277" s="21"/>
      <c r="CE277" s="21"/>
      <c r="CF277" s="21"/>
      <c r="CG277" s="21"/>
      <c r="CH277" s="21"/>
      <c r="CI277" s="21"/>
      <c r="CJ277" s="21"/>
      <c r="CK277" s="21"/>
      <c r="CL277" s="21"/>
      <c r="CM277" s="21"/>
      <c r="CN277" s="21"/>
      <c r="CO277" s="21"/>
      <c r="CP277" s="21"/>
      <c r="CQ277" s="21"/>
      <c r="CR277" s="21"/>
      <c r="CS277" s="21"/>
      <c r="CT277" s="21"/>
      <c r="CU277" s="21"/>
      <c r="CV277" s="21"/>
      <c r="CW277" s="21"/>
      <c r="CX277" s="21"/>
      <c r="CY277" s="21"/>
      <c r="CZ277" s="21"/>
      <c r="DA277" s="21"/>
      <c r="DB277" s="21"/>
      <c r="DC277" s="21"/>
      <c r="DD277" s="21"/>
      <c r="DE277" s="21"/>
      <c r="DF277" s="21"/>
      <c r="DG277" s="21"/>
      <c r="DH277" s="21"/>
      <c r="DI277" s="21"/>
      <c r="DJ277" s="21"/>
      <c r="DK277" s="21"/>
      <c r="DL277" s="21"/>
      <c r="DM277" s="21"/>
      <c r="DN277" s="21"/>
      <c r="DO277" s="21"/>
      <c r="DP277" s="21"/>
      <c r="DQ277" s="21"/>
      <c r="DR277" s="21"/>
      <c r="DS277" s="21"/>
      <c r="DT277" s="21"/>
      <c r="DU277" s="21"/>
      <c r="DV277" s="21"/>
      <c r="DW277" s="21"/>
      <c r="DX277" s="21"/>
      <c r="DY277" s="21"/>
      <c r="DZ277" s="21"/>
      <c r="EA277" s="21"/>
      <c r="EB277" s="21"/>
      <c r="EC277" s="21"/>
      <c r="ED277" s="21"/>
      <c r="EE277" s="21"/>
      <c r="EF277" s="21"/>
      <c r="EG277" s="21"/>
      <c r="EH277" s="21"/>
      <c r="EI277" s="21"/>
      <c r="EJ277" s="21"/>
      <c r="EK277" s="21"/>
      <c r="EL277" s="21"/>
      <c r="EM277" s="21"/>
      <c r="EN277" s="21"/>
      <c r="EO277" s="21"/>
      <c r="EP277" s="21"/>
      <c r="EQ277" s="21"/>
      <c r="ER277" s="21"/>
      <c r="ES277" s="21"/>
      <c r="ET277" s="21"/>
      <c r="EU277" s="21"/>
      <c r="EV277" s="21"/>
      <c r="EW277" s="21"/>
      <c r="EX277" s="21"/>
      <c r="EY277" s="21"/>
      <c r="EZ277" s="21"/>
      <c r="FA277" s="21"/>
      <c r="FB277" s="21"/>
      <c r="FC277" s="21"/>
      <c r="FD277" s="21"/>
      <c r="FE277" s="21"/>
      <c r="FF277" s="21"/>
      <c r="FG277" s="21"/>
      <c r="FH277" s="21"/>
      <c r="FI277" s="21"/>
      <c r="FJ277" s="21"/>
      <c r="FK277" s="21"/>
      <c r="FL277" s="21"/>
      <c r="FM277" s="21"/>
      <c r="FN277" s="21"/>
      <c r="FO277" s="21"/>
      <c r="FP277" s="21"/>
      <c r="FQ277" s="21"/>
      <c r="FR277" s="21"/>
      <c r="FS277" s="21"/>
      <c r="FT277" s="21"/>
      <c r="FU277" s="21"/>
      <c r="FV277" s="21"/>
      <c r="FW277" s="21"/>
      <c r="FX277" s="21"/>
      <c r="FY277" s="21"/>
      <c r="FZ277" s="21"/>
      <c r="GA277" s="21"/>
      <c r="GB277" s="21"/>
      <c r="GC277" s="21"/>
      <c r="GD277" s="21"/>
      <c r="GE277" s="21"/>
      <c r="GF277" s="21"/>
      <c r="GG277" s="21"/>
      <c r="GH277" s="21"/>
      <c r="GI277" s="21"/>
      <c r="GJ277" s="21"/>
      <c r="GK277" s="21"/>
      <c r="GL277" s="21"/>
      <c r="GM277" s="21"/>
      <c r="GN277" s="21"/>
      <c r="GO277" s="21"/>
      <c r="GP277" s="21"/>
      <c r="GQ277" s="21"/>
      <c r="GR277" s="21"/>
      <c r="GS277" s="21"/>
      <c r="GT277" s="21"/>
      <c r="GU277" s="21"/>
      <c r="GV277" s="21"/>
      <c r="GW277" s="21"/>
      <c r="GX277" s="21"/>
      <c r="GY277" s="21"/>
      <c r="GZ277" s="21"/>
      <c r="HA277" s="21"/>
      <c r="HB277" s="21"/>
      <c r="HC277" s="21"/>
      <c r="HD277" s="21"/>
      <c r="HE277" s="21"/>
      <c r="HF277" s="21"/>
      <c r="HG277" s="21"/>
      <c r="HH277" s="21"/>
      <c r="HI277" s="21"/>
      <c r="HJ277" s="21"/>
      <c r="HK277" s="21"/>
      <c r="HL277" s="21"/>
      <c r="HM277" s="21"/>
      <c r="HN277" s="21"/>
      <c r="HO277" s="21"/>
      <c r="HP277" s="21"/>
      <c r="HQ277" s="21"/>
      <c r="HR277" s="21"/>
      <c r="HS277" s="21"/>
      <c r="HT277" s="21"/>
      <c r="HU277" s="21"/>
      <c r="HV277" s="21"/>
      <c r="HW277" s="21"/>
      <c r="HX277" s="21"/>
      <c r="HY277" s="21"/>
      <c r="HZ277" s="21"/>
      <c r="IA277" s="21"/>
      <c r="IB277" s="21"/>
      <c r="IC277" s="21"/>
      <c r="ID277" s="21"/>
      <c r="IE277" s="21"/>
      <c r="IF277" s="21"/>
      <c r="IG277" s="21"/>
      <c r="IH277" s="21"/>
      <c r="II277" s="21"/>
      <c r="IJ277" s="21"/>
      <c r="IK277" s="21"/>
      <c r="IL277" s="21"/>
      <c r="IM277" s="21"/>
      <c r="IN277" s="21"/>
      <c r="IO277" s="21"/>
      <c r="IP277" s="21"/>
    </row>
    <row r="278" spans="1:250" ht="18" customHeight="1" x14ac:dyDescent="0.2">
      <c r="A278" s="139" t="s">
        <v>112</v>
      </c>
      <c r="B278" s="131"/>
      <c r="C278" s="132"/>
      <c r="D278" s="134"/>
      <c r="E278" s="140"/>
      <c r="F278" s="140"/>
      <c r="G278" s="140"/>
      <c r="H278" s="134"/>
      <c r="I278" s="134"/>
      <c r="J278" s="141"/>
      <c r="K278" s="141"/>
      <c r="L278" s="141"/>
      <c r="M278" s="141"/>
      <c r="N278" s="134"/>
      <c r="O278" s="134"/>
      <c r="T278" s="21"/>
      <c r="U278" s="21"/>
      <c r="V278" s="21"/>
      <c r="W278" s="21"/>
      <c r="X278" s="21"/>
      <c r="Y278" s="21"/>
      <c r="Z278" s="21"/>
      <c r="AA278" s="21"/>
      <c r="AB278" s="21"/>
      <c r="AC278" s="21"/>
      <c r="AD278" s="21"/>
      <c r="AE278" s="21"/>
      <c r="AF278" s="21"/>
      <c r="AG278" s="21"/>
      <c r="AH278" s="21"/>
      <c r="AI278" s="21"/>
      <c r="AJ278" s="21"/>
      <c r="AK278" s="21"/>
      <c r="AL278" s="21"/>
      <c r="AM278" s="21"/>
      <c r="AN278" s="21"/>
      <c r="AO278" s="21"/>
      <c r="AP278" s="21"/>
      <c r="AQ278" s="21"/>
      <c r="AR278" s="21"/>
      <c r="AS278" s="21"/>
      <c r="AT278" s="21"/>
      <c r="AU278" s="21"/>
      <c r="AV278" s="21"/>
      <c r="AW278" s="21"/>
      <c r="AX278" s="21"/>
      <c r="AY278" s="21"/>
      <c r="AZ278" s="21"/>
      <c r="BA278" s="21"/>
      <c r="BB278" s="21"/>
      <c r="BC278" s="21"/>
      <c r="BD278" s="21"/>
      <c r="BE278" s="21"/>
      <c r="BF278" s="21"/>
      <c r="BG278" s="21"/>
      <c r="BH278" s="21"/>
      <c r="BI278" s="21"/>
      <c r="BJ278" s="21"/>
      <c r="BK278" s="21"/>
      <c r="BL278" s="21"/>
      <c r="BM278" s="21"/>
      <c r="BN278" s="21"/>
      <c r="BO278" s="21"/>
      <c r="BP278" s="21"/>
      <c r="BQ278" s="21"/>
      <c r="BR278" s="21"/>
      <c r="BS278" s="21"/>
      <c r="BT278" s="21"/>
      <c r="BU278" s="21"/>
      <c r="BV278" s="21"/>
      <c r="BW278" s="21"/>
      <c r="BX278" s="21"/>
      <c r="BY278" s="21"/>
      <c r="BZ278" s="21"/>
      <c r="CA278" s="21"/>
      <c r="CB278" s="21"/>
      <c r="CC278" s="21"/>
      <c r="CD278" s="21"/>
      <c r="CE278" s="21"/>
      <c r="CF278" s="21"/>
      <c r="CG278" s="21"/>
      <c r="CH278" s="21"/>
      <c r="CI278" s="21"/>
      <c r="CJ278" s="21"/>
      <c r="CK278" s="21"/>
      <c r="CL278" s="21"/>
      <c r="CM278" s="21"/>
      <c r="CN278" s="21"/>
      <c r="CO278" s="21"/>
      <c r="CP278" s="21"/>
      <c r="CQ278" s="21"/>
      <c r="CR278" s="21"/>
      <c r="CS278" s="21"/>
      <c r="CT278" s="21"/>
      <c r="CU278" s="21"/>
      <c r="CV278" s="21"/>
      <c r="CW278" s="21"/>
      <c r="CX278" s="21"/>
      <c r="CY278" s="21"/>
      <c r="CZ278" s="21"/>
      <c r="DA278" s="21"/>
      <c r="DB278" s="21"/>
      <c r="DC278" s="21"/>
      <c r="DD278" s="21"/>
      <c r="DE278" s="21"/>
      <c r="DF278" s="21"/>
      <c r="DG278" s="21"/>
      <c r="DH278" s="21"/>
      <c r="DI278" s="21"/>
      <c r="DJ278" s="21"/>
      <c r="DK278" s="21"/>
      <c r="DL278" s="21"/>
      <c r="DM278" s="21"/>
      <c r="DN278" s="21"/>
      <c r="DO278" s="21"/>
      <c r="DP278" s="21"/>
      <c r="DQ278" s="21"/>
      <c r="DR278" s="21"/>
      <c r="DS278" s="21"/>
      <c r="DT278" s="21"/>
      <c r="DU278" s="21"/>
      <c r="DV278" s="21"/>
      <c r="DW278" s="21"/>
      <c r="DX278" s="21"/>
      <c r="DY278" s="21"/>
      <c r="DZ278" s="21"/>
      <c r="EA278" s="21"/>
      <c r="EB278" s="21"/>
      <c r="EC278" s="21"/>
      <c r="ED278" s="21"/>
      <c r="EE278" s="21"/>
      <c r="EF278" s="21"/>
      <c r="EG278" s="21"/>
      <c r="EH278" s="21"/>
      <c r="EI278" s="21"/>
      <c r="EJ278" s="21"/>
      <c r="EK278" s="21"/>
      <c r="EL278" s="21"/>
      <c r="EM278" s="21"/>
      <c r="EN278" s="21"/>
      <c r="EO278" s="21"/>
      <c r="EP278" s="21"/>
      <c r="EQ278" s="21"/>
      <c r="ER278" s="21"/>
      <c r="ES278" s="21"/>
      <c r="ET278" s="21"/>
      <c r="EU278" s="21"/>
      <c r="EV278" s="21"/>
      <c r="EW278" s="21"/>
      <c r="EX278" s="21"/>
      <c r="EY278" s="21"/>
      <c r="EZ278" s="21"/>
      <c r="FA278" s="21"/>
      <c r="FB278" s="21"/>
      <c r="FC278" s="21"/>
      <c r="FD278" s="21"/>
      <c r="FE278" s="21"/>
      <c r="FF278" s="21"/>
      <c r="FG278" s="21"/>
      <c r="FH278" s="21"/>
      <c r="FI278" s="21"/>
      <c r="FJ278" s="21"/>
      <c r="FK278" s="21"/>
      <c r="FL278" s="21"/>
      <c r="FM278" s="21"/>
      <c r="FN278" s="21"/>
      <c r="FO278" s="21"/>
      <c r="FP278" s="21"/>
      <c r="FQ278" s="21"/>
      <c r="FR278" s="21"/>
      <c r="FS278" s="21"/>
      <c r="FT278" s="21"/>
      <c r="FU278" s="21"/>
      <c r="FV278" s="21"/>
      <c r="FW278" s="21"/>
      <c r="FX278" s="21"/>
      <c r="FY278" s="21"/>
      <c r="FZ278" s="21"/>
      <c r="GA278" s="21"/>
      <c r="GB278" s="21"/>
      <c r="GC278" s="21"/>
      <c r="GD278" s="21"/>
      <c r="GE278" s="21"/>
      <c r="GF278" s="21"/>
      <c r="GG278" s="21"/>
      <c r="GH278" s="21"/>
      <c r="GI278" s="21"/>
      <c r="GJ278" s="21"/>
      <c r="GK278" s="21"/>
      <c r="GL278" s="21"/>
      <c r="GM278" s="21"/>
      <c r="GN278" s="21"/>
      <c r="GO278" s="21"/>
      <c r="GP278" s="21"/>
      <c r="GQ278" s="21"/>
      <c r="GR278" s="21"/>
      <c r="GS278" s="21"/>
      <c r="GT278" s="21"/>
      <c r="GU278" s="21"/>
      <c r="GV278" s="21"/>
      <c r="GW278" s="21"/>
      <c r="GX278" s="21"/>
      <c r="GY278" s="21"/>
      <c r="GZ278" s="21"/>
      <c r="HA278" s="21"/>
      <c r="HB278" s="21"/>
      <c r="HC278" s="21"/>
      <c r="HD278" s="21"/>
      <c r="HE278" s="21"/>
      <c r="HF278" s="21"/>
      <c r="HG278" s="21"/>
      <c r="HH278" s="21"/>
      <c r="HI278" s="21"/>
      <c r="HJ278" s="21"/>
      <c r="HK278" s="21"/>
      <c r="HL278" s="21"/>
      <c r="HM278" s="21"/>
      <c r="HN278" s="21"/>
      <c r="HO278" s="21"/>
      <c r="HP278" s="21"/>
      <c r="HQ278" s="21"/>
      <c r="HR278" s="21"/>
      <c r="HS278" s="21"/>
      <c r="HT278" s="21"/>
      <c r="HU278" s="21"/>
      <c r="HV278" s="21"/>
      <c r="HW278" s="21"/>
      <c r="HX278" s="21"/>
      <c r="HY278" s="21"/>
      <c r="HZ278" s="21"/>
      <c r="IA278" s="21"/>
      <c r="IB278" s="21"/>
      <c r="IC278" s="21"/>
      <c r="ID278" s="21"/>
      <c r="IE278" s="21"/>
      <c r="IF278" s="21"/>
      <c r="IG278" s="21"/>
      <c r="IH278" s="21"/>
      <c r="II278" s="21"/>
      <c r="IJ278" s="21"/>
      <c r="IK278" s="21"/>
      <c r="IL278" s="21"/>
      <c r="IM278" s="21"/>
      <c r="IN278" s="21"/>
      <c r="IO278" s="21"/>
      <c r="IP278" s="21"/>
    </row>
    <row r="279" spans="1:250" ht="18" customHeight="1" x14ac:dyDescent="0.2">
      <c r="A279" s="133" t="s">
        <v>1081</v>
      </c>
      <c r="B279" s="131"/>
      <c r="C279" s="132"/>
      <c r="D279" s="134"/>
      <c r="E279" s="140"/>
      <c r="F279" s="140"/>
      <c r="G279" s="140"/>
      <c r="H279" s="134"/>
      <c r="I279" s="134"/>
      <c r="J279" s="141"/>
      <c r="K279" s="141"/>
      <c r="L279" s="141"/>
      <c r="M279" s="141"/>
      <c r="N279" s="134"/>
      <c r="O279" s="134"/>
      <c r="T279" s="21"/>
      <c r="U279" s="21"/>
      <c r="V279" s="21"/>
      <c r="W279" s="21"/>
      <c r="X279" s="21"/>
      <c r="Y279" s="21"/>
      <c r="Z279" s="21"/>
      <c r="AA279" s="21"/>
      <c r="AB279" s="21"/>
      <c r="AC279" s="21"/>
      <c r="AD279" s="21"/>
      <c r="AE279" s="21"/>
      <c r="AF279" s="21"/>
      <c r="AG279" s="21"/>
      <c r="AH279" s="21"/>
      <c r="AI279" s="21"/>
      <c r="AJ279" s="21"/>
      <c r="AK279" s="21"/>
      <c r="AL279" s="21"/>
      <c r="AM279" s="21"/>
      <c r="AN279" s="21"/>
      <c r="AO279" s="21"/>
      <c r="AP279" s="21"/>
      <c r="AQ279" s="21"/>
      <c r="AR279" s="21"/>
      <c r="AS279" s="21"/>
      <c r="AT279" s="21"/>
      <c r="AU279" s="21"/>
      <c r="AV279" s="21"/>
      <c r="AW279" s="21"/>
      <c r="AX279" s="21"/>
      <c r="AY279" s="21"/>
      <c r="AZ279" s="21"/>
      <c r="BA279" s="21"/>
      <c r="BB279" s="21"/>
      <c r="BC279" s="21"/>
      <c r="BD279" s="21"/>
      <c r="BE279" s="21"/>
      <c r="BF279" s="21"/>
      <c r="BG279" s="21"/>
      <c r="BH279" s="21"/>
      <c r="BI279" s="21"/>
      <c r="BJ279" s="21"/>
      <c r="BK279" s="21"/>
      <c r="BL279" s="21"/>
      <c r="BM279" s="21"/>
      <c r="BN279" s="21"/>
      <c r="BO279" s="21"/>
      <c r="BP279" s="21"/>
      <c r="BQ279" s="21"/>
      <c r="BR279" s="21"/>
      <c r="BS279" s="21"/>
      <c r="BT279" s="21"/>
      <c r="BU279" s="21"/>
      <c r="BV279" s="21"/>
      <c r="BW279" s="21"/>
      <c r="BX279" s="21"/>
      <c r="BY279" s="21"/>
      <c r="BZ279" s="21"/>
      <c r="CA279" s="21"/>
      <c r="CB279" s="21"/>
      <c r="CC279" s="21"/>
      <c r="CD279" s="21"/>
      <c r="CE279" s="21"/>
      <c r="CF279" s="21"/>
      <c r="CG279" s="21"/>
      <c r="CH279" s="21"/>
      <c r="CI279" s="21"/>
      <c r="CJ279" s="21"/>
      <c r="CK279" s="21"/>
      <c r="CL279" s="21"/>
      <c r="CM279" s="21"/>
      <c r="CN279" s="21"/>
      <c r="CO279" s="21"/>
      <c r="CP279" s="21"/>
      <c r="CQ279" s="21"/>
      <c r="CR279" s="21"/>
      <c r="CS279" s="21"/>
      <c r="CT279" s="21"/>
      <c r="CU279" s="21"/>
      <c r="CV279" s="21"/>
      <c r="CW279" s="21"/>
      <c r="CX279" s="21"/>
      <c r="CY279" s="21"/>
      <c r="CZ279" s="21"/>
      <c r="DA279" s="21"/>
      <c r="DB279" s="21"/>
      <c r="DC279" s="21"/>
      <c r="DD279" s="21"/>
      <c r="DE279" s="21"/>
      <c r="DF279" s="21"/>
      <c r="DG279" s="21"/>
      <c r="DH279" s="21"/>
      <c r="DI279" s="21"/>
      <c r="DJ279" s="21"/>
      <c r="DK279" s="21"/>
      <c r="DL279" s="21"/>
      <c r="DM279" s="21"/>
      <c r="DN279" s="21"/>
      <c r="DO279" s="21"/>
      <c r="DP279" s="21"/>
      <c r="DQ279" s="21"/>
      <c r="DR279" s="21"/>
      <c r="DS279" s="21"/>
      <c r="DT279" s="21"/>
      <c r="DU279" s="21"/>
      <c r="DV279" s="21"/>
      <c r="DW279" s="21"/>
      <c r="DX279" s="21"/>
      <c r="DY279" s="21"/>
      <c r="DZ279" s="21"/>
      <c r="EA279" s="21"/>
      <c r="EB279" s="21"/>
      <c r="EC279" s="21"/>
      <c r="ED279" s="21"/>
      <c r="EE279" s="21"/>
      <c r="EF279" s="21"/>
      <c r="EG279" s="21"/>
      <c r="EH279" s="21"/>
      <c r="EI279" s="21"/>
      <c r="EJ279" s="21"/>
      <c r="EK279" s="21"/>
      <c r="EL279" s="21"/>
      <c r="EM279" s="21"/>
      <c r="EN279" s="21"/>
      <c r="EO279" s="21"/>
      <c r="EP279" s="21"/>
      <c r="EQ279" s="21"/>
      <c r="ER279" s="21"/>
      <c r="ES279" s="21"/>
      <c r="ET279" s="21"/>
      <c r="EU279" s="21"/>
      <c r="EV279" s="21"/>
      <c r="EW279" s="21"/>
      <c r="EX279" s="21"/>
      <c r="EY279" s="21"/>
      <c r="EZ279" s="21"/>
      <c r="FA279" s="21"/>
      <c r="FB279" s="21"/>
      <c r="FC279" s="21"/>
      <c r="FD279" s="21"/>
      <c r="FE279" s="21"/>
      <c r="FF279" s="21"/>
      <c r="FG279" s="21"/>
      <c r="FH279" s="21"/>
      <c r="FI279" s="21"/>
      <c r="FJ279" s="21"/>
      <c r="FK279" s="21"/>
      <c r="FL279" s="21"/>
      <c r="FM279" s="21"/>
      <c r="FN279" s="21"/>
      <c r="FO279" s="21"/>
      <c r="FP279" s="21"/>
      <c r="FQ279" s="21"/>
      <c r="FR279" s="21"/>
      <c r="FS279" s="21"/>
      <c r="FT279" s="21"/>
      <c r="FU279" s="21"/>
      <c r="FV279" s="21"/>
      <c r="FW279" s="21"/>
      <c r="FX279" s="21"/>
      <c r="FY279" s="21"/>
      <c r="FZ279" s="21"/>
      <c r="GA279" s="21"/>
      <c r="GB279" s="21"/>
      <c r="GC279" s="21"/>
      <c r="GD279" s="21"/>
      <c r="GE279" s="21"/>
      <c r="GF279" s="21"/>
      <c r="GG279" s="21"/>
      <c r="GH279" s="21"/>
      <c r="GI279" s="21"/>
      <c r="GJ279" s="21"/>
      <c r="GK279" s="21"/>
      <c r="GL279" s="21"/>
      <c r="GM279" s="21"/>
      <c r="GN279" s="21"/>
      <c r="GO279" s="21"/>
      <c r="GP279" s="21"/>
      <c r="GQ279" s="21"/>
      <c r="GR279" s="21"/>
      <c r="GS279" s="21"/>
      <c r="GT279" s="21"/>
      <c r="GU279" s="21"/>
      <c r="GV279" s="21"/>
      <c r="GW279" s="21"/>
      <c r="GX279" s="21"/>
      <c r="GY279" s="21"/>
      <c r="GZ279" s="21"/>
      <c r="HA279" s="21"/>
      <c r="HB279" s="21"/>
      <c r="HC279" s="21"/>
      <c r="HD279" s="21"/>
      <c r="HE279" s="21"/>
      <c r="HF279" s="21"/>
      <c r="HG279" s="21"/>
      <c r="HH279" s="21"/>
      <c r="HI279" s="21"/>
      <c r="HJ279" s="21"/>
      <c r="HK279" s="21"/>
      <c r="HL279" s="21"/>
      <c r="HM279" s="21"/>
      <c r="HN279" s="21"/>
      <c r="HO279" s="21"/>
      <c r="HP279" s="21"/>
      <c r="HQ279" s="21"/>
      <c r="HR279" s="21"/>
      <c r="HS279" s="21"/>
      <c r="HT279" s="21"/>
      <c r="HU279" s="21"/>
      <c r="HV279" s="21"/>
      <c r="HW279" s="21"/>
      <c r="HX279" s="21"/>
      <c r="HY279" s="21"/>
      <c r="HZ279" s="21"/>
      <c r="IA279" s="21"/>
      <c r="IB279" s="21"/>
      <c r="IC279" s="21"/>
      <c r="ID279" s="21"/>
      <c r="IE279" s="21"/>
      <c r="IF279" s="21"/>
      <c r="IG279" s="21"/>
      <c r="IH279" s="21"/>
      <c r="II279" s="21"/>
      <c r="IJ279" s="21"/>
      <c r="IK279" s="21"/>
      <c r="IL279" s="21"/>
      <c r="IM279" s="21"/>
      <c r="IN279" s="21"/>
      <c r="IO279" s="21"/>
      <c r="IP279" s="21"/>
    </row>
    <row r="280" spans="1:250" ht="18" customHeight="1" x14ac:dyDescent="0.2">
      <c r="A280" s="133" t="s">
        <v>1078</v>
      </c>
      <c r="B280" s="131"/>
      <c r="C280" s="132"/>
      <c r="D280" s="134"/>
      <c r="E280" s="140"/>
      <c r="F280" s="140"/>
      <c r="G280" s="140"/>
      <c r="H280" s="134"/>
      <c r="I280" s="134"/>
      <c r="J280" s="141"/>
      <c r="K280" s="141"/>
      <c r="L280" s="141"/>
      <c r="M280" s="141"/>
      <c r="N280" s="134"/>
      <c r="O280" s="134"/>
      <c r="T280" s="21"/>
      <c r="U280" s="21"/>
      <c r="V280" s="21"/>
      <c r="W280" s="21"/>
      <c r="X280" s="21"/>
      <c r="Y280" s="21"/>
      <c r="Z280" s="21"/>
      <c r="AA280" s="21"/>
      <c r="AB280" s="21"/>
      <c r="AC280" s="21"/>
      <c r="AD280" s="21"/>
      <c r="AE280" s="21"/>
      <c r="AF280" s="21"/>
      <c r="AG280" s="21"/>
      <c r="AH280" s="21"/>
      <c r="AI280" s="21"/>
      <c r="AJ280" s="21"/>
      <c r="AK280" s="21"/>
      <c r="AL280" s="21"/>
      <c r="AM280" s="21"/>
      <c r="AN280" s="21"/>
      <c r="AO280" s="21"/>
      <c r="AP280" s="21"/>
      <c r="AQ280" s="21"/>
      <c r="AR280" s="21"/>
      <c r="AS280" s="21"/>
      <c r="AT280" s="21"/>
      <c r="AU280" s="21"/>
      <c r="AV280" s="21"/>
      <c r="AW280" s="21"/>
      <c r="AX280" s="21"/>
      <c r="AY280" s="21"/>
      <c r="AZ280" s="21"/>
      <c r="BA280" s="21"/>
      <c r="BB280" s="21"/>
      <c r="BC280" s="21"/>
      <c r="BD280" s="21"/>
      <c r="BE280" s="21"/>
      <c r="BF280" s="21"/>
      <c r="BG280" s="21"/>
      <c r="BH280" s="21"/>
      <c r="BI280" s="21"/>
      <c r="BJ280" s="21"/>
      <c r="BK280" s="21"/>
      <c r="BL280" s="21"/>
      <c r="BM280" s="21"/>
      <c r="BN280" s="21"/>
      <c r="BO280" s="21"/>
      <c r="BP280" s="21"/>
      <c r="BQ280" s="21"/>
      <c r="BR280" s="21"/>
      <c r="BS280" s="21"/>
      <c r="BT280" s="21"/>
      <c r="BU280" s="21"/>
      <c r="BV280" s="21"/>
      <c r="BW280" s="21"/>
      <c r="BX280" s="21"/>
      <c r="BY280" s="21"/>
      <c r="BZ280" s="21"/>
      <c r="CA280" s="21"/>
      <c r="CB280" s="21"/>
      <c r="CC280" s="21"/>
      <c r="CD280" s="21"/>
      <c r="CE280" s="21"/>
      <c r="CF280" s="21"/>
      <c r="CG280" s="21"/>
      <c r="CH280" s="21"/>
      <c r="CI280" s="21"/>
      <c r="CJ280" s="21"/>
      <c r="CK280" s="21"/>
      <c r="CL280" s="21"/>
      <c r="CM280" s="21"/>
      <c r="CN280" s="21"/>
      <c r="CO280" s="21"/>
      <c r="CP280" s="21"/>
      <c r="CQ280" s="21"/>
      <c r="CR280" s="21"/>
      <c r="CS280" s="21"/>
      <c r="CT280" s="21"/>
      <c r="CU280" s="21"/>
      <c r="CV280" s="21"/>
      <c r="CW280" s="21"/>
      <c r="CX280" s="21"/>
      <c r="CY280" s="21"/>
      <c r="CZ280" s="21"/>
      <c r="DA280" s="21"/>
      <c r="DB280" s="21"/>
      <c r="DC280" s="21"/>
      <c r="DD280" s="21"/>
      <c r="DE280" s="21"/>
      <c r="DF280" s="21"/>
      <c r="DG280" s="21"/>
      <c r="DH280" s="21"/>
      <c r="DI280" s="21"/>
      <c r="DJ280" s="21"/>
      <c r="DK280" s="21"/>
      <c r="DL280" s="21"/>
      <c r="DM280" s="21"/>
      <c r="DN280" s="21"/>
      <c r="DO280" s="21"/>
      <c r="DP280" s="21"/>
      <c r="DQ280" s="21"/>
      <c r="DR280" s="21"/>
      <c r="DS280" s="21"/>
      <c r="DT280" s="21"/>
      <c r="DU280" s="21"/>
      <c r="DV280" s="21"/>
      <c r="DW280" s="21"/>
      <c r="DX280" s="21"/>
      <c r="DY280" s="21"/>
      <c r="DZ280" s="21"/>
      <c r="EA280" s="21"/>
      <c r="EB280" s="21"/>
      <c r="EC280" s="21"/>
      <c r="ED280" s="21"/>
      <c r="EE280" s="21"/>
      <c r="EF280" s="21"/>
      <c r="EG280" s="21"/>
      <c r="EH280" s="21"/>
      <c r="EI280" s="21"/>
      <c r="EJ280" s="21"/>
      <c r="EK280" s="21"/>
      <c r="EL280" s="21"/>
      <c r="EM280" s="21"/>
      <c r="EN280" s="21"/>
      <c r="EO280" s="21"/>
      <c r="EP280" s="21"/>
      <c r="EQ280" s="21"/>
      <c r="ER280" s="21"/>
      <c r="ES280" s="21"/>
      <c r="ET280" s="21"/>
      <c r="EU280" s="21"/>
      <c r="EV280" s="21"/>
      <c r="EW280" s="21"/>
      <c r="EX280" s="21"/>
      <c r="EY280" s="21"/>
      <c r="EZ280" s="21"/>
      <c r="FA280" s="21"/>
      <c r="FB280" s="21"/>
      <c r="FC280" s="21"/>
      <c r="FD280" s="21"/>
      <c r="FE280" s="21"/>
      <c r="FF280" s="21"/>
      <c r="FG280" s="21"/>
      <c r="FH280" s="21"/>
      <c r="FI280" s="21"/>
      <c r="FJ280" s="21"/>
      <c r="FK280" s="21"/>
      <c r="FL280" s="21"/>
      <c r="FM280" s="21"/>
      <c r="FN280" s="21"/>
      <c r="FO280" s="21"/>
      <c r="FP280" s="21"/>
      <c r="FQ280" s="21"/>
      <c r="FR280" s="21"/>
      <c r="FS280" s="21"/>
      <c r="FT280" s="21"/>
      <c r="FU280" s="21"/>
      <c r="FV280" s="21"/>
      <c r="FW280" s="21"/>
      <c r="FX280" s="21"/>
      <c r="FY280" s="21"/>
      <c r="FZ280" s="21"/>
      <c r="GA280" s="21"/>
      <c r="GB280" s="21"/>
      <c r="GC280" s="21"/>
      <c r="GD280" s="21"/>
      <c r="GE280" s="21"/>
      <c r="GF280" s="21"/>
      <c r="GG280" s="21"/>
      <c r="GH280" s="21"/>
      <c r="GI280" s="21"/>
      <c r="GJ280" s="21"/>
      <c r="GK280" s="21"/>
      <c r="GL280" s="21"/>
      <c r="GM280" s="21"/>
      <c r="GN280" s="21"/>
      <c r="GO280" s="21"/>
      <c r="GP280" s="21"/>
      <c r="GQ280" s="21"/>
      <c r="GR280" s="21"/>
      <c r="GS280" s="21"/>
      <c r="GT280" s="21"/>
      <c r="GU280" s="21"/>
      <c r="GV280" s="21"/>
      <c r="GW280" s="21"/>
      <c r="GX280" s="21"/>
      <c r="GY280" s="21"/>
      <c r="GZ280" s="21"/>
      <c r="HA280" s="21"/>
      <c r="HB280" s="21"/>
      <c r="HC280" s="21"/>
      <c r="HD280" s="21"/>
      <c r="HE280" s="21"/>
      <c r="HF280" s="21"/>
      <c r="HG280" s="21"/>
      <c r="HH280" s="21"/>
      <c r="HI280" s="21"/>
      <c r="HJ280" s="21"/>
      <c r="HK280" s="21"/>
      <c r="HL280" s="21"/>
      <c r="HM280" s="21"/>
      <c r="HN280" s="21"/>
      <c r="HO280" s="21"/>
      <c r="HP280" s="21"/>
      <c r="HQ280" s="21"/>
      <c r="HR280" s="21"/>
      <c r="HS280" s="21"/>
      <c r="HT280" s="21"/>
      <c r="HU280" s="21"/>
      <c r="HV280" s="21"/>
      <c r="HW280" s="21"/>
      <c r="HX280" s="21"/>
      <c r="HY280" s="21"/>
      <c r="HZ280" s="21"/>
      <c r="IA280" s="21"/>
      <c r="IB280" s="21"/>
      <c r="IC280" s="21"/>
      <c r="ID280" s="21"/>
      <c r="IE280" s="21"/>
      <c r="IF280" s="21"/>
      <c r="IG280" s="21"/>
      <c r="IH280" s="21"/>
      <c r="II280" s="21"/>
      <c r="IJ280" s="21"/>
      <c r="IK280" s="21"/>
      <c r="IL280" s="21"/>
      <c r="IM280" s="21"/>
      <c r="IN280" s="21"/>
      <c r="IO280" s="21"/>
      <c r="IP280" s="21"/>
    </row>
    <row r="281" spans="1:250" ht="18" customHeight="1" x14ac:dyDescent="0.2">
      <c r="A281" s="133" t="s">
        <v>1079</v>
      </c>
      <c r="B281" s="131"/>
      <c r="C281" s="132"/>
      <c r="D281" s="134"/>
      <c r="E281" s="140"/>
      <c r="F281" s="140"/>
      <c r="G281" s="140"/>
      <c r="H281" s="134"/>
      <c r="I281" s="134"/>
      <c r="J281" s="141"/>
      <c r="K281" s="141"/>
      <c r="L281" s="141"/>
      <c r="M281" s="141"/>
      <c r="N281" s="134"/>
      <c r="O281" s="134"/>
      <c r="T281" s="21"/>
      <c r="U281" s="21"/>
      <c r="V281" s="21"/>
      <c r="W281" s="21"/>
      <c r="X281" s="21"/>
      <c r="Y281" s="21"/>
      <c r="Z281" s="21"/>
      <c r="AA281" s="21"/>
      <c r="AB281" s="21"/>
      <c r="AC281" s="21"/>
      <c r="AD281" s="21"/>
      <c r="AE281" s="21"/>
      <c r="AF281" s="21"/>
      <c r="AG281" s="21"/>
      <c r="AH281" s="21"/>
      <c r="AI281" s="21"/>
      <c r="AJ281" s="21"/>
      <c r="AK281" s="21"/>
      <c r="AL281" s="21"/>
      <c r="AM281" s="21"/>
      <c r="AN281" s="21"/>
      <c r="AO281" s="21"/>
      <c r="AP281" s="21"/>
      <c r="AQ281" s="21"/>
      <c r="AR281" s="21"/>
      <c r="AS281" s="21"/>
      <c r="AT281" s="21"/>
      <c r="AU281" s="21"/>
      <c r="AV281" s="21"/>
      <c r="AW281" s="21"/>
      <c r="AX281" s="21"/>
      <c r="AY281" s="21"/>
      <c r="AZ281" s="21"/>
      <c r="BA281" s="21"/>
      <c r="BB281" s="21"/>
      <c r="BC281" s="21"/>
      <c r="BD281" s="21"/>
      <c r="BE281" s="21"/>
      <c r="BF281" s="21"/>
      <c r="BG281" s="21"/>
      <c r="BH281" s="21"/>
      <c r="BI281" s="21"/>
      <c r="BJ281" s="21"/>
      <c r="BK281" s="21"/>
      <c r="BL281" s="21"/>
      <c r="BM281" s="21"/>
      <c r="BN281" s="21"/>
      <c r="BO281" s="21"/>
      <c r="BP281" s="21"/>
      <c r="BQ281" s="21"/>
      <c r="BR281" s="21"/>
      <c r="BS281" s="21"/>
      <c r="BT281" s="21"/>
      <c r="BU281" s="21"/>
      <c r="BV281" s="21"/>
      <c r="BW281" s="21"/>
      <c r="BX281" s="21"/>
      <c r="BY281" s="21"/>
      <c r="BZ281" s="21"/>
      <c r="CA281" s="21"/>
      <c r="CB281" s="21"/>
      <c r="CC281" s="21"/>
      <c r="CD281" s="21"/>
      <c r="CE281" s="21"/>
      <c r="CF281" s="21"/>
      <c r="CG281" s="21"/>
      <c r="CH281" s="21"/>
      <c r="CI281" s="21"/>
      <c r="CJ281" s="21"/>
      <c r="CK281" s="21"/>
      <c r="CL281" s="21"/>
      <c r="CM281" s="21"/>
      <c r="CN281" s="21"/>
      <c r="CO281" s="21"/>
      <c r="CP281" s="21"/>
      <c r="CQ281" s="21"/>
      <c r="CR281" s="21"/>
      <c r="CS281" s="21"/>
      <c r="CT281" s="21"/>
      <c r="CU281" s="21"/>
      <c r="CV281" s="21"/>
      <c r="CW281" s="21"/>
      <c r="CX281" s="21"/>
      <c r="CY281" s="21"/>
      <c r="CZ281" s="21"/>
      <c r="DA281" s="21"/>
      <c r="DB281" s="21"/>
      <c r="DC281" s="21"/>
      <c r="DD281" s="21"/>
      <c r="DE281" s="21"/>
      <c r="DF281" s="21"/>
      <c r="DG281" s="21"/>
      <c r="DH281" s="21"/>
      <c r="DI281" s="21"/>
      <c r="DJ281" s="21"/>
      <c r="DK281" s="21"/>
      <c r="DL281" s="21"/>
      <c r="DM281" s="21"/>
      <c r="DN281" s="21"/>
      <c r="DO281" s="21"/>
      <c r="DP281" s="21"/>
      <c r="DQ281" s="21"/>
      <c r="DR281" s="21"/>
      <c r="DS281" s="21"/>
      <c r="DT281" s="21"/>
      <c r="DU281" s="21"/>
      <c r="DV281" s="21"/>
      <c r="DW281" s="21"/>
      <c r="DX281" s="21"/>
      <c r="DY281" s="21"/>
      <c r="DZ281" s="21"/>
      <c r="EA281" s="21"/>
      <c r="EB281" s="21"/>
      <c r="EC281" s="21"/>
      <c r="ED281" s="21"/>
      <c r="EE281" s="21"/>
      <c r="EF281" s="21"/>
      <c r="EG281" s="21"/>
      <c r="EH281" s="21"/>
      <c r="EI281" s="21"/>
      <c r="EJ281" s="21"/>
      <c r="EK281" s="21"/>
      <c r="EL281" s="21"/>
      <c r="EM281" s="21"/>
      <c r="EN281" s="21"/>
      <c r="EO281" s="21"/>
      <c r="EP281" s="21"/>
      <c r="EQ281" s="21"/>
      <c r="ER281" s="21"/>
      <c r="ES281" s="21"/>
      <c r="ET281" s="21"/>
      <c r="EU281" s="21"/>
      <c r="EV281" s="21"/>
      <c r="EW281" s="21"/>
      <c r="EX281" s="21"/>
      <c r="EY281" s="21"/>
      <c r="EZ281" s="21"/>
      <c r="FA281" s="21"/>
      <c r="FB281" s="21"/>
      <c r="FC281" s="21"/>
      <c r="FD281" s="21"/>
      <c r="FE281" s="21"/>
      <c r="FF281" s="21"/>
      <c r="FG281" s="21"/>
      <c r="FH281" s="21"/>
      <c r="FI281" s="21"/>
      <c r="FJ281" s="21"/>
      <c r="FK281" s="21"/>
      <c r="FL281" s="21"/>
      <c r="FM281" s="21"/>
      <c r="FN281" s="21"/>
      <c r="FO281" s="21"/>
      <c r="FP281" s="21"/>
      <c r="FQ281" s="21"/>
      <c r="FR281" s="21"/>
      <c r="FS281" s="21"/>
      <c r="FT281" s="21"/>
      <c r="FU281" s="21"/>
      <c r="FV281" s="21"/>
      <c r="FW281" s="21"/>
      <c r="FX281" s="21"/>
      <c r="FY281" s="21"/>
      <c r="FZ281" s="21"/>
      <c r="GA281" s="21"/>
      <c r="GB281" s="21"/>
      <c r="GC281" s="21"/>
      <c r="GD281" s="21"/>
      <c r="GE281" s="21"/>
      <c r="GF281" s="21"/>
      <c r="GG281" s="21"/>
      <c r="GH281" s="21"/>
      <c r="GI281" s="21"/>
      <c r="GJ281" s="21"/>
      <c r="GK281" s="21"/>
      <c r="GL281" s="21"/>
      <c r="GM281" s="21"/>
      <c r="GN281" s="21"/>
      <c r="GO281" s="21"/>
      <c r="GP281" s="21"/>
      <c r="GQ281" s="21"/>
      <c r="GR281" s="21"/>
      <c r="GS281" s="21"/>
      <c r="GT281" s="21"/>
      <c r="GU281" s="21"/>
      <c r="GV281" s="21"/>
      <c r="GW281" s="21"/>
      <c r="GX281" s="21"/>
      <c r="GY281" s="21"/>
      <c r="GZ281" s="21"/>
      <c r="HA281" s="21"/>
      <c r="HB281" s="21"/>
      <c r="HC281" s="21"/>
      <c r="HD281" s="21"/>
      <c r="HE281" s="21"/>
      <c r="HF281" s="21"/>
      <c r="HG281" s="21"/>
      <c r="HH281" s="21"/>
      <c r="HI281" s="21"/>
      <c r="HJ281" s="21"/>
      <c r="HK281" s="21"/>
      <c r="HL281" s="21"/>
      <c r="HM281" s="21"/>
      <c r="HN281" s="21"/>
      <c r="HO281" s="21"/>
      <c r="HP281" s="21"/>
      <c r="HQ281" s="21"/>
      <c r="HR281" s="21"/>
      <c r="HS281" s="21"/>
      <c r="HT281" s="21"/>
      <c r="HU281" s="21"/>
      <c r="HV281" s="21"/>
      <c r="HW281" s="21"/>
      <c r="HX281" s="21"/>
      <c r="HY281" s="21"/>
      <c r="HZ281" s="21"/>
      <c r="IA281" s="21"/>
      <c r="IB281" s="21"/>
      <c r="IC281" s="21"/>
      <c r="ID281" s="21"/>
      <c r="IE281" s="21"/>
      <c r="IF281" s="21"/>
      <c r="IG281" s="21"/>
      <c r="IH281" s="21"/>
      <c r="II281" s="21"/>
      <c r="IJ281" s="21"/>
      <c r="IK281" s="21"/>
      <c r="IL281" s="21"/>
      <c r="IM281" s="21"/>
      <c r="IN281" s="21"/>
      <c r="IO281" s="21"/>
      <c r="IP281" s="21"/>
    </row>
    <row r="282" spans="1:250" ht="18" customHeight="1" x14ac:dyDescent="0.2">
      <c r="A282" s="142" t="s">
        <v>111</v>
      </c>
      <c r="B282" s="125"/>
      <c r="C282" s="126"/>
      <c r="D282" s="138"/>
      <c r="E282" s="138"/>
      <c r="F282" s="138"/>
      <c r="G282" s="138"/>
      <c r="H282" s="138"/>
      <c r="I282" s="138"/>
      <c r="J282" s="138"/>
      <c r="K282" s="138"/>
      <c r="L282" s="138"/>
      <c r="M282" s="138"/>
      <c r="N282" s="138"/>
      <c r="O282" s="134"/>
      <c r="T282" s="21"/>
      <c r="U282" s="21"/>
      <c r="V282" s="21"/>
      <c r="W282" s="21"/>
      <c r="X282" s="21"/>
      <c r="Y282" s="21"/>
      <c r="Z282" s="21"/>
      <c r="AA282" s="21"/>
      <c r="AB282" s="21"/>
      <c r="AC282" s="21"/>
      <c r="AD282" s="21"/>
      <c r="AE282" s="21"/>
      <c r="AF282" s="21"/>
      <c r="AG282" s="21"/>
      <c r="AH282" s="21"/>
      <c r="AI282" s="21"/>
      <c r="AJ282" s="21"/>
      <c r="AK282" s="21"/>
      <c r="AL282" s="21"/>
      <c r="AM282" s="21"/>
      <c r="AN282" s="21"/>
      <c r="AO282" s="21"/>
      <c r="AP282" s="21"/>
      <c r="AQ282" s="21"/>
      <c r="AR282" s="21"/>
      <c r="AS282" s="21"/>
      <c r="AT282" s="21"/>
      <c r="AU282" s="21"/>
      <c r="AV282" s="21"/>
      <c r="AW282" s="21"/>
      <c r="AX282" s="21"/>
      <c r="AY282" s="21"/>
      <c r="AZ282" s="21"/>
      <c r="BA282" s="21"/>
      <c r="BB282" s="21"/>
      <c r="BC282" s="21"/>
      <c r="BD282" s="21"/>
      <c r="BE282" s="21"/>
      <c r="BF282" s="21"/>
      <c r="BG282" s="21"/>
      <c r="BH282" s="21"/>
      <c r="BI282" s="21"/>
      <c r="BJ282" s="21"/>
      <c r="BK282" s="21"/>
      <c r="BL282" s="21"/>
      <c r="BM282" s="21"/>
      <c r="BN282" s="21"/>
      <c r="BO282" s="21"/>
      <c r="BP282" s="21"/>
      <c r="BQ282" s="21"/>
      <c r="BR282" s="21"/>
      <c r="BS282" s="21"/>
      <c r="BT282" s="21"/>
      <c r="BU282" s="21"/>
      <c r="BV282" s="21"/>
      <c r="BW282" s="21"/>
      <c r="BX282" s="21"/>
      <c r="BY282" s="21"/>
      <c r="BZ282" s="21"/>
      <c r="CA282" s="21"/>
      <c r="CB282" s="21"/>
      <c r="CC282" s="21"/>
      <c r="CD282" s="21"/>
      <c r="CE282" s="21"/>
      <c r="CF282" s="21"/>
      <c r="CG282" s="21"/>
      <c r="CH282" s="21"/>
      <c r="CI282" s="21"/>
      <c r="CJ282" s="21"/>
      <c r="CK282" s="21"/>
      <c r="CL282" s="21"/>
      <c r="CM282" s="21"/>
      <c r="CN282" s="21"/>
      <c r="CO282" s="21"/>
      <c r="CP282" s="21"/>
      <c r="CQ282" s="21"/>
      <c r="CR282" s="21"/>
      <c r="CS282" s="21"/>
      <c r="CT282" s="21"/>
      <c r="CU282" s="21"/>
      <c r="CV282" s="21"/>
      <c r="CW282" s="21"/>
      <c r="CX282" s="21"/>
      <c r="CY282" s="21"/>
      <c r="CZ282" s="21"/>
      <c r="DA282" s="21"/>
      <c r="DB282" s="21"/>
      <c r="DC282" s="21"/>
      <c r="DD282" s="21"/>
      <c r="DE282" s="21"/>
      <c r="DF282" s="21"/>
      <c r="DG282" s="21"/>
      <c r="DH282" s="21"/>
      <c r="DI282" s="21"/>
      <c r="DJ282" s="21"/>
      <c r="DK282" s="21"/>
      <c r="DL282" s="21"/>
      <c r="DM282" s="21"/>
      <c r="DN282" s="21"/>
      <c r="DO282" s="21"/>
      <c r="DP282" s="21"/>
      <c r="DQ282" s="21"/>
      <c r="DR282" s="21"/>
      <c r="DS282" s="21"/>
      <c r="DT282" s="21"/>
      <c r="DU282" s="21"/>
      <c r="DV282" s="21"/>
      <c r="DW282" s="21"/>
      <c r="DX282" s="21"/>
      <c r="DY282" s="21"/>
      <c r="DZ282" s="21"/>
      <c r="EA282" s="21"/>
      <c r="EB282" s="21"/>
      <c r="EC282" s="21"/>
      <c r="ED282" s="21"/>
      <c r="EE282" s="21"/>
      <c r="EF282" s="21"/>
      <c r="EG282" s="21"/>
      <c r="EH282" s="21"/>
      <c r="EI282" s="21"/>
      <c r="EJ282" s="21"/>
      <c r="EK282" s="21"/>
      <c r="EL282" s="21"/>
      <c r="EM282" s="21"/>
      <c r="EN282" s="21"/>
      <c r="EO282" s="21"/>
      <c r="EP282" s="21"/>
      <c r="EQ282" s="21"/>
      <c r="ER282" s="21"/>
      <c r="ES282" s="21"/>
      <c r="ET282" s="21"/>
      <c r="EU282" s="21"/>
      <c r="EV282" s="21"/>
      <c r="EW282" s="21"/>
      <c r="EX282" s="21"/>
      <c r="EY282" s="21"/>
      <c r="EZ282" s="21"/>
      <c r="FA282" s="21"/>
      <c r="FB282" s="21"/>
      <c r="FC282" s="21"/>
      <c r="FD282" s="21"/>
      <c r="FE282" s="21"/>
      <c r="FF282" s="21"/>
      <c r="FG282" s="21"/>
      <c r="FH282" s="21"/>
      <c r="FI282" s="21"/>
      <c r="FJ282" s="21"/>
      <c r="FK282" s="21"/>
      <c r="FL282" s="21"/>
      <c r="FM282" s="21"/>
      <c r="FN282" s="21"/>
      <c r="FO282" s="21"/>
      <c r="FP282" s="21"/>
      <c r="FQ282" s="21"/>
      <c r="FR282" s="21"/>
      <c r="FS282" s="21"/>
      <c r="FT282" s="21"/>
      <c r="FU282" s="21"/>
      <c r="FV282" s="21"/>
      <c r="FW282" s="21"/>
      <c r="FX282" s="21"/>
      <c r="FY282" s="21"/>
      <c r="FZ282" s="21"/>
      <c r="GA282" s="21"/>
      <c r="GB282" s="21"/>
      <c r="GC282" s="21"/>
      <c r="GD282" s="21"/>
      <c r="GE282" s="21"/>
      <c r="GF282" s="21"/>
      <c r="GG282" s="21"/>
      <c r="GH282" s="21"/>
      <c r="GI282" s="21"/>
      <c r="GJ282" s="21"/>
      <c r="GK282" s="21"/>
      <c r="GL282" s="21"/>
      <c r="GM282" s="21"/>
      <c r="GN282" s="21"/>
      <c r="GO282" s="21"/>
      <c r="GP282" s="21"/>
      <c r="GQ282" s="21"/>
      <c r="GR282" s="21"/>
      <c r="GS282" s="21"/>
      <c r="GT282" s="21"/>
      <c r="GU282" s="21"/>
      <c r="GV282" s="21"/>
      <c r="GW282" s="21"/>
      <c r="GX282" s="21"/>
      <c r="GY282" s="21"/>
      <c r="GZ282" s="21"/>
      <c r="HA282" s="21"/>
      <c r="HB282" s="21"/>
      <c r="HC282" s="21"/>
      <c r="HD282" s="21"/>
      <c r="HE282" s="21"/>
      <c r="HF282" s="21"/>
      <c r="HG282" s="21"/>
      <c r="HH282" s="21"/>
      <c r="HI282" s="21"/>
      <c r="HJ282" s="21"/>
      <c r="HK282" s="21"/>
      <c r="HL282" s="21"/>
      <c r="HM282" s="21"/>
      <c r="HN282" s="21"/>
      <c r="HO282" s="21"/>
      <c r="HP282" s="21"/>
      <c r="HQ282" s="21"/>
      <c r="HR282" s="21"/>
      <c r="HS282" s="21"/>
      <c r="HT282" s="21"/>
      <c r="HU282" s="21"/>
      <c r="HV282" s="21"/>
      <c r="HW282" s="21"/>
      <c r="HX282" s="21"/>
      <c r="HY282" s="21"/>
      <c r="HZ282" s="21"/>
      <c r="IA282" s="21"/>
      <c r="IB282" s="21"/>
      <c r="IC282" s="21"/>
      <c r="ID282" s="21"/>
      <c r="IE282" s="21"/>
      <c r="IF282" s="21"/>
      <c r="IG282" s="21"/>
      <c r="IH282" s="21"/>
      <c r="II282" s="21"/>
      <c r="IJ282" s="21"/>
      <c r="IK282" s="21"/>
      <c r="IL282" s="21"/>
      <c r="IM282" s="21"/>
      <c r="IN282" s="21"/>
      <c r="IO282" s="21"/>
      <c r="IP282" s="21"/>
    </row>
    <row r="283" spans="1:250" ht="18" customHeight="1" x14ac:dyDescent="0.2">
      <c r="A283" s="29"/>
      <c r="B283" s="28"/>
      <c r="C283" s="27"/>
      <c r="D283" s="24"/>
      <c r="E283" s="26"/>
      <c r="F283" s="26"/>
      <c r="G283" s="26"/>
      <c r="H283" s="24"/>
      <c r="I283" s="24"/>
      <c r="J283" s="25"/>
      <c r="K283" s="25"/>
      <c r="L283" s="25"/>
      <c r="M283" s="25"/>
      <c r="N283" s="24"/>
      <c r="O283" s="24"/>
      <c r="S283" s="21"/>
      <c r="T283" s="21"/>
      <c r="U283" s="21"/>
      <c r="V283" s="21"/>
      <c r="W283" s="21"/>
      <c r="X283" s="21"/>
      <c r="Y283" s="21"/>
      <c r="Z283" s="21"/>
      <c r="AA283" s="21"/>
      <c r="AB283" s="21"/>
      <c r="AC283" s="21"/>
      <c r="AD283" s="21"/>
      <c r="AE283" s="21"/>
      <c r="AF283" s="21"/>
      <c r="AG283" s="21"/>
      <c r="AH283" s="21"/>
      <c r="AI283" s="21"/>
      <c r="AJ283" s="21"/>
      <c r="AK283" s="21"/>
      <c r="AL283" s="21"/>
      <c r="AM283" s="21"/>
      <c r="AN283" s="21"/>
      <c r="AO283" s="21"/>
      <c r="AP283" s="21"/>
      <c r="AQ283" s="21"/>
      <c r="AR283" s="21"/>
      <c r="AS283" s="21"/>
      <c r="AT283" s="21"/>
      <c r="AU283" s="21"/>
      <c r="AV283" s="21"/>
      <c r="AW283" s="21"/>
      <c r="AX283" s="21"/>
      <c r="AY283" s="21"/>
      <c r="AZ283" s="21"/>
      <c r="BA283" s="21"/>
      <c r="BB283" s="21"/>
      <c r="BC283" s="21"/>
      <c r="BD283" s="21"/>
      <c r="BE283" s="21"/>
      <c r="BF283" s="21"/>
      <c r="BG283" s="21"/>
      <c r="BH283" s="21"/>
      <c r="BI283" s="21"/>
      <c r="BJ283" s="21"/>
      <c r="BK283" s="21"/>
      <c r="BL283" s="21"/>
      <c r="BM283" s="21"/>
      <c r="BN283" s="21"/>
      <c r="BO283" s="21"/>
      <c r="BP283" s="21"/>
      <c r="BQ283" s="21"/>
      <c r="BR283" s="21"/>
      <c r="BS283" s="21"/>
      <c r="BT283" s="21"/>
      <c r="BU283" s="21"/>
      <c r="BV283" s="21"/>
      <c r="BW283" s="21"/>
      <c r="BX283" s="21"/>
      <c r="BY283" s="21"/>
      <c r="BZ283" s="21"/>
      <c r="CA283" s="21"/>
      <c r="CB283" s="21"/>
      <c r="CC283" s="21"/>
      <c r="CD283" s="21"/>
      <c r="CE283" s="21"/>
      <c r="CF283" s="21"/>
      <c r="CG283" s="21"/>
      <c r="CH283" s="21"/>
      <c r="CI283" s="21"/>
      <c r="CJ283" s="21"/>
      <c r="CK283" s="21"/>
      <c r="CL283" s="21"/>
      <c r="CM283" s="21"/>
      <c r="CN283" s="21"/>
      <c r="CO283" s="21"/>
      <c r="CP283" s="21"/>
      <c r="CQ283" s="21"/>
      <c r="CR283" s="21"/>
      <c r="CS283" s="21"/>
      <c r="CT283" s="21"/>
      <c r="CU283" s="21"/>
      <c r="CV283" s="21"/>
      <c r="CW283" s="21"/>
      <c r="CX283" s="21"/>
      <c r="CY283" s="21"/>
      <c r="CZ283" s="21"/>
      <c r="DA283" s="21"/>
      <c r="DB283" s="21"/>
      <c r="DC283" s="21"/>
      <c r="DD283" s="21"/>
      <c r="DE283" s="21"/>
      <c r="DF283" s="21"/>
      <c r="DG283" s="21"/>
      <c r="DH283" s="21"/>
      <c r="DI283" s="21"/>
      <c r="DJ283" s="21"/>
      <c r="DK283" s="21"/>
      <c r="DL283" s="21"/>
      <c r="DM283" s="21"/>
      <c r="DN283" s="21"/>
      <c r="DO283" s="21"/>
      <c r="DP283" s="21"/>
      <c r="DQ283" s="21"/>
      <c r="DR283" s="21"/>
      <c r="DS283" s="21"/>
      <c r="DT283" s="21"/>
      <c r="DU283" s="21"/>
      <c r="DV283" s="21"/>
      <c r="DW283" s="21"/>
      <c r="DX283" s="21"/>
      <c r="DY283" s="21"/>
      <c r="DZ283" s="21"/>
      <c r="EA283" s="21"/>
      <c r="EB283" s="21"/>
      <c r="EC283" s="21"/>
      <c r="ED283" s="21"/>
      <c r="EE283" s="21"/>
      <c r="EF283" s="21"/>
      <c r="EG283" s="21"/>
      <c r="EH283" s="21"/>
      <c r="EI283" s="21"/>
      <c r="EJ283" s="21"/>
      <c r="EK283" s="21"/>
      <c r="EL283" s="21"/>
      <c r="EM283" s="21"/>
      <c r="EN283" s="21"/>
      <c r="EO283" s="21"/>
      <c r="EP283" s="21"/>
      <c r="EQ283" s="21"/>
      <c r="ER283" s="21"/>
      <c r="ES283" s="21"/>
      <c r="ET283" s="21"/>
      <c r="EU283" s="21"/>
      <c r="EV283" s="21"/>
      <c r="EW283" s="21"/>
      <c r="EX283" s="21"/>
      <c r="EY283" s="21"/>
      <c r="EZ283" s="21"/>
      <c r="FA283" s="21"/>
      <c r="FB283" s="21"/>
      <c r="FC283" s="21"/>
      <c r="FD283" s="21"/>
      <c r="FE283" s="21"/>
      <c r="FF283" s="21"/>
      <c r="FG283" s="21"/>
      <c r="FH283" s="21"/>
      <c r="FI283" s="21"/>
      <c r="FJ283" s="21"/>
      <c r="FK283" s="21"/>
      <c r="FL283" s="21"/>
      <c r="FM283" s="21"/>
      <c r="FN283" s="21"/>
      <c r="FO283" s="21"/>
      <c r="FP283" s="21"/>
      <c r="FQ283" s="21"/>
      <c r="FR283" s="21"/>
      <c r="FS283" s="21"/>
      <c r="FT283" s="21"/>
      <c r="FU283" s="21"/>
      <c r="FV283" s="21"/>
      <c r="FW283" s="21"/>
      <c r="FX283" s="21"/>
      <c r="FY283" s="21"/>
      <c r="FZ283" s="21"/>
      <c r="GA283" s="21"/>
      <c r="GB283" s="21"/>
      <c r="GC283" s="21"/>
      <c r="GD283" s="21"/>
      <c r="GE283" s="21"/>
      <c r="GF283" s="21"/>
      <c r="GG283" s="21"/>
      <c r="GH283" s="21"/>
      <c r="GI283" s="21"/>
      <c r="GJ283" s="21"/>
      <c r="GK283" s="21"/>
      <c r="GL283" s="21"/>
      <c r="GM283" s="21"/>
      <c r="GN283" s="21"/>
      <c r="GO283" s="21"/>
      <c r="GP283" s="21"/>
      <c r="GQ283" s="21"/>
      <c r="GR283" s="21"/>
      <c r="GS283" s="21"/>
      <c r="GT283" s="21"/>
      <c r="GU283" s="21"/>
      <c r="GV283" s="21"/>
      <c r="GW283" s="21"/>
      <c r="GX283" s="21"/>
      <c r="GY283" s="21"/>
      <c r="GZ283" s="21"/>
      <c r="HA283" s="21"/>
      <c r="HB283" s="21"/>
      <c r="HC283" s="21"/>
      <c r="HD283" s="21"/>
      <c r="HE283" s="21"/>
      <c r="HF283" s="21"/>
      <c r="HG283" s="21"/>
      <c r="HH283" s="21"/>
      <c r="HI283" s="21"/>
      <c r="HJ283" s="21"/>
      <c r="HK283" s="21"/>
      <c r="HL283" s="21"/>
      <c r="HM283" s="21"/>
      <c r="HN283" s="21"/>
      <c r="HO283" s="21"/>
      <c r="HP283" s="21"/>
      <c r="HQ283" s="21"/>
      <c r="HR283" s="21"/>
      <c r="HS283" s="21"/>
      <c r="HT283" s="21"/>
      <c r="HU283" s="21"/>
      <c r="HV283" s="21"/>
      <c r="HW283" s="21"/>
      <c r="HX283" s="21"/>
      <c r="HY283" s="21"/>
      <c r="HZ283" s="21"/>
      <c r="IA283" s="21"/>
      <c r="IB283" s="21"/>
      <c r="IC283" s="21"/>
      <c r="ID283" s="21"/>
      <c r="IE283" s="21"/>
      <c r="IF283" s="21"/>
      <c r="IG283" s="21"/>
      <c r="IH283" s="21"/>
      <c r="II283" s="21"/>
      <c r="IJ283" s="21"/>
      <c r="IK283" s="21"/>
      <c r="IL283" s="21"/>
      <c r="IM283" s="21"/>
      <c r="IN283" s="21"/>
      <c r="IO283" s="21"/>
      <c r="IP283" s="21"/>
    </row>
    <row r="284" spans="1:250" ht="15" customHeight="1" x14ac:dyDescent="0.2">
      <c r="A284" s="29"/>
      <c r="B284" s="28"/>
      <c r="C284" s="27"/>
      <c r="D284" s="24"/>
      <c r="E284" s="26"/>
      <c r="F284" s="26"/>
      <c r="G284" s="26"/>
      <c r="H284" s="24"/>
      <c r="I284" s="24"/>
      <c r="J284" s="25"/>
      <c r="K284" s="25"/>
      <c r="L284" s="25"/>
      <c r="M284" s="25"/>
      <c r="N284" s="24"/>
      <c r="O284" s="24"/>
      <c r="P284" s="21"/>
      <c r="Q284" s="21"/>
      <c r="R284" s="21"/>
      <c r="S284" s="21"/>
    </row>
    <row r="285" spans="1:250" ht="15" customHeight="1" x14ac:dyDescent="0.2">
      <c r="A285" s="29"/>
      <c r="B285" s="28"/>
      <c r="C285" s="27"/>
      <c r="D285" s="24"/>
      <c r="E285" s="26"/>
      <c r="F285" s="26"/>
      <c r="G285" s="26"/>
      <c r="H285" s="24"/>
      <c r="I285" s="24"/>
      <c r="J285" s="25"/>
      <c r="K285" s="25"/>
      <c r="L285" s="25"/>
      <c r="M285" s="25"/>
      <c r="N285" s="24"/>
      <c r="O285" s="24"/>
      <c r="P285" s="21"/>
      <c r="Q285" s="21"/>
      <c r="R285" s="21"/>
      <c r="S285" s="21"/>
    </row>
    <row r="286" spans="1:250" ht="15" customHeight="1" x14ac:dyDescent="0.2">
      <c r="A286" s="357"/>
      <c r="B286" s="357"/>
      <c r="C286" s="357"/>
      <c r="D286" s="357"/>
      <c r="E286" s="357"/>
      <c r="F286" s="357"/>
      <c r="G286" s="357"/>
      <c r="H286" s="357"/>
      <c r="I286" s="357"/>
      <c r="J286" s="357"/>
      <c r="K286" s="357"/>
      <c r="L286" s="357"/>
      <c r="M286" s="357"/>
      <c r="N286" s="357"/>
      <c r="O286" s="23"/>
      <c r="P286" s="21"/>
      <c r="Q286" s="21"/>
      <c r="R286" s="21"/>
      <c r="S286" s="21"/>
    </row>
    <row r="287" spans="1:250" ht="15" customHeight="1" x14ac:dyDescent="0.2">
      <c r="A287" s="358"/>
      <c r="B287" s="358"/>
      <c r="C287" s="358"/>
      <c r="D287" s="358"/>
      <c r="E287" s="358"/>
      <c r="F287" s="358"/>
      <c r="G287" s="358"/>
      <c r="H287" s="358"/>
      <c r="I287" s="358"/>
      <c r="J287" s="358"/>
      <c r="K287" s="358"/>
      <c r="L287" s="358"/>
      <c r="M287" s="358"/>
      <c r="N287" s="358"/>
      <c r="O287" s="22"/>
      <c r="P287" s="21"/>
      <c r="Q287" s="21"/>
      <c r="R287" s="21"/>
      <c r="S287" s="21"/>
    </row>
    <row r="288" spans="1:250" ht="15" customHeight="1" x14ac:dyDescent="0.2">
      <c r="A288" s="358"/>
      <c r="B288" s="358"/>
      <c r="C288" s="358"/>
      <c r="D288" s="358"/>
      <c r="E288" s="358"/>
      <c r="F288" s="358"/>
      <c r="G288" s="358"/>
      <c r="H288" s="358"/>
      <c r="I288" s="358"/>
      <c r="J288" s="358"/>
      <c r="K288" s="358"/>
      <c r="L288" s="358"/>
      <c r="M288" s="358"/>
      <c r="N288" s="358"/>
      <c r="P288" s="21"/>
      <c r="Q288" s="21"/>
      <c r="R288" s="21"/>
    </row>
    <row r="289" spans="1:17" ht="15" customHeight="1" x14ac:dyDescent="0.2">
      <c r="A289" s="356"/>
      <c r="B289" s="356"/>
      <c r="C289" s="356"/>
      <c r="D289" s="356"/>
      <c r="E289" s="356"/>
      <c r="F289" s="356"/>
      <c r="G289" s="356"/>
      <c r="H289" s="356"/>
      <c r="I289" s="356"/>
      <c r="J289" s="356"/>
      <c r="K289" s="356"/>
      <c r="L289" s="356"/>
      <c r="M289" s="356"/>
      <c r="N289" s="356"/>
      <c r="Q289" s="21"/>
    </row>
    <row r="293" spans="1:17" ht="15" customHeight="1" x14ac:dyDescent="0.2">
      <c r="N293" s="20"/>
    </row>
    <row r="294" spans="1:17" ht="15" customHeight="1" x14ac:dyDescent="0.2">
      <c r="N294" s="20"/>
    </row>
    <row r="295" spans="1:17" ht="15" customHeight="1" x14ac:dyDescent="0.2">
      <c r="N295" s="20"/>
    </row>
    <row r="296" spans="1:17" ht="15" customHeight="1" x14ac:dyDescent="0.2">
      <c r="N296" s="20"/>
    </row>
    <row r="297" spans="1:17" ht="15" customHeight="1" x14ac:dyDescent="0.2">
      <c r="N297" s="20"/>
    </row>
    <row r="298" spans="1:17" ht="15" customHeight="1" x14ac:dyDescent="0.2">
      <c r="N298" s="20"/>
    </row>
    <row r="299" spans="1:17" ht="15" customHeight="1" x14ac:dyDescent="0.2">
      <c r="N299" s="20"/>
    </row>
    <row r="300" spans="1:17" ht="15" customHeight="1" x14ac:dyDescent="0.2">
      <c r="N300" s="20"/>
    </row>
    <row r="301" spans="1:17" ht="15" customHeight="1" x14ac:dyDescent="0.2">
      <c r="N301" s="20"/>
    </row>
    <row r="302" spans="1:17" ht="15" customHeight="1" x14ac:dyDescent="0.2">
      <c r="N302" s="20"/>
    </row>
    <row r="303" spans="1:17" ht="15" customHeight="1" x14ac:dyDescent="0.2">
      <c r="N303" s="20"/>
    </row>
    <row r="304" spans="1:17" ht="15" customHeight="1" x14ac:dyDescent="0.2">
      <c r="N304" s="20"/>
    </row>
    <row r="305" spans="14:14" ht="15" customHeight="1" x14ac:dyDescent="0.2">
      <c r="N305" s="20"/>
    </row>
    <row r="306" spans="14:14" ht="15" customHeight="1" x14ac:dyDescent="0.2">
      <c r="N306" s="20"/>
    </row>
    <row r="307" spans="14:14" ht="15" customHeight="1" x14ac:dyDescent="0.2">
      <c r="N307" s="20"/>
    </row>
    <row r="308" spans="14:14" ht="15" customHeight="1" x14ac:dyDescent="0.2">
      <c r="N308" s="20"/>
    </row>
    <row r="309" spans="14:14" ht="15" customHeight="1" x14ac:dyDescent="0.2">
      <c r="N309" s="20"/>
    </row>
    <row r="310" spans="14:14" ht="15" customHeight="1" x14ac:dyDescent="0.2">
      <c r="N310" s="20"/>
    </row>
    <row r="311" spans="14:14" ht="15" customHeight="1" x14ac:dyDescent="0.2">
      <c r="N311" s="20"/>
    </row>
    <row r="312" spans="14:14" ht="15" customHeight="1" x14ac:dyDescent="0.2">
      <c r="N312" s="20"/>
    </row>
    <row r="313" spans="14:14" ht="15" customHeight="1" x14ac:dyDescent="0.2">
      <c r="N313" s="20"/>
    </row>
    <row r="314" spans="14:14" ht="15" customHeight="1" x14ac:dyDescent="0.2">
      <c r="N314" s="20"/>
    </row>
    <row r="315" spans="14:14" ht="15" customHeight="1" x14ac:dyDescent="0.2">
      <c r="N315" s="20"/>
    </row>
    <row r="316" spans="14:14" ht="15" customHeight="1" x14ac:dyDescent="0.2">
      <c r="N316" s="20"/>
    </row>
    <row r="317" spans="14:14" ht="15" customHeight="1" x14ac:dyDescent="0.2">
      <c r="N317" s="20"/>
    </row>
    <row r="318" spans="14:14" ht="15" customHeight="1" x14ac:dyDescent="0.2">
      <c r="N318" s="20"/>
    </row>
    <row r="319" spans="14:14" ht="15" customHeight="1" x14ac:dyDescent="0.2">
      <c r="N319" s="20"/>
    </row>
    <row r="320" spans="14:14" ht="15" customHeight="1" x14ac:dyDescent="0.2">
      <c r="N320" s="20"/>
    </row>
    <row r="321" spans="14:14" ht="15" customHeight="1" x14ac:dyDescent="0.2">
      <c r="N321" s="20"/>
    </row>
    <row r="322" spans="14:14" ht="15" customHeight="1" x14ac:dyDescent="0.2">
      <c r="N322" s="20"/>
    </row>
    <row r="323" spans="14:14" ht="15" customHeight="1" x14ac:dyDescent="0.2">
      <c r="N323" s="20"/>
    </row>
    <row r="324" spans="14:14" ht="15" customHeight="1" x14ac:dyDescent="0.2">
      <c r="N324" s="20"/>
    </row>
    <row r="325" spans="14:14" ht="15" customHeight="1" x14ac:dyDescent="0.2">
      <c r="N325" s="20"/>
    </row>
    <row r="326" spans="14:14" ht="15" customHeight="1" x14ac:dyDescent="0.2">
      <c r="N326" s="20"/>
    </row>
    <row r="327" spans="14:14" ht="15" customHeight="1" x14ac:dyDescent="0.2">
      <c r="N327" s="20"/>
    </row>
    <row r="328" spans="14:14" ht="15" customHeight="1" x14ac:dyDescent="0.2">
      <c r="N328" s="20"/>
    </row>
    <row r="329" spans="14:14" ht="15" customHeight="1" x14ac:dyDescent="0.2">
      <c r="N329" s="20"/>
    </row>
  </sheetData>
  <sheetProtection formatCells="0" formatColumns="0" formatRows="0" insertColumns="0" insertRows="0" deleteColumns="0" deleteRows="0"/>
  <mergeCells count="18">
    <mergeCell ref="A6:M6"/>
    <mergeCell ref="A7:M7"/>
    <mergeCell ref="A1:E1"/>
    <mergeCell ref="F1:N1"/>
    <mergeCell ref="A2:N2"/>
    <mergeCell ref="A3:M3"/>
    <mergeCell ref="A4:M4"/>
    <mergeCell ref="A5:M5"/>
    <mergeCell ref="A8:M8"/>
    <mergeCell ref="A289:N289"/>
    <mergeCell ref="A286:N286"/>
    <mergeCell ref="A287:N287"/>
    <mergeCell ref="A9:C15"/>
    <mergeCell ref="D9:H9"/>
    <mergeCell ref="J9:N9"/>
    <mergeCell ref="E10:G10"/>
    <mergeCell ref="K10:M10"/>
    <mergeCell ref="A288:N288"/>
  </mergeCells>
  <printOptions horizontalCentered="1"/>
  <pageMargins left="0" right="0" top="0" bottom="0" header="0" footer="0"/>
  <pageSetup scale="65" fitToWidth="0" fitToHeight="0" orientation="landscape" r:id="rId1"/>
  <headerFooter alignWithMargins="0"/>
  <ignoredErrors>
    <ignoredError sqref="D15:N15"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51"/>
  <sheetViews>
    <sheetView showGridLines="0" zoomScale="90" zoomScaleNormal="90" workbookViewId="0">
      <selection sqref="A1:D1"/>
    </sheetView>
  </sheetViews>
  <sheetFormatPr baseColWidth="10" defaultColWidth="11.42578125" defaultRowHeight="14.25" x14ac:dyDescent="0.25"/>
  <cols>
    <col min="1" max="1" width="4.5703125" style="40" customWidth="1"/>
    <col min="2" max="2" width="53.140625" style="40" bestFit="1" customWidth="1"/>
    <col min="3" max="3" width="15.85546875" style="40" customWidth="1"/>
    <col min="4" max="4" width="14.140625" style="40" customWidth="1"/>
    <col min="5" max="5" width="14.5703125" style="40" customWidth="1"/>
    <col min="6" max="6" width="14" style="40" customWidth="1"/>
    <col min="7" max="7" width="15.140625" style="40" customWidth="1"/>
    <col min="8" max="8" width="16.85546875" style="40" customWidth="1"/>
    <col min="9" max="9" width="13.85546875" style="40" customWidth="1"/>
    <col min="10" max="10" width="13.28515625" style="40" customWidth="1"/>
    <col min="11" max="11" width="18.5703125" style="40" customWidth="1"/>
    <col min="12" max="16384" width="11.42578125" style="40"/>
  </cols>
  <sheetData>
    <row r="1" spans="1:33" ht="69.75" customHeight="1" x14ac:dyDescent="0.25">
      <c r="A1" s="347" t="s">
        <v>1044</v>
      </c>
      <c r="B1" s="347"/>
      <c r="C1" s="347"/>
      <c r="D1" s="347"/>
      <c r="E1" s="373" t="s">
        <v>1045</v>
      </c>
      <c r="F1" s="373"/>
      <c r="G1" s="373"/>
      <c r="H1" s="373"/>
      <c r="I1" s="373"/>
      <c r="J1" s="373"/>
      <c r="K1" s="373"/>
    </row>
    <row r="2" spans="1:33" ht="45.75" customHeight="1" x14ac:dyDescent="0.3">
      <c r="A2" s="348" t="s">
        <v>1046</v>
      </c>
      <c r="B2" s="348"/>
      <c r="C2" s="348"/>
      <c r="D2" s="348"/>
      <c r="E2" s="348"/>
      <c r="F2" s="348"/>
      <c r="G2" s="348"/>
      <c r="H2" s="348"/>
      <c r="I2" s="348"/>
      <c r="J2" s="348"/>
      <c r="K2" s="348"/>
    </row>
    <row r="3" spans="1:33" ht="18" customHeight="1" x14ac:dyDescent="0.25">
      <c r="A3" s="143" t="s">
        <v>1057</v>
      </c>
      <c r="B3" s="143"/>
      <c r="C3" s="143"/>
      <c r="D3" s="143"/>
      <c r="E3" s="143"/>
      <c r="F3" s="143"/>
      <c r="G3" s="143"/>
      <c r="H3" s="143"/>
      <c r="I3" s="143"/>
      <c r="J3" s="143"/>
      <c r="K3" s="143"/>
    </row>
    <row r="4" spans="1:33" ht="18" customHeight="1" x14ac:dyDescent="0.25">
      <c r="A4" s="143" t="s">
        <v>1106</v>
      </c>
      <c r="B4" s="143"/>
      <c r="C4" s="143"/>
      <c r="D4" s="143"/>
      <c r="E4" s="143"/>
      <c r="F4" s="143"/>
      <c r="G4" s="143"/>
      <c r="H4" s="143"/>
      <c r="I4" s="143"/>
      <c r="J4" s="143"/>
      <c r="K4" s="143"/>
    </row>
    <row r="5" spans="1:33" ht="18" customHeight="1" x14ac:dyDescent="0.25">
      <c r="A5" s="143" t="s">
        <v>0</v>
      </c>
      <c r="B5" s="144"/>
      <c r="C5" s="144"/>
      <c r="D5" s="144"/>
      <c r="E5" s="144"/>
      <c r="F5" s="144"/>
      <c r="G5" s="144"/>
      <c r="H5" s="144"/>
      <c r="I5" s="144"/>
      <c r="J5" s="144"/>
      <c r="K5" s="144"/>
    </row>
    <row r="6" spans="1:33" ht="18" customHeight="1" x14ac:dyDescent="0.25">
      <c r="A6" s="143" t="s">
        <v>53</v>
      </c>
      <c r="B6" s="143"/>
      <c r="C6" s="143"/>
      <c r="D6" s="143"/>
      <c r="E6" s="143"/>
      <c r="F6" s="143"/>
      <c r="G6" s="143"/>
      <c r="H6" s="143"/>
      <c r="I6" s="143"/>
      <c r="J6" s="143"/>
      <c r="K6" s="143"/>
    </row>
    <row r="7" spans="1:33" ht="18" customHeight="1" x14ac:dyDescent="0.25">
      <c r="A7" s="145" t="s">
        <v>1047</v>
      </c>
      <c r="B7" s="145"/>
      <c r="C7" s="145"/>
      <c r="D7" s="145"/>
      <c r="E7" s="145"/>
      <c r="F7" s="145"/>
      <c r="G7" s="145"/>
      <c r="H7" s="145"/>
      <c r="I7" s="145"/>
      <c r="J7" s="145"/>
      <c r="K7" s="145"/>
    </row>
    <row r="8" spans="1:33" x14ac:dyDescent="0.25">
      <c r="A8" s="372" t="s">
        <v>413</v>
      </c>
      <c r="B8" s="372" t="s">
        <v>35</v>
      </c>
      <c r="C8" s="372" t="s">
        <v>414</v>
      </c>
      <c r="D8" s="372"/>
      <c r="E8" s="372"/>
      <c r="F8" s="372"/>
      <c r="G8" s="372" t="s">
        <v>411</v>
      </c>
      <c r="H8" s="372"/>
      <c r="I8" s="372"/>
      <c r="J8" s="372"/>
      <c r="K8" s="147"/>
    </row>
    <row r="9" spans="1:33" x14ac:dyDescent="0.25">
      <c r="A9" s="372"/>
      <c r="B9" s="372"/>
      <c r="C9" s="148"/>
      <c r="D9" s="374" t="s">
        <v>415</v>
      </c>
      <c r="E9" s="374"/>
      <c r="F9" s="148"/>
      <c r="G9" s="148"/>
      <c r="H9" s="374" t="s">
        <v>415</v>
      </c>
      <c r="I9" s="374"/>
      <c r="J9" s="148"/>
      <c r="K9" s="147"/>
    </row>
    <row r="10" spans="1:33" ht="12.75" customHeight="1" x14ac:dyDescent="0.25">
      <c r="A10" s="372"/>
      <c r="B10" s="372"/>
      <c r="C10" s="370" t="s">
        <v>416</v>
      </c>
      <c r="D10" s="367" t="s">
        <v>417</v>
      </c>
      <c r="E10" s="369" t="s">
        <v>418</v>
      </c>
      <c r="F10" s="371" t="s">
        <v>419</v>
      </c>
      <c r="G10" s="375" t="s">
        <v>407</v>
      </c>
      <c r="H10" s="367" t="s">
        <v>417</v>
      </c>
      <c r="I10" s="369" t="s">
        <v>418</v>
      </c>
      <c r="J10" s="371" t="s">
        <v>420</v>
      </c>
      <c r="K10" s="370" t="s">
        <v>421</v>
      </c>
    </row>
    <row r="11" spans="1:33" ht="15" customHeight="1" x14ac:dyDescent="0.25">
      <c r="A11" s="372"/>
      <c r="B11" s="372"/>
      <c r="C11" s="370"/>
      <c r="D11" s="368"/>
      <c r="E11" s="370"/>
      <c r="F11" s="372"/>
      <c r="G11" s="375"/>
      <c r="H11" s="368"/>
      <c r="I11" s="370"/>
      <c r="J11" s="372"/>
      <c r="K11" s="370"/>
    </row>
    <row r="12" spans="1:33" ht="17.25" customHeight="1" x14ac:dyDescent="0.25">
      <c r="A12" s="147"/>
      <c r="B12" s="147"/>
      <c r="C12" s="149" t="s">
        <v>9</v>
      </c>
      <c r="D12" s="149" t="s">
        <v>10</v>
      </c>
      <c r="E12" s="149" t="s">
        <v>11</v>
      </c>
      <c r="F12" s="149" t="s">
        <v>422</v>
      </c>
      <c r="G12" s="150" t="s">
        <v>423</v>
      </c>
      <c r="H12" s="149" t="s">
        <v>424</v>
      </c>
      <c r="I12" s="149" t="s">
        <v>425</v>
      </c>
      <c r="J12" s="151" t="s">
        <v>426</v>
      </c>
      <c r="K12" s="149" t="s">
        <v>427</v>
      </c>
    </row>
    <row r="13" spans="1:33" ht="16.5" customHeight="1" x14ac:dyDescent="0.25">
      <c r="A13" s="258"/>
      <c r="B13" s="259" t="s">
        <v>428</v>
      </c>
      <c r="C13" s="260">
        <f t="shared" ref="C13:J13" si="0">SUM(C14:C46)</f>
        <v>27673.799317009751</v>
      </c>
      <c r="D13" s="260">
        <f t="shared" si="0"/>
        <v>6440.7752329999994</v>
      </c>
      <c r="E13" s="260">
        <f t="shared" si="0"/>
        <v>10889.611429</v>
      </c>
      <c r="F13" s="260">
        <f t="shared" si="0"/>
        <v>10343.412655009757</v>
      </c>
      <c r="G13" s="260">
        <f t="shared" si="0"/>
        <v>40372.356743409509</v>
      </c>
      <c r="H13" s="260">
        <f t="shared" si="0"/>
        <v>5967.3727159999989</v>
      </c>
      <c r="I13" s="260">
        <f t="shared" si="0"/>
        <v>14657.190555000003</v>
      </c>
      <c r="J13" s="261">
        <f t="shared" si="0"/>
        <v>19747.793472409514</v>
      </c>
      <c r="K13" s="262">
        <f>IF(OR(F13=0,J13=0),"N.A.",IF((((J13-F13)/F13))*100&gt;=ABS(500),"&gt;500",(((J13-F13)/F13))*100))</f>
        <v>90.921450502555487</v>
      </c>
      <c r="Y13" s="216"/>
      <c r="Z13" s="216"/>
      <c r="AA13" s="216"/>
      <c r="AB13" s="216"/>
      <c r="AC13" s="216"/>
      <c r="AD13" s="216"/>
      <c r="AE13" s="216"/>
      <c r="AF13" s="216"/>
      <c r="AG13" s="216"/>
    </row>
    <row r="14" spans="1:33" s="41" customFormat="1" ht="18" customHeight="1" x14ac:dyDescent="0.25">
      <c r="A14" s="263" t="s">
        <v>429</v>
      </c>
      <c r="B14" s="264" t="s">
        <v>430</v>
      </c>
      <c r="C14" s="265">
        <v>116.55348187</v>
      </c>
      <c r="D14" s="265">
        <v>136.631485</v>
      </c>
      <c r="E14" s="265">
        <v>35.904042000000004</v>
      </c>
      <c r="F14" s="266">
        <f>C14-D14-E14</f>
        <v>-55.982045130000003</v>
      </c>
      <c r="G14" s="266">
        <v>264.78616688666665</v>
      </c>
      <c r="H14" s="266">
        <v>140.84965499999998</v>
      </c>
      <c r="I14" s="266">
        <v>34.808211999999997</v>
      </c>
      <c r="J14" s="266">
        <f>G14-H14-I14</f>
        <v>89.128299886666667</v>
      </c>
      <c r="K14" s="267">
        <f>IF(((J14-F14)/F14)*100&lt;-500,"&lt;-500",IF(((J14-F14)/F14)*100&gt;500,"&gt;500",(((J14-F14)/F14)*100)))</f>
        <v>-259.20872429668356</v>
      </c>
      <c r="M14" s="210"/>
      <c r="N14" s="211"/>
      <c r="O14" s="212"/>
      <c r="P14" s="212"/>
      <c r="Q14" s="212"/>
      <c r="R14" s="213"/>
      <c r="S14" s="213"/>
      <c r="T14" s="213"/>
      <c r="U14" s="213"/>
      <c r="V14" s="213"/>
      <c r="W14" s="214"/>
      <c r="Y14" s="216"/>
      <c r="Z14" s="216"/>
      <c r="AA14" s="216"/>
      <c r="AB14" s="216"/>
      <c r="AC14" s="216"/>
      <c r="AD14" s="216"/>
      <c r="AE14" s="216"/>
      <c r="AF14" s="216"/>
      <c r="AG14" s="216"/>
    </row>
    <row r="15" spans="1:33" s="41" customFormat="1" ht="18" customHeight="1" x14ac:dyDescent="0.25">
      <c r="A15" s="263" t="s">
        <v>431</v>
      </c>
      <c r="B15" s="264" t="s">
        <v>432</v>
      </c>
      <c r="C15" s="265">
        <v>1284.0307061900903</v>
      </c>
      <c r="D15" s="265">
        <v>139.73082099999999</v>
      </c>
      <c r="E15" s="265">
        <v>353.92944</v>
      </c>
      <c r="F15" s="266">
        <f t="shared" ref="F15:F46" si="1">C15-D15-E15</f>
        <v>790.37044519009021</v>
      </c>
      <c r="G15" s="266">
        <v>1805.0431460468476</v>
      </c>
      <c r="H15" s="266">
        <v>65.306173999999999</v>
      </c>
      <c r="I15" s="266">
        <v>512.74072799999999</v>
      </c>
      <c r="J15" s="266">
        <f t="shared" ref="J15:J46" si="2">G15-H15-I15</f>
        <v>1226.9962440468476</v>
      </c>
      <c r="K15" s="267">
        <f t="shared" ref="K15:K44" si="3">IF(((J15-F15)/F15)*100&lt;-500,"&lt;-500",IF(((J15-F15)/F15)*100&gt;500,"&gt;500",(((J15-F15)/F15)*100)))</f>
        <v>55.243183941644659</v>
      </c>
      <c r="M15" s="210"/>
      <c r="N15" s="211"/>
      <c r="O15" s="212"/>
      <c r="P15" s="212"/>
      <c r="Q15" s="212"/>
      <c r="R15" s="213"/>
      <c r="S15" s="213"/>
      <c r="T15" s="213"/>
      <c r="U15" s="213"/>
      <c r="V15" s="213"/>
      <c r="W15" s="214"/>
      <c r="Y15" s="216"/>
      <c r="Z15" s="216"/>
      <c r="AA15" s="216"/>
      <c r="AB15" s="216"/>
      <c r="AC15" s="216"/>
      <c r="AD15" s="216"/>
      <c r="AE15" s="216"/>
      <c r="AF15" s="216"/>
      <c r="AG15" s="216"/>
    </row>
    <row r="16" spans="1:33" s="41" customFormat="1" ht="18" customHeight="1" x14ac:dyDescent="0.25">
      <c r="A16" s="263" t="s">
        <v>433</v>
      </c>
      <c r="B16" s="264" t="s">
        <v>434</v>
      </c>
      <c r="C16" s="265">
        <v>1181.8334066031753</v>
      </c>
      <c r="D16" s="265">
        <v>79.637891999999994</v>
      </c>
      <c r="E16" s="265">
        <v>926.37052500000016</v>
      </c>
      <c r="F16" s="266">
        <f t="shared" si="1"/>
        <v>175.82498960317514</v>
      </c>
      <c r="G16" s="266">
        <v>1885.4366312063507</v>
      </c>
      <c r="H16" s="266">
        <v>138.686306</v>
      </c>
      <c r="I16" s="266">
        <v>554.58040899999992</v>
      </c>
      <c r="J16" s="266">
        <f t="shared" si="2"/>
        <v>1192.1699162063508</v>
      </c>
      <c r="K16" s="267" t="str">
        <f t="shared" si="3"/>
        <v>&gt;500</v>
      </c>
      <c r="M16" s="210"/>
      <c r="N16" s="211"/>
      <c r="O16" s="212"/>
      <c r="P16" s="212"/>
      <c r="Q16" s="212"/>
      <c r="R16" s="213"/>
      <c r="S16" s="213"/>
      <c r="T16" s="213"/>
      <c r="U16" s="213"/>
      <c r="V16" s="213"/>
      <c r="W16" s="214"/>
      <c r="Y16" s="216"/>
      <c r="Z16" s="216"/>
      <c r="AA16" s="216"/>
      <c r="AB16" s="216"/>
      <c r="AC16" s="216"/>
      <c r="AD16" s="216"/>
      <c r="AE16" s="216"/>
      <c r="AF16" s="216"/>
      <c r="AG16" s="217"/>
    </row>
    <row r="17" spans="1:33" s="41" customFormat="1" ht="18" customHeight="1" x14ac:dyDescent="0.25">
      <c r="A17" s="263" t="s">
        <v>435</v>
      </c>
      <c r="B17" s="264" t="s">
        <v>436</v>
      </c>
      <c r="C17" s="265">
        <v>18.391434129694691</v>
      </c>
      <c r="D17" s="265">
        <v>157.76063600000001</v>
      </c>
      <c r="E17" s="265">
        <v>369.48104899999998</v>
      </c>
      <c r="F17" s="266">
        <f t="shared" si="1"/>
        <v>-508.85025087030533</v>
      </c>
      <c r="G17" s="266">
        <v>274.8839953427227</v>
      </c>
      <c r="H17" s="266">
        <v>80.608476999999993</v>
      </c>
      <c r="I17" s="266">
        <v>51.457410000000003</v>
      </c>
      <c r="J17" s="266">
        <f t="shared" si="2"/>
        <v>142.8181083427227</v>
      </c>
      <c r="K17" s="267">
        <f t="shared" si="3"/>
        <v>-128.06682478753928</v>
      </c>
      <c r="M17" s="210"/>
      <c r="N17" s="211"/>
      <c r="O17" s="212"/>
      <c r="P17" s="212"/>
      <c r="Q17" s="212"/>
      <c r="R17" s="213"/>
      <c r="S17" s="213"/>
      <c r="T17" s="213"/>
      <c r="U17" s="213"/>
      <c r="V17" s="213"/>
      <c r="W17" s="214"/>
      <c r="Y17" s="216"/>
      <c r="Z17" s="216"/>
      <c r="AA17" s="216"/>
      <c r="AB17" s="216"/>
      <c r="AC17" s="216"/>
      <c r="AD17" s="216"/>
      <c r="AE17" s="216"/>
      <c r="AF17" s="216"/>
      <c r="AG17" s="216"/>
    </row>
    <row r="18" spans="1:33" s="41" customFormat="1" ht="18" customHeight="1" x14ac:dyDescent="0.25">
      <c r="A18" s="263" t="s">
        <v>437</v>
      </c>
      <c r="B18" s="264" t="s">
        <v>438</v>
      </c>
      <c r="C18" s="265">
        <v>467.65258896508522</v>
      </c>
      <c r="D18" s="265">
        <v>109.565016</v>
      </c>
      <c r="E18" s="265">
        <v>204.81616100000002</v>
      </c>
      <c r="F18" s="266">
        <f t="shared" si="1"/>
        <v>153.27141196508518</v>
      </c>
      <c r="G18" s="266">
        <v>716.9708975135037</v>
      </c>
      <c r="H18" s="266">
        <v>109.055772</v>
      </c>
      <c r="I18" s="266">
        <v>196.02348799999999</v>
      </c>
      <c r="J18" s="266">
        <f t="shared" si="2"/>
        <v>411.89163751350367</v>
      </c>
      <c r="K18" s="267">
        <f t="shared" si="3"/>
        <v>168.73350498482489</v>
      </c>
      <c r="M18" s="210"/>
      <c r="N18" s="211"/>
      <c r="O18" s="212"/>
      <c r="P18" s="212"/>
      <c r="Q18" s="212"/>
      <c r="R18" s="213"/>
      <c r="S18" s="213"/>
      <c r="T18" s="213"/>
      <c r="U18" s="213"/>
      <c r="V18" s="213"/>
      <c r="W18" s="214"/>
      <c r="Y18" s="216"/>
      <c r="Z18" s="216"/>
      <c r="AA18" s="216"/>
      <c r="AB18" s="216"/>
      <c r="AC18" s="216"/>
      <c r="AD18" s="216"/>
      <c r="AE18" s="216"/>
      <c r="AF18" s="216"/>
      <c r="AG18" s="216"/>
    </row>
    <row r="19" spans="1:33" s="41" customFormat="1" ht="18" customHeight="1" x14ac:dyDescent="0.25">
      <c r="A19" s="263" t="s">
        <v>439</v>
      </c>
      <c r="B19" s="264" t="s">
        <v>440</v>
      </c>
      <c r="C19" s="265">
        <v>701.5048553494729</v>
      </c>
      <c r="D19" s="265">
        <v>120.764274</v>
      </c>
      <c r="E19" s="265">
        <v>265.75292300000001</v>
      </c>
      <c r="F19" s="266">
        <f t="shared" si="1"/>
        <v>314.98765834947289</v>
      </c>
      <c r="G19" s="266">
        <v>991.53385753227894</v>
      </c>
      <c r="H19" s="266">
        <v>47.76099</v>
      </c>
      <c r="I19" s="266">
        <v>602.178811</v>
      </c>
      <c r="J19" s="266">
        <f t="shared" si="2"/>
        <v>341.59405653227896</v>
      </c>
      <c r="K19" s="267">
        <f t="shared" si="3"/>
        <v>8.4468065581435443</v>
      </c>
      <c r="M19" s="210"/>
      <c r="N19" s="211"/>
      <c r="O19" s="212"/>
      <c r="P19" s="212"/>
      <c r="Q19" s="212"/>
      <c r="R19" s="213"/>
      <c r="S19" s="213"/>
      <c r="T19" s="213"/>
      <c r="U19" s="213"/>
      <c r="V19" s="213"/>
      <c r="W19" s="214"/>
      <c r="Y19" s="216"/>
      <c r="Z19" s="216"/>
      <c r="AA19" s="216"/>
      <c r="AB19" s="216"/>
      <c r="AC19" s="216"/>
      <c r="AD19" s="216"/>
      <c r="AE19" s="216"/>
      <c r="AF19" s="216"/>
      <c r="AG19" s="216"/>
    </row>
    <row r="20" spans="1:33" s="41" customFormat="1" ht="18" customHeight="1" x14ac:dyDescent="0.25">
      <c r="A20" s="263" t="s">
        <v>441</v>
      </c>
      <c r="B20" s="264" t="s">
        <v>442</v>
      </c>
      <c r="C20" s="265">
        <v>1065.9902536977543</v>
      </c>
      <c r="D20" s="265">
        <v>104.225393</v>
      </c>
      <c r="E20" s="265">
        <v>314.23667499999999</v>
      </c>
      <c r="F20" s="266">
        <f t="shared" si="1"/>
        <v>647.52818569775434</v>
      </c>
      <c r="G20" s="266">
        <v>1356.1570533955087</v>
      </c>
      <c r="H20" s="266">
        <v>59.036920999999992</v>
      </c>
      <c r="I20" s="266">
        <v>404.11992900000007</v>
      </c>
      <c r="J20" s="266">
        <f t="shared" si="2"/>
        <v>893.00020339550872</v>
      </c>
      <c r="K20" s="267">
        <f t="shared" si="3"/>
        <v>37.909086140125638</v>
      </c>
      <c r="M20" s="210"/>
      <c r="N20" s="211"/>
      <c r="O20" s="212"/>
      <c r="P20" s="212"/>
      <c r="Q20" s="212"/>
      <c r="R20" s="213"/>
      <c r="S20" s="213"/>
      <c r="T20" s="213"/>
      <c r="U20" s="213"/>
      <c r="V20" s="213"/>
      <c r="W20" s="214"/>
      <c r="Y20" s="216"/>
      <c r="Z20" s="216"/>
      <c r="AA20" s="216"/>
      <c r="AB20" s="216"/>
      <c r="AC20" s="216"/>
      <c r="AD20" s="216"/>
      <c r="AE20" s="216"/>
      <c r="AF20" s="216"/>
      <c r="AG20" s="216"/>
    </row>
    <row r="21" spans="1:33" s="41" customFormat="1" ht="18" customHeight="1" x14ac:dyDescent="0.25">
      <c r="A21" s="263" t="s">
        <v>443</v>
      </c>
      <c r="B21" s="264" t="s">
        <v>444</v>
      </c>
      <c r="C21" s="265">
        <v>472.28024080905135</v>
      </c>
      <c r="D21" s="265">
        <v>154.58678100000003</v>
      </c>
      <c r="E21" s="265">
        <v>196.16605900000002</v>
      </c>
      <c r="F21" s="266">
        <f t="shared" si="1"/>
        <v>121.5274008090513</v>
      </c>
      <c r="G21" s="266">
        <v>767.44427020143598</v>
      </c>
      <c r="H21" s="266">
        <v>160.07178299999998</v>
      </c>
      <c r="I21" s="266">
        <v>209.26781800000001</v>
      </c>
      <c r="J21" s="266">
        <f t="shared" si="2"/>
        <v>398.10466920143597</v>
      </c>
      <c r="K21" s="267">
        <f t="shared" si="3"/>
        <v>227.58428679549718</v>
      </c>
      <c r="M21" s="210"/>
      <c r="N21" s="211"/>
      <c r="O21" s="212"/>
      <c r="P21" s="212"/>
      <c r="Q21" s="212"/>
      <c r="R21" s="213"/>
      <c r="S21" s="213"/>
      <c r="T21" s="213"/>
      <c r="U21" s="213"/>
      <c r="V21" s="213"/>
      <c r="W21" s="214"/>
      <c r="Y21" s="216"/>
      <c r="Z21" s="216"/>
      <c r="AA21" s="216"/>
      <c r="AB21" s="216"/>
      <c r="AC21" s="216"/>
      <c r="AD21" s="216"/>
      <c r="AE21" s="216"/>
      <c r="AF21" s="216"/>
      <c r="AG21" s="216"/>
    </row>
    <row r="22" spans="1:33" s="41" customFormat="1" ht="18" customHeight="1" x14ac:dyDescent="0.25">
      <c r="A22" s="263" t="s">
        <v>445</v>
      </c>
      <c r="B22" s="264" t="s">
        <v>446</v>
      </c>
      <c r="C22" s="265">
        <v>897.85730969318638</v>
      </c>
      <c r="D22" s="265">
        <v>231.48131599999999</v>
      </c>
      <c r="E22" s="265">
        <v>264.31865999999997</v>
      </c>
      <c r="F22" s="266">
        <f t="shared" si="1"/>
        <v>402.05733369318642</v>
      </c>
      <c r="G22" s="266">
        <v>1324.9617294697061</v>
      </c>
      <c r="H22" s="266">
        <v>465.69956400000001</v>
      </c>
      <c r="I22" s="266">
        <v>494.04187300000001</v>
      </c>
      <c r="J22" s="266">
        <f t="shared" si="2"/>
        <v>365.22029246970612</v>
      </c>
      <c r="K22" s="267">
        <f t="shared" si="3"/>
        <v>-9.162136376199264</v>
      </c>
      <c r="M22" s="210"/>
      <c r="N22" s="211"/>
      <c r="O22" s="212"/>
      <c r="P22" s="212"/>
      <c r="Q22" s="212"/>
      <c r="R22" s="213"/>
      <c r="S22" s="213"/>
      <c r="T22" s="213"/>
      <c r="U22" s="213"/>
      <c r="V22" s="213"/>
      <c r="W22" s="214"/>
      <c r="Y22" s="216"/>
      <c r="Z22" s="216"/>
      <c r="AA22" s="216"/>
      <c r="AB22" s="216"/>
      <c r="AC22" s="216"/>
      <c r="AD22" s="216"/>
      <c r="AE22" s="216"/>
      <c r="AF22" s="216"/>
      <c r="AG22" s="216"/>
    </row>
    <row r="23" spans="1:33" s="41" customFormat="1" ht="18" customHeight="1" x14ac:dyDescent="0.25">
      <c r="A23" s="263" t="s">
        <v>447</v>
      </c>
      <c r="B23" s="264" t="s">
        <v>448</v>
      </c>
      <c r="C23" s="265">
        <v>275.73434926783528</v>
      </c>
      <c r="D23" s="265">
        <v>121.984334</v>
      </c>
      <c r="E23" s="265">
        <v>366.89894700000002</v>
      </c>
      <c r="F23" s="266">
        <f t="shared" si="1"/>
        <v>-213.14893173216473</v>
      </c>
      <c r="G23" s="266">
        <v>523.29955503567044</v>
      </c>
      <c r="H23" s="266">
        <v>36.529178000000002</v>
      </c>
      <c r="I23" s="266">
        <v>216.76405299999999</v>
      </c>
      <c r="J23" s="266">
        <f t="shared" si="2"/>
        <v>270.00632403567045</v>
      </c>
      <c r="K23" s="267">
        <f t="shared" si="3"/>
        <v>-226.67496001103618</v>
      </c>
      <c r="M23" s="210"/>
      <c r="N23" s="211"/>
      <c r="O23" s="212"/>
      <c r="P23" s="212"/>
      <c r="Q23" s="212"/>
      <c r="R23" s="213"/>
      <c r="S23" s="213"/>
      <c r="T23" s="213"/>
      <c r="U23" s="213"/>
      <c r="V23" s="213"/>
      <c r="W23" s="214"/>
      <c r="Y23" s="216"/>
      <c r="Z23" s="216"/>
      <c r="AA23" s="216"/>
      <c r="AB23" s="216"/>
      <c r="AC23" s="216"/>
      <c r="AD23" s="216"/>
      <c r="AE23" s="216"/>
      <c r="AF23" s="216"/>
      <c r="AG23" s="216"/>
    </row>
    <row r="24" spans="1:33" s="41" customFormat="1" ht="18" customHeight="1" x14ac:dyDescent="0.25">
      <c r="A24" s="263" t="s">
        <v>449</v>
      </c>
      <c r="B24" s="264" t="s">
        <v>450</v>
      </c>
      <c r="C24" s="265">
        <v>585.94822033977903</v>
      </c>
      <c r="D24" s="265">
        <v>173.91217200000003</v>
      </c>
      <c r="E24" s="265">
        <v>180.29025199999998</v>
      </c>
      <c r="F24" s="266">
        <f t="shared" si="1"/>
        <v>231.74579633977899</v>
      </c>
      <c r="G24" s="266">
        <v>802.40367659622473</v>
      </c>
      <c r="H24" s="266">
        <v>385.03718599999996</v>
      </c>
      <c r="I24" s="266">
        <v>333.416585</v>
      </c>
      <c r="J24" s="266">
        <f t="shared" si="2"/>
        <v>83.949905596224767</v>
      </c>
      <c r="K24" s="267">
        <f t="shared" si="3"/>
        <v>-63.77500393873818</v>
      </c>
      <c r="M24" s="210"/>
      <c r="N24" s="211"/>
      <c r="O24" s="212"/>
      <c r="P24" s="212"/>
      <c r="Q24" s="212"/>
      <c r="R24" s="213"/>
      <c r="S24" s="213"/>
      <c r="T24" s="213"/>
      <c r="U24" s="213"/>
      <c r="V24" s="213"/>
      <c r="W24" s="214"/>
      <c r="Y24" s="216"/>
      <c r="Z24" s="216"/>
      <c r="AA24" s="216"/>
      <c r="AB24" s="216"/>
      <c r="AC24" s="216"/>
      <c r="AD24" s="216"/>
      <c r="AE24" s="216"/>
      <c r="AF24" s="216"/>
      <c r="AG24" s="216"/>
    </row>
    <row r="25" spans="1:33" s="41" customFormat="1" ht="18" customHeight="1" x14ac:dyDescent="0.25">
      <c r="A25" s="263" t="s">
        <v>451</v>
      </c>
      <c r="B25" s="264" t="s">
        <v>452</v>
      </c>
      <c r="C25" s="265">
        <v>1285.4150712005803</v>
      </c>
      <c r="D25" s="265">
        <v>84.90100600000001</v>
      </c>
      <c r="E25" s="265">
        <v>350.75887800000004</v>
      </c>
      <c r="F25" s="266">
        <f t="shared" si="1"/>
        <v>849.75518720058017</v>
      </c>
      <c r="G25" s="266">
        <v>1624.8968758178275</v>
      </c>
      <c r="H25" s="266">
        <v>58.927720000000001</v>
      </c>
      <c r="I25" s="266">
        <v>626.71735999999999</v>
      </c>
      <c r="J25" s="266">
        <f t="shared" si="2"/>
        <v>939.25179581782766</v>
      </c>
      <c r="K25" s="267">
        <f t="shared" si="3"/>
        <v>10.53204616638866</v>
      </c>
      <c r="M25" s="210"/>
      <c r="N25" s="211"/>
      <c r="O25" s="212"/>
      <c r="P25" s="212"/>
      <c r="Q25" s="212"/>
      <c r="R25" s="213"/>
      <c r="S25" s="213"/>
      <c r="T25" s="213"/>
      <c r="U25" s="213"/>
      <c r="V25" s="213"/>
      <c r="W25" s="214"/>
      <c r="Y25" s="216"/>
      <c r="Z25" s="216"/>
      <c r="AA25" s="216"/>
      <c r="AB25" s="216"/>
      <c r="AC25" s="216"/>
      <c r="AD25" s="216"/>
      <c r="AE25" s="216"/>
      <c r="AF25" s="216"/>
      <c r="AG25" s="216"/>
    </row>
    <row r="26" spans="1:33" s="41" customFormat="1" ht="18" customHeight="1" x14ac:dyDescent="0.25">
      <c r="A26" s="263" t="s">
        <v>453</v>
      </c>
      <c r="B26" s="264" t="s">
        <v>454</v>
      </c>
      <c r="C26" s="265">
        <v>609.07120092999992</v>
      </c>
      <c r="D26" s="265">
        <v>35.160944000000001</v>
      </c>
      <c r="E26" s="265">
        <v>9.6435149999999989</v>
      </c>
      <c r="F26" s="266">
        <f t="shared" si="1"/>
        <v>564.26674192999997</v>
      </c>
      <c r="G26" s="266">
        <v>961.3317837699999</v>
      </c>
      <c r="H26" s="266">
        <v>0</v>
      </c>
      <c r="I26" s="266">
        <v>0</v>
      </c>
      <c r="J26" s="266">
        <f t="shared" si="2"/>
        <v>961.3317837699999</v>
      </c>
      <c r="K26" s="267">
        <f t="shared" si="3"/>
        <v>70.368322698213845</v>
      </c>
      <c r="M26" s="210"/>
      <c r="N26" s="211"/>
      <c r="O26" s="212"/>
      <c r="P26" s="212"/>
      <c r="Q26" s="212"/>
      <c r="R26" s="213"/>
      <c r="S26" s="213"/>
      <c r="T26" s="213"/>
      <c r="U26" s="213"/>
      <c r="V26" s="213"/>
      <c r="W26" s="214"/>
      <c r="Y26" s="216"/>
      <c r="Z26" s="216"/>
      <c r="AA26" s="216"/>
      <c r="AB26" s="216"/>
      <c r="AC26" s="216"/>
      <c r="AD26" s="216"/>
      <c r="AE26" s="216"/>
      <c r="AF26" s="216"/>
      <c r="AG26" s="216"/>
    </row>
    <row r="27" spans="1:33" s="41" customFormat="1" ht="18" customHeight="1" x14ac:dyDescent="0.25">
      <c r="A27" s="263" t="s">
        <v>455</v>
      </c>
      <c r="B27" s="264" t="s">
        <v>456</v>
      </c>
      <c r="C27" s="265">
        <v>2411.0370698130641</v>
      </c>
      <c r="D27" s="265">
        <v>481.62379000000004</v>
      </c>
      <c r="E27" s="265">
        <v>826.67964100000006</v>
      </c>
      <c r="F27" s="266">
        <f t="shared" si="1"/>
        <v>1102.7336388130639</v>
      </c>
      <c r="G27" s="266">
        <v>3469.5726406261283</v>
      </c>
      <c r="H27" s="266">
        <v>169.33498299999999</v>
      </c>
      <c r="I27" s="266">
        <v>1075.5904719999999</v>
      </c>
      <c r="J27" s="266">
        <f t="shared" si="2"/>
        <v>2224.6471856261282</v>
      </c>
      <c r="K27" s="267">
        <f t="shared" si="3"/>
        <v>101.73930560607954</v>
      </c>
      <c r="M27" s="210"/>
      <c r="N27" s="211"/>
      <c r="O27" s="212"/>
      <c r="P27" s="212"/>
      <c r="Q27" s="212"/>
      <c r="R27" s="213"/>
      <c r="S27" s="213"/>
      <c r="T27" s="213"/>
      <c r="U27" s="213"/>
      <c r="V27" s="213"/>
      <c r="W27" s="214"/>
      <c r="Y27" s="216"/>
      <c r="Z27" s="216"/>
      <c r="AA27" s="216"/>
      <c r="AB27" s="216"/>
      <c r="AC27" s="216"/>
      <c r="AD27" s="216"/>
      <c r="AE27" s="216"/>
      <c r="AF27" s="216"/>
      <c r="AG27" s="216"/>
    </row>
    <row r="28" spans="1:33" s="41" customFormat="1" ht="18" customHeight="1" x14ac:dyDescent="0.25">
      <c r="A28" s="263" t="s">
        <v>457</v>
      </c>
      <c r="B28" s="264" t="s">
        <v>458</v>
      </c>
      <c r="C28" s="265">
        <v>563.59025350460138</v>
      </c>
      <c r="D28" s="265">
        <v>132.99975900000001</v>
      </c>
      <c r="E28" s="265">
        <v>196.22193900000002</v>
      </c>
      <c r="F28" s="266">
        <f t="shared" si="1"/>
        <v>234.36855550460132</v>
      </c>
      <c r="G28" s="266">
        <v>824.61418642586932</v>
      </c>
      <c r="H28" s="266">
        <v>242.230177</v>
      </c>
      <c r="I28" s="266">
        <v>214.64218799999998</v>
      </c>
      <c r="J28" s="266">
        <f t="shared" si="2"/>
        <v>367.74182142586932</v>
      </c>
      <c r="K28" s="267">
        <f t="shared" si="3"/>
        <v>56.907491550695468</v>
      </c>
      <c r="M28" s="210"/>
      <c r="N28" s="211"/>
      <c r="O28" s="212"/>
      <c r="P28" s="212"/>
      <c r="Q28" s="212"/>
      <c r="R28" s="213"/>
      <c r="S28" s="213"/>
      <c r="T28" s="213"/>
      <c r="U28" s="213"/>
      <c r="V28" s="213"/>
      <c r="W28" s="214"/>
      <c r="Y28" s="216"/>
      <c r="Z28" s="216"/>
      <c r="AA28" s="216"/>
      <c r="AB28" s="216"/>
      <c r="AC28" s="216"/>
      <c r="AD28" s="216"/>
      <c r="AE28" s="216"/>
      <c r="AF28" s="216"/>
      <c r="AG28" s="216"/>
    </row>
    <row r="29" spans="1:33" s="41" customFormat="1" ht="18" customHeight="1" x14ac:dyDescent="0.25">
      <c r="A29" s="263" t="s">
        <v>459</v>
      </c>
      <c r="B29" s="264" t="s">
        <v>460</v>
      </c>
      <c r="C29" s="265">
        <v>1197.8728324472293</v>
      </c>
      <c r="D29" s="265">
        <v>420.287397</v>
      </c>
      <c r="E29" s="265">
        <v>347.21943599999997</v>
      </c>
      <c r="F29" s="266">
        <f t="shared" si="1"/>
        <v>430.36599944722923</v>
      </c>
      <c r="G29" s="266">
        <v>1649.6011936444581</v>
      </c>
      <c r="H29" s="266">
        <v>443.100908</v>
      </c>
      <c r="I29" s="266">
        <v>588.81882199999995</v>
      </c>
      <c r="J29" s="266">
        <f t="shared" si="2"/>
        <v>617.68146364445806</v>
      </c>
      <c r="K29" s="267">
        <f t="shared" si="3"/>
        <v>43.524689319746585</v>
      </c>
      <c r="M29" s="210"/>
      <c r="N29" s="211"/>
      <c r="O29" s="212"/>
      <c r="P29" s="212"/>
      <c r="Q29" s="212"/>
      <c r="R29" s="213"/>
      <c r="S29" s="213"/>
      <c r="T29" s="213"/>
      <c r="U29" s="213"/>
      <c r="V29" s="213"/>
      <c r="W29" s="214"/>
      <c r="Y29" s="216"/>
      <c r="Z29" s="216"/>
      <c r="AA29" s="216"/>
      <c r="AB29" s="216"/>
      <c r="AC29" s="216"/>
      <c r="AD29" s="216"/>
      <c r="AE29" s="216"/>
      <c r="AF29" s="216"/>
      <c r="AG29" s="216"/>
    </row>
    <row r="30" spans="1:33" s="41" customFormat="1" ht="18" customHeight="1" x14ac:dyDescent="0.25">
      <c r="A30" s="263" t="s">
        <v>461</v>
      </c>
      <c r="B30" s="264" t="s">
        <v>462</v>
      </c>
      <c r="C30" s="265">
        <v>1095.9428917133393</v>
      </c>
      <c r="D30" s="265">
        <v>195.820628</v>
      </c>
      <c r="E30" s="265">
        <v>285.40737200000001</v>
      </c>
      <c r="F30" s="266">
        <f t="shared" si="1"/>
        <v>614.7148917133394</v>
      </c>
      <c r="G30" s="266">
        <v>1480.6144705100121</v>
      </c>
      <c r="H30" s="266">
        <v>42.469588000000002</v>
      </c>
      <c r="I30" s="266">
        <v>358.84109599999999</v>
      </c>
      <c r="J30" s="266">
        <f t="shared" si="2"/>
        <v>1079.3037865100123</v>
      </c>
      <c r="K30" s="267">
        <f t="shared" si="3"/>
        <v>75.577946957127736</v>
      </c>
      <c r="M30" s="210"/>
      <c r="N30" s="211"/>
      <c r="O30" s="212"/>
      <c r="P30" s="212"/>
      <c r="Q30" s="212"/>
      <c r="R30" s="213"/>
      <c r="S30" s="213"/>
      <c r="T30" s="213"/>
      <c r="U30" s="213"/>
      <c r="V30" s="213"/>
      <c r="W30" s="214"/>
      <c r="Y30" s="216"/>
      <c r="Z30" s="216"/>
      <c r="AA30" s="216"/>
      <c r="AB30" s="216"/>
      <c r="AC30" s="216"/>
      <c r="AD30" s="216"/>
      <c r="AE30" s="216"/>
      <c r="AF30" s="216"/>
      <c r="AG30" s="216"/>
    </row>
    <row r="31" spans="1:33" s="41" customFormat="1" ht="18" customHeight="1" x14ac:dyDescent="0.25">
      <c r="A31" s="263" t="s">
        <v>463</v>
      </c>
      <c r="B31" s="264" t="s">
        <v>464</v>
      </c>
      <c r="C31" s="265">
        <v>2694.7165414436072</v>
      </c>
      <c r="D31" s="265">
        <v>565.68267900000001</v>
      </c>
      <c r="E31" s="265">
        <v>801.85677300000009</v>
      </c>
      <c r="F31" s="266">
        <f t="shared" si="1"/>
        <v>1327.1770894436072</v>
      </c>
      <c r="G31" s="266">
        <v>3715.0399395538811</v>
      </c>
      <c r="H31" s="266">
        <v>576.384006</v>
      </c>
      <c r="I31" s="266">
        <v>1113.4575179999999</v>
      </c>
      <c r="J31" s="266">
        <f t="shared" si="2"/>
        <v>2025.1984155538814</v>
      </c>
      <c r="K31" s="267">
        <f t="shared" si="3"/>
        <v>52.594437597088564</v>
      </c>
      <c r="M31" s="210"/>
      <c r="N31" s="211"/>
      <c r="O31" s="212"/>
      <c r="P31" s="212"/>
      <c r="Q31" s="212"/>
      <c r="R31" s="213"/>
      <c r="S31" s="213"/>
      <c r="T31" s="213"/>
      <c r="U31" s="213"/>
      <c r="V31" s="213"/>
      <c r="W31" s="214"/>
      <c r="Y31" s="216"/>
      <c r="Z31" s="216"/>
      <c r="AA31" s="216"/>
      <c r="AB31" s="216"/>
      <c r="AC31" s="216"/>
      <c r="AD31" s="216"/>
      <c r="AE31" s="216"/>
      <c r="AF31" s="216"/>
      <c r="AG31" s="216"/>
    </row>
    <row r="32" spans="1:33" s="41" customFormat="1" ht="18" customHeight="1" x14ac:dyDescent="0.25">
      <c r="A32" s="263" t="s">
        <v>465</v>
      </c>
      <c r="B32" s="264" t="s">
        <v>466</v>
      </c>
      <c r="C32" s="265">
        <v>1845.0359136792788</v>
      </c>
      <c r="D32" s="265">
        <v>500.48805900000002</v>
      </c>
      <c r="E32" s="265">
        <v>1214.016625</v>
      </c>
      <c r="F32" s="266">
        <f t="shared" si="1"/>
        <v>130.53122967927879</v>
      </c>
      <c r="G32" s="266">
        <v>2629.0512126085578</v>
      </c>
      <c r="H32" s="266">
        <v>574.58997299999999</v>
      </c>
      <c r="I32" s="266">
        <v>1957.1776420000001</v>
      </c>
      <c r="J32" s="266">
        <f t="shared" si="2"/>
        <v>97.283597608557557</v>
      </c>
      <c r="K32" s="267">
        <f t="shared" si="3"/>
        <v>-25.471017282540121</v>
      </c>
      <c r="M32" s="210"/>
      <c r="N32" s="211"/>
      <c r="O32" s="212"/>
      <c r="P32" s="212"/>
      <c r="Q32" s="212"/>
      <c r="R32" s="213"/>
      <c r="S32" s="213"/>
      <c r="T32" s="213"/>
      <c r="U32" s="213"/>
      <c r="V32" s="213"/>
      <c r="W32" s="214"/>
      <c r="Y32" s="216"/>
      <c r="Z32" s="216"/>
      <c r="AA32" s="216"/>
      <c r="AB32" s="216"/>
      <c r="AC32" s="216"/>
      <c r="AD32" s="216"/>
      <c r="AE32" s="216"/>
      <c r="AF32" s="216"/>
      <c r="AG32" s="216"/>
    </row>
    <row r="33" spans="1:33" s="41" customFormat="1" ht="18" customHeight="1" x14ac:dyDescent="0.25">
      <c r="A33" s="263" t="s">
        <v>467</v>
      </c>
      <c r="B33" s="264" t="s">
        <v>468</v>
      </c>
      <c r="C33" s="265">
        <v>2607.521748272115</v>
      </c>
      <c r="D33" s="265">
        <v>492.82831900000002</v>
      </c>
      <c r="E33" s="265">
        <v>823.96227499999998</v>
      </c>
      <c r="F33" s="266">
        <f t="shared" si="1"/>
        <v>1290.731154272115</v>
      </c>
      <c r="G33" s="266">
        <v>3438.5946517108969</v>
      </c>
      <c r="H33" s="266">
        <v>729.03315099999998</v>
      </c>
      <c r="I33" s="266">
        <v>1214.433229</v>
      </c>
      <c r="J33" s="266">
        <f t="shared" si="2"/>
        <v>1495.1282717108968</v>
      </c>
      <c r="K33" s="267">
        <f t="shared" si="3"/>
        <v>15.835762293507821</v>
      </c>
      <c r="M33" s="210"/>
      <c r="N33" s="211"/>
      <c r="O33" s="212"/>
      <c r="P33" s="212"/>
      <c r="Q33" s="212"/>
      <c r="R33" s="213"/>
      <c r="S33" s="213"/>
      <c r="T33" s="213"/>
      <c r="U33" s="213"/>
      <c r="V33" s="213"/>
      <c r="W33" s="214"/>
      <c r="Y33" s="216"/>
      <c r="Z33" s="216"/>
      <c r="AA33" s="216"/>
      <c r="AB33" s="216"/>
      <c r="AC33" s="216"/>
      <c r="AD33" s="216"/>
      <c r="AE33" s="216"/>
      <c r="AF33" s="216"/>
      <c r="AG33" s="216"/>
    </row>
    <row r="34" spans="1:33" s="41" customFormat="1" ht="18" customHeight="1" x14ac:dyDescent="0.25">
      <c r="A34" s="263" t="s">
        <v>469</v>
      </c>
      <c r="B34" s="264" t="s">
        <v>470</v>
      </c>
      <c r="C34" s="265">
        <v>1009.0999381301156</v>
      </c>
      <c r="D34" s="265">
        <v>336.20081200000004</v>
      </c>
      <c r="E34" s="265">
        <v>310.47662700000006</v>
      </c>
      <c r="F34" s="266">
        <f t="shared" si="1"/>
        <v>362.42249913011545</v>
      </c>
      <c r="G34" s="266">
        <v>1521.0816343435645</v>
      </c>
      <c r="H34" s="266">
        <v>36.395054000000002</v>
      </c>
      <c r="I34" s="266">
        <v>392.26207100000005</v>
      </c>
      <c r="J34" s="266">
        <f t="shared" si="2"/>
        <v>1092.4245093435643</v>
      </c>
      <c r="K34" s="267">
        <f t="shared" si="3"/>
        <v>201.4229282027456</v>
      </c>
      <c r="M34" s="210"/>
      <c r="N34" s="211"/>
      <c r="O34" s="212"/>
      <c r="P34" s="212"/>
      <c r="Q34" s="212"/>
      <c r="R34" s="213"/>
      <c r="S34" s="213"/>
      <c r="T34" s="213"/>
      <c r="U34" s="213"/>
      <c r="V34" s="213"/>
      <c r="W34" s="214"/>
      <c r="Y34" s="216"/>
      <c r="Z34" s="216"/>
      <c r="AA34" s="216"/>
      <c r="AB34" s="216"/>
      <c r="AC34" s="216"/>
      <c r="AD34" s="216"/>
      <c r="AE34" s="216"/>
      <c r="AF34" s="216"/>
      <c r="AG34" s="216"/>
    </row>
    <row r="35" spans="1:33" s="41" customFormat="1" ht="18" customHeight="1" x14ac:dyDescent="0.25">
      <c r="A35" s="263" t="s">
        <v>471</v>
      </c>
      <c r="B35" s="264" t="s">
        <v>472</v>
      </c>
      <c r="C35" s="265">
        <v>1171.65829053737</v>
      </c>
      <c r="D35" s="265">
        <v>288.92768899999999</v>
      </c>
      <c r="E35" s="265">
        <v>371.73999900000001</v>
      </c>
      <c r="F35" s="266">
        <f t="shared" si="1"/>
        <v>510.99060253737002</v>
      </c>
      <c r="G35" s="266">
        <v>1794.8629169080732</v>
      </c>
      <c r="H35" s="266">
        <v>242.87150700000001</v>
      </c>
      <c r="I35" s="266">
        <v>667.680791</v>
      </c>
      <c r="J35" s="266">
        <f t="shared" si="2"/>
        <v>884.31061890807314</v>
      </c>
      <c r="K35" s="267">
        <f t="shared" si="3"/>
        <v>73.058098234478052</v>
      </c>
      <c r="M35" s="210"/>
      <c r="N35" s="211"/>
      <c r="O35" s="212"/>
      <c r="P35" s="212"/>
      <c r="Q35" s="212"/>
      <c r="R35" s="213"/>
      <c r="S35" s="213"/>
      <c r="T35" s="213"/>
      <c r="U35" s="213"/>
      <c r="V35" s="213"/>
      <c r="W35" s="214"/>
      <c r="Y35" s="216"/>
      <c r="Z35" s="216"/>
      <c r="AA35" s="216"/>
      <c r="AB35" s="216"/>
      <c r="AC35" s="216"/>
      <c r="AD35" s="216"/>
      <c r="AE35" s="216"/>
      <c r="AF35" s="216"/>
      <c r="AG35" s="216"/>
    </row>
    <row r="36" spans="1:33" s="41" customFormat="1" ht="18" customHeight="1" x14ac:dyDescent="0.25">
      <c r="A36" s="263" t="s">
        <v>473</v>
      </c>
      <c r="B36" s="264" t="s">
        <v>474</v>
      </c>
      <c r="C36" s="265">
        <v>673.72303565864604</v>
      </c>
      <c r="D36" s="265">
        <v>243.86524400000002</v>
      </c>
      <c r="E36" s="265">
        <v>241.32075599999999</v>
      </c>
      <c r="F36" s="266">
        <f t="shared" si="1"/>
        <v>188.53703565864603</v>
      </c>
      <c r="G36" s="266">
        <v>1071.1060269839586</v>
      </c>
      <c r="H36" s="266">
        <v>287.69325500000002</v>
      </c>
      <c r="I36" s="266">
        <v>604.11085300000002</v>
      </c>
      <c r="J36" s="266">
        <f t="shared" si="2"/>
        <v>179.30191898395856</v>
      </c>
      <c r="K36" s="267">
        <f t="shared" si="3"/>
        <v>-4.8983037430417804</v>
      </c>
      <c r="M36" s="210"/>
      <c r="N36" s="211"/>
      <c r="O36" s="212"/>
      <c r="P36" s="212"/>
      <c r="Q36" s="212"/>
      <c r="R36" s="213"/>
      <c r="S36" s="213"/>
      <c r="T36" s="213"/>
      <c r="U36" s="213"/>
      <c r="V36" s="213"/>
      <c r="W36" s="214"/>
      <c r="Y36" s="216"/>
      <c r="Z36" s="216"/>
      <c r="AA36" s="216"/>
      <c r="AB36" s="216"/>
      <c r="AC36" s="216"/>
      <c r="AD36" s="216"/>
      <c r="AE36" s="216"/>
      <c r="AF36" s="216"/>
      <c r="AG36" s="216"/>
    </row>
    <row r="37" spans="1:33" s="41" customFormat="1" ht="18" customHeight="1" x14ac:dyDescent="0.25">
      <c r="A37" s="263" t="s">
        <v>475</v>
      </c>
      <c r="B37" s="264" t="s">
        <v>476</v>
      </c>
      <c r="C37" s="265">
        <v>1015.8613572307997</v>
      </c>
      <c r="D37" s="265">
        <v>625.92648399999996</v>
      </c>
      <c r="E37" s="265">
        <v>573.25484800000004</v>
      </c>
      <c r="F37" s="266">
        <f t="shared" si="1"/>
        <v>-183.31997476920026</v>
      </c>
      <c r="G37" s="266">
        <v>1470.523102794933</v>
      </c>
      <c r="H37" s="266">
        <v>394.896188</v>
      </c>
      <c r="I37" s="266">
        <v>420.875472</v>
      </c>
      <c r="J37" s="266">
        <f t="shared" si="2"/>
        <v>654.75144279493315</v>
      </c>
      <c r="K37" s="267">
        <f t="shared" si="3"/>
        <v>-457.16317527277914</v>
      </c>
      <c r="M37" s="210"/>
      <c r="N37" s="211"/>
      <c r="O37" s="212"/>
      <c r="P37" s="212"/>
      <c r="Q37" s="212"/>
      <c r="R37" s="213"/>
      <c r="S37" s="213"/>
      <c r="T37" s="213"/>
      <c r="U37" s="213"/>
      <c r="V37" s="213"/>
      <c r="W37" s="214"/>
      <c r="Y37" s="216"/>
      <c r="Z37" s="216"/>
      <c r="AA37" s="216"/>
      <c r="AB37" s="216"/>
      <c r="AC37" s="216"/>
      <c r="AD37" s="216"/>
      <c r="AE37" s="216"/>
      <c r="AF37" s="216"/>
      <c r="AG37" s="216"/>
    </row>
    <row r="38" spans="1:33" s="41" customFormat="1" ht="18" customHeight="1" x14ac:dyDescent="0.25">
      <c r="A38" s="263" t="s">
        <v>477</v>
      </c>
      <c r="B38" s="264" t="s">
        <v>478</v>
      </c>
      <c r="C38" s="265">
        <v>1289.6447162912145</v>
      </c>
      <c r="D38" s="265">
        <v>360.23678099999995</v>
      </c>
      <c r="E38" s="265">
        <v>306.50049199999995</v>
      </c>
      <c r="F38" s="266">
        <f t="shared" si="1"/>
        <v>622.90744329121458</v>
      </c>
      <c r="G38" s="266">
        <v>1831.4429727490956</v>
      </c>
      <c r="H38" s="266">
        <v>462.80699899999996</v>
      </c>
      <c r="I38" s="266">
        <v>494.66333200000003</v>
      </c>
      <c r="J38" s="266">
        <f t="shared" si="2"/>
        <v>873.9726417490956</v>
      </c>
      <c r="K38" s="267">
        <f t="shared" si="3"/>
        <v>40.305377815256875</v>
      </c>
      <c r="M38" s="210"/>
      <c r="N38" s="211"/>
      <c r="O38" s="212"/>
      <c r="P38" s="212"/>
      <c r="Q38" s="212"/>
      <c r="R38" s="213"/>
      <c r="S38" s="213"/>
      <c r="T38" s="213"/>
      <c r="U38" s="213"/>
      <c r="V38" s="213"/>
      <c r="W38" s="214"/>
      <c r="Y38" s="216"/>
      <c r="Z38" s="216"/>
      <c r="AA38" s="216"/>
      <c r="AB38" s="216"/>
      <c r="AC38" s="216"/>
      <c r="AD38" s="216"/>
      <c r="AE38" s="216"/>
      <c r="AF38" s="216"/>
      <c r="AG38" s="216"/>
    </row>
    <row r="39" spans="1:33" s="41" customFormat="1" ht="18" customHeight="1" x14ac:dyDescent="0.25">
      <c r="A39" s="263" t="s">
        <v>479</v>
      </c>
      <c r="B39" s="264" t="s">
        <v>480</v>
      </c>
      <c r="C39" s="265">
        <v>133.62790504011562</v>
      </c>
      <c r="D39" s="265">
        <v>0</v>
      </c>
      <c r="E39" s="265">
        <v>140.56607099999999</v>
      </c>
      <c r="F39" s="266">
        <f t="shared" si="1"/>
        <v>-6.9381659598843726</v>
      </c>
      <c r="G39" s="266">
        <v>280.65945691356455</v>
      </c>
      <c r="H39" s="266">
        <v>0</v>
      </c>
      <c r="I39" s="266">
        <v>273.08896299999998</v>
      </c>
      <c r="J39" s="266">
        <f t="shared" si="2"/>
        <v>7.5704939135645759</v>
      </c>
      <c r="K39" s="267">
        <f t="shared" si="3"/>
        <v>-209.11376230168383</v>
      </c>
      <c r="M39" s="210"/>
      <c r="N39" s="211"/>
      <c r="O39" s="212"/>
      <c r="P39" s="212"/>
      <c r="Q39" s="212"/>
      <c r="R39" s="213"/>
      <c r="S39" s="213"/>
      <c r="T39" s="213"/>
      <c r="U39" s="213"/>
      <c r="V39" s="213"/>
      <c r="W39" s="214"/>
      <c r="Y39" s="216"/>
      <c r="Z39" s="216"/>
      <c r="AA39" s="216"/>
      <c r="AB39" s="216"/>
      <c r="AC39" s="216"/>
      <c r="AD39" s="216"/>
      <c r="AE39" s="216"/>
      <c r="AF39" s="216"/>
      <c r="AG39" s="216"/>
    </row>
    <row r="40" spans="1:33" s="41" customFormat="1" ht="18" customHeight="1" x14ac:dyDescent="0.25">
      <c r="A40" s="263" t="s">
        <v>481</v>
      </c>
      <c r="B40" s="264" t="s">
        <v>482</v>
      </c>
      <c r="C40" s="265">
        <v>130.42154690103465</v>
      </c>
      <c r="D40" s="265">
        <v>0</v>
      </c>
      <c r="E40" s="265">
        <v>93.704195000000013</v>
      </c>
      <c r="F40" s="266">
        <f t="shared" si="1"/>
        <v>36.717351901034633</v>
      </c>
      <c r="G40" s="266">
        <v>220.14942871873598</v>
      </c>
      <c r="H40" s="266">
        <v>0</v>
      </c>
      <c r="I40" s="266">
        <v>175.76783</v>
      </c>
      <c r="J40" s="266">
        <f t="shared" si="2"/>
        <v>44.381598718735972</v>
      </c>
      <c r="K40" s="267">
        <f t="shared" si="3"/>
        <v>20.873637179388677</v>
      </c>
      <c r="M40" s="210"/>
      <c r="N40" s="211"/>
      <c r="O40" s="212"/>
      <c r="P40" s="212"/>
      <c r="Q40" s="212"/>
      <c r="R40" s="213"/>
      <c r="S40" s="213"/>
      <c r="T40" s="213"/>
      <c r="U40" s="213"/>
      <c r="V40" s="213"/>
      <c r="W40" s="214"/>
      <c r="Y40" s="216"/>
      <c r="Z40" s="216"/>
      <c r="AA40" s="216"/>
      <c r="AB40" s="216"/>
      <c r="AC40" s="216"/>
      <c r="AD40" s="216"/>
      <c r="AE40" s="216"/>
      <c r="AF40" s="216"/>
      <c r="AG40" s="216"/>
    </row>
    <row r="41" spans="1:33" s="41" customFormat="1" ht="18" customHeight="1" x14ac:dyDescent="0.25">
      <c r="A41" s="263" t="s">
        <v>483</v>
      </c>
      <c r="B41" s="264" t="s">
        <v>484</v>
      </c>
      <c r="C41" s="265">
        <v>497.3419039512894</v>
      </c>
      <c r="D41" s="265">
        <v>0</v>
      </c>
      <c r="E41" s="265">
        <v>269.68045699999999</v>
      </c>
      <c r="F41" s="266">
        <f t="shared" si="1"/>
        <v>227.66144695128941</v>
      </c>
      <c r="G41" s="266">
        <v>776.27079156924549</v>
      </c>
      <c r="H41" s="266">
        <v>0</v>
      </c>
      <c r="I41" s="266">
        <v>581.614912</v>
      </c>
      <c r="J41" s="266">
        <f t="shared" si="2"/>
        <v>194.65587956924549</v>
      </c>
      <c r="K41" s="267">
        <f t="shared" si="3"/>
        <v>-14.497653346245231</v>
      </c>
      <c r="M41" s="210"/>
      <c r="N41" s="211"/>
      <c r="O41" s="212"/>
      <c r="P41" s="212"/>
      <c r="Q41" s="212"/>
      <c r="R41" s="213"/>
      <c r="S41" s="213"/>
      <c r="T41" s="213"/>
      <c r="U41" s="213"/>
      <c r="V41" s="213"/>
      <c r="W41" s="214"/>
      <c r="Y41" s="216"/>
      <c r="Z41" s="216"/>
      <c r="AA41" s="216"/>
      <c r="AB41" s="216"/>
      <c r="AC41" s="216"/>
      <c r="AD41" s="216"/>
      <c r="AE41" s="216"/>
      <c r="AF41" s="216"/>
      <c r="AG41" s="216"/>
    </row>
    <row r="42" spans="1:33" s="41" customFormat="1" ht="18" customHeight="1" x14ac:dyDescent="0.25">
      <c r="A42" s="263" t="s">
        <v>485</v>
      </c>
      <c r="B42" s="264" t="s">
        <v>486</v>
      </c>
      <c r="C42" s="265">
        <v>223.318184</v>
      </c>
      <c r="D42" s="265">
        <v>145.54552200000001</v>
      </c>
      <c r="E42" s="265">
        <v>169.36394099999998</v>
      </c>
      <c r="F42" s="266">
        <f t="shared" si="1"/>
        <v>-91.591278999999986</v>
      </c>
      <c r="G42" s="266">
        <v>389.35873249999997</v>
      </c>
      <c r="H42" s="266">
        <v>17.997201</v>
      </c>
      <c r="I42" s="266">
        <v>188.61384199999998</v>
      </c>
      <c r="J42" s="266">
        <f t="shared" si="2"/>
        <v>182.74768949999998</v>
      </c>
      <c r="K42" s="267">
        <f t="shared" si="3"/>
        <v>-299.52520752548941</v>
      </c>
      <c r="M42" s="210"/>
      <c r="N42" s="211"/>
      <c r="O42" s="212"/>
      <c r="P42" s="212"/>
      <c r="Q42" s="212"/>
      <c r="R42" s="213"/>
      <c r="S42" s="213"/>
      <c r="T42" s="213"/>
      <c r="U42" s="213"/>
      <c r="V42" s="213"/>
      <c r="W42" s="214"/>
      <c r="Y42" s="216"/>
      <c r="Z42" s="216"/>
      <c r="AA42" s="216"/>
      <c r="AB42" s="216"/>
      <c r="AC42" s="216"/>
      <c r="AD42" s="216"/>
      <c r="AE42" s="216"/>
      <c r="AF42" s="216"/>
      <c r="AG42" s="216"/>
    </row>
    <row r="43" spans="1:33" s="41" customFormat="1" ht="18" customHeight="1" x14ac:dyDescent="0.25">
      <c r="A43" s="263" t="s">
        <v>487</v>
      </c>
      <c r="B43" s="264" t="s">
        <v>488</v>
      </c>
      <c r="C43" s="265">
        <v>0</v>
      </c>
      <c r="D43" s="265">
        <v>0</v>
      </c>
      <c r="E43" s="265">
        <v>0</v>
      </c>
      <c r="F43" s="266">
        <f t="shared" si="1"/>
        <v>0</v>
      </c>
      <c r="G43" s="266">
        <v>116.518925</v>
      </c>
      <c r="H43" s="266">
        <v>0</v>
      </c>
      <c r="I43" s="266">
        <v>0</v>
      </c>
      <c r="J43" s="266">
        <f t="shared" si="2"/>
        <v>116.518925</v>
      </c>
      <c r="K43" s="267">
        <v>0</v>
      </c>
      <c r="M43" s="210"/>
      <c r="N43" s="211"/>
      <c r="O43" s="212"/>
      <c r="P43" s="212"/>
      <c r="Q43" s="212"/>
      <c r="R43" s="213"/>
      <c r="S43" s="213"/>
      <c r="T43" s="213"/>
      <c r="U43" s="213"/>
      <c r="V43" s="213"/>
      <c r="W43" s="214"/>
      <c r="Y43" s="216"/>
      <c r="Z43" s="216"/>
      <c r="AA43" s="216"/>
      <c r="AB43" s="216"/>
      <c r="AC43" s="216"/>
      <c r="AD43" s="216"/>
      <c r="AE43" s="216"/>
      <c r="AF43" s="216"/>
      <c r="AG43" s="216"/>
    </row>
    <row r="44" spans="1:33" s="41" customFormat="1" ht="18" customHeight="1" x14ac:dyDescent="0.25">
      <c r="A44" s="263" t="s">
        <v>489</v>
      </c>
      <c r="B44" s="268" t="s">
        <v>490</v>
      </c>
      <c r="C44" s="265">
        <v>151.12206935023079</v>
      </c>
      <c r="D44" s="265">
        <v>0</v>
      </c>
      <c r="E44" s="265">
        <v>79.072856000000002</v>
      </c>
      <c r="F44" s="266">
        <f t="shared" si="1"/>
        <v>72.049213350230787</v>
      </c>
      <c r="G44" s="266">
        <v>245.10671311712821</v>
      </c>
      <c r="H44" s="266">
        <v>0</v>
      </c>
      <c r="I44" s="266">
        <v>99.434845999999993</v>
      </c>
      <c r="J44" s="266">
        <f t="shared" si="2"/>
        <v>145.67186711712822</v>
      </c>
      <c r="K44" s="267">
        <f t="shared" si="3"/>
        <v>102.18384121561211</v>
      </c>
      <c r="M44" s="210"/>
      <c r="N44" s="215"/>
      <c r="O44" s="212"/>
      <c r="P44" s="212"/>
      <c r="Q44" s="212"/>
      <c r="R44" s="213"/>
      <c r="S44" s="213"/>
      <c r="T44" s="213"/>
      <c r="U44" s="213"/>
      <c r="V44" s="213"/>
      <c r="W44" s="214"/>
      <c r="Y44" s="216"/>
      <c r="Z44" s="216"/>
      <c r="AA44" s="216"/>
      <c r="AB44" s="216"/>
      <c r="AC44" s="216"/>
      <c r="AD44" s="216"/>
      <c r="AE44" s="216"/>
      <c r="AF44" s="216"/>
      <c r="AG44" s="216"/>
    </row>
    <row r="45" spans="1:33" s="41" customFormat="1" ht="18" customHeight="1" x14ac:dyDescent="0.25">
      <c r="A45" s="263" t="s">
        <v>491</v>
      </c>
      <c r="B45" s="268" t="s">
        <v>492</v>
      </c>
      <c r="C45" s="265">
        <v>0</v>
      </c>
      <c r="D45" s="265">
        <v>0</v>
      </c>
      <c r="E45" s="265">
        <v>0</v>
      </c>
      <c r="F45" s="266">
        <f t="shared" si="1"/>
        <v>0</v>
      </c>
      <c r="G45" s="266">
        <v>149.03810791666666</v>
      </c>
      <c r="H45" s="266">
        <v>0</v>
      </c>
      <c r="I45" s="266">
        <v>0</v>
      </c>
      <c r="J45" s="266">
        <f t="shared" si="2"/>
        <v>149.03810791666666</v>
      </c>
      <c r="K45" s="267">
        <v>0</v>
      </c>
      <c r="M45" s="210"/>
      <c r="N45" s="215"/>
      <c r="O45" s="212"/>
      <c r="P45" s="212"/>
      <c r="Q45" s="212"/>
      <c r="R45" s="213"/>
      <c r="S45" s="213"/>
      <c r="T45" s="213"/>
      <c r="U45" s="213"/>
      <c r="V45" s="213"/>
      <c r="W45" s="214"/>
      <c r="Y45" s="216"/>
      <c r="Z45" s="216"/>
      <c r="AA45" s="216"/>
      <c r="AB45" s="216"/>
      <c r="AC45" s="216"/>
      <c r="AD45" s="216"/>
      <c r="AE45" s="216"/>
      <c r="AF45" s="216"/>
      <c r="AG45" s="216"/>
    </row>
    <row r="46" spans="1:33" s="41" customFormat="1" ht="18" customHeight="1" x14ac:dyDescent="0.25">
      <c r="A46" s="269" t="s">
        <v>493</v>
      </c>
      <c r="B46" s="270" t="s">
        <v>494</v>
      </c>
      <c r="C46" s="271">
        <v>0</v>
      </c>
      <c r="D46" s="271">
        <v>0</v>
      </c>
      <c r="E46" s="271">
        <v>0</v>
      </c>
      <c r="F46" s="272">
        <f t="shared" si="1"/>
        <v>0</v>
      </c>
      <c r="G46" s="272">
        <v>0</v>
      </c>
      <c r="H46" s="272">
        <v>0</v>
      </c>
      <c r="I46" s="272">
        <v>0</v>
      </c>
      <c r="J46" s="272">
        <f t="shared" si="2"/>
        <v>0</v>
      </c>
      <c r="K46" s="273">
        <v>0</v>
      </c>
      <c r="M46" s="210"/>
      <c r="N46" s="211"/>
      <c r="O46" s="212"/>
      <c r="P46" s="212"/>
      <c r="Q46" s="212"/>
      <c r="R46" s="213"/>
      <c r="S46" s="213"/>
      <c r="T46" s="213"/>
      <c r="U46" s="213"/>
      <c r="V46" s="213"/>
      <c r="W46" s="214"/>
      <c r="Y46" s="216"/>
      <c r="Z46" s="216"/>
      <c r="AA46" s="216"/>
      <c r="AB46" s="216"/>
      <c r="AC46" s="216"/>
      <c r="AD46" s="216"/>
      <c r="AE46" s="216"/>
      <c r="AF46" s="216"/>
      <c r="AG46" s="216"/>
    </row>
    <row r="47" spans="1:33" s="42" customFormat="1" ht="13.5" customHeight="1" x14ac:dyDescent="0.2">
      <c r="A47" s="146" t="s">
        <v>1060</v>
      </c>
      <c r="B47" s="153"/>
      <c r="C47" s="153"/>
      <c r="D47" s="152"/>
      <c r="E47" s="154"/>
      <c r="F47" s="155"/>
      <c r="G47" s="155"/>
      <c r="H47" s="155"/>
      <c r="I47" s="155"/>
      <c r="J47" s="155"/>
      <c r="K47" s="153"/>
    </row>
    <row r="48" spans="1:33" s="43" customFormat="1" ht="13.9" customHeight="1" x14ac:dyDescent="0.2">
      <c r="A48" s="146" t="s">
        <v>46</v>
      </c>
      <c r="B48" s="156"/>
      <c r="C48" s="156"/>
      <c r="D48" s="157"/>
      <c r="E48" s="158"/>
      <c r="F48" s="156"/>
      <c r="G48" s="156"/>
      <c r="H48" s="156"/>
      <c r="I48" s="159"/>
      <c r="J48" s="156"/>
      <c r="K48" s="159"/>
    </row>
    <row r="49" spans="1:11" ht="13.5" customHeight="1" x14ac:dyDescent="0.2">
      <c r="A49" s="146"/>
      <c r="B49" s="156"/>
      <c r="C49" s="156"/>
      <c r="D49" s="159"/>
      <c r="E49" s="156"/>
      <c r="F49" s="156"/>
      <c r="G49" s="156"/>
      <c r="H49" s="156"/>
      <c r="I49" s="156"/>
      <c r="J49" s="156"/>
      <c r="K49" s="156"/>
    </row>
    <row r="50" spans="1:11" ht="13.5" customHeight="1" x14ac:dyDescent="0.25">
      <c r="A50" s="156"/>
      <c r="B50" s="156"/>
      <c r="C50" s="156"/>
      <c r="D50" s="156"/>
      <c r="E50" s="156"/>
      <c r="F50" s="156"/>
      <c r="G50" s="156"/>
      <c r="H50" s="156"/>
      <c r="I50" s="156"/>
      <c r="J50" s="156"/>
      <c r="K50" s="156"/>
    </row>
    <row r="51" spans="1:11" ht="13.5" customHeight="1" x14ac:dyDescent="0.25">
      <c r="A51" s="156"/>
      <c r="B51" s="156"/>
      <c r="C51" s="156"/>
      <c r="D51" s="156"/>
      <c r="E51" s="156"/>
      <c r="F51" s="156"/>
      <c r="G51" s="156"/>
      <c r="H51" s="156"/>
      <c r="I51" s="156"/>
      <c r="J51" s="156"/>
      <c r="K51" s="156"/>
    </row>
  </sheetData>
  <mergeCells count="18">
    <mergeCell ref="F10:F11"/>
    <mergeCell ref="G10:G11"/>
    <mergeCell ref="H10:H11"/>
    <mergeCell ref="I10:I11"/>
    <mergeCell ref="J10:J11"/>
    <mergeCell ref="K10:K11"/>
    <mergeCell ref="A1:D1"/>
    <mergeCell ref="E1:K1"/>
    <mergeCell ref="A2:K2"/>
    <mergeCell ref="A8:A11"/>
    <mergeCell ref="B8:B11"/>
    <mergeCell ref="C8:F8"/>
    <mergeCell ref="G8:J8"/>
    <mergeCell ref="D9:E9"/>
    <mergeCell ref="H9:I9"/>
    <mergeCell ref="C10:C11"/>
    <mergeCell ref="D10:D11"/>
    <mergeCell ref="E10:E11"/>
  </mergeCells>
  <printOptions horizontalCentered="1"/>
  <pageMargins left="0.19685039370078741" right="0.19685039370078741" top="0.39370078740157483" bottom="0.39370078740157483" header="0" footer="0"/>
  <pageSetup scale="65" orientation="landscape" horizontalDpi="4294967292" r:id="rId1"/>
  <headerFooter alignWithMargins="0"/>
  <ignoredErrors>
    <ignoredError sqref="A14:A46 C12:I12"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40"/>
  <sheetViews>
    <sheetView showGridLines="0" zoomScale="90" zoomScaleNormal="90" zoomScaleSheetLayoutView="80" workbookViewId="0">
      <selection sqref="A1:D1"/>
    </sheetView>
  </sheetViews>
  <sheetFormatPr baseColWidth="10" defaultColWidth="46.42578125" defaultRowHeight="12.75" x14ac:dyDescent="0.25"/>
  <cols>
    <col min="1" max="1" width="5.42578125" style="44" customWidth="1"/>
    <col min="2" max="2" width="42" style="44" customWidth="1"/>
    <col min="3" max="6" width="13.7109375" style="44" customWidth="1"/>
    <col min="7" max="7" width="0.7109375" style="44" hidden="1" customWidth="1"/>
    <col min="8" max="8" width="10.7109375" style="44" customWidth="1"/>
    <col min="9" max="10" width="13.7109375" style="44" customWidth="1"/>
    <col min="11" max="11" width="1.140625" style="44" customWidth="1"/>
    <col min="12" max="13" width="13.7109375" style="44" customWidth="1"/>
    <col min="14" max="14" width="9.42578125" style="44" customWidth="1"/>
    <col min="15" max="16384" width="46.42578125" style="44"/>
  </cols>
  <sheetData>
    <row r="1" spans="1:14" ht="51" customHeight="1" x14ac:dyDescent="0.25">
      <c r="A1" s="347" t="s">
        <v>1044</v>
      </c>
      <c r="B1" s="347"/>
      <c r="C1" s="347"/>
      <c r="D1" s="347"/>
      <c r="E1" s="373" t="s">
        <v>1045</v>
      </c>
      <c r="F1" s="373"/>
      <c r="G1" s="373"/>
      <c r="H1" s="373"/>
      <c r="I1" s="373"/>
      <c r="J1" s="373"/>
      <c r="K1" s="373"/>
      <c r="L1" s="373"/>
      <c r="M1" s="373"/>
    </row>
    <row r="2" spans="1:14" ht="30.75" customHeight="1" x14ac:dyDescent="0.3">
      <c r="A2" s="348" t="s">
        <v>1046</v>
      </c>
      <c r="B2" s="348"/>
      <c r="C2" s="348"/>
      <c r="D2" s="348"/>
      <c r="E2" s="348"/>
      <c r="F2" s="348"/>
      <c r="G2" s="348"/>
      <c r="H2" s="348"/>
      <c r="I2" s="348"/>
      <c r="J2" s="348"/>
      <c r="K2" s="348"/>
      <c r="L2" s="348"/>
      <c r="M2" s="348"/>
    </row>
    <row r="3" spans="1:14" s="57" customFormat="1" ht="17.649999999999999" customHeight="1" x14ac:dyDescent="0.3">
      <c r="A3" s="180" t="s">
        <v>1058</v>
      </c>
      <c r="B3" s="181"/>
      <c r="C3" s="181"/>
      <c r="D3" s="181"/>
      <c r="E3" s="181"/>
      <c r="F3" s="175"/>
      <c r="G3" s="175"/>
      <c r="H3" s="175"/>
      <c r="I3" s="175"/>
      <c r="J3" s="175"/>
      <c r="K3" s="175"/>
      <c r="L3" s="175"/>
      <c r="M3" s="175"/>
    </row>
    <row r="4" spans="1:14" s="57" customFormat="1" ht="17.649999999999999" customHeight="1" x14ac:dyDescent="0.3">
      <c r="A4" s="180" t="s">
        <v>749</v>
      </c>
      <c r="B4" s="181"/>
      <c r="C4" s="181"/>
      <c r="D4" s="181"/>
      <c r="E4" s="181"/>
      <c r="F4" s="175"/>
      <c r="G4" s="175"/>
      <c r="H4" s="175"/>
      <c r="I4" s="175"/>
      <c r="J4" s="175"/>
      <c r="K4" s="175"/>
      <c r="L4" s="175"/>
      <c r="M4" s="175"/>
    </row>
    <row r="5" spans="1:14" s="57" customFormat="1" ht="17.649999999999999" customHeight="1" x14ac:dyDescent="0.3">
      <c r="A5" s="180" t="s">
        <v>748</v>
      </c>
      <c r="B5" s="181"/>
      <c r="C5" s="181"/>
      <c r="D5" s="181"/>
      <c r="E5" s="181"/>
      <c r="F5" s="175"/>
      <c r="G5" s="175"/>
      <c r="H5" s="175"/>
      <c r="I5" s="175"/>
      <c r="J5" s="175"/>
      <c r="K5" s="175"/>
      <c r="L5" s="175"/>
      <c r="M5" s="175"/>
    </row>
    <row r="6" spans="1:14" s="57" customFormat="1" ht="17.649999999999999" customHeight="1" x14ac:dyDescent="0.25">
      <c r="A6" s="182" t="s">
        <v>53</v>
      </c>
      <c r="B6" s="181"/>
      <c r="C6" s="181"/>
      <c r="D6" s="181"/>
      <c r="E6" s="181"/>
      <c r="F6" s="175"/>
      <c r="G6" s="175"/>
      <c r="H6" s="175"/>
      <c r="I6" s="175"/>
      <c r="J6" s="175"/>
      <c r="K6" s="175"/>
      <c r="L6" s="175"/>
      <c r="M6" s="175"/>
    </row>
    <row r="7" spans="1:14" s="57" customFormat="1" ht="17.649999999999999" customHeight="1" x14ac:dyDescent="0.3">
      <c r="A7" s="180" t="s">
        <v>1065</v>
      </c>
      <c r="B7" s="181"/>
      <c r="C7" s="183"/>
      <c r="D7" s="181"/>
      <c r="E7" s="181"/>
      <c r="F7" s="175"/>
      <c r="G7" s="175"/>
      <c r="H7" s="175"/>
      <c r="I7" s="175"/>
      <c r="J7" s="175"/>
      <c r="K7" s="175"/>
      <c r="L7" s="175"/>
      <c r="M7" s="175"/>
    </row>
    <row r="8" spans="1:14" s="30" customFormat="1" ht="17.649999999999999" customHeight="1" x14ac:dyDescent="0.25">
      <c r="A8" s="376" t="s">
        <v>413</v>
      </c>
      <c r="B8" s="352" t="s">
        <v>747</v>
      </c>
      <c r="C8" s="349" t="s">
        <v>746</v>
      </c>
      <c r="D8" s="350" t="s">
        <v>745</v>
      </c>
      <c r="E8" s="350"/>
      <c r="F8" s="350"/>
      <c r="G8" s="102"/>
      <c r="H8" s="350" t="s">
        <v>744</v>
      </c>
      <c r="I8" s="350"/>
      <c r="J8" s="350"/>
      <c r="K8" s="102"/>
      <c r="L8" s="350" t="s">
        <v>743</v>
      </c>
      <c r="M8" s="350"/>
    </row>
    <row r="9" spans="1:14" s="30" customFormat="1" ht="17.649999999999999" customHeight="1" x14ac:dyDescent="0.25">
      <c r="A9" s="376"/>
      <c r="B9" s="352"/>
      <c r="C9" s="349"/>
      <c r="D9" s="102" t="s">
        <v>1115</v>
      </c>
      <c r="E9" s="102" t="s">
        <v>1116</v>
      </c>
      <c r="F9" s="102" t="s">
        <v>740</v>
      </c>
      <c r="G9" s="102"/>
      <c r="H9" s="102" t="s">
        <v>742</v>
      </c>
      <c r="I9" s="102" t="s">
        <v>741</v>
      </c>
      <c r="J9" s="102" t="s">
        <v>740</v>
      </c>
      <c r="K9" s="102"/>
      <c r="L9" s="102" t="s">
        <v>739</v>
      </c>
      <c r="M9" s="102" t="s">
        <v>734</v>
      </c>
    </row>
    <row r="10" spans="1:14" s="45" customFormat="1" ht="17.649999999999999" customHeight="1" x14ac:dyDescent="0.25">
      <c r="A10" s="377"/>
      <c r="B10" s="350"/>
      <c r="C10" s="176" t="s">
        <v>395</v>
      </c>
      <c r="D10" s="107" t="s">
        <v>10</v>
      </c>
      <c r="E10" s="107" t="s">
        <v>11</v>
      </c>
      <c r="F10" s="107" t="s">
        <v>738</v>
      </c>
      <c r="G10" s="107"/>
      <c r="H10" s="107" t="s">
        <v>423</v>
      </c>
      <c r="I10" s="107" t="s">
        <v>424</v>
      </c>
      <c r="J10" s="107" t="s">
        <v>737</v>
      </c>
      <c r="K10" s="107"/>
      <c r="L10" s="107" t="s">
        <v>736</v>
      </c>
      <c r="M10" s="107" t="s">
        <v>735</v>
      </c>
    </row>
    <row r="11" spans="1:14" s="45" customFormat="1" ht="13.5" x14ac:dyDescent="0.25">
      <c r="A11" s="274">
        <v>242</v>
      </c>
      <c r="B11" s="275" t="s">
        <v>734</v>
      </c>
      <c r="C11" s="276">
        <f>C12+C226</f>
        <v>366732.28357714682</v>
      </c>
      <c r="D11" s="276">
        <f>D12+D226</f>
        <v>226689.60219748158</v>
      </c>
      <c r="E11" s="276">
        <f>E12+E226</f>
        <v>4118.7016101651307</v>
      </c>
      <c r="F11" s="276">
        <f>F12+F226</f>
        <v>230808.30380764665</v>
      </c>
      <c r="G11" s="276"/>
      <c r="H11" s="276">
        <f>H12+H226</f>
        <v>20212.185711925747</v>
      </c>
      <c r="I11" s="276">
        <f>I12+I226</f>
        <v>16381.279497061576</v>
      </c>
      <c r="J11" s="276">
        <f>J12+J226</f>
        <v>36593.465208987327</v>
      </c>
      <c r="K11" s="276"/>
      <c r="L11" s="276">
        <f>L12+L226</f>
        <v>99330.514560512675</v>
      </c>
      <c r="M11" s="276">
        <f>M12+M226</f>
        <v>135923.97976950006</v>
      </c>
      <c r="N11" s="56"/>
    </row>
    <row r="12" spans="1:14" s="51" customFormat="1" ht="13.5" x14ac:dyDescent="0.25">
      <c r="A12" s="277">
        <v>213</v>
      </c>
      <c r="B12" s="225" t="s">
        <v>733</v>
      </c>
      <c r="C12" s="278">
        <f t="shared" ref="C12:M12" si="0">SUM(C13:C225)</f>
        <v>312875.28744886536</v>
      </c>
      <c r="D12" s="278">
        <f t="shared" si="0"/>
        <v>218239.67909330281</v>
      </c>
      <c r="E12" s="278">
        <f t="shared" si="0"/>
        <v>3461.3071201116381</v>
      </c>
      <c r="F12" s="278">
        <f t="shared" si="0"/>
        <v>221700.98621341441</v>
      </c>
      <c r="G12" s="278" t="e">
        <f t="shared" si="0"/>
        <v>#REF!</v>
      </c>
      <c r="H12" s="278">
        <f t="shared" si="0"/>
        <v>16143.676073482151</v>
      </c>
      <c r="I12" s="278">
        <f t="shared" si="0"/>
        <v>12273.990107784235</v>
      </c>
      <c r="J12" s="278">
        <f t="shared" si="0"/>
        <v>28417.666181266392</v>
      </c>
      <c r="K12" s="278">
        <f t="shared" si="0"/>
        <v>0</v>
      </c>
      <c r="L12" s="278">
        <f t="shared" si="0"/>
        <v>62756.635054184429</v>
      </c>
      <c r="M12" s="278">
        <f t="shared" si="0"/>
        <v>91174.301235450868</v>
      </c>
    </row>
    <row r="13" spans="1:14" s="51" customFormat="1" ht="12" x14ac:dyDescent="0.25">
      <c r="A13" s="279">
        <v>1</v>
      </c>
      <c r="B13" s="280" t="s">
        <v>732</v>
      </c>
      <c r="C13" s="281">
        <v>1893.8182047999999</v>
      </c>
      <c r="D13" s="281">
        <v>1893.8182047999999</v>
      </c>
      <c r="E13" s="281">
        <v>0</v>
      </c>
      <c r="F13" s="281">
        <f t="shared" ref="F13:F76" si="1">+D13+E13</f>
        <v>1893.8182047999999</v>
      </c>
      <c r="G13" s="281" t="e">
        <f>#REF!*'Compromisos Inv Dir Oper'!#REF!</f>
        <v>#REF!</v>
      </c>
      <c r="H13" s="281">
        <v>0</v>
      </c>
      <c r="I13" s="281">
        <v>0</v>
      </c>
      <c r="J13" s="281">
        <f t="shared" ref="J13:J76" si="2">+H13+I13</f>
        <v>0</v>
      </c>
      <c r="K13" s="281"/>
      <c r="L13" s="281">
        <f t="shared" ref="L13:L76" si="3">SUM(C13-F13-J13)</f>
        <v>0</v>
      </c>
      <c r="M13" s="281">
        <f t="shared" ref="M13:M76" si="4">J13+L13</f>
        <v>0</v>
      </c>
    </row>
    <row r="14" spans="1:14" s="51" customFormat="1" ht="12" x14ac:dyDescent="0.25">
      <c r="A14" s="279">
        <v>2</v>
      </c>
      <c r="B14" s="280" t="s">
        <v>731</v>
      </c>
      <c r="C14" s="281">
        <v>5083.2306184937697</v>
      </c>
      <c r="D14" s="281">
        <v>5083.2306184937715</v>
      </c>
      <c r="E14" s="281">
        <v>0</v>
      </c>
      <c r="F14" s="281">
        <f t="shared" si="1"/>
        <v>5083.2306184937715</v>
      </c>
      <c r="G14" s="281" t="e">
        <f>#REF!*'Compromisos Inv Dir Oper'!#REF!</f>
        <v>#REF!</v>
      </c>
      <c r="H14" s="281">
        <v>0</v>
      </c>
      <c r="I14" s="281">
        <v>0</v>
      </c>
      <c r="J14" s="281">
        <f t="shared" si="2"/>
        <v>0</v>
      </c>
      <c r="K14" s="281"/>
      <c r="L14" s="281">
        <f t="shared" si="3"/>
        <v>-1.8189894035458565E-12</v>
      </c>
      <c r="M14" s="281">
        <f t="shared" si="4"/>
        <v>-1.8189894035458565E-12</v>
      </c>
    </row>
    <row r="15" spans="1:14" s="51" customFormat="1" ht="12" x14ac:dyDescent="0.25">
      <c r="A15" s="279">
        <v>3</v>
      </c>
      <c r="B15" s="280" t="s">
        <v>730</v>
      </c>
      <c r="C15" s="281">
        <v>503.3797561361431</v>
      </c>
      <c r="D15" s="281">
        <v>503.37975613614327</v>
      </c>
      <c r="E15" s="281">
        <v>0</v>
      </c>
      <c r="F15" s="281">
        <f t="shared" si="1"/>
        <v>503.37975613614327</v>
      </c>
      <c r="G15" s="281" t="e">
        <f>#REF!*'Compromisos Inv Dir Oper'!#REF!</f>
        <v>#REF!</v>
      </c>
      <c r="H15" s="281">
        <v>0</v>
      </c>
      <c r="I15" s="281">
        <v>0</v>
      </c>
      <c r="J15" s="281">
        <f t="shared" si="2"/>
        <v>0</v>
      </c>
      <c r="K15" s="281"/>
      <c r="L15" s="281">
        <f t="shared" si="3"/>
        <v>-1.7053025658242404E-13</v>
      </c>
      <c r="M15" s="281">
        <f t="shared" si="4"/>
        <v>-1.7053025658242404E-13</v>
      </c>
    </row>
    <row r="16" spans="1:14" s="51" customFormat="1" ht="12" x14ac:dyDescent="0.25">
      <c r="A16" s="279">
        <v>4</v>
      </c>
      <c r="B16" s="280" t="s">
        <v>729</v>
      </c>
      <c r="C16" s="281">
        <v>5282.5771920488723</v>
      </c>
      <c r="D16" s="281">
        <v>5282.5771920488714</v>
      </c>
      <c r="E16" s="281">
        <v>0</v>
      </c>
      <c r="F16" s="281">
        <f t="shared" si="1"/>
        <v>5282.5771920488714</v>
      </c>
      <c r="G16" s="281" t="e">
        <f>#REF!*'Compromisos Inv Dir Oper'!#REF!</f>
        <v>#REF!</v>
      </c>
      <c r="H16" s="281">
        <v>0</v>
      </c>
      <c r="I16" s="281">
        <v>0</v>
      </c>
      <c r="J16" s="281">
        <f t="shared" si="2"/>
        <v>0</v>
      </c>
      <c r="K16" s="281"/>
      <c r="L16" s="281">
        <f t="shared" si="3"/>
        <v>9.0949470177292824E-13</v>
      </c>
      <c r="M16" s="281">
        <f t="shared" si="4"/>
        <v>9.0949470177292824E-13</v>
      </c>
    </row>
    <row r="17" spans="1:13" s="51" customFormat="1" ht="12" x14ac:dyDescent="0.25">
      <c r="A17" s="279">
        <v>5</v>
      </c>
      <c r="B17" s="280" t="s">
        <v>728</v>
      </c>
      <c r="C17" s="281">
        <v>1121.74036002</v>
      </c>
      <c r="D17" s="281">
        <v>1121.74036002</v>
      </c>
      <c r="E17" s="281">
        <v>0</v>
      </c>
      <c r="F17" s="281">
        <f t="shared" si="1"/>
        <v>1121.74036002</v>
      </c>
      <c r="G17" s="281" t="e">
        <f>#REF!*'Compromisos Inv Dir Oper'!#REF!</f>
        <v>#REF!</v>
      </c>
      <c r="H17" s="281">
        <v>0</v>
      </c>
      <c r="I17" s="281">
        <v>0</v>
      </c>
      <c r="J17" s="281">
        <f t="shared" si="2"/>
        <v>0</v>
      </c>
      <c r="K17" s="281"/>
      <c r="L17" s="281">
        <f t="shared" si="3"/>
        <v>0</v>
      </c>
      <c r="M17" s="281">
        <f t="shared" si="4"/>
        <v>0</v>
      </c>
    </row>
    <row r="18" spans="1:13" s="51" customFormat="1" ht="12" x14ac:dyDescent="0.25">
      <c r="A18" s="279">
        <v>6</v>
      </c>
      <c r="B18" s="280" t="s">
        <v>727</v>
      </c>
      <c r="C18" s="281">
        <v>5641.9669600639481</v>
      </c>
      <c r="D18" s="281">
        <v>5641.9669600639481</v>
      </c>
      <c r="E18" s="281">
        <v>0</v>
      </c>
      <c r="F18" s="281">
        <f t="shared" si="1"/>
        <v>5641.9669600639481</v>
      </c>
      <c r="G18" s="281" t="e">
        <f>#REF!*'Compromisos Inv Dir Oper'!#REF!</f>
        <v>#REF!</v>
      </c>
      <c r="H18" s="281">
        <v>0</v>
      </c>
      <c r="I18" s="281">
        <v>0</v>
      </c>
      <c r="J18" s="281">
        <f t="shared" si="2"/>
        <v>0</v>
      </c>
      <c r="K18" s="281"/>
      <c r="L18" s="281">
        <f t="shared" si="3"/>
        <v>0</v>
      </c>
      <c r="M18" s="281">
        <f t="shared" si="4"/>
        <v>0</v>
      </c>
    </row>
    <row r="19" spans="1:13" s="51" customFormat="1" ht="12" x14ac:dyDescent="0.25">
      <c r="A19" s="279">
        <v>7</v>
      </c>
      <c r="B19" s="280" t="s">
        <v>726</v>
      </c>
      <c r="C19" s="281">
        <v>12851.116051992562</v>
      </c>
      <c r="D19" s="281">
        <v>12216.986035397947</v>
      </c>
      <c r="E19" s="281">
        <v>119.28915127974</v>
      </c>
      <c r="F19" s="281">
        <f t="shared" si="1"/>
        <v>12336.275186677687</v>
      </c>
      <c r="G19" s="281" t="e">
        <f>#REF!*'Compromisos Inv Dir Oper'!#REF!</f>
        <v>#REF!</v>
      </c>
      <c r="H19" s="281">
        <v>379.95047738054797</v>
      </c>
      <c r="I19" s="281">
        <v>134.890387934328</v>
      </c>
      <c r="J19" s="281">
        <f t="shared" si="2"/>
        <v>514.84086531487594</v>
      </c>
      <c r="K19" s="281"/>
      <c r="L19" s="281">
        <f t="shared" si="3"/>
        <v>-1.4779288903810084E-12</v>
      </c>
      <c r="M19" s="281">
        <f t="shared" si="4"/>
        <v>514.84086531487446</v>
      </c>
    </row>
    <row r="20" spans="1:13" s="51" customFormat="1" ht="12" x14ac:dyDescent="0.25">
      <c r="A20" s="279">
        <v>9</v>
      </c>
      <c r="B20" s="280" t="s">
        <v>725</v>
      </c>
      <c r="C20" s="281">
        <v>1833.0267980363999</v>
      </c>
      <c r="D20" s="281">
        <v>1833.0267980363999</v>
      </c>
      <c r="E20" s="281">
        <v>0</v>
      </c>
      <c r="F20" s="281">
        <f t="shared" si="1"/>
        <v>1833.0267980363999</v>
      </c>
      <c r="G20" s="281" t="e">
        <f>#REF!*'Compromisos Inv Dir Oper'!#REF!</f>
        <v>#REF!</v>
      </c>
      <c r="H20" s="281">
        <v>0</v>
      </c>
      <c r="I20" s="281">
        <v>0</v>
      </c>
      <c r="J20" s="281">
        <f t="shared" si="2"/>
        <v>0</v>
      </c>
      <c r="K20" s="281"/>
      <c r="L20" s="281">
        <f t="shared" si="3"/>
        <v>0</v>
      </c>
      <c r="M20" s="281">
        <f t="shared" si="4"/>
        <v>0</v>
      </c>
    </row>
    <row r="21" spans="1:13" s="51" customFormat="1" ht="12" x14ac:dyDescent="0.25">
      <c r="A21" s="279">
        <v>10</v>
      </c>
      <c r="B21" s="280" t="s">
        <v>724</v>
      </c>
      <c r="C21" s="281">
        <v>2404.8427634426243</v>
      </c>
      <c r="D21" s="281">
        <v>2404.8427634426243</v>
      </c>
      <c r="E21" s="281">
        <v>0</v>
      </c>
      <c r="F21" s="281">
        <f t="shared" si="1"/>
        <v>2404.8427634426243</v>
      </c>
      <c r="G21" s="281" t="e">
        <f>#REF!*'Compromisos Inv Dir Oper'!#REF!</f>
        <v>#REF!</v>
      </c>
      <c r="H21" s="281">
        <v>0</v>
      </c>
      <c r="I21" s="281">
        <v>0</v>
      </c>
      <c r="J21" s="281">
        <f t="shared" si="2"/>
        <v>0</v>
      </c>
      <c r="K21" s="281"/>
      <c r="L21" s="281">
        <f t="shared" si="3"/>
        <v>0</v>
      </c>
      <c r="M21" s="281">
        <f t="shared" si="4"/>
        <v>0</v>
      </c>
    </row>
    <row r="22" spans="1:13" s="51" customFormat="1" ht="12" x14ac:dyDescent="0.25">
      <c r="A22" s="279">
        <v>11</v>
      </c>
      <c r="B22" s="280" t="s">
        <v>723</v>
      </c>
      <c r="C22" s="281">
        <v>1950.1464458239079</v>
      </c>
      <c r="D22" s="281">
        <v>1950.1464458239079</v>
      </c>
      <c r="E22" s="281">
        <v>0</v>
      </c>
      <c r="F22" s="281">
        <f t="shared" si="1"/>
        <v>1950.1464458239079</v>
      </c>
      <c r="G22" s="281" t="e">
        <f>#REF!*'Compromisos Inv Dir Oper'!#REF!</f>
        <v>#REF!</v>
      </c>
      <c r="H22" s="281">
        <v>0</v>
      </c>
      <c r="I22" s="281">
        <v>0</v>
      </c>
      <c r="J22" s="281">
        <f t="shared" si="2"/>
        <v>0</v>
      </c>
      <c r="K22" s="281"/>
      <c r="L22" s="281">
        <f t="shared" si="3"/>
        <v>0</v>
      </c>
      <c r="M22" s="281">
        <f t="shared" si="4"/>
        <v>0</v>
      </c>
    </row>
    <row r="23" spans="1:13" s="51" customFormat="1" ht="12" x14ac:dyDescent="0.25">
      <c r="A23" s="279">
        <v>12</v>
      </c>
      <c r="B23" s="280" t="s">
        <v>722</v>
      </c>
      <c r="C23" s="281">
        <v>3210.4534488775685</v>
      </c>
      <c r="D23" s="281">
        <v>3210.4534488775676</v>
      </c>
      <c r="E23" s="281">
        <v>0</v>
      </c>
      <c r="F23" s="281">
        <f t="shared" si="1"/>
        <v>3210.4534488775676</v>
      </c>
      <c r="G23" s="281" t="e">
        <f>#REF!*'Compromisos Inv Dir Oper'!#REF!</f>
        <v>#REF!</v>
      </c>
      <c r="H23" s="281">
        <v>0</v>
      </c>
      <c r="I23" s="281">
        <v>0</v>
      </c>
      <c r="J23" s="281">
        <f t="shared" si="2"/>
        <v>0</v>
      </c>
      <c r="K23" s="281"/>
      <c r="L23" s="281">
        <f t="shared" si="3"/>
        <v>9.0949470177292824E-13</v>
      </c>
      <c r="M23" s="281">
        <f t="shared" si="4"/>
        <v>9.0949470177292824E-13</v>
      </c>
    </row>
    <row r="24" spans="1:13" s="51" customFormat="1" ht="12" x14ac:dyDescent="0.25">
      <c r="A24" s="279">
        <v>13</v>
      </c>
      <c r="B24" s="280" t="s">
        <v>721</v>
      </c>
      <c r="C24" s="281">
        <v>928.37903986119989</v>
      </c>
      <c r="D24" s="281">
        <v>928.37903986119989</v>
      </c>
      <c r="E24" s="281">
        <v>0</v>
      </c>
      <c r="F24" s="281">
        <f t="shared" si="1"/>
        <v>928.37903986119989</v>
      </c>
      <c r="G24" s="281" t="e">
        <f>#REF!*'Compromisos Inv Dir Oper'!#REF!</f>
        <v>#REF!</v>
      </c>
      <c r="H24" s="281">
        <v>0</v>
      </c>
      <c r="I24" s="281">
        <v>0</v>
      </c>
      <c r="J24" s="281">
        <f t="shared" si="2"/>
        <v>0</v>
      </c>
      <c r="K24" s="281"/>
      <c r="L24" s="281">
        <f t="shared" si="3"/>
        <v>0</v>
      </c>
      <c r="M24" s="281">
        <f t="shared" si="4"/>
        <v>0</v>
      </c>
    </row>
    <row r="25" spans="1:13" s="51" customFormat="1" ht="12" x14ac:dyDescent="0.25">
      <c r="A25" s="279">
        <v>14</v>
      </c>
      <c r="B25" s="280" t="s">
        <v>720</v>
      </c>
      <c r="C25" s="281">
        <v>618.71413719522786</v>
      </c>
      <c r="D25" s="281">
        <v>618.71413719522786</v>
      </c>
      <c r="E25" s="281">
        <v>0</v>
      </c>
      <c r="F25" s="281">
        <f t="shared" si="1"/>
        <v>618.71413719522786</v>
      </c>
      <c r="G25" s="281" t="e">
        <f>#REF!*'Compromisos Inv Dir Oper'!#REF!</f>
        <v>#REF!</v>
      </c>
      <c r="H25" s="281">
        <v>0</v>
      </c>
      <c r="I25" s="281">
        <v>0</v>
      </c>
      <c r="J25" s="281">
        <f t="shared" si="2"/>
        <v>0</v>
      </c>
      <c r="K25" s="281"/>
      <c r="L25" s="281">
        <f t="shared" si="3"/>
        <v>0</v>
      </c>
      <c r="M25" s="281">
        <f t="shared" si="4"/>
        <v>0</v>
      </c>
    </row>
    <row r="26" spans="1:13" s="51" customFormat="1" ht="12" x14ac:dyDescent="0.25">
      <c r="A26" s="279">
        <v>15</v>
      </c>
      <c r="B26" s="280" t="s">
        <v>719</v>
      </c>
      <c r="C26" s="281">
        <v>1151.8127328327998</v>
      </c>
      <c r="D26" s="281">
        <v>1151.8127328327998</v>
      </c>
      <c r="E26" s="281">
        <v>0</v>
      </c>
      <c r="F26" s="281">
        <f t="shared" si="1"/>
        <v>1151.8127328327998</v>
      </c>
      <c r="G26" s="281" t="e">
        <f>#REF!*'Compromisos Inv Dir Oper'!#REF!</f>
        <v>#REF!</v>
      </c>
      <c r="H26" s="281">
        <v>0</v>
      </c>
      <c r="I26" s="281">
        <v>0</v>
      </c>
      <c r="J26" s="281">
        <f t="shared" si="2"/>
        <v>0</v>
      </c>
      <c r="K26" s="281"/>
      <c r="L26" s="281">
        <f t="shared" si="3"/>
        <v>0</v>
      </c>
      <c r="M26" s="281">
        <f t="shared" si="4"/>
        <v>0</v>
      </c>
    </row>
    <row r="27" spans="1:13" s="51" customFormat="1" ht="12" x14ac:dyDescent="0.25">
      <c r="A27" s="279">
        <v>16</v>
      </c>
      <c r="B27" s="280" t="s">
        <v>718</v>
      </c>
      <c r="C27" s="281">
        <v>1328.8930630460561</v>
      </c>
      <c r="D27" s="281">
        <v>1328.8930630460559</v>
      </c>
      <c r="E27" s="281">
        <v>0</v>
      </c>
      <c r="F27" s="281">
        <f t="shared" si="1"/>
        <v>1328.8930630460559</v>
      </c>
      <c r="G27" s="281" t="e">
        <f>#REF!*'Compromisos Inv Dir Oper'!#REF!</f>
        <v>#REF!</v>
      </c>
      <c r="H27" s="281">
        <v>0</v>
      </c>
      <c r="I27" s="281">
        <v>0</v>
      </c>
      <c r="J27" s="281">
        <f t="shared" si="2"/>
        <v>0</v>
      </c>
      <c r="K27" s="281"/>
      <c r="L27" s="281">
        <f t="shared" si="3"/>
        <v>2.2737367544323206E-13</v>
      </c>
      <c r="M27" s="281">
        <f t="shared" si="4"/>
        <v>2.2737367544323206E-13</v>
      </c>
    </row>
    <row r="28" spans="1:13" s="51" customFormat="1" ht="12" x14ac:dyDescent="0.25">
      <c r="A28" s="279">
        <v>17</v>
      </c>
      <c r="B28" s="280" t="s">
        <v>717</v>
      </c>
      <c r="C28" s="281">
        <v>816.34750279299203</v>
      </c>
      <c r="D28" s="281">
        <v>816.34750279299203</v>
      </c>
      <c r="E28" s="281">
        <v>0</v>
      </c>
      <c r="F28" s="281">
        <f t="shared" si="1"/>
        <v>816.34750279299203</v>
      </c>
      <c r="G28" s="281" t="e">
        <f>#REF!*'Compromisos Inv Dir Oper'!#REF!</f>
        <v>#REF!</v>
      </c>
      <c r="H28" s="281">
        <v>0</v>
      </c>
      <c r="I28" s="281">
        <v>0</v>
      </c>
      <c r="J28" s="281">
        <f t="shared" si="2"/>
        <v>0</v>
      </c>
      <c r="K28" s="281"/>
      <c r="L28" s="281">
        <f t="shared" si="3"/>
        <v>0</v>
      </c>
      <c r="M28" s="281">
        <f t="shared" si="4"/>
        <v>0</v>
      </c>
    </row>
    <row r="29" spans="1:13" s="51" customFormat="1" ht="12" x14ac:dyDescent="0.25">
      <c r="A29" s="279">
        <v>18</v>
      </c>
      <c r="B29" s="280" t="s">
        <v>716</v>
      </c>
      <c r="C29" s="281">
        <v>754.26982718890793</v>
      </c>
      <c r="D29" s="281">
        <v>754.26982718890781</v>
      </c>
      <c r="E29" s="281">
        <v>0</v>
      </c>
      <c r="F29" s="281">
        <f t="shared" si="1"/>
        <v>754.26982718890781</v>
      </c>
      <c r="G29" s="281" t="e">
        <f>#REF!*'Compromisos Inv Dir Oper'!#REF!</f>
        <v>#REF!</v>
      </c>
      <c r="H29" s="281">
        <v>0</v>
      </c>
      <c r="I29" s="281">
        <v>0</v>
      </c>
      <c r="J29" s="281">
        <f t="shared" si="2"/>
        <v>0</v>
      </c>
      <c r="K29" s="281"/>
      <c r="L29" s="281">
        <f t="shared" si="3"/>
        <v>1.1368683772161603E-13</v>
      </c>
      <c r="M29" s="281">
        <f t="shared" si="4"/>
        <v>1.1368683772161603E-13</v>
      </c>
    </row>
    <row r="30" spans="1:13" s="51" customFormat="1" ht="12" x14ac:dyDescent="0.25">
      <c r="A30" s="279">
        <v>19</v>
      </c>
      <c r="B30" s="280" t="s">
        <v>715</v>
      </c>
      <c r="C30" s="281">
        <v>507.27696574121995</v>
      </c>
      <c r="D30" s="281">
        <v>507.27696574121995</v>
      </c>
      <c r="E30" s="281">
        <v>0</v>
      </c>
      <c r="F30" s="281">
        <f t="shared" si="1"/>
        <v>507.27696574121995</v>
      </c>
      <c r="G30" s="281" t="e">
        <f>#REF!*'Compromisos Inv Dir Oper'!#REF!</f>
        <v>#REF!</v>
      </c>
      <c r="H30" s="281">
        <v>0</v>
      </c>
      <c r="I30" s="281">
        <v>0</v>
      </c>
      <c r="J30" s="281">
        <f t="shared" si="2"/>
        <v>0</v>
      </c>
      <c r="K30" s="281"/>
      <c r="L30" s="281">
        <f t="shared" si="3"/>
        <v>0</v>
      </c>
      <c r="M30" s="281">
        <f t="shared" si="4"/>
        <v>0</v>
      </c>
    </row>
    <row r="31" spans="1:13" s="51" customFormat="1" ht="12" x14ac:dyDescent="0.25">
      <c r="A31" s="279">
        <v>20</v>
      </c>
      <c r="B31" s="280" t="s">
        <v>714</v>
      </c>
      <c r="C31" s="281">
        <v>517.18984407584787</v>
      </c>
      <c r="D31" s="281">
        <v>517.18984407584799</v>
      </c>
      <c r="E31" s="281">
        <v>0</v>
      </c>
      <c r="F31" s="281">
        <f t="shared" si="1"/>
        <v>517.18984407584799</v>
      </c>
      <c r="G31" s="281" t="e">
        <f>#REF!*'Compromisos Inv Dir Oper'!#REF!</f>
        <v>#REF!</v>
      </c>
      <c r="H31" s="281">
        <v>0</v>
      </c>
      <c r="I31" s="281">
        <v>0</v>
      </c>
      <c r="J31" s="281">
        <f t="shared" si="2"/>
        <v>0</v>
      </c>
      <c r="K31" s="281"/>
      <c r="L31" s="281">
        <f t="shared" si="3"/>
        <v>-1.1368683772161603E-13</v>
      </c>
      <c r="M31" s="281">
        <f t="shared" si="4"/>
        <v>-1.1368683772161603E-13</v>
      </c>
    </row>
    <row r="32" spans="1:13" s="51" customFormat="1" ht="12" x14ac:dyDescent="0.25">
      <c r="A32" s="279">
        <v>21</v>
      </c>
      <c r="B32" s="280" t="s">
        <v>713</v>
      </c>
      <c r="C32" s="281">
        <v>668.53664718492792</v>
      </c>
      <c r="D32" s="281">
        <v>668.5366471849278</v>
      </c>
      <c r="E32" s="281">
        <v>0</v>
      </c>
      <c r="F32" s="281">
        <f t="shared" si="1"/>
        <v>668.5366471849278</v>
      </c>
      <c r="G32" s="281" t="e">
        <f>#REF!*'Compromisos Inv Dir Oper'!#REF!</f>
        <v>#REF!</v>
      </c>
      <c r="H32" s="281">
        <v>0</v>
      </c>
      <c r="I32" s="281">
        <v>0</v>
      </c>
      <c r="J32" s="281">
        <f t="shared" si="2"/>
        <v>0</v>
      </c>
      <c r="K32" s="281"/>
      <c r="L32" s="281">
        <f t="shared" si="3"/>
        <v>1.1368683772161603E-13</v>
      </c>
      <c r="M32" s="281">
        <f t="shared" si="4"/>
        <v>1.1368683772161603E-13</v>
      </c>
    </row>
    <row r="33" spans="1:13" s="51" customFormat="1" ht="12" x14ac:dyDescent="0.25">
      <c r="A33" s="279">
        <v>22</v>
      </c>
      <c r="B33" s="280" t="s">
        <v>712</v>
      </c>
      <c r="C33" s="281">
        <v>824.50440501673199</v>
      </c>
      <c r="D33" s="281">
        <v>824.50440501673199</v>
      </c>
      <c r="E33" s="281">
        <v>0</v>
      </c>
      <c r="F33" s="281">
        <f t="shared" si="1"/>
        <v>824.50440501673199</v>
      </c>
      <c r="G33" s="281" t="e">
        <f>#REF!*'Compromisos Inv Dir Oper'!#REF!</f>
        <v>#REF!</v>
      </c>
      <c r="H33" s="281">
        <v>0</v>
      </c>
      <c r="I33" s="281">
        <v>0</v>
      </c>
      <c r="J33" s="281">
        <f t="shared" si="2"/>
        <v>0</v>
      </c>
      <c r="K33" s="281"/>
      <c r="L33" s="281">
        <f t="shared" si="3"/>
        <v>0</v>
      </c>
      <c r="M33" s="281">
        <f t="shared" si="4"/>
        <v>0</v>
      </c>
    </row>
    <row r="34" spans="1:13" s="51" customFormat="1" ht="12" x14ac:dyDescent="0.25">
      <c r="A34" s="279">
        <v>23</v>
      </c>
      <c r="B34" s="280" t="s">
        <v>711</v>
      </c>
      <c r="C34" s="281">
        <v>446.06092592201196</v>
      </c>
      <c r="D34" s="281">
        <v>446.0609259220119</v>
      </c>
      <c r="E34" s="281">
        <v>0</v>
      </c>
      <c r="F34" s="281">
        <f t="shared" si="1"/>
        <v>446.0609259220119</v>
      </c>
      <c r="G34" s="281" t="e">
        <f>#REF!*'Compromisos Inv Dir Oper'!#REF!</f>
        <v>#REF!</v>
      </c>
      <c r="H34" s="281">
        <v>0</v>
      </c>
      <c r="I34" s="281">
        <v>0</v>
      </c>
      <c r="J34" s="281">
        <f t="shared" si="2"/>
        <v>0</v>
      </c>
      <c r="K34" s="281"/>
      <c r="L34" s="281">
        <f t="shared" si="3"/>
        <v>5.6843418860808015E-14</v>
      </c>
      <c r="M34" s="281">
        <f t="shared" si="4"/>
        <v>5.6843418860808015E-14</v>
      </c>
    </row>
    <row r="35" spans="1:13" s="51" customFormat="1" ht="12" x14ac:dyDescent="0.25">
      <c r="A35" s="279">
        <v>24</v>
      </c>
      <c r="B35" s="280" t="s">
        <v>710</v>
      </c>
      <c r="C35" s="281">
        <v>808.77218305718395</v>
      </c>
      <c r="D35" s="281">
        <v>808.77218305718395</v>
      </c>
      <c r="E35" s="281">
        <v>0</v>
      </c>
      <c r="F35" s="281">
        <f t="shared" si="1"/>
        <v>808.77218305718395</v>
      </c>
      <c r="G35" s="281" t="e">
        <f>#REF!*'Compromisos Inv Dir Oper'!#REF!</f>
        <v>#REF!</v>
      </c>
      <c r="H35" s="281">
        <v>0</v>
      </c>
      <c r="I35" s="281">
        <v>0</v>
      </c>
      <c r="J35" s="281">
        <f t="shared" si="2"/>
        <v>0</v>
      </c>
      <c r="K35" s="281"/>
      <c r="L35" s="281">
        <f t="shared" si="3"/>
        <v>0</v>
      </c>
      <c r="M35" s="281">
        <f t="shared" si="4"/>
        <v>0</v>
      </c>
    </row>
    <row r="36" spans="1:13" s="51" customFormat="1" ht="12" x14ac:dyDescent="0.25">
      <c r="A36" s="279">
        <v>25</v>
      </c>
      <c r="B36" s="280" t="s">
        <v>709</v>
      </c>
      <c r="C36" s="281">
        <v>2408.5310539608845</v>
      </c>
      <c r="D36" s="281">
        <v>2308.950661595341</v>
      </c>
      <c r="E36" s="281">
        <v>0</v>
      </c>
      <c r="F36" s="281">
        <f t="shared" si="1"/>
        <v>2308.950661595341</v>
      </c>
      <c r="G36" s="281" t="e">
        <f>#REF!*'Compromisos Inv Dir Oper'!#REF!</f>
        <v>#REF!</v>
      </c>
      <c r="H36" s="281">
        <v>99.580392365543119</v>
      </c>
      <c r="I36" s="281">
        <v>0</v>
      </c>
      <c r="J36" s="281">
        <f t="shared" si="2"/>
        <v>99.580392365543119</v>
      </c>
      <c r="K36" s="281"/>
      <c r="L36" s="281">
        <f t="shared" si="3"/>
        <v>3.836930773104541E-13</v>
      </c>
      <c r="M36" s="281">
        <f t="shared" si="4"/>
        <v>99.580392365543503</v>
      </c>
    </row>
    <row r="37" spans="1:13" s="51" customFormat="1" ht="12" x14ac:dyDescent="0.25">
      <c r="A37" s="279">
        <v>26</v>
      </c>
      <c r="B37" s="280" t="s">
        <v>708</v>
      </c>
      <c r="C37" s="281">
        <v>2104.2061185028247</v>
      </c>
      <c r="D37" s="281">
        <v>1969.8646859527962</v>
      </c>
      <c r="E37" s="281">
        <v>0</v>
      </c>
      <c r="F37" s="281">
        <f t="shared" si="1"/>
        <v>1969.8646859527962</v>
      </c>
      <c r="G37" s="281" t="e">
        <f>#REF!*'Compromisos Inv Dir Oper'!#REF!</f>
        <v>#REF!</v>
      </c>
      <c r="H37" s="281">
        <v>134.34143255002837</v>
      </c>
      <c r="I37" s="281">
        <v>0</v>
      </c>
      <c r="J37" s="281">
        <f t="shared" si="2"/>
        <v>134.34143255002837</v>
      </c>
      <c r="K37" s="281"/>
      <c r="L37" s="281">
        <f t="shared" si="3"/>
        <v>8.5265128291212022E-14</v>
      </c>
      <c r="M37" s="281">
        <f t="shared" si="4"/>
        <v>134.34143255002846</v>
      </c>
    </row>
    <row r="38" spans="1:13" s="51" customFormat="1" ht="12" x14ac:dyDescent="0.25">
      <c r="A38" s="279">
        <v>27</v>
      </c>
      <c r="B38" s="280" t="s">
        <v>707</v>
      </c>
      <c r="C38" s="281">
        <v>2234.7088169594617</v>
      </c>
      <c r="D38" s="281">
        <v>2189.4688518341118</v>
      </c>
      <c r="E38" s="281">
        <v>0</v>
      </c>
      <c r="F38" s="281">
        <f t="shared" si="1"/>
        <v>2189.4688518341118</v>
      </c>
      <c r="G38" s="281" t="e">
        <f>#REF!*'Compromisos Inv Dir Oper'!#REF!</f>
        <v>#REF!</v>
      </c>
      <c r="H38" s="281">
        <v>45.239965125349933</v>
      </c>
      <c r="I38" s="281">
        <v>0</v>
      </c>
      <c r="J38" s="281">
        <f t="shared" si="2"/>
        <v>45.239965125349933</v>
      </c>
      <c r="K38" s="281"/>
      <c r="L38" s="281">
        <f t="shared" si="3"/>
        <v>2.1316282072803006E-14</v>
      </c>
      <c r="M38" s="281">
        <f t="shared" si="4"/>
        <v>45.239965125349954</v>
      </c>
    </row>
    <row r="39" spans="1:13" s="51" customFormat="1" ht="12" x14ac:dyDescent="0.25">
      <c r="A39" s="279">
        <v>28</v>
      </c>
      <c r="B39" s="280" t="s">
        <v>706</v>
      </c>
      <c r="C39" s="281">
        <v>6116.789445428105</v>
      </c>
      <c r="D39" s="281">
        <v>6050.7496476420374</v>
      </c>
      <c r="E39" s="281">
        <v>0</v>
      </c>
      <c r="F39" s="281">
        <f t="shared" si="1"/>
        <v>6050.7496476420374</v>
      </c>
      <c r="G39" s="281" t="e">
        <f>#REF!*'Compromisos Inv Dir Oper'!#REF!</f>
        <v>#REF!</v>
      </c>
      <c r="H39" s="281">
        <v>66.039797786068263</v>
      </c>
      <c r="I39" s="281">
        <v>0</v>
      </c>
      <c r="J39" s="281">
        <f t="shared" si="2"/>
        <v>66.039797786068263</v>
      </c>
      <c r="K39" s="281"/>
      <c r="L39" s="281">
        <f t="shared" si="3"/>
        <v>-7.2475359047530219E-13</v>
      </c>
      <c r="M39" s="281">
        <f t="shared" si="4"/>
        <v>66.039797786067538</v>
      </c>
    </row>
    <row r="40" spans="1:13" s="51" customFormat="1" ht="12" x14ac:dyDescent="0.25">
      <c r="A40" s="279">
        <v>29</v>
      </c>
      <c r="B40" s="280" t="s">
        <v>705</v>
      </c>
      <c r="C40" s="281">
        <v>817.85576287899983</v>
      </c>
      <c r="D40" s="281">
        <v>817.85576287900017</v>
      </c>
      <c r="E40" s="281">
        <v>0</v>
      </c>
      <c r="F40" s="281">
        <f t="shared" si="1"/>
        <v>817.85576287900017</v>
      </c>
      <c r="G40" s="281" t="e">
        <f>#REF!*'Compromisos Inv Dir Oper'!#REF!</f>
        <v>#REF!</v>
      </c>
      <c r="H40" s="281">
        <v>0</v>
      </c>
      <c r="I40" s="281">
        <v>0</v>
      </c>
      <c r="J40" s="281">
        <f t="shared" si="2"/>
        <v>0</v>
      </c>
      <c r="K40" s="281"/>
      <c r="L40" s="281">
        <f t="shared" si="3"/>
        <v>-3.4106051316484809E-13</v>
      </c>
      <c r="M40" s="281">
        <f t="shared" si="4"/>
        <v>-3.4106051316484809E-13</v>
      </c>
    </row>
    <row r="41" spans="1:13" s="51" customFormat="1" ht="12" x14ac:dyDescent="0.25">
      <c r="A41" s="279">
        <v>30</v>
      </c>
      <c r="B41" s="280" t="s">
        <v>704</v>
      </c>
      <c r="C41" s="281">
        <v>2413.4705984502903</v>
      </c>
      <c r="D41" s="281">
        <v>2353.9417790389971</v>
      </c>
      <c r="E41" s="281">
        <v>0</v>
      </c>
      <c r="F41" s="281">
        <f t="shared" si="1"/>
        <v>2353.9417790389971</v>
      </c>
      <c r="G41" s="281" t="e">
        <f>#REF!*'Compromisos Inv Dir Oper'!#REF!</f>
        <v>#REF!</v>
      </c>
      <c r="H41" s="281">
        <v>59.528819411292773</v>
      </c>
      <c r="I41" s="281">
        <v>0</v>
      </c>
      <c r="J41" s="281">
        <f t="shared" si="2"/>
        <v>59.528819411292773</v>
      </c>
      <c r="K41" s="281"/>
      <c r="L41" s="281">
        <f t="shared" si="3"/>
        <v>3.979039320256561E-13</v>
      </c>
      <c r="M41" s="281">
        <f t="shared" si="4"/>
        <v>59.528819411293171</v>
      </c>
    </row>
    <row r="42" spans="1:13" s="51" customFormat="1" ht="24" x14ac:dyDescent="0.25">
      <c r="A42" s="279">
        <v>31</v>
      </c>
      <c r="B42" s="280" t="s">
        <v>703</v>
      </c>
      <c r="C42" s="281">
        <v>5049.6083048678911</v>
      </c>
      <c r="D42" s="281">
        <v>4797.1278889568757</v>
      </c>
      <c r="E42" s="281">
        <v>0</v>
      </c>
      <c r="F42" s="281">
        <f t="shared" si="1"/>
        <v>4797.1278889568757</v>
      </c>
      <c r="G42" s="281" t="e">
        <f>#REF!*'Compromisos Inv Dir Oper'!#REF!</f>
        <v>#REF!</v>
      </c>
      <c r="H42" s="281">
        <v>252.48041591101435</v>
      </c>
      <c r="I42" s="281">
        <v>0</v>
      </c>
      <c r="J42" s="281">
        <f t="shared" si="2"/>
        <v>252.48041591101435</v>
      </c>
      <c r="K42" s="281"/>
      <c r="L42" s="281">
        <f t="shared" si="3"/>
        <v>1.0231815394945443E-12</v>
      </c>
      <c r="M42" s="281">
        <f t="shared" si="4"/>
        <v>252.48041591101537</v>
      </c>
    </row>
    <row r="43" spans="1:13" s="51" customFormat="1" ht="12" x14ac:dyDescent="0.25">
      <c r="A43" s="279">
        <v>32</v>
      </c>
      <c r="B43" s="280" t="s">
        <v>702</v>
      </c>
      <c r="C43" s="281">
        <v>1178.4121907906999</v>
      </c>
      <c r="D43" s="281">
        <v>1178.4121907906999</v>
      </c>
      <c r="E43" s="281">
        <v>0</v>
      </c>
      <c r="F43" s="281">
        <f t="shared" si="1"/>
        <v>1178.4121907906999</v>
      </c>
      <c r="G43" s="281" t="e">
        <f>#REF!*'Compromisos Inv Dir Oper'!#REF!</f>
        <v>#REF!</v>
      </c>
      <c r="H43" s="281">
        <v>0</v>
      </c>
      <c r="I43" s="281">
        <v>0</v>
      </c>
      <c r="J43" s="281">
        <f t="shared" si="2"/>
        <v>0</v>
      </c>
      <c r="K43" s="281"/>
      <c r="L43" s="281">
        <f t="shared" si="3"/>
        <v>0</v>
      </c>
      <c r="M43" s="281">
        <f t="shared" si="4"/>
        <v>0</v>
      </c>
    </row>
    <row r="44" spans="1:13" s="51" customFormat="1" ht="12" x14ac:dyDescent="0.25">
      <c r="A44" s="279">
        <v>33</v>
      </c>
      <c r="B44" s="280" t="s">
        <v>701</v>
      </c>
      <c r="C44" s="281">
        <v>1422.0380375194518</v>
      </c>
      <c r="D44" s="281">
        <v>1422.0380375194518</v>
      </c>
      <c r="E44" s="281">
        <v>0</v>
      </c>
      <c r="F44" s="281">
        <f t="shared" si="1"/>
        <v>1422.0380375194518</v>
      </c>
      <c r="G44" s="281" t="e">
        <f>#REF!*'Compromisos Inv Dir Oper'!#REF!</f>
        <v>#REF!</v>
      </c>
      <c r="H44" s="281">
        <v>0</v>
      </c>
      <c r="I44" s="281">
        <v>0</v>
      </c>
      <c r="J44" s="281">
        <f t="shared" si="2"/>
        <v>0</v>
      </c>
      <c r="K44" s="281"/>
      <c r="L44" s="281">
        <f t="shared" si="3"/>
        <v>0</v>
      </c>
      <c r="M44" s="281">
        <f t="shared" si="4"/>
        <v>0</v>
      </c>
    </row>
    <row r="45" spans="1:13" s="51" customFormat="1" ht="12" x14ac:dyDescent="0.25">
      <c r="A45" s="279">
        <v>34</v>
      </c>
      <c r="B45" s="280" t="s">
        <v>700</v>
      </c>
      <c r="C45" s="281">
        <v>1328.5997631380717</v>
      </c>
      <c r="D45" s="281">
        <v>1328.5997631380719</v>
      </c>
      <c r="E45" s="281">
        <v>0</v>
      </c>
      <c r="F45" s="281">
        <f t="shared" si="1"/>
        <v>1328.5997631380719</v>
      </c>
      <c r="G45" s="281" t="e">
        <f>#REF!*'Compromisos Inv Dir Oper'!#REF!</f>
        <v>#REF!</v>
      </c>
      <c r="H45" s="281">
        <v>0</v>
      </c>
      <c r="I45" s="281">
        <v>0</v>
      </c>
      <c r="J45" s="281">
        <f t="shared" si="2"/>
        <v>0</v>
      </c>
      <c r="K45" s="281"/>
      <c r="L45" s="281">
        <f t="shared" si="3"/>
        <v>-2.2737367544323206E-13</v>
      </c>
      <c r="M45" s="281">
        <f t="shared" si="4"/>
        <v>-2.2737367544323206E-13</v>
      </c>
    </row>
    <row r="46" spans="1:13" s="51" customFormat="1" ht="12" x14ac:dyDescent="0.25">
      <c r="A46" s="279">
        <v>35</v>
      </c>
      <c r="B46" s="280" t="s">
        <v>699</v>
      </c>
      <c r="C46" s="281">
        <v>742.18890729088378</v>
      </c>
      <c r="D46" s="281">
        <v>742.18890729088378</v>
      </c>
      <c r="E46" s="281">
        <v>0</v>
      </c>
      <c r="F46" s="281">
        <f t="shared" si="1"/>
        <v>742.18890729088378</v>
      </c>
      <c r="G46" s="281" t="e">
        <f>#REF!*'Compromisos Inv Dir Oper'!#REF!</f>
        <v>#REF!</v>
      </c>
      <c r="H46" s="281">
        <v>0</v>
      </c>
      <c r="I46" s="281">
        <v>0</v>
      </c>
      <c r="J46" s="281">
        <f t="shared" si="2"/>
        <v>0</v>
      </c>
      <c r="K46" s="281"/>
      <c r="L46" s="281">
        <f t="shared" si="3"/>
        <v>0</v>
      </c>
      <c r="M46" s="281">
        <f t="shared" si="4"/>
        <v>0</v>
      </c>
    </row>
    <row r="47" spans="1:13" s="51" customFormat="1" ht="12" x14ac:dyDescent="0.25">
      <c r="A47" s="279">
        <v>36</v>
      </c>
      <c r="B47" s="280" t="s">
        <v>698</v>
      </c>
      <c r="C47" s="281">
        <v>157.39640629861202</v>
      </c>
      <c r="D47" s="281">
        <v>157.39640629861199</v>
      </c>
      <c r="E47" s="281">
        <v>0</v>
      </c>
      <c r="F47" s="281">
        <f t="shared" si="1"/>
        <v>157.39640629861199</v>
      </c>
      <c r="G47" s="281" t="e">
        <f>#REF!*'Compromisos Inv Dir Oper'!#REF!</f>
        <v>#REF!</v>
      </c>
      <c r="H47" s="281">
        <v>0</v>
      </c>
      <c r="I47" s="281">
        <v>0</v>
      </c>
      <c r="J47" s="281">
        <f t="shared" si="2"/>
        <v>0</v>
      </c>
      <c r="K47" s="281"/>
      <c r="L47" s="281">
        <f t="shared" si="3"/>
        <v>2.8421709430404007E-14</v>
      </c>
      <c r="M47" s="281">
        <f t="shared" si="4"/>
        <v>2.8421709430404007E-14</v>
      </c>
    </row>
    <row r="48" spans="1:13" s="51" customFormat="1" ht="12" x14ac:dyDescent="0.25">
      <c r="A48" s="279">
        <v>37</v>
      </c>
      <c r="B48" s="280" t="s">
        <v>697</v>
      </c>
      <c r="C48" s="281">
        <v>3173.7391307230237</v>
      </c>
      <c r="D48" s="281">
        <v>3173.7391307230237</v>
      </c>
      <c r="E48" s="281">
        <v>0</v>
      </c>
      <c r="F48" s="281">
        <f t="shared" si="1"/>
        <v>3173.7391307230237</v>
      </c>
      <c r="G48" s="281" t="e">
        <f>#REF!*'Compromisos Inv Dir Oper'!#REF!</f>
        <v>#REF!</v>
      </c>
      <c r="H48" s="281">
        <v>0</v>
      </c>
      <c r="I48" s="281">
        <v>0</v>
      </c>
      <c r="J48" s="281">
        <f t="shared" si="2"/>
        <v>0</v>
      </c>
      <c r="K48" s="281"/>
      <c r="L48" s="281">
        <f t="shared" si="3"/>
        <v>0</v>
      </c>
      <c r="M48" s="281">
        <f t="shared" si="4"/>
        <v>0</v>
      </c>
    </row>
    <row r="49" spans="1:13" s="51" customFormat="1" ht="12" x14ac:dyDescent="0.25">
      <c r="A49" s="279">
        <v>38</v>
      </c>
      <c r="B49" s="280" t="s">
        <v>696</v>
      </c>
      <c r="C49" s="281">
        <v>2085.9280779563142</v>
      </c>
      <c r="D49" s="281">
        <v>1990.315096008095</v>
      </c>
      <c r="E49" s="281">
        <v>0</v>
      </c>
      <c r="F49" s="281">
        <f t="shared" si="1"/>
        <v>1990.315096008095</v>
      </c>
      <c r="G49" s="281" t="e">
        <f>#REF!*'Compromisos Inv Dir Oper'!#REF!</f>
        <v>#REF!</v>
      </c>
      <c r="H49" s="281">
        <v>95.612981948218646</v>
      </c>
      <c r="I49" s="281">
        <v>0</v>
      </c>
      <c r="J49" s="281">
        <f t="shared" si="2"/>
        <v>95.612981948218646</v>
      </c>
      <c r="K49" s="281"/>
      <c r="L49" s="281">
        <f t="shared" si="3"/>
        <v>5.1159076974727213E-13</v>
      </c>
      <c r="M49" s="281">
        <f t="shared" si="4"/>
        <v>95.612981948219158</v>
      </c>
    </row>
    <row r="50" spans="1:13" s="51" customFormat="1" ht="12" x14ac:dyDescent="0.25">
      <c r="A50" s="279">
        <v>39</v>
      </c>
      <c r="B50" s="280" t="s">
        <v>695</v>
      </c>
      <c r="C50" s="281">
        <v>1203.5672909248913</v>
      </c>
      <c r="D50" s="281">
        <v>1154.790127119496</v>
      </c>
      <c r="E50" s="281">
        <v>0</v>
      </c>
      <c r="F50" s="281">
        <f t="shared" si="1"/>
        <v>1154.790127119496</v>
      </c>
      <c r="G50" s="281" t="e">
        <f>#REF!*'Compromisos Inv Dir Oper'!#REF!</f>
        <v>#REF!</v>
      </c>
      <c r="H50" s="281">
        <v>48.777163805395169</v>
      </c>
      <c r="I50" s="281">
        <v>0</v>
      </c>
      <c r="J50" s="281">
        <f t="shared" si="2"/>
        <v>48.777163805395169</v>
      </c>
      <c r="K50" s="281"/>
      <c r="L50" s="281">
        <f t="shared" si="3"/>
        <v>1.0658141036401503E-13</v>
      </c>
      <c r="M50" s="281">
        <f t="shared" si="4"/>
        <v>48.777163805395276</v>
      </c>
    </row>
    <row r="51" spans="1:13" s="51" customFormat="1" ht="12" x14ac:dyDescent="0.25">
      <c r="A51" s="279">
        <v>40</v>
      </c>
      <c r="B51" s="280" t="s">
        <v>694</v>
      </c>
      <c r="C51" s="281">
        <v>271.28446787677024</v>
      </c>
      <c r="D51" s="281">
        <v>271.28446787677029</v>
      </c>
      <c r="E51" s="281">
        <v>0</v>
      </c>
      <c r="F51" s="281">
        <f t="shared" si="1"/>
        <v>271.28446787677029</v>
      </c>
      <c r="G51" s="281" t="e">
        <f>#REF!*'Compromisos Inv Dir Oper'!#REF!</f>
        <v>#REF!</v>
      </c>
      <c r="H51" s="281">
        <v>0</v>
      </c>
      <c r="I51" s="281">
        <v>0</v>
      </c>
      <c r="J51" s="281">
        <f t="shared" si="2"/>
        <v>0</v>
      </c>
      <c r="K51" s="281"/>
      <c r="L51" s="281">
        <f t="shared" si="3"/>
        <v>-5.6843418860808015E-14</v>
      </c>
      <c r="M51" s="281">
        <f t="shared" si="4"/>
        <v>-5.6843418860808015E-14</v>
      </c>
    </row>
    <row r="52" spans="1:13" s="51" customFormat="1" ht="12" x14ac:dyDescent="0.25">
      <c r="A52" s="279">
        <v>41</v>
      </c>
      <c r="B52" s="280" t="s">
        <v>693</v>
      </c>
      <c r="C52" s="281">
        <v>4532.2987979572335</v>
      </c>
      <c r="D52" s="281">
        <v>4305.6838572202605</v>
      </c>
      <c r="E52" s="281">
        <v>0</v>
      </c>
      <c r="F52" s="281">
        <f t="shared" si="1"/>
        <v>4305.6838572202605</v>
      </c>
      <c r="G52" s="281" t="e">
        <f>#REF!*'Compromisos Inv Dir Oper'!#REF!</f>
        <v>#REF!</v>
      </c>
      <c r="H52" s="281">
        <v>226.61494073697301</v>
      </c>
      <c r="I52" s="281">
        <v>0</v>
      </c>
      <c r="J52" s="281">
        <f t="shared" si="2"/>
        <v>226.61494073697301</v>
      </c>
      <c r="K52" s="281"/>
      <c r="L52" s="281">
        <f t="shared" si="3"/>
        <v>2.8421709430404007E-14</v>
      </c>
      <c r="M52" s="281">
        <f t="shared" si="4"/>
        <v>226.61494073697304</v>
      </c>
    </row>
    <row r="53" spans="1:13" s="51" customFormat="1" ht="12" x14ac:dyDescent="0.25">
      <c r="A53" s="279">
        <v>42</v>
      </c>
      <c r="B53" s="280" t="s">
        <v>692</v>
      </c>
      <c r="C53" s="281">
        <v>1968.2534972497849</v>
      </c>
      <c r="D53" s="281">
        <v>1866.5255755769831</v>
      </c>
      <c r="E53" s="281">
        <v>0</v>
      </c>
      <c r="F53" s="281">
        <f t="shared" si="1"/>
        <v>1866.5255755769831</v>
      </c>
      <c r="G53" s="281" t="e">
        <f>#REF!*'Compromisos Inv Dir Oper'!#REF!</f>
        <v>#REF!</v>
      </c>
      <c r="H53" s="281">
        <v>101.72792167280139</v>
      </c>
      <c r="I53" s="281">
        <v>0</v>
      </c>
      <c r="J53" s="281">
        <f t="shared" si="2"/>
        <v>101.72792167280139</v>
      </c>
      <c r="K53" s="281"/>
      <c r="L53" s="281">
        <f t="shared" si="3"/>
        <v>4.2632564145606011E-13</v>
      </c>
      <c r="M53" s="281">
        <f t="shared" si="4"/>
        <v>101.72792167280181</v>
      </c>
    </row>
    <row r="54" spans="1:13" s="51" customFormat="1" ht="12" x14ac:dyDescent="0.25">
      <c r="A54" s="279">
        <v>43</v>
      </c>
      <c r="B54" s="280" t="s">
        <v>691</v>
      </c>
      <c r="C54" s="281">
        <v>801.79305740041173</v>
      </c>
      <c r="D54" s="281">
        <v>761.70340459191095</v>
      </c>
      <c r="E54" s="281">
        <v>0</v>
      </c>
      <c r="F54" s="281">
        <f t="shared" si="1"/>
        <v>761.70340459191095</v>
      </c>
      <c r="G54" s="281" t="e">
        <f>#REF!*'Compromisos Inv Dir Oper'!#REF!</f>
        <v>#REF!</v>
      </c>
      <c r="H54" s="281">
        <v>40.089652808500908</v>
      </c>
      <c r="I54" s="281">
        <v>0</v>
      </c>
      <c r="J54" s="281">
        <f t="shared" si="2"/>
        <v>40.089652808500908</v>
      </c>
      <c r="K54" s="281"/>
      <c r="L54" s="281">
        <f t="shared" si="3"/>
        <v>-1.3500311979441904E-13</v>
      </c>
      <c r="M54" s="281">
        <f t="shared" si="4"/>
        <v>40.089652808500773</v>
      </c>
    </row>
    <row r="55" spans="1:13" s="51" customFormat="1" ht="12" x14ac:dyDescent="0.25">
      <c r="A55" s="279">
        <v>44</v>
      </c>
      <c r="B55" s="280" t="s">
        <v>690</v>
      </c>
      <c r="C55" s="281">
        <v>403.13461959999995</v>
      </c>
      <c r="D55" s="281">
        <v>403.13461959999995</v>
      </c>
      <c r="E55" s="281">
        <v>0</v>
      </c>
      <c r="F55" s="281">
        <f t="shared" si="1"/>
        <v>403.13461959999995</v>
      </c>
      <c r="G55" s="281" t="e">
        <f>#REF!*'Compromisos Inv Dir Oper'!#REF!</f>
        <v>#REF!</v>
      </c>
      <c r="H55" s="281">
        <v>0</v>
      </c>
      <c r="I55" s="281">
        <v>0</v>
      </c>
      <c r="J55" s="281">
        <f t="shared" si="2"/>
        <v>0</v>
      </c>
      <c r="K55" s="281"/>
      <c r="L55" s="281">
        <f t="shared" si="3"/>
        <v>0</v>
      </c>
      <c r="M55" s="281">
        <f t="shared" si="4"/>
        <v>0</v>
      </c>
    </row>
    <row r="56" spans="1:13" s="51" customFormat="1" ht="12" x14ac:dyDescent="0.25">
      <c r="A56" s="279">
        <v>45</v>
      </c>
      <c r="B56" s="280" t="s">
        <v>689</v>
      </c>
      <c r="C56" s="281">
        <v>1050.007629178227</v>
      </c>
      <c r="D56" s="281">
        <v>997.50724795778876</v>
      </c>
      <c r="E56" s="281">
        <v>0</v>
      </c>
      <c r="F56" s="281">
        <f t="shared" si="1"/>
        <v>997.50724795778876</v>
      </c>
      <c r="G56" s="281" t="e">
        <f>#REF!*'Compromisos Inv Dir Oper'!#REF!</f>
        <v>#REF!</v>
      </c>
      <c r="H56" s="281">
        <v>52.500381220438271</v>
      </c>
      <c r="I56" s="281">
        <v>0</v>
      </c>
      <c r="J56" s="281">
        <f t="shared" si="2"/>
        <v>52.500381220438271</v>
      </c>
      <c r="K56" s="281"/>
      <c r="L56" s="281">
        <f t="shared" si="3"/>
        <v>0</v>
      </c>
      <c r="M56" s="281">
        <f t="shared" si="4"/>
        <v>52.500381220438271</v>
      </c>
    </row>
    <row r="57" spans="1:13" s="51" customFormat="1" ht="12" x14ac:dyDescent="0.25">
      <c r="A57" s="279">
        <v>46</v>
      </c>
      <c r="B57" s="280" t="s">
        <v>688</v>
      </c>
      <c r="C57" s="281">
        <v>392.22331112974001</v>
      </c>
      <c r="D57" s="281">
        <v>392.22331112974001</v>
      </c>
      <c r="E57" s="281">
        <v>0</v>
      </c>
      <c r="F57" s="281">
        <f t="shared" si="1"/>
        <v>392.22331112974001</v>
      </c>
      <c r="G57" s="281" t="e">
        <f>#REF!*'Compromisos Inv Dir Oper'!#REF!</f>
        <v>#REF!</v>
      </c>
      <c r="H57" s="281">
        <v>0</v>
      </c>
      <c r="I57" s="281">
        <v>0</v>
      </c>
      <c r="J57" s="281">
        <f t="shared" si="2"/>
        <v>0</v>
      </c>
      <c r="K57" s="281"/>
      <c r="L57" s="281">
        <f t="shared" si="3"/>
        <v>0</v>
      </c>
      <c r="M57" s="281">
        <f t="shared" si="4"/>
        <v>0</v>
      </c>
    </row>
    <row r="58" spans="1:13" s="51" customFormat="1" ht="12" x14ac:dyDescent="0.25">
      <c r="A58" s="279">
        <v>47</v>
      </c>
      <c r="B58" s="280" t="s">
        <v>687</v>
      </c>
      <c r="C58" s="281">
        <v>821.02449511194095</v>
      </c>
      <c r="D58" s="281">
        <v>821.02449511194072</v>
      </c>
      <c r="E58" s="281">
        <v>0</v>
      </c>
      <c r="F58" s="281">
        <f t="shared" si="1"/>
        <v>821.02449511194072</v>
      </c>
      <c r="G58" s="281" t="e">
        <f>#REF!*'Compromisos Inv Dir Oper'!#REF!</f>
        <v>#REF!</v>
      </c>
      <c r="H58" s="281">
        <v>0</v>
      </c>
      <c r="I58" s="281">
        <v>0</v>
      </c>
      <c r="J58" s="281">
        <f t="shared" si="2"/>
        <v>0</v>
      </c>
      <c r="K58" s="281"/>
      <c r="L58" s="281">
        <f t="shared" si="3"/>
        <v>2.2737367544323206E-13</v>
      </c>
      <c r="M58" s="281">
        <f t="shared" si="4"/>
        <v>2.2737367544323206E-13</v>
      </c>
    </row>
    <row r="59" spans="1:13" s="51" customFormat="1" ht="12" x14ac:dyDescent="0.25">
      <c r="A59" s="279">
        <v>48</v>
      </c>
      <c r="B59" s="280" t="s">
        <v>686</v>
      </c>
      <c r="C59" s="281">
        <v>1026.3349611809513</v>
      </c>
      <c r="D59" s="281">
        <v>951.41632045211998</v>
      </c>
      <c r="E59" s="281">
        <v>0</v>
      </c>
      <c r="F59" s="281">
        <f t="shared" si="1"/>
        <v>951.41632045211998</v>
      </c>
      <c r="G59" s="281" t="e">
        <f>#REF!*'Compromisos Inv Dir Oper'!#REF!</f>
        <v>#REF!</v>
      </c>
      <c r="H59" s="281">
        <v>74.918640728831363</v>
      </c>
      <c r="I59" s="281">
        <v>0</v>
      </c>
      <c r="J59" s="281">
        <f t="shared" si="2"/>
        <v>74.918640728831363</v>
      </c>
      <c r="K59" s="281"/>
      <c r="L59" s="281">
        <f t="shared" si="3"/>
        <v>-7.1054273576010019E-14</v>
      </c>
      <c r="M59" s="281">
        <f t="shared" si="4"/>
        <v>74.918640728831292</v>
      </c>
    </row>
    <row r="60" spans="1:13" s="51" customFormat="1" ht="12" x14ac:dyDescent="0.25">
      <c r="A60" s="279">
        <v>49</v>
      </c>
      <c r="B60" s="280" t="s">
        <v>685</v>
      </c>
      <c r="C60" s="281">
        <v>2324.8641604524291</v>
      </c>
      <c r="D60" s="281">
        <v>2208.6209524641986</v>
      </c>
      <c r="E60" s="281">
        <v>0</v>
      </c>
      <c r="F60" s="281">
        <f t="shared" si="1"/>
        <v>2208.6209524641986</v>
      </c>
      <c r="G60" s="281" t="e">
        <f>#REF!*'Compromisos Inv Dir Oper'!#REF!</f>
        <v>#REF!</v>
      </c>
      <c r="H60" s="281">
        <v>116.24320798823058</v>
      </c>
      <c r="I60" s="281">
        <v>0</v>
      </c>
      <c r="J60" s="281">
        <f t="shared" si="2"/>
        <v>116.24320798823058</v>
      </c>
      <c r="K60" s="281"/>
      <c r="L60" s="281">
        <f t="shared" si="3"/>
        <v>-2.8421709430404007E-14</v>
      </c>
      <c r="M60" s="281">
        <f t="shared" si="4"/>
        <v>116.24320798823055</v>
      </c>
    </row>
    <row r="61" spans="1:13" s="51" customFormat="1" ht="12" x14ac:dyDescent="0.25">
      <c r="A61" s="279">
        <v>50</v>
      </c>
      <c r="B61" s="280" t="s">
        <v>684</v>
      </c>
      <c r="C61" s="281">
        <v>2794.3287359739834</v>
      </c>
      <c r="D61" s="281">
        <v>2608.9198218668262</v>
      </c>
      <c r="E61" s="281">
        <v>23.121184855428282</v>
      </c>
      <c r="F61" s="281">
        <f t="shared" si="1"/>
        <v>2632.0410067222547</v>
      </c>
      <c r="G61" s="281" t="e">
        <f>#REF!*'Compromisos Inv Dir Oper'!#REF!</f>
        <v>#REF!</v>
      </c>
      <c r="H61" s="281">
        <v>162.28772925172908</v>
      </c>
      <c r="I61" s="281">
        <v>0</v>
      </c>
      <c r="J61" s="281">
        <f t="shared" si="2"/>
        <v>162.28772925172908</v>
      </c>
      <c r="K61" s="281"/>
      <c r="L61" s="281">
        <f t="shared" si="3"/>
        <v>-3.694822225952521E-13</v>
      </c>
      <c r="M61" s="281">
        <f t="shared" si="4"/>
        <v>162.28772925172871</v>
      </c>
    </row>
    <row r="62" spans="1:13" s="51" customFormat="1" ht="12" x14ac:dyDescent="0.25">
      <c r="A62" s="279">
        <v>51</v>
      </c>
      <c r="B62" s="280" t="s">
        <v>683</v>
      </c>
      <c r="C62" s="281">
        <v>524.59243170653247</v>
      </c>
      <c r="D62" s="281">
        <v>524.59243170653235</v>
      </c>
      <c r="E62" s="281">
        <v>0</v>
      </c>
      <c r="F62" s="281">
        <f t="shared" si="1"/>
        <v>524.59243170653235</v>
      </c>
      <c r="G62" s="281" t="e">
        <f>#REF!*'Compromisos Inv Dir Oper'!#REF!</f>
        <v>#REF!</v>
      </c>
      <c r="H62" s="281">
        <v>0</v>
      </c>
      <c r="I62" s="281">
        <v>0</v>
      </c>
      <c r="J62" s="281">
        <f t="shared" si="2"/>
        <v>0</v>
      </c>
      <c r="K62" s="281"/>
      <c r="L62" s="281">
        <f t="shared" si="3"/>
        <v>1.1368683772161603E-13</v>
      </c>
      <c r="M62" s="281">
        <f t="shared" si="4"/>
        <v>1.1368683772161603E-13</v>
      </c>
    </row>
    <row r="63" spans="1:13" s="51" customFormat="1" ht="12" x14ac:dyDescent="0.25">
      <c r="A63" s="279">
        <v>52</v>
      </c>
      <c r="B63" s="280" t="s">
        <v>682</v>
      </c>
      <c r="C63" s="281">
        <v>504.28249010313129</v>
      </c>
      <c r="D63" s="281">
        <v>472.27332833055135</v>
      </c>
      <c r="E63" s="281">
        <v>0</v>
      </c>
      <c r="F63" s="281">
        <f t="shared" si="1"/>
        <v>472.27332833055135</v>
      </c>
      <c r="G63" s="281" t="e">
        <f>#REF!*'Compromisos Inv Dir Oper'!#REF!</f>
        <v>#REF!</v>
      </c>
      <c r="H63" s="281">
        <v>32.00916177257993</v>
      </c>
      <c r="I63" s="281">
        <v>0</v>
      </c>
      <c r="J63" s="281">
        <f t="shared" si="2"/>
        <v>32.00916177257993</v>
      </c>
      <c r="K63" s="281"/>
      <c r="L63" s="281">
        <f t="shared" si="3"/>
        <v>1.4210854715202004E-14</v>
      </c>
      <c r="M63" s="281">
        <f t="shared" si="4"/>
        <v>32.009161772579944</v>
      </c>
    </row>
    <row r="64" spans="1:13" s="51" customFormat="1" ht="12" x14ac:dyDescent="0.25">
      <c r="A64" s="279">
        <v>53</v>
      </c>
      <c r="B64" s="280" t="s">
        <v>681</v>
      </c>
      <c r="C64" s="281">
        <v>305.49589176291084</v>
      </c>
      <c r="D64" s="281">
        <v>305.4958917629109</v>
      </c>
      <c r="E64" s="281">
        <v>0</v>
      </c>
      <c r="F64" s="281">
        <f t="shared" si="1"/>
        <v>305.4958917629109</v>
      </c>
      <c r="G64" s="281" t="e">
        <f>#REF!*'Compromisos Inv Dir Oper'!#REF!</f>
        <v>#REF!</v>
      </c>
      <c r="H64" s="281">
        <v>0</v>
      </c>
      <c r="I64" s="281">
        <v>0</v>
      </c>
      <c r="J64" s="281">
        <f t="shared" si="2"/>
        <v>0</v>
      </c>
      <c r="K64" s="281"/>
      <c r="L64" s="281">
        <f t="shared" si="3"/>
        <v>-5.6843418860808015E-14</v>
      </c>
      <c r="M64" s="281">
        <f t="shared" si="4"/>
        <v>-5.6843418860808015E-14</v>
      </c>
    </row>
    <row r="65" spans="1:13" s="51" customFormat="1" ht="12" x14ac:dyDescent="0.25">
      <c r="A65" s="279">
        <v>54</v>
      </c>
      <c r="B65" s="280" t="s">
        <v>680</v>
      </c>
      <c r="C65" s="281">
        <v>476.28823133439266</v>
      </c>
      <c r="D65" s="281">
        <v>476.28823133439278</v>
      </c>
      <c r="E65" s="281">
        <v>0</v>
      </c>
      <c r="F65" s="281">
        <f t="shared" si="1"/>
        <v>476.28823133439278</v>
      </c>
      <c r="G65" s="281" t="e">
        <f>#REF!*'Compromisos Inv Dir Oper'!#REF!</f>
        <v>#REF!</v>
      </c>
      <c r="H65" s="281">
        <v>0</v>
      </c>
      <c r="I65" s="281">
        <v>0</v>
      </c>
      <c r="J65" s="281">
        <f t="shared" si="2"/>
        <v>0</v>
      </c>
      <c r="K65" s="281"/>
      <c r="L65" s="281">
        <f t="shared" si="3"/>
        <v>-1.1368683772161603E-13</v>
      </c>
      <c r="M65" s="281">
        <f t="shared" si="4"/>
        <v>-1.1368683772161603E-13</v>
      </c>
    </row>
    <row r="66" spans="1:13" s="51" customFormat="1" ht="24" x14ac:dyDescent="0.25">
      <c r="A66" s="279">
        <v>55</v>
      </c>
      <c r="B66" s="280" t="s">
        <v>679</v>
      </c>
      <c r="C66" s="281">
        <v>388.14004675875196</v>
      </c>
      <c r="D66" s="281">
        <v>388.14004675875196</v>
      </c>
      <c r="E66" s="281">
        <v>0</v>
      </c>
      <c r="F66" s="281">
        <f t="shared" si="1"/>
        <v>388.14004675875196</v>
      </c>
      <c r="G66" s="281" t="e">
        <f>#REF!*'Compromisos Inv Dir Oper'!#REF!</f>
        <v>#REF!</v>
      </c>
      <c r="H66" s="281">
        <v>0</v>
      </c>
      <c r="I66" s="281">
        <v>0</v>
      </c>
      <c r="J66" s="281">
        <f t="shared" si="2"/>
        <v>0</v>
      </c>
      <c r="K66" s="281"/>
      <c r="L66" s="281">
        <f t="shared" si="3"/>
        <v>0</v>
      </c>
      <c r="M66" s="281">
        <f t="shared" si="4"/>
        <v>0</v>
      </c>
    </row>
    <row r="67" spans="1:13" s="51" customFormat="1" ht="24" x14ac:dyDescent="0.25">
      <c r="A67" s="279">
        <v>57</v>
      </c>
      <c r="B67" s="280" t="s">
        <v>678</v>
      </c>
      <c r="C67" s="281">
        <v>252.15124520870464</v>
      </c>
      <c r="D67" s="281">
        <v>238.88012698833097</v>
      </c>
      <c r="E67" s="281">
        <v>13.271118220373703</v>
      </c>
      <c r="F67" s="281">
        <f t="shared" si="1"/>
        <v>252.15124520870467</v>
      </c>
      <c r="G67" s="281" t="e">
        <f>#REF!*'Compromisos Inv Dir Oper'!#REF!</f>
        <v>#REF!</v>
      </c>
      <c r="H67" s="281">
        <v>0</v>
      </c>
      <c r="I67" s="281">
        <v>0</v>
      </c>
      <c r="J67" s="281">
        <f t="shared" si="2"/>
        <v>0</v>
      </c>
      <c r="K67" s="281"/>
      <c r="L67" s="281">
        <f t="shared" si="3"/>
        <v>-2.8421709430404007E-14</v>
      </c>
      <c r="M67" s="281">
        <f t="shared" si="4"/>
        <v>-2.8421709430404007E-14</v>
      </c>
    </row>
    <row r="68" spans="1:13" s="51" customFormat="1" ht="12" x14ac:dyDescent="0.25">
      <c r="A68" s="279">
        <v>58</v>
      </c>
      <c r="B68" s="280" t="s">
        <v>677</v>
      </c>
      <c r="C68" s="281">
        <v>1429.1304206221625</v>
      </c>
      <c r="D68" s="281">
        <v>1357.6738983473992</v>
      </c>
      <c r="E68" s="281">
        <v>0</v>
      </c>
      <c r="F68" s="281">
        <f t="shared" si="1"/>
        <v>1357.6738983473992</v>
      </c>
      <c r="G68" s="281" t="e">
        <f>#REF!*'Compromisos Inv Dir Oper'!#REF!</f>
        <v>#REF!</v>
      </c>
      <c r="H68" s="281">
        <v>71.456522274763529</v>
      </c>
      <c r="I68" s="281">
        <v>0</v>
      </c>
      <c r="J68" s="281">
        <f t="shared" si="2"/>
        <v>71.456522274763529</v>
      </c>
      <c r="K68" s="281"/>
      <c r="L68" s="281">
        <f t="shared" si="3"/>
        <v>-2.2737367544323206E-13</v>
      </c>
      <c r="M68" s="281">
        <f t="shared" si="4"/>
        <v>71.456522274763302</v>
      </c>
    </row>
    <row r="69" spans="1:13" s="51" customFormat="1" ht="24" x14ac:dyDescent="0.25">
      <c r="A69" s="279">
        <v>59</v>
      </c>
      <c r="B69" s="280" t="s">
        <v>676</v>
      </c>
      <c r="C69" s="281">
        <v>555.16685185661299</v>
      </c>
      <c r="D69" s="281">
        <v>555.16685185661288</v>
      </c>
      <c r="E69" s="281">
        <v>0</v>
      </c>
      <c r="F69" s="281">
        <f t="shared" si="1"/>
        <v>555.16685185661288</v>
      </c>
      <c r="G69" s="281" t="e">
        <f>#REF!*'Compromisos Inv Dir Oper'!#REF!</f>
        <v>#REF!</v>
      </c>
      <c r="H69" s="281">
        <v>0</v>
      </c>
      <c r="I69" s="281">
        <v>0</v>
      </c>
      <c r="J69" s="281">
        <f t="shared" si="2"/>
        <v>0</v>
      </c>
      <c r="K69" s="281"/>
      <c r="L69" s="281">
        <f t="shared" si="3"/>
        <v>1.1368683772161603E-13</v>
      </c>
      <c r="M69" s="281">
        <f t="shared" si="4"/>
        <v>1.1368683772161603E-13</v>
      </c>
    </row>
    <row r="70" spans="1:13" s="51" customFormat="1" ht="24" x14ac:dyDescent="0.25">
      <c r="A70" s="279">
        <v>60</v>
      </c>
      <c r="B70" s="280" t="s">
        <v>675</v>
      </c>
      <c r="C70" s="281">
        <v>2077.5336666522485</v>
      </c>
      <c r="D70" s="281">
        <v>2077.5336666522494</v>
      </c>
      <c r="E70" s="281">
        <v>0</v>
      </c>
      <c r="F70" s="281">
        <f t="shared" si="1"/>
        <v>2077.5336666522494</v>
      </c>
      <c r="G70" s="281" t="e">
        <f>#REF!*'Compromisos Inv Dir Oper'!#REF!</f>
        <v>#REF!</v>
      </c>
      <c r="H70" s="281">
        <v>0</v>
      </c>
      <c r="I70" s="281">
        <v>0</v>
      </c>
      <c r="J70" s="281">
        <f t="shared" si="2"/>
        <v>0</v>
      </c>
      <c r="K70" s="281"/>
      <c r="L70" s="281">
        <f t="shared" si="3"/>
        <v>-9.0949470177292824E-13</v>
      </c>
      <c r="M70" s="281">
        <f t="shared" si="4"/>
        <v>-9.0949470177292824E-13</v>
      </c>
    </row>
    <row r="71" spans="1:13" s="51" customFormat="1" ht="12" x14ac:dyDescent="0.25">
      <c r="A71" s="279">
        <v>61</v>
      </c>
      <c r="B71" s="280" t="s">
        <v>674</v>
      </c>
      <c r="C71" s="281">
        <v>1410.9377955051741</v>
      </c>
      <c r="D71" s="281">
        <v>1336.6779115293923</v>
      </c>
      <c r="E71" s="281">
        <v>0</v>
      </c>
      <c r="F71" s="281">
        <f t="shared" si="1"/>
        <v>1336.6779115293923</v>
      </c>
      <c r="G71" s="281" t="e">
        <f>#REF!*'Compromisos Inv Dir Oper'!#REF!</f>
        <v>#REF!</v>
      </c>
      <c r="H71" s="281">
        <v>74.259883975781165</v>
      </c>
      <c r="I71" s="281">
        <v>0</v>
      </c>
      <c r="J71" s="281">
        <f t="shared" si="2"/>
        <v>74.259883975781165</v>
      </c>
      <c r="K71" s="281"/>
      <c r="L71" s="281">
        <f t="shared" si="3"/>
        <v>6.3948846218409017E-13</v>
      </c>
      <c r="M71" s="281">
        <f t="shared" si="4"/>
        <v>74.259883975781804</v>
      </c>
    </row>
    <row r="72" spans="1:13" s="50" customFormat="1" ht="12" x14ac:dyDescent="0.25">
      <c r="A72" s="279">
        <v>62</v>
      </c>
      <c r="B72" s="280" t="s">
        <v>673</v>
      </c>
      <c r="C72" s="281">
        <v>11619.667865235522</v>
      </c>
      <c r="D72" s="281">
        <v>8969.362421710297</v>
      </c>
      <c r="E72" s="281">
        <v>401.32564113454089</v>
      </c>
      <c r="F72" s="281">
        <f t="shared" si="1"/>
        <v>9370.688062844838</v>
      </c>
      <c r="G72" s="281" t="e">
        <f>#REF!*'Compromisos Inv Dir Oper'!#REF!</f>
        <v>#REF!</v>
      </c>
      <c r="H72" s="281">
        <v>1073.6033484876293</v>
      </c>
      <c r="I72" s="281">
        <v>802.65128235686097</v>
      </c>
      <c r="J72" s="281">
        <f t="shared" si="2"/>
        <v>1876.2546308444903</v>
      </c>
      <c r="K72" s="281"/>
      <c r="L72" s="281">
        <f t="shared" si="3"/>
        <v>372.72517154619391</v>
      </c>
      <c r="M72" s="281">
        <f t="shared" si="4"/>
        <v>2248.9798023906842</v>
      </c>
    </row>
    <row r="73" spans="1:13" s="51" customFormat="1" ht="12" x14ac:dyDescent="0.25">
      <c r="A73" s="279">
        <v>63</v>
      </c>
      <c r="B73" s="280" t="s">
        <v>672</v>
      </c>
      <c r="C73" s="281">
        <v>15275.100220049439</v>
      </c>
      <c r="D73" s="281">
        <v>5540.366495757522</v>
      </c>
      <c r="E73" s="281">
        <v>0</v>
      </c>
      <c r="F73" s="281">
        <f t="shared" si="1"/>
        <v>5540.366495757522</v>
      </c>
      <c r="G73" s="281" t="e">
        <f>#REF!*'Compromisos Inv Dir Oper'!#REF!</f>
        <v>#REF!</v>
      </c>
      <c r="H73" s="281">
        <v>512.35440671891547</v>
      </c>
      <c r="I73" s="281">
        <v>512.35440671891547</v>
      </c>
      <c r="J73" s="281">
        <f t="shared" si="2"/>
        <v>1024.7088134378309</v>
      </c>
      <c r="K73" s="281"/>
      <c r="L73" s="281">
        <f t="shared" si="3"/>
        <v>8710.0249108540847</v>
      </c>
      <c r="M73" s="281">
        <f t="shared" si="4"/>
        <v>9734.7337242919166</v>
      </c>
    </row>
    <row r="74" spans="1:13" s="51" customFormat="1" ht="12" x14ac:dyDescent="0.25">
      <c r="A74" s="279">
        <v>64</v>
      </c>
      <c r="B74" s="280" t="s">
        <v>671</v>
      </c>
      <c r="C74" s="281">
        <v>122.66904648140402</v>
      </c>
      <c r="D74" s="281">
        <v>122.66904648140401</v>
      </c>
      <c r="E74" s="281">
        <v>0</v>
      </c>
      <c r="F74" s="281">
        <f t="shared" si="1"/>
        <v>122.66904648140401</v>
      </c>
      <c r="G74" s="281" t="e">
        <f>#REF!*'Compromisos Inv Dir Oper'!#REF!</f>
        <v>#REF!</v>
      </c>
      <c r="H74" s="281">
        <v>0</v>
      </c>
      <c r="I74" s="281">
        <v>0</v>
      </c>
      <c r="J74" s="281">
        <f t="shared" si="2"/>
        <v>0</v>
      </c>
      <c r="K74" s="281"/>
      <c r="L74" s="281">
        <f t="shared" si="3"/>
        <v>1.4210854715202004E-14</v>
      </c>
      <c r="M74" s="281">
        <f t="shared" si="4"/>
        <v>1.4210854715202004E-14</v>
      </c>
    </row>
    <row r="75" spans="1:13" s="51" customFormat="1" ht="12" x14ac:dyDescent="0.25">
      <c r="A75" s="279">
        <v>65</v>
      </c>
      <c r="B75" s="280" t="s">
        <v>670</v>
      </c>
      <c r="C75" s="281">
        <v>1252.0048610472186</v>
      </c>
      <c r="D75" s="281">
        <v>1187.673003530655</v>
      </c>
      <c r="E75" s="281">
        <v>0</v>
      </c>
      <c r="F75" s="281">
        <f t="shared" si="1"/>
        <v>1187.673003530655</v>
      </c>
      <c r="G75" s="281" t="e">
        <f>#REF!*'Compromisos Inv Dir Oper'!#REF!</f>
        <v>#REF!</v>
      </c>
      <c r="H75" s="281">
        <v>64.331857516564014</v>
      </c>
      <c r="I75" s="281">
        <v>0</v>
      </c>
      <c r="J75" s="281">
        <f t="shared" si="2"/>
        <v>64.331857516564014</v>
      </c>
      <c r="K75" s="281"/>
      <c r="L75" s="281">
        <f t="shared" si="3"/>
        <v>-4.5474735088646412E-13</v>
      </c>
      <c r="M75" s="281">
        <f t="shared" si="4"/>
        <v>64.331857516563559</v>
      </c>
    </row>
    <row r="76" spans="1:13" s="51" customFormat="1" ht="12" x14ac:dyDescent="0.25">
      <c r="A76" s="279">
        <v>66</v>
      </c>
      <c r="B76" s="280" t="s">
        <v>669</v>
      </c>
      <c r="C76" s="281">
        <v>1374.0076372211322</v>
      </c>
      <c r="D76" s="281">
        <v>1290.151289068355</v>
      </c>
      <c r="E76" s="281">
        <v>0</v>
      </c>
      <c r="F76" s="281">
        <f t="shared" si="1"/>
        <v>1290.151289068355</v>
      </c>
      <c r="G76" s="281" t="e">
        <f>#REF!*'Compromisos Inv Dir Oper'!#REF!</f>
        <v>#REF!</v>
      </c>
      <c r="H76" s="281">
        <v>83.856348152777059</v>
      </c>
      <c r="I76" s="281">
        <v>0</v>
      </c>
      <c r="J76" s="281">
        <f t="shared" si="2"/>
        <v>83.856348152777059</v>
      </c>
      <c r="K76" s="281"/>
      <c r="L76" s="281">
        <f t="shared" si="3"/>
        <v>1.1368683772161603E-13</v>
      </c>
      <c r="M76" s="281">
        <f t="shared" si="4"/>
        <v>83.856348152777173</v>
      </c>
    </row>
    <row r="77" spans="1:13" s="51" customFormat="1" ht="12" x14ac:dyDescent="0.25">
      <c r="A77" s="279">
        <v>67</v>
      </c>
      <c r="B77" s="280" t="s">
        <v>668</v>
      </c>
      <c r="C77" s="281">
        <v>374.82863510825155</v>
      </c>
      <c r="D77" s="281">
        <v>374.8286351082516</v>
      </c>
      <c r="E77" s="281">
        <v>0</v>
      </c>
      <c r="F77" s="281">
        <f t="shared" ref="F77:F140" si="5">+D77+E77</f>
        <v>374.8286351082516</v>
      </c>
      <c r="G77" s="281" t="e">
        <f>#REF!*'Compromisos Inv Dir Oper'!#REF!</f>
        <v>#REF!</v>
      </c>
      <c r="H77" s="281">
        <v>0</v>
      </c>
      <c r="I77" s="281">
        <v>0</v>
      </c>
      <c r="J77" s="281">
        <f t="shared" ref="J77:J140" si="6">+H77+I77</f>
        <v>0</v>
      </c>
      <c r="K77" s="281"/>
      <c r="L77" s="281">
        <f t="shared" ref="L77:L140" si="7">SUM(C77-F77-J77)</f>
        <v>-5.6843418860808015E-14</v>
      </c>
      <c r="M77" s="281">
        <f t="shared" ref="M77:M140" si="8">J77+L77</f>
        <v>-5.6843418860808015E-14</v>
      </c>
    </row>
    <row r="78" spans="1:13" s="51" customFormat="1" ht="12" x14ac:dyDescent="0.25">
      <c r="A78" s="279">
        <v>68</v>
      </c>
      <c r="B78" s="280" t="s">
        <v>667</v>
      </c>
      <c r="C78" s="281">
        <v>1701.3668767238767</v>
      </c>
      <c r="D78" s="281">
        <v>1124.7497146660812</v>
      </c>
      <c r="E78" s="281">
        <v>56.882616268620055</v>
      </c>
      <c r="F78" s="281">
        <f t="shared" si="5"/>
        <v>1181.6323309347013</v>
      </c>
      <c r="G78" s="281" t="e">
        <f>#REF!*'Compromisos Inv Dir Oper'!#REF!</f>
        <v>#REF!</v>
      </c>
      <c r="H78" s="281">
        <v>121.71847857371171</v>
      </c>
      <c r="I78" s="281">
        <v>162.98976749721567</v>
      </c>
      <c r="J78" s="281">
        <f t="shared" si="6"/>
        <v>284.70824607092737</v>
      </c>
      <c r="K78" s="281"/>
      <c r="L78" s="281">
        <f t="shared" si="7"/>
        <v>235.02629971824803</v>
      </c>
      <c r="M78" s="281">
        <f t="shared" si="8"/>
        <v>519.7345457891754</v>
      </c>
    </row>
    <row r="79" spans="1:13" s="51" customFormat="1" ht="12" x14ac:dyDescent="0.25">
      <c r="A79" s="279">
        <v>69</v>
      </c>
      <c r="B79" s="280" t="s">
        <v>666</v>
      </c>
      <c r="C79" s="281">
        <v>608.64298000875806</v>
      </c>
      <c r="D79" s="281">
        <v>608.64298000875806</v>
      </c>
      <c r="E79" s="281">
        <v>0</v>
      </c>
      <c r="F79" s="281">
        <f t="shared" si="5"/>
        <v>608.64298000875806</v>
      </c>
      <c r="G79" s="281" t="e">
        <f>#REF!*'Compromisos Inv Dir Oper'!#REF!</f>
        <v>#REF!</v>
      </c>
      <c r="H79" s="281">
        <v>0</v>
      </c>
      <c r="I79" s="281">
        <v>0</v>
      </c>
      <c r="J79" s="281">
        <f t="shared" si="6"/>
        <v>0</v>
      </c>
      <c r="K79" s="281"/>
      <c r="L79" s="281">
        <f t="shared" si="7"/>
        <v>0</v>
      </c>
      <c r="M79" s="281">
        <f t="shared" si="8"/>
        <v>0</v>
      </c>
    </row>
    <row r="80" spans="1:13" s="51" customFormat="1" ht="12" x14ac:dyDescent="0.25">
      <c r="A80" s="279">
        <v>70</v>
      </c>
      <c r="B80" s="280" t="s">
        <v>665</v>
      </c>
      <c r="C80" s="281">
        <v>680.14480106181168</v>
      </c>
      <c r="D80" s="281">
        <v>646.13756101033221</v>
      </c>
      <c r="E80" s="281">
        <v>0</v>
      </c>
      <c r="F80" s="281">
        <f t="shared" si="5"/>
        <v>646.13756101033221</v>
      </c>
      <c r="G80" s="281" t="e">
        <f>#REF!*'Compromisos Inv Dir Oper'!#REF!</f>
        <v>#REF!</v>
      </c>
      <c r="H80" s="281">
        <v>34.0072400514794</v>
      </c>
      <c r="I80" s="281">
        <v>0</v>
      </c>
      <c r="J80" s="281">
        <f t="shared" si="6"/>
        <v>34.0072400514794</v>
      </c>
      <c r="K80" s="281"/>
      <c r="L80" s="281">
        <f t="shared" si="7"/>
        <v>7.1054273576010019E-14</v>
      </c>
      <c r="M80" s="281">
        <f t="shared" si="8"/>
        <v>34.007240051479471</v>
      </c>
    </row>
    <row r="81" spans="1:13" s="51" customFormat="1" ht="12" x14ac:dyDescent="0.25">
      <c r="A81" s="279">
        <v>71</v>
      </c>
      <c r="B81" s="280" t="s">
        <v>664</v>
      </c>
      <c r="C81" s="281">
        <v>248.79186118587677</v>
      </c>
      <c r="D81" s="281">
        <v>248.79186118587683</v>
      </c>
      <c r="E81" s="281">
        <v>0</v>
      </c>
      <c r="F81" s="281">
        <f t="shared" si="5"/>
        <v>248.79186118587683</v>
      </c>
      <c r="G81" s="281" t="e">
        <f>#REF!*'Compromisos Inv Dir Oper'!#REF!</f>
        <v>#REF!</v>
      </c>
      <c r="H81" s="281">
        <v>0</v>
      </c>
      <c r="I81" s="281">
        <v>0</v>
      </c>
      <c r="J81" s="281">
        <f t="shared" si="6"/>
        <v>0</v>
      </c>
      <c r="K81" s="281"/>
      <c r="L81" s="281">
        <f t="shared" si="7"/>
        <v>-5.6843418860808015E-14</v>
      </c>
      <c r="M81" s="281">
        <f t="shared" si="8"/>
        <v>-5.6843418860808015E-14</v>
      </c>
    </row>
    <row r="82" spans="1:13" s="51" customFormat="1" ht="12" x14ac:dyDescent="0.25">
      <c r="A82" s="279">
        <v>72</v>
      </c>
      <c r="B82" s="280" t="s">
        <v>663</v>
      </c>
      <c r="C82" s="281">
        <v>566.44919514322692</v>
      </c>
      <c r="D82" s="281">
        <v>566.44919514322692</v>
      </c>
      <c r="E82" s="281">
        <v>0</v>
      </c>
      <c r="F82" s="281">
        <f t="shared" si="5"/>
        <v>566.44919514322692</v>
      </c>
      <c r="G82" s="281" t="e">
        <f>#REF!*'Compromisos Inv Dir Oper'!#REF!</f>
        <v>#REF!</v>
      </c>
      <c r="H82" s="281">
        <v>0</v>
      </c>
      <c r="I82" s="281">
        <v>0</v>
      </c>
      <c r="J82" s="281">
        <f t="shared" si="6"/>
        <v>0</v>
      </c>
      <c r="K82" s="281"/>
      <c r="L82" s="281">
        <f t="shared" si="7"/>
        <v>0</v>
      </c>
      <c r="M82" s="281">
        <f t="shared" si="8"/>
        <v>0</v>
      </c>
    </row>
    <row r="83" spans="1:13" s="51" customFormat="1" ht="12" x14ac:dyDescent="0.25">
      <c r="A83" s="279">
        <v>73</v>
      </c>
      <c r="B83" s="280" t="s">
        <v>662</v>
      </c>
      <c r="C83" s="281">
        <v>775.99605963959993</v>
      </c>
      <c r="D83" s="281">
        <v>620.79684946420991</v>
      </c>
      <c r="E83" s="281">
        <v>38.799803091513134</v>
      </c>
      <c r="F83" s="281">
        <f t="shared" si="5"/>
        <v>659.59665255572304</v>
      </c>
      <c r="G83" s="281" t="e">
        <f>#REF!*'Compromisos Inv Dir Oper'!#REF!</f>
        <v>#REF!</v>
      </c>
      <c r="H83" s="281">
        <v>38.799803091513134</v>
      </c>
      <c r="I83" s="281">
        <v>77.59960399236364</v>
      </c>
      <c r="J83" s="281">
        <f t="shared" si="6"/>
        <v>116.39940708387678</v>
      </c>
      <c r="K83" s="281"/>
      <c r="L83" s="281">
        <f t="shared" si="7"/>
        <v>1.1368683772161603E-13</v>
      </c>
      <c r="M83" s="281">
        <f t="shared" si="8"/>
        <v>116.39940708387689</v>
      </c>
    </row>
    <row r="84" spans="1:13" s="51" customFormat="1" ht="12" x14ac:dyDescent="0.25">
      <c r="A84" s="279">
        <v>74</v>
      </c>
      <c r="B84" s="280" t="s">
        <v>661</v>
      </c>
      <c r="C84" s="281">
        <v>116.33914969034088</v>
      </c>
      <c r="D84" s="281">
        <v>104.705234743348</v>
      </c>
      <c r="E84" s="281">
        <v>0</v>
      </c>
      <c r="F84" s="281">
        <f t="shared" si="5"/>
        <v>104.705234743348</v>
      </c>
      <c r="G84" s="281" t="e">
        <f>#REF!*'Compromisos Inv Dir Oper'!#REF!</f>
        <v>#REF!</v>
      </c>
      <c r="H84" s="281">
        <v>11.63391494699286</v>
      </c>
      <c r="I84" s="281">
        <v>0</v>
      </c>
      <c r="J84" s="281">
        <f t="shared" si="6"/>
        <v>11.63391494699286</v>
      </c>
      <c r="K84" s="281"/>
      <c r="L84" s="281">
        <f t="shared" si="7"/>
        <v>1.4210854715202004E-14</v>
      </c>
      <c r="M84" s="281">
        <f t="shared" si="8"/>
        <v>11.633914946992874</v>
      </c>
    </row>
    <row r="85" spans="1:13" s="51" customFormat="1" ht="12" x14ac:dyDescent="0.25">
      <c r="A85" s="279">
        <v>75</v>
      </c>
      <c r="B85" s="280" t="s">
        <v>660</v>
      </c>
      <c r="C85" s="281">
        <v>211.76753642408789</v>
      </c>
      <c r="D85" s="281">
        <v>194.0472853688488</v>
      </c>
      <c r="E85" s="281">
        <v>0</v>
      </c>
      <c r="F85" s="281">
        <f t="shared" si="5"/>
        <v>194.0472853688488</v>
      </c>
      <c r="G85" s="281" t="e">
        <f>#REF!*'Compromisos Inv Dir Oper'!#REF!</f>
        <v>#REF!</v>
      </c>
      <c r="H85" s="281">
        <v>17.720251055239078</v>
      </c>
      <c r="I85" s="281">
        <v>0</v>
      </c>
      <c r="J85" s="281">
        <f t="shared" si="6"/>
        <v>17.720251055239078</v>
      </c>
      <c r="K85" s="281"/>
      <c r="L85" s="281">
        <f t="shared" si="7"/>
        <v>1.0658141036401503E-14</v>
      </c>
      <c r="M85" s="281">
        <f t="shared" si="8"/>
        <v>17.720251055239089</v>
      </c>
    </row>
    <row r="86" spans="1:13" s="51" customFormat="1" ht="12" x14ac:dyDescent="0.25">
      <c r="A86" s="279">
        <v>76</v>
      </c>
      <c r="B86" s="280" t="s">
        <v>659</v>
      </c>
      <c r="C86" s="281">
        <v>343.92072879693984</v>
      </c>
      <c r="D86" s="281">
        <v>343.92072879693984</v>
      </c>
      <c r="E86" s="281">
        <v>0</v>
      </c>
      <c r="F86" s="281">
        <f t="shared" si="5"/>
        <v>343.92072879693984</v>
      </c>
      <c r="G86" s="281" t="e">
        <f>#REF!*'Compromisos Inv Dir Oper'!#REF!</f>
        <v>#REF!</v>
      </c>
      <c r="H86" s="281">
        <v>0</v>
      </c>
      <c r="I86" s="281">
        <v>0</v>
      </c>
      <c r="J86" s="281">
        <f t="shared" si="6"/>
        <v>0</v>
      </c>
      <c r="K86" s="281"/>
      <c r="L86" s="281">
        <f t="shared" si="7"/>
        <v>0</v>
      </c>
      <c r="M86" s="281">
        <f t="shared" si="8"/>
        <v>0</v>
      </c>
    </row>
    <row r="87" spans="1:13" s="51" customFormat="1" ht="12" x14ac:dyDescent="0.25">
      <c r="A87" s="279">
        <v>77</v>
      </c>
      <c r="B87" s="280" t="s">
        <v>658</v>
      </c>
      <c r="C87" s="281">
        <v>263.97233632343062</v>
      </c>
      <c r="D87" s="281">
        <v>237.57510269087996</v>
      </c>
      <c r="E87" s="281">
        <v>0</v>
      </c>
      <c r="F87" s="281">
        <f t="shared" si="5"/>
        <v>237.57510269087996</v>
      </c>
      <c r="G87" s="281" t="e">
        <f>#REF!*'Compromisos Inv Dir Oper'!#REF!</f>
        <v>#REF!</v>
      </c>
      <c r="H87" s="281">
        <v>26.397233632550666</v>
      </c>
      <c r="I87" s="281">
        <v>0</v>
      </c>
      <c r="J87" s="281">
        <f t="shared" si="6"/>
        <v>26.397233632550666</v>
      </c>
      <c r="K87" s="281"/>
      <c r="L87" s="281">
        <f t="shared" si="7"/>
        <v>0</v>
      </c>
      <c r="M87" s="281">
        <f t="shared" si="8"/>
        <v>26.397233632550666</v>
      </c>
    </row>
    <row r="88" spans="1:13" s="51" customFormat="1" ht="12" x14ac:dyDescent="0.25">
      <c r="A88" s="279">
        <v>78</v>
      </c>
      <c r="B88" s="280" t="s">
        <v>657</v>
      </c>
      <c r="C88" s="281">
        <v>4.5201952643717203</v>
      </c>
      <c r="D88" s="281">
        <v>4.5201952643717203</v>
      </c>
      <c r="E88" s="281">
        <v>0</v>
      </c>
      <c r="F88" s="281">
        <f t="shared" si="5"/>
        <v>4.5201952643717203</v>
      </c>
      <c r="G88" s="281" t="e">
        <f>#REF!*'Compromisos Inv Dir Oper'!#REF!</f>
        <v>#REF!</v>
      </c>
      <c r="H88" s="281">
        <v>0</v>
      </c>
      <c r="I88" s="281">
        <v>0</v>
      </c>
      <c r="J88" s="281">
        <f t="shared" si="6"/>
        <v>0</v>
      </c>
      <c r="K88" s="281"/>
      <c r="L88" s="281">
        <f t="shared" si="7"/>
        <v>0</v>
      </c>
      <c r="M88" s="281">
        <f t="shared" si="8"/>
        <v>0</v>
      </c>
    </row>
    <row r="89" spans="1:13" s="51" customFormat="1" ht="12" x14ac:dyDescent="0.25">
      <c r="A89" s="279">
        <v>79</v>
      </c>
      <c r="B89" s="280" t="s">
        <v>656</v>
      </c>
      <c r="C89" s="281">
        <v>2334.6070125652996</v>
      </c>
      <c r="D89" s="281">
        <v>2217.8766620086571</v>
      </c>
      <c r="E89" s="281">
        <v>0</v>
      </c>
      <c r="F89" s="281">
        <f t="shared" si="5"/>
        <v>2217.8766620086571</v>
      </c>
      <c r="G89" s="281" t="e">
        <f>#REF!*'Compromisos Inv Dir Oper'!#REF!</f>
        <v>#REF!</v>
      </c>
      <c r="H89" s="281">
        <v>116.73035055664201</v>
      </c>
      <c r="I89" s="281">
        <v>0</v>
      </c>
      <c r="J89" s="281">
        <f t="shared" si="6"/>
        <v>116.73035055664201</v>
      </c>
      <c r="K89" s="281"/>
      <c r="L89" s="281">
        <f t="shared" si="7"/>
        <v>3.979039320256561E-13</v>
      </c>
      <c r="M89" s="281">
        <f t="shared" si="8"/>
        <v>116.73035055664241</v>
      </c>
    </row>
    <row r="90" spans="1:13" s="51" customFormat="1" ht="12" x14ac:dyDescent="0.25">
      <c r="A90" s="279">
        <v>80</v>
      </c>
      <c r="B90" s="280" t="s">
        <v>655</v>
      </c>
      <c r="C90" s="281">
        <v>540.45733199584424</v>
      </c>
      <c r="D90" s="281">
        <v>540.45733199584436</v>
      </c>
      <c r="E90" s="281">
        <v>0</v>
      </c>
      <c r="F90" s="281">
        <f t="shared" si="5"/>
        <v>540.45733199584436</v>
      </c>
      <c r="G90" s="281" t="e">
        <f>#REF!*'Compromisos Inv Dir Oper'!#REF!</f>
        <v>#REF!</v>
      </c>
      <c r="H90" s="281">
        <v>0</v>
      </c>
      <c r="I90" s="281">
        <v>0</v>
      </c>
      <c r="J90" s="281">
        <f t="shared" si="6"/>
        <v>0</v>
      </c>
      <c r="K90" s="281"/>
      <c r="L90" s="281">
        <f t="shared" si="7"/>
        <v>-1.1368683772161603E-13</v>
      </c>
      <c r="M90" s="281">
        <f t="shared" si="8"/>
        <v>-1.1368683772161603E-13</v>
      </c>
    </row>
    <row r="91" spans="1:13" s="51" customFormat="1" ht="12" x14ac:dyDescent="0.25">
      <c r="A91" s="279">
        <v>82</v>
      </c>
      <c r="B91" s="280" t="s">
        <v>654</v>
      </c>
      <c r="C91" s="281">
        <v>10.996043329196846</v>
      </c>
      <c r="D91" s="281">
        <v>10.996043329196844</v>
      </c>
      <c r="E91" s="281">
        <v>0</v>
      </c>
      <c r="F91" s="281">
        <f t="shared" si="5"/>
        <v>10.996043329196844</v>
      </c>
      <c r="G91" s="281" t="e">
        <f>#REF!*'Compromisos Inv Dir Oper'!#REF!</f>
        <v>#REF!</v>
      </c>
      <c r="H91" s="281">
        <v>0</v>
      </c>
      <c r="I91" s="281">
        <v>0</v>
      </c>
      <c r="J91" s="281">
        <f t="shared" si="6"/>
        <v>0</v>
      </c>
      <c r="K91" s="281"/>
      <c r="L91" s="281">
        <f t="shared" si="7"/>
        <v>1.7763568394002505E-15</v>
      </c>
      <c r="M91" s="281">
        <f t="shared" si="8"/>
        <v>1.7763568394002505E-15</v>
      </c>
    </row>
    <row r="92" spans="1:13" s="51" customFormat="1" ht="12" x14ac:dyDescent="0.25">
      <c r="A92" s="279">
        <v>83</v>
      </c>
      <c r="B92" s="280" t="s">
        <v>653</v>
      </c>
      <c r="C92" s="281">
        <v>16.774409346772259</v>
      </c>
      <c r="D92" s="281">
        <v>15.096968338208001</v>
      </c>
      <c r="E92" s="281">
        <v>0</v>
      </c>
      <c r="F92" s="281">
        <f t="shared" si="5"/>
        <v>15.096968338208001</v>
      </c>
      <c r="G92" s="281" t="e">
        <f>#REF!*'Compromisos Inv Dir Oper'!#REF!</f>
        <v>#REF!</v>
      </c>
      <c r="H92" s="281">
        <v>1.6774410085642557</v>
      </c>
      <c r="I92" s="281">
        <v>0</v>
      </c>
      <c r="J92" s="281">
        <f t="shared" si="6"/>
        <v>1.6774410085642557</v>
      </c>
      <c r="K92" s="281"/>
      <c r="L92" s="281">
        <f t="shared" si="7"/>
        <v>2.886579864025407E-15</v>
      </c>
      <c r="M92" s="281">
        <f t="shared" si="8"/>
        <v>1.6774410085642586</v>
      </c>
    </row>
    <row r="93" spans="1:13" s="51" customFormat="1" ht="12" x14ac:dyDescent="0.25">
      <c r="A93" s="279">
        <v>84</v>
      </c>
      <c r="B93" s="280" t="s">
        <v>652</v>
      </c>
      <c r="C93" s="281">
        <v>247.57674119999999</v>
      </c>
      <c r="D93" s="281">
        <v>247.57674119999999</v>
      </c>
      <c r="E93" s="281">
        <v>0</v>
      </c>
      <c r="F93" s="281">
        <f t="shared" si="5"/>
        <v>247.57674119999999</v>
      </c>
      <c r="G93" s="281" t="e">
        <f>#REF!*'Compromisos Inv Dir Oper'!#REF!</f>
        <v>#REF!</v>
      </c>
      <c r="H93" s="281">
        <v>0</v>
      </c>
      <c r="I93" s="281">
        <v>0</v>
      </c>
      <c r="J93" s="281">
        <f t="shared" si="6"/>
        <v>0</v>
      </c>
      <c r="K93" s="281"/>
      <c r="L93" s="281">
        <f t="shared" si="7"/>
        <v>0</v>
      </c>
      <c r="M93" s="281">
        <f t="shared" si="8"/>
        <v>0</v>
      </c>
    </row>
    <row r="94" spans="1:13" s="51" customFormat="1" ht="12" x14ac:dyDescent="0.25">
      <c r="A94" s="279">
        <v>87</v>
      </c>
      <c r="B94" s="280" t="s">
        <v>651</v>
      </c>
      <c r="C94" s="281">
        <v>901.67911771789738</v>
      </c>
      <c r="D94" s="281">
        <v>901.67911771789761</v>
      </c>
      <c r="E94" s="281">
        <v>0</v>
      </c>
      <c r="F94" s="281">
        <f t="shared" si="5"/>
        <v>901.67911771789761</v>
      </c>
      <c r="G94" s="281" t="e">
        <f>#REF!*'Compromisos Inv Dir Oper'!#REF!</f>
        <v>#REF!</v>
      </c>
      <c r="H94" s="281">
        <v>0</v>
      </c>
      <c r="I94" s="281">
        <v>0</v>
      </c>
      <c r="J94" s="281">
        <f t="shared" si="6"/>
        <v>0</v>
      </c>
      <c r="K94" s="281"/>
      <c r="L94" s="281">
        <f t="shared" si="7"/>
        <v>-2.2737367544323206E-13</v>
      </c>
      <c r="M94" s="281">
        <f t="shared" si="8"/>
        <v>-2.2737367544323206E-13</v>
      </c>
    </row>
    <row r="95" spans="1:13" s="51" customFormat="1" ht="12" x14ac:dyDescent="0.25">
      <c r="A95" s="279">
        <v>90</v>
      </c>
      <c r="B95" s="280" t="s">
        <v>650</v>
      </c>
      <c r="C95" s="281">
        <v>246.3121919999999</v>
      </c>
      <c r="D95" s="281">
        <v>246.31219199999995</v>
      </c>
      <c r="E95" s="281">
        <v>0</v>
      </c>
      <c r="F95" s="281">
        <f t="shared" si="5"/>
        <v>246.31219199999995</v>
      </c>
      <c r="G95" s="281" t="e">
        <f>#REF!*'Compromisos Inv Dir Oper'!#REF!</f>
        <v>#REF!</v>
      </c>
      <c r="H95" s="281">
        <v>0</v>
      </c>
      <c r="I95" s="281">
        <v>0</v>
      </c>
      <c r="J95" s="281">
        <f t="shared" si="6"/>
        <v>0</v>
      </c>
      <c r="K95" s="281"/>
      <c r="L95" s="281">
        <f t="shared" si="7"/>
        <v>-5.6843418860808015E-14</v>
      </c>
      <c r="M95" s="281">
        <f t="shared" si="8"/>
        <v>-5.6843418860808015E-14</v>
      </c>
    </row>
    <row r="96" spans="1:13" s="51" customFormat="1" ht="12" x14ac:dyDescent="0.25">
      <c r="A96" s="279">
        <v>91</v>
      </c>
      <c r="B96" s="280" t="s">
        <v>649</v>
      </c>
      <c r="C96" s="281">
        <v>211.04298014680322</v>
      </c>
      <c r="D96" s="281">
        <v>200.49083111621593</v>
      </c>
      <c r="E96" s="281">
        <v>0</v>
      </c>
      <c r="F96" s="281">
        <f t="shared" si="5"/>
        <v>200.49083111621593</v>
      </c>
      <c r="G96" s="281" t="e">
        <f>#REF!*'Compromisos Inv Dir Oper'!#REF!</f>
        <v>#REF!</v>
      </c>
      <c r="H96" s="281">
        <v>10.55214903058735</v>
      </c>
      <c r="I96" s="281">
        <v>0</v>
      </c>
      <c r="J96" s="281">
        <f t="shared" si="6"/>
        <v>10.55214903058735</v>
      </c>
      <c r="K96" s="281"/>
      <c r="L96" s="281">
        <f t="shared" si="7"/>
        <v>-6.2172489379008766E-14</v>
      </c>
      <c r="M96" s="281">
        <f t="shared" si="8"/>
        <v>10.552149030587287</v>
      </c>
    </row>
    <row r="97" spans="1:17" s="51" customFormat="1" ht="12" x14ac:dyDescent="0.25">
      <c r="A97" s="279">
        <v>92</v>
      </c>
      <c r="B97" s="280" t="s">
        <v>648</v>
      </c>
      <c r="C97" s="281">
        <v>592.88098927984879</v>
      </c>
      <c r="D97" s="281">
        <v>592.88098927984868</v>
      </c>
      <c r="E97" s="281">
        <v>0</v>
      </c>
      <c r="F97" s="281">
        <f t="shared" si="5"/>
        <v>592.88098927984868</v>
      </c>
      <c r="G97" s="281" t="e">
        <f>#REF!*'Compromisos Inv Dir Oper'!#REF!</f>
        <v>#REF!</v>
      </c>
      <c r="H97" s="281">
        <v>0</v>
      </c>
      <c r="I97" s="281">
        <v>0</v>
      </c>
      <c r="J97" s="281">
        <f t="shared" si="6"/>
        <v>0</v>
      </c>
      <c r="K97" s="281"/>
      <c r="L97" s="281">
        <f t="shared" si="7"/>
        <v>1.1368683772161603E-13</v>
      </c>
      <c r="M97" s="281">
        <f t="shared" si="8"/>
        <v>1.1368683772161603E-13</v>
      </c>
    </row>
    <row r="98" spans="1:17" s="51" customFormat="1" ht="12" x14ac:dyDescent="0.25">
      <c r="A98" s="279">
        <v>93</v>
      </c>
      <c r="B98" s="280" t="s">
        <v>647</v>
      </c>
      <c r="C98" s="281">
        <v>318.31592876036541</v>
      </c>
      <c r="D98" s="281">
        <v>299.88321011721007</v>
      </c>
      <c r="E98" s="281">
        <v>0</v>
      </c>
      <c r="F98" s="281">
        <f t="shared" si="5"/>
        <v>299.88321011721007</v>
      </c>
      <c r="G98" s="281" t="e">
        <f>#REF!*'Compromisos Inv Dir Oper'!#REF!</f>
        <v>#REF!</v>
      </c>
      <c r="H98" s="281">
        <v>18.43271864315534</v>
      </c>
      <c r="I98" s="281">
        <v>0</v>
      </c>
      <c r="J98" s="281">
        <f t="shared" si="6"/>
        <v>18.43271864315534</v>
      </c>
      <c r="K98" s="281"/>
      <c r="L98" s="281">
        <f t="shared" si="7"/>
        <v>0</v>
      </c>
      <c r="M98" s="281">
        <f t="shared" si="8"/>
        <v>18.43271864315534</v>
      </c>
    </row>
    <row r="99" spans="1:17" s="55" customFormat="1" ht="12" x14ac:dyDescent="0.25">
      <c r="A99" s="279">
        <v>94</v>
      </c>
      <c r="B99" s="280" t="s">
        <v>646</v>
      </c>
      <c r="C99" s="281">
        <v>106.11217199999999</v>
      </c>
      <c r="D99" s="281">
        <v>106.11217199999999</v>
      </c>
      <c r="E99" s="281">
        <v>0</v>
      </c>
      <c r="F99" s="281">
        <f t="shared" si="5"/>
        <v>106.11217199999999</v>
      </c>
      <c r="G99" s="281" t="e">
        <f>#REF!*'Compromisos Inv Dir Oper'!#REF!</f>
        <v>#REF!</v>
      </c>
      <c r="H99" s="281">
        <v>0</v>
      </c>
      <c r="I99" s="281">
        <v>0</v>
      </c>
      <c r="J99" s="281">
        <f t="shared" si="6"/>
        <v>0</v>
      </c>
      <c r="K99" s="281"/>
      <c r="L99" s="281">
        <f t="shared" si="7"/>
        <v>0</v>
      </c>
      <c r="M99" s="281">
        <f t="shared" si="8"/>
        <v>0</v>
      </c>
      <c r="N99" s="51"/>
      <c r="O99" s="51"/>
      <c r="P99" s="51"/>
      <c r="Q99" s="51"/>
    </row>
    <row r="100" spans="1:17" s="51" customFormat="1" ht="12" x14ac:dyDescent="0.25">
      <c r="A100" s="279">
        <v>95</v>
      </c>
      <c r="B100" s="280" t="s">
        <v>645</v>
      </c>
      <c r="C100" s="281">
        <v>141.18764942099685</v>
      </c>
      <c r="D100" s="281">
        <v>141.18764942099682</v>
      </c>
      <c r="E100" s="281">
        <v>0</v>
      </c>
      <c r="F100" s="281">
        <f t="shared" si="5"/>
        <v>141.18764942099682</v>
      </c>
      <c r="G100" s="281" t="e">
        <f>#REF!*'Compromisos Inv Dir Oper'!#REF!</f>
        <v>#REF!</v>
      </c>
      <c r="H100" s="281">
        <v>0</v>
      </c>
      <c r="I100" s="281">
        <v>0</v>
      </c>
      <c r="J100" s="281">
        <f t="shared" si="6"/>
        <v>0</v>
      </c>
      <c r="K100" s="281"/>
      <c r="L100" s="281">
        <f t="shared" si="7"/>
        <v>2.8421709430404007E-14</v>
      </c>
      <c r="M100" s="281">
        <f t="shared" si="8"/>
        <v>2.8421709430404007E-14</v>
      </c>
    </row>
    <row r="101" spans="1:17" s="51" customFormat="1" ht="12" x14ac:dyDescent="0.25">
      <c r="A101" s="279">
        <v>98</v>
      </c>
      <c r="B101" s="280" t="s">
        <v>644</v>
      </c>
      <c r="C101" s="281">
        <v>63.765977246782114</v>
      </c>
      <c r="D101" s="281">
        <v>63.765977246782114</v>
      </c>
      <c r="E101" s="281">
        <v>0</v>
      </c>
      <c r="F101" s="281">
        <f t="shared" si="5"/>
        <v>63.765977246782114</v>
      </c>
      <c r="G101" s="281" t="e">
        <f>#REF!*'Compromisos Inv Dir Oper'!#REF!</f>
        <v>#REF!</v>
      </c>
      <c r="H101" s="281">
        <v>0</v>
      </c>
      <c r="I101" s="281">
        <v>0</v>
      </c>
      <c r="J101" s="281">
        <f t="shared" si="6"/>
        <v>0</v>
      </c>
      <c r="K101" s="281"/>
      <c r="L101" s="281">
        <f t="shared" si="7"/>
        <v>0</v>
      </c>
      <c r="M101" s="281">
        <f t="shared" si="8"/>
        <v>0</v>
      </c>
    </row>
    <row r="102" spans="1:17" s="51" customFormat="1" ht="12" x14ac:dyDescent="0.25">
      <c r="A102" s="279">
        <v>99</v>
      </c>
      <c r="B102" s="280" t="s">
        <v>643</v>
      </c>
      <c r="C102" s="281">
        <v>821.31523173690425</v>
      </c>
      <c r="D102" s="281">
        <v>780.24947014646295</v>
      </c>
      <c r="E102" s="281">
        <v>0</v>
      </c>
      <c r="F102" s="281">
        <f t="shared" si="5"/>
        <v>780.24947014646295</v>
      </c>
      <c r="G102" s="281" t="e">
        <f>#REF!*'Compromisos Inv Dir Oper'!#REF!</f>
        <v>#REF!</v>
      </c>
      <c r="H102" s="281">
        <v>41.065761590441269</v>
      </c>
      <c r="I102" s="281">
        <v>0</v>
      </c>
      <c r="J102" s="281">
        <f t="shared" si="6"/>
        <v>41.065761590441269</v>
      </c>
      <c r="K102" s="281"/>
      <c r="L102" s="281">
        <f t="shared" si="7"/>
        <v>2.8421709430404007E-14</v>
      </c>
      <c r="M102" s="281">
        <f t="shared" si="8"/>
        <v>41.065761590441298</v>
      </c>
    </row>
    <row r="103" spans="1:17" s="51" customFormat="1" ht="12" x14ac:dyDescent="0.25">
      <c r="A103" s="279">
        <v>100</v>
      </c>
      <c r="B103" s="280" t="s">
        <v>642</v>
      </c>
      <c r="C103" s="281">
        <v>1459.1632245736762</v>
      </c>
      <c r="D103" s="281">
        <v>1361.2861062780939</v>
      </c>
      <c r="E103" s="281">
        <v>22.574708516039003</v>
      </c>
      <c r="F103" s="281">
        <f t="shared" si="5"/>
        <v>1383.8608147941329</v>
      </c>
      <c r="G103" s="281" t="e">
        <f>#REF!*'Compromisos Inv Dir Oper'!#REF!</f>
        <v>#REF!</v>
      </c>
      <c r="H103" s="281">
        <v>75.302409779543268</v>
      </c>
      <c r="I103" s="281">
        <v>0</v>
      </c>
      <c r="J103" s="281">
        <f t="shared" si="6"/>
        <v>75.302409779543268</v>
      </c>
      <c r="K103" s="281"/>
      <c r="L103" s="281">
        <f t="shared" si="7"/>
        <v>0</v>
      </c>
      <c r="M103" s="281">
        <f t="shared" si="8"/>
        <v>75.302409779543268</v>
      </c>
    </row>
    <row r="104" spans="1:17" s="51" customFormat="1" ht="12" x14ac:dyDescent="0.25">
      <c r="A104" s="279">
        <v>101</v>
      </c>
      <c r="B104" s="280" t="s">
        <v>641</v>
      </c>
      <c r="C104" s="281">
        <v>511.0183548749003</v>
      </c>
      <c r="D104" s="281">
        <v>490.80094755356419</v>
      </c>
      <c r="E104" s="281">
        <v>0</v>
      </c>
      <c r="F104" s="281">
        <f t="shared" si="5"/>
        <v>490.80094755356419</v>
      </c>
      <c r="G104" s="281" t="e">
        <f>#REF!*'Compromisos Inv Dir Oper'!#REF!</f>
        <v>#REF!</v>
      </c>
      <c r="H104" s="281">
        <v>13.478271648462391</v>
      </c>
      <c r="I104" s="281">
        <v>6.7391356728739407</v>
      </c>
      <c r="J104" s="281">
        <f t="shared" si="6"/>
        <v>20.217407321336331</v>
      </c>
      <c r="K104" s="281"/>
      <c r="L104" s="281">
        <f t="shared" si="7"/>
        <v>-2.2026824808563106E-13</v>
      </c>
      <c r="M104" s="281">
        <f t="shared" si="8"/>
        <v>20.217407321336111</v>
      </c>
    </row>
    <row r="105" spans="1:17" s="51" customFormat="1" ht="12" x14ac:dyDescent="0.25">
      <c r="A105" s="279">
        <v>102</v>
      </c>
      <c r="B105" s="280" t="s">
        <v>640</v>
      </c>
      <c r="C105" s="281">
        <v>353.51429594433637</v>
      </c>
      <c r="D105" s="281">
        <v>353.51429594433637</v>
      </c>
      <c r="E105" s="281">
        <v>0</v>
      </c>
      <c r="F105" s="281">
        <f t="shared" si="5"/>
        <v>353.51429594433637</v>
      </c>
      <c r="G105" s="281" t="e">
        <f>#REF!*'Compromisos Inv Dir Oper'!#REF!</f>
        <v>#REF!</v>
      </c>
      <c r="H105" s="281">
        <v>0</v>
      </c>
      <c r="I105" s="281">
        <v>0</v>
      </c>
      <c r="J105" s="281">
        <f t="shared" si="6"/>
        <v>0</v>
      </c>
      <c r="K105" s="281"/>
      <c r="L105" s="281">
        <f t="shared" si="7"/>
        <v>0</v>
      </c>
      <c r="M105" s="281">
        <f t="shared" si="8"/>
        <v>0</v>
      </c>
    </row>
    <row r="106" spans="1:17" s="51" customFormat="1" ht="12" x14ac:dyDescent="0.25">
      <c r="A106" s="279">
        <v>103</v>
      </c>
      <c r="B106" s="280" t="s">
        <v>639</v>
      </c>
      <c r="C106" s="281">
        <v>122.62740392103316</v>
      </c>
      <c r="D106" s="281">
        <v>122.62740392103314</v>
      </c>
      <c r="E106" s="281">
        <v>0</v>
      </c>
      <c r="F106" s="281">
        <f t="shared" si="5"/>
        <v>122.62740392103314</v>
      </c>
      <c r="G106" s="281" t="e">
        <f>#REF!*'Compromisos Inv Dir Oper'!#REF!</f>
        <v>#REF!</v>
      </c>
      <c r="H106" s="281">
        <v>0</v>
      </c>
      <c r="I106" s="281">
        <v>0</v>
      </c>
      <c r="J106" s="281">
        <f t="shared" si="6"/>
        <v>0</v>
      </c>
      <c r="K106" s="281"/>
      <c r="L106" s="281">
        <f t="shared" si="7"/>
        <v>2.8421709430404007E-14</v>
      </c>
      <c r="M106" s="281">
        <f t="shared" si="8"/>
        <v>2.8421709430404007E-14</v>
      </c>
    </row>
    <row r="107" spans="1:17" s="50" customFormat="1" ht="12" x14ac:dyDescent="0.25">
      <c r="A107" s="279">
        <v>104</v>
      </c>
      <c r="B107" s="280" t="s">
        <v>638</v>
      </c>
      <c r="C107" s="281">
        <v>3413.9842234790299</v>
      </c>
      <c r="D107" s="281">
        <v>3002.061160986726</v>
      </c>
      <c r="E107" s="281">
        <v>38.91299478761951</v>
      </c>
      <c r="F107" s="281">
        <f t="shared" si="5"/>
        <v>3040.9741557743455</v>
      </c>
      <c r="G107" s="281" t="e">
        <f>#REF!*'Compromisos Inv Dir Oper'!#REF!</f>
        <v>#REF!</v>
      </c>
      <c r="H107" s="281">
        <v>170.21371431052324</v>
      </c>
      <c r="I107" s="281">
        <v>10.244182627261702</v>
      </c>
      <c r="J107" s="281">
        <f t="shared" si="6"/>
        <v>180.45789693778494</v>
      </c>
      <c r="K107" s="281"/>
      <c r="L107" s="281">
        <f t="shared" si="7"/>
        <v>192.55217076689945</v>
      </c>
      <c r="M107" s="281">
        <f t="shared" si="8"/>
        <v>373.01006770468439</v>
      </c>
    </row>
    <row r="108" spans="1:17" s="51" customFormat="1" ht="12" x14ac:dyDescent="0.25">
      <c r="A108" s="279">
        <v>105</v>
      </c>
      <c r="B108" s="280" t="s">
        <v>637</v>
      </c>
      <c r="C108" s="281">
        <v>1859.4296777328434</v>
      </c>
      <c r="D108" s="281">
        <v>1761.5649578486236</v>
      </c>
      <c r="E108" s="281">
        <v>0</v>
      </c>
      <c r="F108" s="281">
        <f t="shared" si="5"/>
        <v>1761.5649578486236</v>
      </c>
      <c r="G108" s="281" t="e">
        <f>#REF!*'Compromisos Inv Dir Oper'!#REF!</f>
        <v>#REF!</v>
      </c>
      <c r="H108" s="281">
        <v>97.864719884219653</v>
      </c>
      <c r="I108" s="281">
        <v>0</v>
      </c>
      <c r="J108" s="281">
        <f t="shared" si="6"/>
        <v>97.864719884219653</v>
      </c>
      <c r="K108" s="281"/>
      <c r="L108" s="281">
        <f t="shared" si="7"/>
        <v>1.1368683772161603E-13</v>
      </c>
      <c r="M108" s="281">
        <f t="shared" si="8"/>
        <v>97.864719884219767</v>
      </c>
    </row>
    <row r="109" spans="1:17" s="51" customFormat="1" ht="12" x14ac:dyDescent="0.25">
      <c r="A109" s="279">
        <v>106</v>
      </c>
      <c r="B109" s="280" t="s">
        <v>636</v>
      </c>
      <c r="C109" s="281">
        <v>1365.2780533173743</v>
      </c>
      <c r="D109" s="281">
        <v>1297.0141505014658</v>
      </c>
      <c r="E109" s="281">
        <v>0</v>
      </c>
      <c r="F109" s="281">
        <f t="shared" si="5"/>
        <v>1297.0141505014658</v>
      </c>
      <c r="G109" s="281" t="e">
        <f>#REF!*'Compromisos Inv Dir Oper'!#REF!</f>
        <v>#REF!</v>
      </c>
      <c r="H109" s="281">
        <v>68.263902815908736</v>
      </c>
      <c r="I109" s="281">
        <v>0</v>
      </c>
      <c r="J109" s="281">
        <f t="shared" si="6"/>
        <v>68.263902815908736</v>
      </c>
      <c r="K109" s="281"/>
      <c r="L109" s="281">
        <f t="shared" si="7"/>
        <v>-2.1316282072803006E-13</v>
      </c>
      <c r="M109" s="281">
        <f t="shared" si="8"/>
        <v>68.263902815908523</v>
      </c>
    </row>
    <row r="110" spans="1:17" s="51" customFormat="1" ht="12" x14ac:dyDescent="0.25">
      <c r="A110" s="279">
        <v>107</v>
      </c>
      <c r="B110" s="280" t="s">
        <v>635</v>
      </c>
      <c r="C110" s="281">
        <v>1108.6014555836</v>
      </c>
      <c r="D110" s="281">
        <v>1047.0124858298905</v>
      </c>
      <c r="E110" s="281">
        <v>0</v>
      </c>
      <c r="F110" s="281">
        <f t="shared" si="5"/>
        <v>1047.0124858298905</v>
      </c>
      <c r="G110" s="281" t="e">
        <f>#REF!*'Compromisos Inv Dir Oper'!#REF!</f>
        <v>#REF!</v>
      </c>
      <c r="H110" s="281">
        <v>61.588969753709534</v>
      </c>
      <c r="I110" s="281">
        <v>0</v>
      </c>
      <c r="J110" s="281">
        <f t="shared" si="6"/>
        <v>61.588969753709534</v>
      </c>
      <c r="K110" s="281"/>
      <c r="L110" s="281">
        <f t="shared" si="7"/>
        <v>0</v>
      </c>
      <c r="M110" s="281">
        <f t="shared" si="8"/>
        <v>61.588969753709534</v>
      </c>
    </row>
    <row r="111" spans="1:17" s="51" customFormat="1" ht="12" x14ac:dyDescent="0.25">
      <c r="A111" s="279">
        <v>108</v>
      </c>
      <c r="B111" s="280" t="s">
        <v>634</v>
      </c>
      <c r="C111" s="281">
        <v>627.90470819351049</v>
      </c>
      <c r="D111" s="281">
        <v>627.90470819351049</v>
      </c>
      <c r="E111" s="281">
        <v>0</v>
      </c>
      <c r="F111" s="281">
        <f t="shared" si="5"/>
        <v>627.90470819351049</v>
      </c>
      <c r="G111" s="281" t="e">
        <f>#REF!*'Compromisos Inv Dir Oper'!#REF!</f>
        <v>#REF!</v>
      </c>
      <c r="H111" s="281">
        <v>0</v>
      </c>
      <c r="I111" s="281">
        <v>0</v>
      </c>
      <c r="J111" s="281">
        <f t="shared" si="6"/>
        <v>0</v>
      </c>
      <c r="K111" s="281"/>
      <c r="L111" s="281">
        <f t="shared" si="7"/>
        <v>0</v>
      </c>
      <c r="M111" s="281">
        <f t="shared" si="8"/>
        <v>0</v>
      </c>
    </row>
    <row r="112" spans="1:17" s="51" customFormat="1" ht="12" x14ac:dyDescent="0.25">
      <c r="A112" s="279">
        <v>110</v>
      </c>
      <c r="B112" s="280" t="s">
        <v>633</v>
      </c>
      <c r="C112" s="281">
        <v>96.236269435223306</v>
      </c>
      <c r="D112" s="281">
        <v>96.236269435223292</v>
      </c>
      <c r="E112" s="281">
        <v>0</v>
      </c>
      <c r="F112" s="281">
        <f t="shared" si="5"/>
        <v>96.236269435223292</v>
      </c>
      <c r="G112" s="281" t="e">
        <f>#REF!*'Compromisos Inv Dir Oper'!#REF!</f>
        <v>#REF!</v>
      </c>
      <c r="H112" s="281">
        <v>0</v>
      </c>
      <c r="I112" s="281">
        <v>0</v>
      </c>
      <c r="J112" s="281">
        <f t="shared" si="6"/>
        <v>0</v>
      </c>
      <c r="K112" s="281"/>
      <c r="L112" s="281">
        <f t="shared" si="7"/>
        <v>1.4210854715202004E-14</v>
      </c>
      <c r="M112" s="281">
        <f t="shared" si="8"/>
        <v>1.4210854715202004E-14</v>
      </c>
    </row>
    <row r="113" spans="1:13" s="51" customFormat="1" ht="12" x14ac:dyDescent="0.25">
      <c r="A113" s="279">
        <v>111</v>
      </c>
      <c r="B113" s="280" t="s">
        <v>632</v>
      </c>
      <c r="C113" s="281">
        <v>576.81013423159982</v>
      </c>
      <c r="D113" s="281">
        <v>432.60760048608159</v>
      </c>
      <c r="E113" s="281">
        <v>28.840506699072101</v>
      </c>
      <c r="F113" s="281">
        <f t="shared" si="5"/>
        <v>461.44810718515367</v>
      </c>
      <c r="G113" s="281" t="e">
        <f>#REF!*'Compromisos Inv Dir Oper'!#REF!</f>
        <v>#REF!</v>
      </c>
      <c r="H113" s="281">
        <v>57.681013398144202</v>
      </c>
      <c r="I113" s="281">
        <v>57.681013648302155</v>
      </c>
      <c r="J113" s="281">
        <f t="shared" si="6"/>
        <v>115.36202704644636</v>
      </c>
      <c r="K113" s="281"/>
      <c r="L113" s="281">
        <f t="shared" si="7"/>
        <v>-2.1316282072803006E-13</v>
      </c>
      <c r="M113" s="281">
        <f t="shared" si="8"/>
        <v>115.36202704644614</v>
      </c>
    </row>
    <row r="114" spans="1:13" s="51" customFormat="1" ht="12" x14ac:dyDescent="0.25">
      <c r="A114" s="279">
        <v>112</v>
      </c>
      <c r="B114" s="280" t="s">
        <v>631</v>
      </c>
      <c r="C114" s="281">
        <v>250.88958408672607</v>
      </c>
      <c r="D114" s="281">
        <v>233.78551586873851</v>
      </c>
      <c r="E114" s="281">
        <v>0</v>
      </c>
      <c r="F114" s="281">
        <f t="shared" si="5"/>
        <v>233.78551586873851</v>
      </c>
      <c r="G114" s="281" t="e">
        <f>#REF!*'Compromisos Inv Dir Oper'!#REF!</f>
        <v>#REF!</v>
      </c>
      <c r="H114" s="281">
        <v>17.104068217987574</v>
      </c>
      <c r="I114" s="281">
        <v>0</v>
      </c>
      <c r="J114" s="281">
        <f t="shared" si="6"/>
        <v>17.104068217987574</v>
      </c>
      <c r="K114" s="281"/>
      <c r="L114" s="281">
        <f t="shared" si="7"/>
        <v>-1.4210854715202004E-14</v>
      </c>
      <c r="M114" s="281">
        <f t="shared" si="8"/>
        <v>17.10406821798756</v>
      </c>
    </row>
    <row r="115" spans="1:13" s="51" customFormat="1" ht="12" x14ac:dyDescent="0.25">
      <c r="A115" s="279">
        <v>113</v>
      </c>
      <c r="B115" s="280" t="s">
        <v>630</v>
      </c>
      <c r="C115" s="281">
        <v>656.99412230460871</v>
      </c>
      <c r="D115" s="281">
        <v>656.99412230460871</v>
      </c>
      <c r="E115" s="281">
        <v>0</v>
      </c>
      <c r="F115" s="281">
        <f t="shared" si="5"/>
        <v>656.99412230460871</v>
      </c>
      <c r="G115" s="281" t="e">
        <f>#REF!*'Compromisos Inv Dir Oper'!#REF!</f>
        <v>#REF!</v>
      </c>
      <c r="H115" s="281">
        <v>0</v>
      </c>
      <c r="I115" s="281">
        <v>0</v>
      </c>
      <c r="J115" s="281">
        <f t="shared" si="6"/>
        <v>0</v>
      </c>
      <c r="K115" s="281"/>
      <c r="L115" s="281">
        <f t="shared" si="7"/>
        <v>0</v>
      </c>
      <c r="M115" s="281">
        <f t="shared" si="8"/>
        <v>0</v>
      </c>
    </row>
    <row r="116" spans="1:13" s="51" customFormat="1" ht="12" x14ac:dyDescent="0.25">
      <c r="A116" s="279">
        <v>114</v>
      </c>
      <c r="B116" s="280" t="s">
        <v>629</v>
      </c>
      <c r="C116" s="281">
        <v>559.88374536298534</v>
      </c>
      <c r="D116" s="281">
        <v>531.88955834786702</v>
      </c>
      <c r="E116" s="281">
        <v>0</v>
      </c>
      <c r="F116" s="281">
        <f t="shared" si="5"/>
        <v>531.88955834786702</v>
      </c>
      <c r="G116" s="281" t="e">
        <f>#REF!*'Compromisos Inv Dir Oper'!#REF!</f>
        <v>#REF!</v>
      </c>
      <c r="H116" s="281">
        <v>27.994187015118257</v>
      </c>
      <c r="I116" s="281">
        <v>0</v>
      </c>
      <c r="J116" s="281">
        <f t="shared" si="6"/>
        <v>27.994187015118257</v>
      </c>
      <c r="K116" s="281"/>
      <c r="L116" s="281">
        <f t="shared" si="7"/>
        <v>5.6843418860808015E-14</v>
      </c>
      <c r="M116" s="281">
        <f t="shared" si="8"/>
        <v>27.994187015118314</v>
      </c>
    </row>
    <row r="117" spans="1:13" s="51" customFormat="1" ht="24" x14ac:dyDescent="0.25">
      <c r="A117" s="279">
        <v>117</v>
      </c>
      <c r="B117" s="280" t="s">
        <v>628</v>
      </c>
      <c r="C117" s="281">
        <v>810.04456000000005</v>
      </c>
      <c r="D117" s="281">
        <v>810.04455999999982</v>
      </c>
      <c r="E117" s="281">
        <v>0</v>
      </c>
      <c r="F117" s="281">
        <f t="shared" si="5"/>
        <v>810.04455999999982</v>
      </c>
      <c r="G117" s="281" t="e">
        <f>#REF!*'Compromisos Inv Dir Oper'!#REF!</f>
        <v>#REF!</v>
      </c>
      <c r="H117" s="281">
        <v>0</v>
      </c>
      <c r="I117" s="281">
        <v>0</v>
      </c>
      <c r="J117" s="281">
        <f t="shared" si="6"/>
        <v>0</v>
      </c>
      <c r="K117" s="281"/>
      <c r="L117" s="281">
        <f t="shared" si="7"/>
        <v>2.2737367544323206E-13</v>
      </c>
      <c r="M117" s="281">
        <f t="shared" si="8"/>
        <v>2.2737367544323206E-13</v>
      </c>
    </row>
    <row r="118" spans="1:13" s="51" customFormat="1" ht="12" x14ac:dyDescent="0.25">
      <c r="A118" s="279">
        <v>118</v>
      </c>
      <c r="B118" s="280" t="s">
        <v>627</v>
      </c>
      <c r="C118" s="281">
        <v>377.97072280138764</v>
      </c>
      <c r="D118" s="281">
        <v>377.97072280138769</v>
      </c>
      <c r="E118" s="281">
        <v>0</v>
      </c>
      <c r="F118" s="281">
        <f t="shared" si="5"/>
        <v>377.97072280138769</v>
      </c>
      <c r="G118" s="281" t="e">
        <f>#REF!*'Compromisos Inv Dir Oper'!#REF!</f>
        <v>#REF!</v>
      </c>
      <c r="H118" s="281">
        <v>0</v>
      </c>
      <c r="I118" s="281">
        <v>0</v>
      </c>
      <c r="J118" s="281">
        <f t="shared" si="6"/>
        <v>0</v>
      </c>
      <c r="K118" s="281"/>
      <c r="L118" s="281">
        <f t="shared" si="7"/>
        <v>-5.6843418860808015E-14</v>
      </c>
      <c r="M118" s="281">
        <f t="shared" si="8"/>
        <v>-5.6843418860808015E-14</v>
      </c>
    </row>
    <row r="119" spans="1:13" s="51" customFormat="1" ht="12" x14ac:dyDescent="0.25">
      <c r="A119" s="279">
        <v>122</v>
      </c>
      <c r="B119" s="280" t="s">
        <v>626</v>
      </c>
      <c r="C119" s="281">
        <v>198.01503584204883</v>
      </c>
      <c r="D119" s="281">
        <v>198.01503584204889</v>
      </c>
      <c r="E119" s="281">
        <v>0</v>
      </c>
      <c r="F119" s="281">
        <f t="shared" si="5"/>
        <v>198.01503584204889</v>
      </c>
      <c r="G119" s="281" t="e">
        <f>#REF!*'Compromisos Inv Dir Oper'!#REF!</f>
        <v>#REF!</v>
      </c>
      <c r="H119" s="281">
        <v>0</v>
      </c>
      <c r="I119" s="281">
        <v>0</v>
      </c>
      <c r="J119" s="281">
        <f t="shared" si="6"/>
        <v>0</v>
      </c>
      <c r="K119" s="281"/>
      <c r="L119" s="281">
        <f t="shared" si="7"/>
        <v>-5.6843418860808015E-14</v>
      </c>
      <c r="M119" s="281">
        <f t="shared" si="8"/>
        <v>-5.6843418860808015E-14</v>
      </c>
    </row>
    <row r="120" spans="1:13" s="51" customFormat="1" ht="12" x14ac:dyDescent="0.25">
      <c r="A120" s="279">
        <v>123</v>
      </c>
      <c r="B120" s="280" t="s">
        <v>625</v>
      </c>
      <c r="C120" s="281">
        <v>97.098654715978569</v>
      </c>
      <c r="D120" s="281">
        <v>97.098654715978583</v>
      </c>
      <c r="E120" s="281">
        <v>0</v>
      </c>
      <c r="F120" s="281">
        <f t="shared" si="5"/>
        <v>97.098654715978583</v>
      </c>
      <c r="G120" s="281" t="e">
        <f>#REF!*'Compromisos Inv Dir Oper'!#REF!</f>
        <v>#REF!</v>
      </c>
      <c r="H120" s="281">
        <v>0</v>
      </c>
      <c r="I120" s="281">
        <v>0</v>
      </c>
      <c r="J120" s="281">
        <f t="shared" si="6"/>
        <v>0</v>
      </c>
      <c r="K120" s="281"/>
      <c r="L120" s="281">
        <f t="shared" si="7"/>
        <v>-1.4210854715202004E-14</v>
      </c>
      <c r="M120" s="281">
        <f t="shared" si="8"/>
        <v>-1.4210854715202004E-14</v>
      </c>
    </row>
    <row r="121" spans="1:13" s="51" customFormat="1" ht="12" x14ac:dyDescent="0.25">
      <c r="A121" s="279">
        <v>124</v>
      </c>
      <c r="B121" s="280" t="s">
        <v>624</v>
      </c>
      <c r="C121" s="281">
        <v>986.03050731755468</v>
      </c>
      <c r="D121" s="281">
        <v>961.89990557313388</v>
      </c>
      <c r="E121" s="281">
        <v>24.130601744421163</v>
      </c>
      <c r="F121" s="281">
        <f t="shared" si="5"/>
        <v>986.03050731755502</v>
      </c>
      <c r="G121" s="281" t="e">
        <f>#REF!*'Compromisos Inv Dir Oper'!#REF!</f>
        <v>#REF!</v>
      </c>
      <c r="H121" s="281">
        <v>0</v>
      </c>
      <c r="I121" s="281">
        <v>0</v>
      </c>
      <c r="J121" s="281">
        <f t="shared" si="6"/>
        <v>0</v>
      </c>
      <c r="K121" s="281"/>
      <c r="L121" s="281">
        <f t="shared" si="7"/>
        <v>-3.4106051316484809E-13</v>
      </c>
      <c r="M121" s="281">
        <f t="shared" si="8"/>
        <v>-3.4106051316484809E-13</v>
      </c>
    </row>
    <row r="122" spans="1:13" s="51" customFormat="1" ht="12" x14ac:dyDescent="0.25">
      <c r="A122" s="279">
        <v>126</v>
      </c>
      <c r="B122" s="280" t="s">
        <v>623</v>
      </c>
      <c r="C122" s="281">
        <v>1548.3333137784846</v>
      </c>
      <c r="D122" s="281">
        <v>1468.8076472712742</v>
      </c>
      <c r="E122" s="281">
        <v>0</v>
      </c>
      <c r="F122" s="281">
        <f t="shared" si="5"/>
        <v>1468.8076472712742</v>
      </c>
      <c r="G122" s="281" t="e">
        <f>#REF!*'Compromisos Inv Dir Oper'!#REF!</f>
        <v>#REF!</v>
      </c>
      <c r="H122" s="281">
        <v>79.525666507210843</v>
      </c>
      <c r="I122" s="281">
        <v>0</v>
      </c>
      <c r="J122" s="281">
        <f t="shared" si="6"/>
        <v>79.525666507210843</v>
      </c>
      <c r="K122" s="281"/>
      <c r="L122" s="281">
        <f t="shared" si="7"/>
        <v>-4.2632564145606011E-13</v>
      </c>
      <c r="M122" s="281">
        <f t="shared" si="8"/>
        <v>79.525666507210417</v>
      </c>
    </row>
    <row r="123" spans="1:13" s="51" customFormat="1" ht="12" x14ac:dyDescent="0.25">
      <c r="A123" s="279">
        <v>127</v>
      </c>
      <c r="B123" s="280" t="s">
        <v>622</v>
      </c>
      <c r="C123" s="281">
        <v>1305.8957962008899</v>
      </c>
      <c r="D123" s="281">
        <v>1240.6010061335603</v>
      </c>
      <c r="E123" s="281">
        <v>0</v>
      </c>
      <c r="F123" s="281">
        <f t="shared" si="5"/>
        <v>1240.6010061335603</v>
      </c>
      <c r="G123" s="281" t="e">
        <f>#REF!*'Compromisos Inv Dir Oper'!#REF!</f>
        <v>#REF!</v>
      </c>
      <c r="H123" s="281">
        <v>65.294790067330013</v>
      </c>
      <c r="I123" s="281">
        <v>0</v>
      </c>
      <c r="J123" s="281">
        <f t="shared" si="6"/>
        <v>65.294790067330013</v>
      </c>
      <c r="K123" s="281"/>
      <c r="L123" s="281">
        <f t="shared" si="7"/>
        <v>-4.2632564145606011E-13</v>
      </c>
      <c r="M123" s="281">
        <f t="shared" si="8"/>
        <v>65.294790067329586</v>
      </c>
    </row>
    <row r="124" spans="1:13" s="50" customFormat="1" ht="12" x14ac:dyDescent="0.25">
      <c r="A124" s="279">
        <v>128</v>
      </c>
      <c r="B124" s="280" t="s">
        <v>621</v>
      </c>
      <c r="C124" s="281">
        <v>1217.8377815980691</v>
      </c>
      <c r="D124" s="281">
        <v>1217.8377815980693</v>
      </c>
      <c r="E124" s="281">
        <v>0</v>
      </c>
      <c r="F124" s="281">
        <f t="shared" si="5"/>
        <v>1217.8377815980693</v>
      </c>
      <c r="G124" s="281" t="e">
        <f>#REF!*'Compromisos Inv Dir Oper'!#REF!</f>
        <v>#REF!</v>
      </c>
      <c r="H124" s="281">
        <v>0</v>
      </c>
      <c r="I124" s="281">
        <v>0</v>
      </c>
      <c r="J124" s="281">
        <f t="shared" si="6"/>
        <v>0</v>
      </c>
      <c r="K124" s="281"/>
      <c r="L124" s="281">
        <f t="shared" si="7"/>
        <v>-2.2737367544323206E-13</v>
      </c>
      <c r="M124" s="281">
        <f t="shared" si="8"/>
        <v>-2.2737367544323206E-13</v>
      </c>
    </row>
    <row r="125" spans="1:13" s="51" customFormat="1" ht="12" x14ac:dyDescent="0.25">
      <c r="A125" s="279">
        <v>130</v>
      </c>
      <c r="B125" s="280" t="s">
        <v>620</v>
      </c>
      <c r="C125" s="281">
        <v>1681.3761313112859</v>
      </c>
      <c r="D125" s="281">
        <v>1420.8509238194385</v>
      </c>
      <c r="E125" s="281">
        <v>25.208057326125914</v>
      </c>
      <c r="F125" s="281">
        <f t="shared" si="5"/>
        <v>1446.0589811455645</v>
      </c>
      <c r="G125" s="281" t="e">
        <f>#REF!*'Compromisos Inv Dir Oper'!#REF!</f>
        <v>#REF!</v>
      </c>
      <c r="H125" s="281">
        <v>159.69297856974265</v>
      </c>
      <c r="I125" s="281">
        <v>50.416114652251828</v>
      </c>
      <c r="J125" s="281">
        <f t="shared" si="6"/>
        <v>210.10909322199447</v>
      </c>
      <c r="K125" s="281"/>
      <c r="L125" s="281">
        <f t="shared" si="7"/>
        <v>25.208056943726916</v>
      </c>
      <c r="M125" s="281">
        <f t="shared" si="8"/>
        <v>235.31715016572139</v>
      </c>
    </row>
    <row r="126" spans="1:13" s="51" customFormat="1" ht="12" x14ac:dyDescent="0.25">
      <c r="A126" s="279">
        <v>132</v>
      </c>
      <c r="B126" s="280" t="s">
        <v>619</v>
      </c>
      <c r="C126" s="281">
        <v>2000.7001023999999</v>
      </c>
      <c r="D126" s="281">
        <v>1333.8000683798721</v>
      </c>
      <c r="E126" s="281">
        <v>66.690003418993612</v>
      </c>
      <c r="F126" s="281">
        <f t="shared" si="5"/>
        <v>1400.4900717988658</v>
      </c>
      <c r="G126" s="281" t="e">
        <f>#REF!*'Compromisos Inv Dir Oper'!#REF!</f>
        <v>#REF!</v>
      </c>
      <c r="H126" s="281">
        <v>133.38000683798722</v>
      </c>
      <c r="I126" s="281">
        <v>133.38000683798722</v>
      </c>
      <c r="J126" s="281">
        <f t="shared" si="6"/>
        <v>266.76001367597445</v>
      </c>
      <c r="K126" s="281"/>
      <c r="L126" s="281">
        <f t="shared" si="7"/>
        <v>333.45001692515967</v>
      </c>
      <c r="M126" s="281">
        <f t="shared" si="8"/>
        <v>600.21003060113412</v>
      </c>
    </row>
    <row r="127" spans="1:13" s="51" customFormat="1" ht="24" x14ac:dyDescent="0.25">
      <c r="A127" s="279">
        <v>136</v>
      </c>
      <c r="B127" s="280" t="s">
        <v>618</v>
      </c>
      <c r="C127" s="281">
        <v>124.65362252130711</v>
      </c>
      <c r="D127" s="281">
        <v>124.65362252130714</v>
      </c>
      <c r="E127" s="281">
        <v>0</v>
      </c>
      <c r="F127" s="281">
        <f t="shared" si="5"/>
        <v>124.65362252130714</v>
      </c>
      <c r="G127" s="281" t="e">
        <f>#REF!*'Compromisos Inv Dir Oper'!#REF!</f>
        <v>#REF!</v>
      </c>
      <c r="H127" s="281">
        <v>0</v>
      </c>
      <c r="I127" s="281">
        <v>0</v>
      </c>
      <c r="J127" s="281">
        <f t="shared" si="6"/>
        <v>0</v>
      </c>
      <c r="K127" s="281"/>
      <c r="L127" s="281">
        <f t="shared" si="7"/>
        <v>-2.8421709430404007E-14</v>
      </c>
      <c r="M127" s="281">
        <f t="shared" si="8"/>
        <v>-2.8421709430404007E-14</v>
      </c>
    </row>
    <row r="128" spans="1:13" s="51" customFormat="1" ht="12" x14ac:dyDescent="0.25">
      <c r="A128" s="279">
        <v>138</v>
      </c>
      <c r="B128" s="280" t="s">
        <v>617</v>
      </c>
      <c r="C128" s="281">
        <v>164.16505730782387</v>
      </c>
      <c r="D128" s="281">
        <v>164.16505730782393</v>
      </c>
      <c r="E128" s="281">
        <v>0</v>
      </c>
      <c r="F128" s="281">
        <f t="shared" si="5"/>
        <v>164.16505730782393</v>
      </c>
      <c r="G128" s="281" t="e">
        <f>#REF!*'Compromisos Inv Dir Oper'!#REF!</f>
        <v>#REF!</v>
      </c>
      <c r="H128" s="281">
        <v>0</v>
      </c>
      <c r="I128" s="281">
        <v>0</v>
      </c>
      <c r="J128" s="281">
        <f t="shared" si="6"/>
        <v>0</v>
      </c>
      <c r="K128" s="281"/>
      <c r="L128" s="281">
        <f t="shared" si="7"/>
        <v>-5.6843418860808015E-14</v>
      </c>
      <c r="M128" s="281">
        <f t="shared" si="8"/>
        <v>-5.6843418860808015E-14</v>
      </c>
    </row>
    <row r="129" spans="1:13" s="50" customFormat="1" ht="12" x14ac:dyDescent="0.25">
      <c r="A129" s="279">
        <v>139</v>
      </c>
      <c r="B129" s="280" t="s">
        <v>616</v>
      </c>
      <c r="C129" s="281">
        <v>219.39432721566092</v>
      </c>
      <c r="D129" s="281">
        <v>196.09559420868092</v>
      </c>
      <c r="E129" s="281">
        <v>5.6531880078722185</v>
      </c>
      <c r="F129" s="281">
        <f t="shared" si="5"/>
        <v>201.74878221655314</v>
      </c>
      <c r="G129" s="281" t="e">
        <f>#REF!*'Compromisos Inv Dir Oper'!#REF!</f>
        <v>#REF!</v>
      </c>
      <c r="H129" s="281">
        <v>11.763696474447656</v>
      </c>
      <c r="I129" s="281">
        <v>5.8818485246601018</v>
      </c>
      <c r="J129" s="281">
        <f t="shared" si="6"/>
        <v>17.645544999107756</v>
      </c>
      <c r="K129" s="281"/>
      <c r="L129" s="281">
        <f t="shared" si="7"/>
        <v>2.8421709430404007E-14</v>
      </c>
      <c r="M129" s="281">
        <f t="shared" si="8"/>
        <v>17.645544999107784</v>
      </c>
    </row>
    <row r="130" spans="1:13" s="50" customFormat="1" ht="12" x14ac:dyDescent="0.25">
      <c r="A130" s="279">
        <v>140</v>
      </c>
      <c r="B130" s="280" t="s">
        <v>615</v>
      </c>
      <c r="C130" s="281">
        <v>239.6611946852</v>
      </c>
      <c r="D130" s="281">
        <v>133.77384415831744</v>
      </c>
      <c r="E130" s="281">
        <v>8.9182562772211647</v>
      </c>
      <c r="F130" s="281">
        <f t="shared" si="5"/>
        <v>142.69210043553861</v>
      </c>
      <c r="G130" s="281" t="e">
        <f>#REF!*'Compromisos Inv Dir Oper'!#REF!</f>
        <v>#REF!</v>
      </c>
      <c r="H130" s="281">
        <v>11.025838277221164</v>
      </c>
      <c r="I130" s="281">
        <v>17.836512554442326</v>
      </c>
      <c r="J130" s="281">
        <f t="shared" si="6"/>
        <v>28.862350831663491</v>
      </c>
      <c r="K130" s="281"/>
      <c r="L130" s="281">
        <f t="shared" si="7"/>
        <v>68.106743417997905</v>
      </c>
      <c r="M130" s="281">
        <f t="shared" si="8"/>
        <v>96.969094249661396</v>
      </c>
    </row>
    <row r="131" spans="1:13" s="51" customFormat="1" ht="12" x14ac:dyDescent="0.25">
      <c r="A131" s="279">
        <v>141</v>
      </c>
      <c r="B131" s="280" t="s">
        <v>614</v>
      </c>
      <c r="C131" s="281">
        <v>213.04136117620183</v>
      </c>
      <c r="D131" s="281">
        <v>202.38929316726276</v>
      </c>
      <c r="E131" s="281">
        <v>10.652068008939045</v>
      </c>
      <c r="F131" s="281">
        <f t="shared" si="5"/>
        <v>213.0413611762018</v>
      </c>
      <c r="G131" s="281" t="e">
        <f>#REF!*'Compromisos Inv Dir Oper'!#REF!</f>
        <v>#REF!</v>
      </c>
      <c r="H131" s="281">
        <v>0</v>
      </c>
      <c r="I131" s="281">
        <v>0</v>
      </c>
      <c r="J131" s="281">
        <f t="shared" si="6"/>
        <v>0</v>
      </c>
      <c r="K131" s="281"/>
      <c r="L131" s="281">
        <f t="shared" si="7"/>
        <v>2.8421709430404007E-14</v>
      </c>
      <c r="M131" s="281">
        <f t="shared" si="8"/>
        <v>2.8421709430404007E-14</v>
      </c>
    </row>
    <row r="132" spans="1:13" s="50" customFormat="1" ht="12" x14ac:dyDescent="0.25">
      <c r="A132" s="279">
        <v>142</v>
      </c>
      <c r="B132" s="280" t="s">
        <v>613</v>
      </c>
      <c r="C132" s="281">
        <v>763.92950605956639</v>
      </c>
      <c r="D132" s="281">
        <v>691.73190248839114</v>
      </c>
      <c r="E132" s="281">
        <v>32.629675304271522</v>
      </c>
      <c r="F132" s="281">
        <f t="shared" si="5"/>
        <v>724.36157779266262</v>
      </c>
      <c r="G132" s="281" t="e">
        <f>#REF!*'Compromisos Inv Dir Oper'!#REF!</f>
        <v>#REF!</v>
      </c>
      <c r="H132" s="281">
        <v>39.567928266904019</v>
      </c>
      <c r="I132" s="281">
        <v>0</v>
      </c>
      <c r="J132" s="281">
        <f t="shared" si="6"/>
        <v>39.567928266904019</v>
      </c>
      <c r="K132" s="281"/>
      <c r="L132" s="281">
        <f t="shared" si="7"/>
        <v>-2.4158453015843406E-13</v>
      </c>
      <c r="M132" s="281">
        <f t="shared" si="8"/>
        <v>39.567928266903778</v>
      </c>
    </row>
    <row r="133" spans="1:13" s="51" customFormat="1" ht="12" x14ac:dyDescent="0.25">
      <c r="A133" s="279">
        <v>143</v>
      </c>
      <c r="B133" s="280" t="s">
        <v>612</v>
      </c>
      <c r="C133" s="281">
        <v>1476.0133680988122</v>
      </c>
      <c r="D133" s="281">
        <v>1402.1037445327934</v>
      </c>
      <c r="E133" s="281">
        <v>0</v>
      </c>
      <c r="F133" s="281">
        <f t="shared" si="5"/>
        <v>1402.1037445327934</v>
      </c>
      <c r="G133" s="281" t="e">
        <f>#REF!*'Compromisos Inv Dir Oper'!#REF!</f>
        <v>#REF!</v>
      </c>
      <c r="H133" s="281">
        <v>73.909623566019391</v>
      </c>
      <c r="I133" s="281">
        <v>0</v>
      </c>
      <c r="J133" s="281">
        <f t="shared" si="6"/>
        <v>73.909623566019391</v>
      </c>
      <c r="K133" s="281"/>
      <c r="L133" s="281">
        <f t="shared" si="7"/>
        <v>-5.8264504332328215E-13</v>
      </c>
      <c r="M133" s="281">
        <f t="shared" si="8"/>
        <v>73.909623566018809</v>
      </c>
    </row>
    <row r="134" spans="1:13" s="51" customFormat="1" ht="12" x14ac:dyDescent="0.25">
      <c r="A134" s="279">
        <v>144</v>
      </c>
      <c r="B134" s="280" t="s">
        <v>611</v>
      </c>
      <c r="C134" s="281">
        <v>1013.6165370818876</v>
      </c>
      <c r="D134" s="281">
        <v>960.64150110943945</v>
      </c>
      <c r="E134" s="281">
        <v>0</v>
      </c>
      <c r="F134" s="281">
        <f t="shared" si="5"/>
        <v>960.64150110943945</v>
      </c>
      <c r="G134" s="281" t="e">
        <f>#REF!*'Compromisos Inv Dir Oper'!#REF!</f>
        <v>#REF!</v>
      </c>
      <c r="H134" s="281">
        <v>52.975035972448204</v>
      </c>
      <c r="I134" s="281">
        <v>0</v>
      </c>
      <c r="J134" s="281">
        <f t="shared" si="6"/>
        <v>52.975035972448204</v>
      </c>
      <c r="K134" s="281"/>
      <c r="L134" s="281">
        <f t="shared" si="7"/>
        <v>-4.9737991503207013E-14</v>
      </c>
      <c r="M134" s="281">
        <f t="shared" si="8"/>
        <v>52.975035972448154</v>
      </c>
    </row>
    <row r="135" spans="1:13" s="51" customFormat="1" ht="12" x14ac:dyDescent="0.25">
      <c r="A135" s="279">
        <v>146</v>
      </c>
      <c r="B135" s="280" t="s">
        <v>610</v>
      </c>
      <c r="C135" s="281">
        <v>22908.499957120392</v>
      </c>
      <c r="D135" s="281">
        <v>4678.8740212911143</v>
      </c>
      <c r="E135" s="281">
        <v>360.19631762750424</v>
      </c>
      <c r="F135" s="281">
        <f t="shared" si="5"/>
        <v>5039.0703389186183</v>
      </c>
      <c r="G135" s="281" t="e">
        <f>#REF!*'Compromisos Inv Dir Oper'!#REF!</f>
        <v>#REF!</v>
      </c>
      <c r="H135" s="281">
        <v>713.56030451576112</v>
      </c>
      <c r="I135" s="281">
        <v>1035.8629636754119</v>
      </c>
      <c r="J135" s="281">
        <f t="shared" si="6"/>
        <v>1749.4232681911731</v>
      </c>
      <c r="K135" s="281"/>
      <c r="L135" s="281">
        <f t="shared" si="7"/>
        <v>16120.006350010599</v>
      </c>
      <c r="M135" s="281">
        <f t="shared" si="8"/>
        <v>17869.429618201772</v>
      </c>
    </row>
    <row r="136" spans="1:13" s="51" customFormat="1" ht="12" x14ac:dyDescent="0.25">
      <c r="A136" s="279">
        <v>147</v>
      </c>
      <c r="B136" s="280" t="s">
        <v>609</v>
      </c>
      <c r="C136" s="281">
        <v>3194.3612398443438</v>
      </c>
      <c r="D136" s="281">
        <v>2715.2070538250264</v>
      </c>
      <c r="E136" s="281">
        <v>0</v>
      </c>
      <c r="F136" s="281">
        <f t="shared" si="5"/>
        <v>2715.2070538250264</v>
      </c>
      <c r="G136" s="281" t="e">
        <f>#REF!*'Compromisos Inv Dir Oper'!#REF!</f>
        <v>#REF!</v>
      </c>
      <c r="H136" s="281">
        <v>319.43612396863438</v>
      </c>
      <c r="I136" s="281">
        <v>159.71806205068202</v>
      </c>
      <c r="J136" s="281">
        <f t="shared" si="6"/>
        <v>479.1541860193164</v>
      </c>
      <c r="K136" s="281"/>
      <c r="L136" s="281">
        <f t="shared" si="7"/>
        <v>1.0231815394945443E-12</v>
      </c>
      <c r="M136" s="281">
        <f t="shared" si="8"/>
        <v>479.15418601931742</v>
      </c>
    </row>
    <row r="137" spans="1:13" s="51" customFormat="1" ht="12" x14ac:dyDescent="0.25">
      <c r="A137" s="279">
        <v>148</v>
      </c>
      <c r="B137" s="280" t="s">
        <v>608</v>
      </c>
      <c r="C137" s="281">
        <v>506.24562528453453</v>
      </c>
      <c r="D137" s="281">
        <v>502.63261074989555</v>
      </c>
      <c r="E137" s="281">
        <v>0.90325367490532638</v>
      </c>
      <c r="F137" s="281">
        <f t="shared" si="5"/>
        <v>503.53586442480088</v>
      </c>
      <c r="G137" s="281" t="e">
        <f>#REF!*'Compromisos Inv Dir Oper'!#REF!</f>
        <v>#REF!</v>
      </c>
      <c r="H137" s="281">
        <v>0.90325367490532638</v>
      </c>
      <c r="I137" s="281">
        <v>1.8065071848282073</v>
      </c>
      <c r="J137" s="281">
        <f t="shared" si="6"/>
        <v>2.7097608597335334</v>
      </c>
      <c r="K137" s="281"/>
      <c r="L137" s="281">
        <f t="shared" si="7"/>
        <v>1.1546319456101628E-13</v>
      </c>
      <c r="M137" s="281">
        <f t="shared" si="8"/>
        <v>2.7097608597336489</v>
      </c>
    </row>
    <row r="138" spans="1:13" s="51" customFormat="1" ht="12" x14ac:dyDescent="0.25">
      <c r="A138" s="279">
        <v>149</v>
      </c>
      <c r="B138" s="280" t="s">
        <v>607</v>
      </c>
      <c r="C138" s="281">
        <v>820.53240283725029</v>
      </c>
      <c r="D138" s="281">
        <v>777.34648689317953</v>
      </c>
      <c r="E138" s="281">
        <v>0</v>
      </c>
      <c r="F138" s="281">
        <f t="shared" si="5"/>
        <v>777.34648689317953</v>
      </c>
      <c r="G138" s="281" t="e">
        <f>#REF!*'Compromisos Inv Dir Oper'!#REF!</f>
        <v>#REF!</v>
      </c>
      <c r="H138" s="281">
        <v>43.185915944070629</v>
      </c>
      <c r="I138" s="281">
        <v>0</v>
      </c>
      <c r="J138" s="281">
        <f t="shared" si="6"/>
        <v>43.185915944070629</v>
      </c>
      <c r="K138" s="281"/>
      <c r="L138" s="281">
        <f t="shared" si="7"/>
        <v>1.2789769243681803E-13</v>
      </c>
      <c r="M138" s="281">
        <f t="shared" si="8"/>
        <v>43.185915944070757</v>
      </c>
    </row>
    <row r="139" spans="1:13" s="50" customFormat="1" ht="12" x14ac:dyDescent="0.25">
      <c r="A139" s="279">
        <v>150</v>
      </c>
      <c r="B139" s="280" t="s">
        <v>606</v>
      </c>
      <c r="C139" s="281">
        <v>868.82479784323596</v>
      </c>
      <c r="D139" s="281">
        <v>816.44373987615643</v>
      </c>
      <c r="E139" s="281">
        <v>0</v>
      </c>
      <c r="F139" s="281">
        <f t="shared" si="5"/>
        <v>816.44373987615643</v>
      </c>
      <c r="G139" s="281" t="e">
        <f>#REF!*'Compromisos Inv Dir Oper'!#REF!</f>
        <v>#REF!</v>
      </c>
      <c r="H139" s="281">
        <v>46.421179209345709</v>
      </c>
      <c r="I139" s="281">
        <v>2.9799394086822861</v>
      </c>
      <c r="J139" s="281">
        <f t="shared" si="6"/>
        <v>49.401118618027994</v>
      </c>
      <c r="K139" s="281"/>
      <c r="L139" s="281">
        <f t="shared" si="7"/>
        <v>2.9799393490515342</v>
      </c>
      <c r="M139" s="281">
        <f t="shared" si="8"/>
        <v>52.381057967079528</v>
      </c>
    </row>
    <row r="140" spans="1:13" s="51" customFormat="1" ht="12" x14ac:dyDescent="0.25">
      <c r="A140" s="279">
        <v>151</v>
      </c>
      <c r="B140" s="280" t="s">
        <v>605</v>
      </c>
      <c r="C140" s="281">
        <v>284.16254691458278</v>
      </c>
      <c r="D140" s="281">
        <v>152.00173635670623</v>
      </c>
      <c r="E140" s="281">
        <v>13.7034756006463</v>
      </c>
      <c r="F140" s="281">
        <f t="shared" si="5"/>
        <v>165.70521195735253</v>
      </c>
      <c r="G140" s="281" t="e">
        <f>#REF!*'Compromisos Inv Dir Oper'!#REF!</f>
        <v>#REF!</v>
      </c>
      <c r="H140" s="281">
        <v>25.277651060550113</v>
      </c>
      <c r="I140" s="281">
        <v>28.416254702564867</v>
      </c>
      <c r="J140" s="281">
        <f t="shared" si="6"/>
        <v>53.693905763114984</v>
      </c>
      <c r="K140" s="281"/>
      <c r="L140" s="281">
        <f t="shared" si="7"/>
        <v>64.763429194115261</v>
      </c>
      <c r="M140" s="281">
        <f t="shared" si="8"/>
        <v>118.45733495723024</v>
      </c>
    </row>
    <row r="141" spans="1:13" s="51" customFormat="1" ht="12" x14ac:dyDescent="0.25">
      <c r="A141" s="279">
        <v>152</v>
      </c>
      <c r="B141" s="280" t="s">
        <v>604</v>
      </c>
      <c r="C141" s="281">
        <v>1112.2708997401039</v>
      </c>
      <c r="D141" s="281">
        <v>841.66264188734067</v>
      </c>
      <c r="E141" s="281">
        <v>47.816737159379052</v>
      </c>
      <c r="F141" s="281">
        <f t="shared" ref="F141:F204" si="9">+D141+E141</f>
        <v>889.47937904671971</v>
      </c>
      <c r="G141" s="281" t="e">
        <f>#REF!*'Compromisos Inv Dir Oper'!#REF!</f>
        <v>#REF!</v>
      </c>
      <c r="H141" s="281">
        <v>76.437300208550582</v>
      </c>
      <c r="I141" s="281">
        <v>32.604559254344451</v>
      </c>
      <c r="J141" s="281">
        <f t="shared" ref="J141:J204" si="10">+H141+I141</f>
        <v>109.04185946289503</v>
      </c>
      <c r="K141" s="281"/>
      <c r="L141" s="281">
        <f t="shared" ref="L141:L204" si="11">SUM(C141-F141-J141)</f>
        <v>113.74966123048917</v>
      </c>
      <c r="M141" s="281">
        <f t="shared" ref="M141:M204" si="12">J141+L141</f>
        <v>222.7915206933842</v>
      </c>
    </row>
    <row r="142" spans="1:13" s="51" customFormat="1" ht="12" x14ac:dyDescent="0.25">
      <c r="A142" s="279">
        <v>156</v>
      </c>
      <c r="B142" s="280" t="s">
        <v>603</v>
      </c>
      <c r="C142" s="281">
        <v>309.70508509562001</v>
      </c>
      <c r="D142" s="281">
        <v>252.8921189037325</v>
      </c>
      <c r="E142" s="281">
        <v>12.25494695045637</v>
      </c>
      <c r="F142" s="281">
        <f t="shared" si="9"/>
        <v>265.14706585418884</v>
      </c>
      <c r="G142" s="281" t="e">
        <f>#REF!*'Compromisos Inv Dir Oper'!#REF!</f>
        <v>#REF!</v>
      </c>
      <c r="H142" s="281">
        <v>18.5658414232647</v>
      </c>
      <c r="I142" s="281">
        <v>22.279009680221669</v>
      </c>
      <c r="J142" s="281">
        <f t="shared" si="10"/>
        <v>40.84485110348637</v>
      </c>
      <c r="K142" s="281"/>
      <c r="L142" s="281">
        <f t="shared" si="11"/>
        <v>3.7131681379447983</v>
      </c>
      <c r="M142" s="281">
        <f t="shared" si="12"/>
        <v>44.558019241431168</v>
      </c>
    </row>
    <row r="143" spans="1:13" s="51" customFormat="1" ht="12" x14ac:dyDescent="0.25">
      <c r="A143" s="279">
        <v>157</v>
      </c>
      <c r="B143" s="280" t="s">
        <v>602</v>
      </c>
      <c r="C143" s="281">
        <v>2788.6852294863825</v>
      </c>
      <c r="D143" s="281">
        <v>2002.7290723581962</v>
      </c>
      <c r="E143" s="281">
        <v>139.43426147345201</v>
      </c>
      <c r="F143" s="281">
        <f t="shared" si="9"/>
        <v>2142.1633338316483</v>
      </c>
      <c r="G143" s="281" t="e">
        <f>#REF!*'Compromisos Inv Dir Oper'!#REF!</f>
        <v>#REF!</v>
      </c>
      <c r="H143" s="281">
        <v>367.65337269048825</v>
      </c>
      <c r="I143" s="281">
        <v>278.86852296424547</v>
      </c>
      <c r="J143" s="281">
        <f t="shared" si="10"/>
        <v>646.52189565473373</v>
      </c>
      <c r="K143" s="281"/>
      <c r="L143" s="281">
        <f t="shared" si="11"/>
        <v>4.5474735088646412E-13</v>
      </c>
      <c r="M143" s="281">
        <f t="shared" si="12"/>
        <v>646.52189565473418</v>
      </c>
    </row>
    <row r="144" spans="1:13" s="51" customFormat="1" ht="12" x14ac:dyDescent="0.25">
      <c r="A144" s="279">
        <v>158</v>
      </c>
      <c r="B144" s="280" t="s">
        <v>601</v>
      </c>
      <c r="C144" s="281">
        <v>241.63885969300691</v>
      </c>
      <c r="D144" s="281">
        <v>241.63885969300682</v>
      </c>
      <c r="E144" s="281">
        <v>0</v>
      </c>
      <c r="F144" s="281">
        <f t="shared" si="9"/>
        <v>241.63885969300682</v>
      </c>
      <c r="G144" s="281" t="e">
        <f>#REF!*'Compromisos Inv Dir Oper'!#REF!</f>
        <v>#REF!</v>
      </c>
      <c r="H144" s="281">
        <v>0</v>
      </c>
      <c r="I144" s="281">
        <v>0</v>
      </c>
      <c r="J144" s="281">
        <f t="shared" si="10"/>
        <v>0</v>
      </c>
      <c r="K144" s="281"/>
      <c r="L144" s="281">
        <f t="shared" si="11"/>
        <v>8.5265128291212022E-14</v>
      </c>
      <c r="M144" s="281">
        <f t="shared" si="12"/>
        <v>8.5265128291212022E-14</v>
      </c>
    </row>
    <row r="145" spans="1:13" s="51" customFormat="1" ht="12" x14ac:dyDescent="0.25">
      <c r="A145" s="279">
        <v>159</v>
      </c>
      <c r="B145" s="280" t="s">
        <v>600</v>
      </c>
      <c r="C145" s="281">
        <v>82.401886779651065</v>
      </c>
      <c r="D145" s="281">
        <v>82.401886779651065</v>
      </c>
      <c r="E145" s="281">
        <v>0</v>
      </c>
      <c r="F145" s="281">
        <f t="shared" si="9"/>
        <v>82.401886779651065</v>
      </c>
      <c r="G145" s="281" t="e">
        <f>#REF!*'Compromisos Inv Dir Oper'!#REF!</f>
        <v>#REF!</v>
      </c>
      <c r="H145" s="281">
        <v>0</v>
      </c>
      <c r="I145" s="281">
        <v>0</v>
      </c>
      <c r="J145" s="281">
        <f t="shared" si="10"/>
        <v>0</v>
      </c>
      <c r="K145" s="281"/>
      <c r="L145" s="281">
        <f t="shared" si="11"/>
        <v>0</v>
      </c>
      <c r="M145" s="281">
        <f t="shared" si="12"/>
        <v>0</v>
      </c>
    </row>
    <row r="146" spans="1:13" s="51" customFormat="1" ht="12" x14ac:dyDescent="0.25">
      <c r="A146" s="279">
        <v>160</v>
      </c>
      <c r="B146" s="280" t="s">
        <v>599</v>
      </c>
      <c r="C146" s="281">
        <v>19.884578203631108</v>
      </c>
      <c r="D146" s="281">
        <v>19.884578203631108</v>
      </c>
      <c r="E146" s="281">
        <v>0</v>
      </c>
      <c r="F146" s="281">
        <f t="shared" si="9"/>
        <v>19.884578203631108</v>
      </c>
      <c r="G146" s="281" t="e">
        <f>#REF!*'Compromisos Inv Dir Oper'!#REF!</f>
        <v>#REF!</v>
      </c>
      <c r="H146" s="281">
        <v>0</v>
      </c>
      <c r="I146" s="281">
        <v>0</v>
      </c>
      <c r="J146" s="281">
        <f t="shared" si="10"/>
        <v>0</v>
      </c>
      <c r="K146" s="281"/>
      <c r="L146" s="281">
        <f t="shared" si="11"/>
        <v>0</v>
      </c>
      <c r="M146" s="281">
        <f t="shared" si="12"/>
        <v>0</v>
      </c>
    </row>
    <row r="147" spans="1:13" s="51" customFormat="1" ht="12" x14ac:dyDescent="0.25">
      <c r="A147" s="279">
        <v>161</v>
      </c>
      <c r="B147" s="280" t="s">
        <v>598</v>
      </c>
      <c r="C147" s="281">
        <v>77.430729999999969</v>
      </c>
      <c r="D147" s="281">
        <v>73.559193499999992</v>
      </c>
      <c r="E147" s="281">
        <v>0</v>
      </c>
      <c r="F147" s="281">
        <f t="shared" si="9"/>
        <v>73.559193499999992</v>
      </c>
      <c r="G147" s="281" t="e">
        <f>#REF!*'Compromisos Inv Dir Oper'!#REF!</f>
        <v>#REF!</v>
      </c>
      <c r="H147" s="281">
        <v>3.8715364999999995</v>
      </c>
      <c r="I147" s="281">
        <v>0</v>
      </c>
      <c r="J147" s="281">
        <f t="shared" si="10"/>
        <v>3.8715364999999995</v>
      </c>
      <c r="K147" s="281"/>
      <c r="L147" s="281">
        <f t="shared" si="11"/>
        <v>-2.3092638912203256E-14</v>
      </c>
      <c r="M147" s="281">
        <f t="shared" si="12"/>
        <v>3.8715364999999764</v>
      </c>
    </row>
    <row r="148" spans="1:13" s="51" customFormat="1" ht="12" x14ac:dyDescent="0.25">
      <c r="A148" s="279">
        <v>162</v>
      </c>
      <c r="B148" s="280" t="s">
        <v>597</v>
      </c>
      <c r="C148" s="281">
        <v>34.729285999999995</v>
      </c>
      <c r="D148" s="281">
        <v>31.256358116803781</v>
      </c>
      <c r="E148" s="281">
        <v>1.7364635433737785</v>
      </c>
      <c r="F148" s="281">
        <f t="shared" si="9"/>
        <v>32.992821660177562</v>
      </c>
      <c r="G148" s="281" t="e">
        <f>#REF!*'Compromisos Inv Dir Oper'!#REF!</f>
        <v>#REF!</v>
      </c>
      <c r="H148" s="281">
        <v>1.7364643398224322</v>
      </c>
      <c r="I148" s="281">
        <v>0</v>
      </c>
      <c r="J148" s="281">
        <f t="shared" si="10"/>
        <v>1.7364643398224322</v>
      </c>
      <c r="K148" s="281"/>
      <c r="L148" s="281">
        <f t="shared" si="11"/>
        <v>8.8817841970012523E-16</v>
      </c>
      <c r="M148" s="281">
        <f t="shared" si="12"/>
        <v>1.7364643398224331</v>
      </c>
    </row>
    <row r="149" spans="1:13" s="51" customFormat="1" ht="12" x14ac:dyDescent="0.25">
      <c r="A149" s="279">
        <v>163</v>
      </c>
      <c r="B149" s="280" t="s">
        <v>596</v>
      </c>
      <c r="C149" s="281">
        <v>286.68766798744446</v>
      </c>
      <c r="D149" s="281">
        <v>286.68766798744446</v>
      </c>
      <c r="E149" s="281">
        <v>0</v>
      </c>
      <c r="F149" s="281">
        <f t="shared" si="9"/>
        <v>286.68766798744446</v>
      </c>
      <c r="G149" s="281" t="e">
        <f>#REF!*'Compromisos Inv Dir Oper'!#REF!</f>
        <v>#REF!</v>
      </c>
      <c r="H149" s="281">
        <v>0</v>
      </c>
      <c r="I149" s="281">
        <v>0</v>
      </c>
      <c r="J149" s="281">
        <f t="shared" si="10"/>
        <v>0</v>
      </c>
      <c r="K149" s="281"/>
      <c r="L149" s="281">
        <f t="shared" si="11"/>
        <v>0</v>
      </c>
      <c r="M149" s="281">
        <f t="shared" si="12"/>
        <v>0</v>
      </c>
    </row>
    <row r="150" spans="1:13" s="50" customFormat="1" ht="12" x14ac:dyDescent="0.25">
      <c r="A150" s="279">
        <v>164</v>
      </c>
      <c r="B150" s="280" t="s">
        <v>595</v>
      </c>
      <c r="C150" s="281">
        <v>715.48749984882579</v>
      </c>
      <c r="D150" s="281">
        <v>435.24152377752273</v>
      </c>
      <c r="E150" s="281">
        <v>0</v>
      </c>
      <c r="F150" s="281">
        <f t="shared" si="9"/>
        <v>435.24152377752273</v>
      </c>
      <c r="G150" s="281" t="e">
        <f>#REF!*'Compromisos Inv Dir Oper'!#REF!</f>
        <v>#REF!</v>
      </c>
      <c r="H150" s="281">
        <v>117.35639772617742</v>
      </c>
      <c r="I150" s="281">
        <v>78.237598474721381</v>
      </c>
      <c r="J150" s="281">
        <f t="shared" si="10"/>
        <v>195.5939962008988</v>
      </c>
      <c r="K150" s="281"/>
      <c r="L150" s="281">
        <f t="shared" si="11"/>
        <v>84.651979870404261</v>
      </c>
      <c r="M150" s="281">
        <f t="shared" si="12"/>
        <v>280.24597607130306</v>
      </c>
    </row>
    <row r="151" spans="1:13" s="51" customFormat="1" ht="24" x14ac:dyDescent="0.25">
      <c r="A151" s="279">
        <v>165</v>
      </c>
      <c r="B151" s="280" t="s">
        <v>594</v>
      </c>
      <c r="C151" s="281">
        <v>106.83325931210918</v>
      </c>
      <c r="D151" s="281">
        <v>101.50004682186467</v>
      </c>
      <c r="E151" s="281">
        <v>5.333212490244553</v>
      </c>
      <c r="F151" s="281">
        <f t="shared" si="9"/>
        <v>106.83325931210922</v>
      </c>
      <c r="G151" s="281" t="e">
        <f>#REF!*'Compromisos Inv Dir Oper'!#REF!</f>
        <v>#REF!</v>
      </c>
      <c r="H151" s="281">
        <v>0</v>
      </c>
      <c r="I151" s="281">
        <v>0</v>
      </c>
      <c r="J151" s="281">
        <f t="shared" si="10"/>
        <v>0</v>
      </c>
      <c r="K151" s="281"/>
      <c r="L151" s="281">
        <f t="shared" si="11"/>
        <v>-4.2632564145606011E-14</v>
      </c>
      <c r="M151" s="281">
        <f t="shared" si="12"/>
        <v>-4.2632564145606011E-14</v>
      </c>
    </row>
    <row r="152" spans="1:13" s="51" customFormat="1" ht="24" x14ac:dyDescent="0.25">
      <c r="A152" s="279">
        <v>166</v>
      </c>
      <c r="B152" s="280" t="s">
        <v>593</v>
      </c>
      <c r="C152" s="281">
        <v>1111.7831673076066</v>
      </c>
      <c r="D152" s="281">
        <v>921.00674585272611</v>
      </c>
      <c r="E152" s="281">
        <v>35.780271210748523</v>
      </c>
      <c r="F152" s="281">
        <f t="shared" si="9"/>
        <v>956.78701706347465</v>
      </c>
      <c r="G152" s="281" t="e">
        <f>#REF!*'Compromisos Inv Dir Oper'!#REF!</f>
        <v>#REF!</v>
      </c>
      <c r="H152" s="281">
        <v>115.46542366688828</v>
      </c>
      <c r="I152" s="281">
        <v>39.530726577243477</v>
      </c>
      <c r="J152" s="281">
        <f t="shared" si="10"/>
        <v>154.99615024413177</v>
      </c>
      <c r="K152" s="281"/>
      <c r="L152" s="281">
        <f t="shared" si="11"/>
        <v>1.9895196601282805E-13</v>
      </c>
      <c r="M152" s="281">
        <f t="shared" si="12"/>
        <v>154.99615024413197</v>
      </c>
    </row>
    <row r="153" spans="1:13" s="51" customFormat="1" ht="12" x14ac:dyDescent="0.25">
      <c r="A153" s="279">
        <v>167</v>
      </c>
      <c r="B153" s="280" t="s">
        <v>592</v>
      </c>
      <c r="C153" s="281">
        <v>2641.8081283659972</v>
      </c>
      <c r="D153" s="281">
        <v>1320.9040643708331</v>
      </c>
      <c r="E153" s="281">
        <v>88.060270958055554</v>
      </c>
      <c r="F153" s="281">
        <f t="shared" si="9"/>
        <v>1408.9643353288886</v>
      </c>
      <c r="G153" s="281" t="e">
        <f>#REF!*'Compromisos Inv Dir Oper'!#REF!</f>
        <v>#REF!</v>
      </c>
      <c r="H153" s="281">
        <v>176.12054191610829</v>
      </c>
      <c r="I153" s="281">
        <v>176.12054191611111</v>
      </c>
      <c r="J153" s="281">
        <f t="shared" si="10"/>
        <v>352.24108383221937</v>
      </c>
      <c r="K153" s="281"/>
      <c r="L153" s="281">
        <f t="shared" si="11"/>
        <v>880.60270920488915</v>
      </c>
      <c r="M153" s="281">
        <f t="shared" si="12"/>
        <v>1232.8437930371085</v>
      </c>
    </row>
    <row r="154" spans="1:13" s="51" customFormat="1" ht="12" x14ac:dyDescent="0.25">
      <c r="A154" s="279">
        <v>168</v>
      </c>
      <c r="B154" s="280" t="s">
        <v>591</v>
      </c>
      <c r="C154" s="281">
        <v>600.42715697298161</v>
      </c>
      <c r="D154" s="281">
        <v>600.42715697298183</v>
      </c>
      <c r="E154" s="281">
        <v>0</v>
      </c>
      <c r="F154" s="281">
        <f t="shared" si="9"/>
        <v>600.42715697298183</v>
      </c>
      <c r="G154" s="281" t="e">
        <f>#REF!*'Compromisos Inv Dir Oper'!#REF!</f>
        <v>#REF!</v>
      </c>
      <c r="H154" s="281">
        <v>0</v>
      </c>
      <c r="I154" s="281">
        <v>0</v>
      </c>
      <c r="J154" s="281">
        <f t="shared" si="10"/>
        <v>0</v>
      </c>
      <c r="K154" s="281"/>
      <c r="L154" s="281">
        <f t="shared" si="11"/>
        <v>-2.2737367544323206E-13</v>
      </c>
      <c r="M154" s="281">
        <f t="shared" si="12"/>
        <v>-2.2737367544323206E-13</v>
      </c>
    </row>
    <row r="155" spans="1:13" s="51" customFormat="1" ht="12" x14ac:dyDescent="0.25">
      <c r="A155" s="279">
        <v>170</v>
      </c>
      <c r="B155" s="280" t="s">
        <v>590</v>
      </c>
      <c r="C155" s="281">
        <v>1463.7670391413124</v>
      </c>
      <c r="D155" s="281">
        <v>820.21958385256119</v>
      </c>
      <c r="E155" s="281">
        <v>43.939966382153592</v>
      </c>
      <c r="F155" s="281">
        <f t="shared" si="9"/>
        <v>864.15955023471474</v>
      </c>
      <c r="G155" s="281" t="e">
        <f>#REF!*'Compromisos Inv Dir Oper'!#REF!</f>
        <v>#REF!</v>
      </c>
      <c r="H155" s="281">
        <v>102.43673753035709</v>
      </c>
      <c r="I155" s="281">
        <v>146.37670391251066</v>
      </c>
      <c r="J155" s="281">
        <f t="shared" si="10"/>
        <v>248.81344144286777</v>
      </c>
      <c r="K155" s="281"/>
      <c r="L155" s="281">
        <f t="shared" si="11"/>
        <v>350.79404746372984</v>
      </c>
      <c r="M155" s="281">
        <f t="shared" si="12"/>
        <v>599.60748890659761</v>
      </c>
    </row>
    <row r="156" spans="1:13" s="51" customFormat="1" ht="24" x14ac:dyDescent="0.25">
      <c r="A156" s="279">
        <v>176</v>
      </c>
      <c r="B156" s="280" t="s">
        <v>589</v>
      </c>
      <c r="C156" s="281">
        <v>659.50989568731814</v>
      </c>
      <c r="D156" s="281">
        <v>314.91244418423514</v>
      </c>
      <c r="E156" s="281">
        <v>34.459745158705026</v>
      </c>
      <c r="F156" s="281">
        <f t="shared" si="9"/>
        <v>349.37218934294015</v>
      </c>
      <c r="G156" s="281" t="e">
        <f>#REF!*'Compromisos Inv Dir Oper'!#REF!</f>
        <v>#REF!</v>
      </c>
      <c r="H156" s="281">
        <v>68.919490317410052</v>
      </c>
      <c r="I156" s="281">
        <v>68.919490317410052</v>
      </c>
      <c r="J156" s="281">
        <f t="shared" si="10"/>
        <v>137.8389806348201</v>
      </c>
      <c r="K156" s="281"/>
      <c r="L156" s="281">
        <f t="shared" si="11"/>
        <v>172.29872570955789</v>
      </c>
      <c r="M156" s="281">
        <f t="shared" si="12"/>
        <v>310.13770634437799</v>
      </c>
    </row>
    <row r="157" spans="1:13" s="51" customFormat="1" ht="24" x14ac:dyDescent="0.25">
      <c r="A157" s="279">
        <v>177</v>
      </c>
      <c r="B157" s="280" t="s">
        <v>588</v>
      </c>
      <c r="C157" s="281">
        <v>22.639264507398977</v>
      </c>
      <c r="D157" s="281">
        <v>16.979448513223943</v>
      </c>
      <c r="E157" s="281">
        <v>1.1319632342149295</v>
      </c>
      <c r="F157" s="281">
        <f t="shared" si="9"/>
        <v>18.111411747438872</v>
      </c>
      <c r="G157" s="281" t="e">
        <f>#REF!*'Compromisos Inv Dir Oper'!#REF!</f>
        <v>#REF!</v>
      </c>
      <c r="H157" s="281">
        <v>2.263926468429859</v>
      </c>
      <c r="I157" s="281">
        <v>2.2639262915302445</v>
      </c>
      <c r="J157" s="281">
        <f t="shared" si="10"/>
        <v>4.5278527599601031</v>
      </c>
      <c r="K157" s="281"/>
      <c r="L157" s="281">
        <f t="shared" si="11"/>
        <v>1.7763568394002505E-15</v>
      </c>
      <c r="M157" s="281">
        <f t="shared" si="12"/>
        <v>4.5278527599601048</v>
      </c>
    </row>
    <row r="158" spans="1:13" s="51" customFormat="1" ht="12" x14ac:dyDescent="0.25">
      <c r="A158" s="279">
        <v>181</v>
      </c>
      <c r="B158" s="280" t="s">
        <v>587</v>
      </c>
      <c r="C158" s="281">
        <v>11812.676505542498</v>
      </c>
      <c r="D158" s="281">
        <v>5939.8649397449226</v>
      </c>
      <c r="E158" s="281">
        <v>250.28159911003999</v>
      </c>
      <c r="F158" s="281">
        <f t="shared" si="9"/>
        <v>6190.1465388549623</v>
      </c>
      <c r="G158" s="281" t="e">
        <f>#REF!*'Compromisos Inv Dir Oper'!#REF!</f>
        <v>#REF!</v>
      </c>
      <c r="H158" s="281">
        <v>250.28159911003999</v>
      </c>
      <c r="I158" s="281">
        <v>500.56319822007998</v>
      </c>
      <c r="J158" s="281">
        <f t="shared" si="10"/>
        <v>750.84479733011995</v>
      </c>
      <c r="K158" s="281"/>
      <c r="L158" s="281">
        <f t="shared" si="11"/>
        <v>4871.6851693574163</v>
      </c>
      <c r="M158" s="281">
        <f t="shared" si="12"/>
        <v>5622.5299666875362</v>
      </c>
    </row>
    <row r="159" spans="1:13" s="51" customFormat="1" ht="12" x14ac:dyDescent="0.25">
      <c r="A159" s="279">
        <v>182</v>
      </c>
      <c r="B159" s="280" t="s">
        <v>586</v>
      </c>
      <c r="C159" s="281">
        <v>585.54125999999985</v>
      </c>
      <c r="D159" s="281">
        <v>555.49374816983016</v>
      </c>
      <c r="E159" s="281">
        <v>30.047511830169899</v>
      </c>
      <c r="F159" s="281">
        <f t="shared" si="9"/>
        <v>585.54126000000008</v>
      </c>
      <c r="G159" s="281" t="e">
        <f>#REF!*'Compromisos Inv Dir Oper'!#REF!</f>
        <v>#REF!</v>
      </c>
      <c r="H159" s="281">
        <v>0</v>
      </c>
      <c r="I159" s="281">
        <v>0</v>
      </c>
      <c r="J159" s="281">
        <f t="shared" si="10"/>
        <v>0</v>
      </c>
      <c r="K159" s="281"/>
      <c r="L159" s="281">
        <f t="shared" si="11"/>
        <v>-2.2737367544323206E-13</v>
      </c>
      <c r="M159" s="281">
        <f t="shared" si="12"/>
        <v>-2.2737367544323206E-13</v>
      </c>
    </row>
    <row r="160" spans="1:13" s="51" customFormat="1" ht="12" x14ac:dyDescent="0.25">
      <c r="A160" s="279">
        <v>183</v>
      </c>
      <c r="B160" s="280" t="s">
        <v>585</v>
      </c>
      <c r="C160" s="281">
        <v>105.47073399999999</v>
      </c>
      <c r="D160" s="281">
        <v>94.923660599999991</v>
      </c>
      <c r="E160" s="281">
        <v>5.2735366999999993</v>
      </c>
      <c r="F160" s="281">
        <f t="shared" si="9"/>
        <v>100.19719729999998</v>
      </c>
      <c r="G160" s="281" t="e">
        <f>#REF!*'Compromisos Inv Dir Oper'!#REF!</f>
        <v>#REF!</v>
      </c>
      <c r="H160" s="281">
        <v>5.2735366999999993</v>
      </c>
      <c r="I160" s="281">
        <v>0</v>
      </c>
      <c r="J160" s="281">
        <f t="shared" si="10"/>
        <v>5.2735366999999993</v>
      </c>
      <c r="K160" s="281"/>
      <c r="L160" s="281">
        <f t="shared" si="11"/>
        <v>8.8817841970012523E-15</v>
      </c>
      <c r="M160" s="281">
        <f t="shared" si="12"/>
        <v>5.2735367000000082</v>
      </c>
    </row>
    <row r="161" spans="1:13" s="51" customFormat="1" ht="12" x14ac:dyDescent="0.25">
      <c r="A161" s="279">
        <v>185</v>
      </c>
      <c r="B161" s="280" t="s">
        <v>584</v>
      </c>
      <c r="C161" s="281">
        <v>425.1925053597916</v>
      </c>
      <c r="D161" s="281">
        <v>238.67235731316305</v>
      </c>
      <c r="E161" s="281">
        <v>1.223878303261704</v>
      </c>
      <c r="F161" s="281">
        <f t="shared" si="9"/>
        <v>239.89623561642475</v>
      </c>
      <c r="G161" s="281" t="e">
        <f>#REF!*'Compromisos Inv Dir Oper'!#REF!</f>
        <v>#REF!</v>
      </c>
      <c r="H161" s="281">
        <v>46.924796669883584</v>
      </c>
      <c r="I161" s="281">
        <v>48.148675712340285</v>
      </c>
      <c r="J161" s="281">
        <f t="shared" si="10"/>
        <v>95.073472382223869</v>
      </c>
      <c r="K161" s="281"/>
      <c r="L161" s="281">
        <f t="shared" si="11"/>
        <v>90.22279736114298</v>
      </c>
      <c r="M161" s="281">
        <f t="shared" si="12"/>
        <v>185.29626974336685</v>
      </c>
    </row>
    <row r="162" spans="1:13" s="51" customFormat="1" ht="12" x14ac:dyDescent="0.25">
      <c r="A162" s="279">
        <v>189</v>
      </c>
      <c r="B162" s="280" t="s">
        <v>583</v>
      </c>
      <c r="C162" s="281">
        <v>294.05338426986953</v>
      </c>
      <c r="D162" s="281">
        <v>171.08582514470277</v>
      </c>
      <c r="E162" s="281">
        <v>11.893211009405629</v>
      </c>
      <c r="F162" s="281">
        <f t="shared" si="9"/>
        <v>182.9790361541084</v>
      </c>
      <c r="G162" s="281" t="e">
        <f>#REF!*'Compromisos Inv Dir Oper'!#REF!</f>
        <v>#REF!</v>
      </c>
      <c r="H162" s="281">
        <v>18.264675236528269</v>
      </c>
      <c r="I162" s="281">
        <v>30.157886245933906</v>
      </c>
      <c r="J162" s="281">
        <f t="shared" si="10"/>
        <v>48.422561482462172</v>
      </c>
      <c r="K162" s="281"/>
      <c r="L162" s="281">
        <f t="shared" si="11"/>
        <v>62.651786633298954</v>
      </c>
      <c r="M162" s="281">
        <f t="shared" si="12"/>
        <v>111.07434811576113</v>
      </c>
    </row>
    <row r="163" spans="1:13" s="50" customFormat="1" ht="12" x14ac:dyDescent="0.25">
      <c r="A163" s="279">
        <v>190</v>
      </c>
      <c r="B163" s="280" t="s">
        <v>582</v>
      </c>
      <c r="C163" s="281">
        <v>903.17666954100628</v>
      </c>
      <c r="D163" s="281">
        <v>481.76277475014382</v>
      </c>
      <c r="E163" s="281">
        <v>4.4191263771290608</v>
      </c>
      <c r="F163" s="281">
        <f t="shared" si="9"/>
        <v>486.18190112727291</v>
      </c>
      <c r="G163" s="281" t="e">
        <f>#REF!*'Compromisos Inv Dir Oper'!#REF!</f>
        <v>#REF!</v>
      </c>
      <c r="H163" s="281">
        <v>128.50269163635033</v>
      </c>
      <c r="I163" s="281">
        <v>85.312841182691457</v>
      </c>
      <c r="J163" s="281">
        <f t="shared" si="10"/>
        <v>213.81553281904178</v>
      </c>
      <c r="K163" s="281"/>
      <c r="L163" s="281">
        <f t="shared" si="11"/>
        <v>203.17923559469159</v>
      </c>
      <c r="M163" s="281">
        <f t="shared" si="12"/>
        <v>416.99476841373337</v>
      </c>
    </row>
    <row r="164" spans="1:13" s="51" customFormat="1" ht="12" x14ac:dyDescent="0.25">
      <c r="A164" s="279">
        <v>191</v>
      </c>
      <c r="B164" s="280" t="s">
        <v>581</v>
      </c>
      <c r="C164" s="281">
        <v>100.32087167790399</v>
      </c>
      <c r="D164" s="281">
        <v>62.293930433401812</v>
      </c>
      <c r="E164" s="281">
        <v>1.819849974456035</v>
      </c>
      <c r="F164" s="281">
        <f t="shared" si="9"/>
        <v>64.113780407857845</v>
      </c>
      <c r="G164" s="281" t="e">
        <f>#REF!*'Compromisos Inv Dir Oper'!#REF!</f>
        <v>#REF!</v>
      </c>
      <c r="H164" s="281">
        <v>6.8394640376139302</v>
      </c>
      <c r="I164" s="281">
        <v>8.6593140120699648</v>
      </c>
      <c r="J164" s="281">
        <f t="shared" si="10"/>
        <v>15.498778049683896</v>
      </c>
      <c r="K164" s="281"/>
      <c r="L164" s="281">
        <f t="shared" si="11"/>
        <v>20.708313220362253</v>
      </c>
      <c r="M164" s="281">
        <f t="shared" si="12"/>
        <v>36.207091270046149</v>
      </c>
    </row>
    <row r="165" spans="1:13" s="50" customFormat="1" ht="12" x14ac:dyDescent="0.25">
      <c r="A165" s="279">
        <v>192</v>
      </c>
      <c r="B165" s="280" t="s">
        <v>580</v>
      </c>
      <c r="C165" s="281">
        <v>708.46417644031851</v>
      </c>
      <c r="D165" s="281">
        <v>436.23041528379281</v>
      </c>
      <c r="E165" s="281">
        <v>36.21897851813609</v>
      </c>
      <c r="F165" s="281">
        <f t="shared" si="9"/>
        <v>472.44939380192892</v>
      </c>
      <c r="G165" s="281" t="e">
        <f>#REF!*'Compromisos Inv Dir Oper'!#REF!</f>
        <v>#REF!</v>
      </c>
      <c r="H165" s="281">
        <v>65.644684341523288</v>
      </c>
      <c r="I165" s="281">
        <v>72.437957193601704</v>
      </c>
      <c r="J165" s="281">
        <f t="shared" si="10"/>
        <v>138.08264153512499</v>
      </c>
      <c r="K165" s="281"/>
      <c r="L165" s="281">
        <f t="shared" si="11"/>
        <v>97.932141103264598</v>
      </c>
      <c r="M165" s="281">
        <f t="shared" si="12"/>
        <v>236.01478263838959</v>
      </c>
    </row>
    <row r="166" spans="1:13" s="50" customFormat="1" ht="12" x14ac:dyDescent="0.25">
      <c r="A166" s="279">
        <v>193</v>
      </c>
      <c r="B166" s="280" t="s">
        <v>579</v>
      </c>
      <c r="C166" s="281">
        <v>69.763014135576185</v>
      </c>
      <c r="D166" s="281">
        <v>52.322260580545588</v>
      </c>
      <c r="E166" s="281">
        <v>0</v>
      </c>
      <c r="F166" s="281">
        <f t="shared" si="9"/>
        <v>52.322260580545588</v>
      </c>
      <c r="G166" s="281" t="e">
        <f>#REF!*'Compromisos Inv Dir Oper'!#REF!</f>
        <v>#REF!</v>
      </c>
      <c r="H166" s="281">
        <v>6.9763013881937557</v>
      </c>
      <c r="I166" s="281">
        <v>6.9763013881937548</v>
      </c>
      <c r="J166" s="281">
        <f t="shared" si="10"/>
        <v>13.952602776387511</v>
      </c>
      <c r="K166" s="281"/>
      <c r="L166" s="281">
        <f t="shared" si="11"/>
        <v>3.4881507786430852</v>
      </c>
      <c r="M166" s="281">
        <f t="shared" si="12"/>
        <v>17.440753555030597</v>
      </c>
    </row>
    <row r="167" spans="1:13" s="51" customFormat="1" ht="12" x14ac:dyDescent="0.25">
      <c r="A167" s="279">
        <v>194</v>
      </c>
      <c r="B167" s="280" t="s">
        <v>578</v>
      </c>
      <c r="C167" s="281">
        <v>718.66502188865104</v>
      </c>
      <c r="D167" s="281">
        <v>445.39329379956808</v>
      </c>
      <c r="E167" s="281">
        <v>0</v>
      </c>
      <c r="F167" s="281">
        <f t="shared" si="9"/>
        <v>445.39329379956808</v>
      </c>
      <c r="G167" s="281" t="e">
        <f>#REF!*'Compromisos Inv Dir Oper'!#REF!</f>
        <v>#REF!</v>
      </c>
      <c r="H167" s="281">
        <v>112.9070709798692</v>
      </c>
      <c r="I167" s="281">
        <v>75.271380663564102</v>
      </c>
      <c r="J167" s="281">
        <f t="shared" si="10"/>
        <v>188.17845164343331</v>
      </c>
      <c r="K167" s="281"/>
      <c r="L167" s="281">
        <f t="shared" si="11"/>
        <v>85.09327644564965</v>
      </c>
      <c r="M167" s="281">
        <f t="shared" si="12"/>
        <v>273.27172808908296</v>
      </c>
    </row>
    <row r="168" spans="1:13" s="51" customFormat="1" ht="12" x14ac:dyDescent="0.25">
      <c r="A168" s="279">
        <v>195</v>
      </c>
      <c r="B168" s="280" t="s">
        <v>577</v>
      </c>
      <c r="C168" s="281">
        <v>1773.145630893348</v>
      </c>
      <c r="D168" s="281">
        <v>1253.6620691487306</v>
      </c>
      <c r="E168" s="281">
        <v>18.63731355986004</v>
      </c>
      <c r="F168" s="281">
        <f t="shared" si="9"/>
        <v>1272.2993827085907</v>
      </c>
      <c r="G168" s="281" t="e">
        <f>#REF!*'Compromisos Inv Dir Oper'!#REF!</f>
        <v>#REF!</v>
      </c>
      <c r="H168" s="281">
        <v>160.79175081247047</v>
      </c>
      <c r="I168" s="281">
        <v>170.19462950885077</v>
      </c>
      <c r="J168" s="281">
        <f t="shared" si="10"/>
        <v>330.98638032132123</v>
      </c>
      <c r="K168" s="281"/>
      <c r="L168" s="281">
        <f t="shared" si="11"/>
        <v>169.85986786343608</v>
      </c>
      <c r="M168" s="281">
        <f t="shared" si="12"/>
        <v>500.84624818475731</v>
      </c>
    </row>
    <row r="169" spans="1:13" s="51" customFormat="1" ht="12" x14ac:dyDescent="0.25">
      <c r="A169" s="279">
        <v>197</v>
      </c>
      <c r="B169" s="280" t="s">
        <v>576</v>
      </c>
      <c r="C169" s="281">
        <v>291.68008323982468</v>
      </c>
      <c r="D169" s="281">
        <v>204.26540385296661</v>
      </c>
      <c r="E169" s="281">
        <v>10.782517495197848</v>
      </c>
      <c r="F169" s="281">
        <f t="shared" si="9"/>
        <v>215.04792134816446</v>
      </c>
      <c r="G169" s="281" t="e">
        <f>#REF!*'Compromisos Inv Dir Oper'!#REF!</f>
        <v>#REF!</v>
      </c>
      <c r="H169" s="281">
        <v>29.180771926958176</v>
      </c>
      <c r="I169" s="281">
        <v>29.180771926958187</v>
      </c>
      <c r="J169" s="281">
        <f t="shared" si="10"/>
        <v>58.361543853916359</v>
      </c>
      <c r="K169" s="281"/>
      <c r="L169" s="281">
        <f t="shared" si="11"/>
        <v>18.270618037743859</v>
      </c>
      <c r="M169" s="281">
        <f t="shared" si="12"/>
        <v>76.632161891660218</v>
      </c>
    </row>
    <row r="170" spans="1:13" s="50" customFormat="1" ht="12" x14ac:dyDescent="0.25">
      <c r="A170" s="279">
        <v>198</v>
      </c>
      <c r="B170" s="280" t="s">
        <v>575</v>
      </c>
      <c r="C170" s="281">
        <v>367.96336958688545</v>
      </c>
      <c r="D170" s="281">
        <v>184.31428406825248</v>
      </c>
      <c r="E170" s="281">
        <v>0</v>
      </c>
      <c r="F170" s="281">
        <f t="shared" si="9"/>
        <v>184.31428406825248</v>
      </c>
      <c r="G170" s="281" t="e">
        <f>#REF!*'Compromisos Inv Dir Oper'!#REF!</f>
        <v>#REF!</v>
      </c>
      <c r="H170" s="281">
        <v>38.826212260786441</v>
      </c>
      <c r="I170" s="281">
        <v>38.826212260786441</v>
      </c>
      <c r="J170" s="281">
        <f t="shared" si="10"/>
        <v>77.652424521572883</v>
      </c>
      <c r="K170" s="281"/>
      <c r="L170" s="281">
        <f t="shared" si="11"/>
        <v>105.99666099706009</v>
      </c>
      <c r="M170" s="281">
        <f t="shared" si="12"/>
        <v>183.64908551863297</v>
      </c>
    </row>
    <row r="171" spans="1:13" s="50" customFormat="1" ht="12" x14ac:dyDescent="0.25">
      <c r="A171" s="279">
        <v>199</v>
      </c>
      <c r="B171" s="280" t="s">
        <v>574</v>
      </c>
      <c r="C171" s="281">
        <v>284.03060369869871</v>
      </c>
      <c r="D171" s="281">
        <v>201.39858658687578</v>
      </c>
      <c r="E171" s="281">
        <v>12.934465365368425</v>
      </c>
      <c r="F171" s="281">
        <f t="shared" si="9"/>
        <v>214.3330519522442</v>
      </c>
      <c r="G171" s="281" t="e">
        <f>#REF!*'Compromisos Inv Dir Oper'!#REF!</f>
        <v>#REF!</v>
      </c>
      <c r="H171" s="281">
        <v>15.772238281208374</v>
      </c>
      <c r="I171" s="281">
        <v>18.716267755684058</v>
      </c>
      <c r="J171" s="281">
        <f t="shared" si="10"/>
        <v>34.488506036892431</v>
      </c>
      <c r="K171" s="281"/>
      <c r="L171" s="281">
        <f t="shared" si="11"/>
        <v>35.209045709562076</v>
      </c>
      <c r="M171" s="281">
        <f t="shared" si="12"/>
        <v>69.697551746454508</v>
      </c>
    </row>
    <row r="172" spans="1:13" s="51" customFormat="1" ht="24" x14ac:dyDescent="0.25">
      <c r="A172" s="279">
        <v>200</v>
      </c>
      <c r="B172" s="280" t="s">
        <v>573</v>
      </c>
      <c r="C172" s="281">
        <v>1279.0823272328068</v>
      </c>
      <c r="D172" s="281">
        <v>501.41171840409396</v>
      </c>
      <c r="E172" s="281">
        <v>44.838781120084242</v>
      </c>
      <c r="F172" s="281">
        <f t="shared" si="9"/>
        <v>546.25049952417817</v>
      </c>
      <c r="G172" s="281" t="e">
        <f>#REF!*'Compromisos Inv Dir Oper'!#REF!</f>
        <v>#REF!</v>
      </c>
      <c r="H172" s="281">
        <v>221.32238347845998</v>
      </c>
      <c r="I172" s="281">
        <v>131.10009687992951</v>
      </c>
      <c r="J172" s="281">
        <f t="shared" si="10"/>
        <v>352.42248035838952</v>
      </c>
      <c r="K172" s="281"/>
      <c r="L172" s="281">
        <f t="shared" si="11"/>
        <v>380.40934735023916</v>
      </c>
      <c r="M172" s="281">
        <f t="shared" si="12"/>
        <v>732.83182770862868</v>
      </c>
    </row>
    <row r="173" spans="1:13" s="51" customFormat="1" ht="24" x14ac:dyDescent="0.25">
      <c r="A173" s="279">
        <v>201</v>
      </c>
      <c r="B173" s="280" t="s">
        <v>572</v>
      </c>
      <c r="C173" s="281">
        <v>1620.7106022987339</v>
      </c>
      <c r="D173" s="281">
        <v>772.80229905676833</v>
      </c>
      <c r="E173" s="281">
        <v>77.465138591005839</v>
      </c>
      <c r="F173" s="281">
        <f t="shared" si="9"/>
        <v>850.26743764777416</v>
      </c>
      <c r="G173" s="281" t="e">
        <f>#REF!*'Compromisos Inv Dir Oper'!#REF!</f>
        <v>#REF!</v>
      </c>
      <c r="H173" s="281">
        <v>166.85912387919026</v>
      </c>
      <c r="I173" s="281">
        <v>166.85912522017952</v>
      </c>
      <c r="J173" s="281">
        <f t="shared" si="10"/>
        <v>333.71824909936981</v>
      </c>
      <c r="K173" s="281"/>
      <c r="L173" s="281">
        <f t="shared" si="11"/>
        <v>436.7249155515899</v>
      </c>
      <c r="M173" s="281">
        <f t="shared" si="12"/>
        <v>770.44316465095972</v>
      </c>
    </row>
    <row r="174" spans="1:13" s="50" customFormat="1" ht="24" x14ac:dyDescent="0.25">
      <c r="A174" s="279">
        <v>202</v>
      </c>
      <c r="B174" s="280" t="s">
        <v>571</v>
      </c>
      <c r="C174" s="281">
        <v>2402.0416396258211</v>
      </c>
      <c r="D174" s="281">
        <v>994.919338774366</v>
      </c>
      <c r="E174" s="281">
        <v>78.610701334109635</v>
      </c>
      <c r="F174" s="281">
        <f t="shared" si="9"/>
        <v>1073.5300401084755</v>
      </c>
      <c r="G174" s="281" t="e">
        <f>#REF!*'Compromisos Inv Dir Oper'!#REF!</f>
        <v>#REF!</v>
      </c>
      <c r="H174" s="281">
        <v>239.31636458652335</v>
      </c>
      <c r="I174" s="281">
        <v>261.11045319723513</v>
      </c>
      <c r="J174" s="281">
        <f t="shared" si="10"/>
        <v>500.42681778375845</v>
      </c>
      <c r="K174" s="281"/>
      <c r="L174" s="281">
        <f t="shared" si="11"/>
        <v>828.08478173358708</v>
      </c>
      <c r="M174" s="281">
        <f t="shared" si="12"/>
        <v>1328.5115995173455</v>
      </c>
    </row>
    <row r="175" spans="1:13" s="51" customFormat="1" ht="24" x14ac:dyDescent="0.25">
      <c r="A175" s="279">
        <v>203</v>
      </c>
      <c r="B175" s="280" t="s">
        <v>570</v>
      </c>
      <c r="C175" s="281">
        <v>675.70761799281183</v>
      </c>
      <c r="D175" s="281">
        <v>545.18283387993438</v>
      </c>
      <c r="E175" s="281">
        <v>22.568825733144205</v>
      </c>
      <c r="F175" s="281">
        <f t="shared" si="9"/>
        <v>567.75165961307857</v>
      </c>
      <c r="G175" s="281" t="e">
        <f>#REF!*'Compromisos Inv Dir Oper'!#REF!</f>
        <v>#REF!</v>
      </c>
      <c r="H175" s="281">
        <v>8.3043044621542901</v>
      </c>
      <c r="I175" s="281">
        <v>16.608608924308584</v>
      </c>
      <c r="J175" s="281">
        <f t="shared" si="10"/>
        <v>24.912913386462876</v>
      </c>
      <c r="K175" s="281"/>
      <c r="L175" s="281">
        <f t="shared" si="11"/>
        <v>83.043044993270385</v>
      </c>
      <c r="M175" s="281">
        <f t="shared" si="12"/>
        <v>107.95595837973326</v>
      </c>
    </row>
    <row r="176" spans="1:13" s="51" customFormat="1" ht="24" x14ac:dyDescent="0.25">
      <c r="A176" s="279">
        <v>204</v>
      </c>
      <c r="B176" s="280" t="s">
        <v>569</v>
      </c>
      <c r="C176" s="281">
        <v>1951.409532774429</v>
      </c>
      <c r="D176" s="281">
        <v>1366.4458939015476</v>
      </c>
      <c r="E176" s="281">
        <v>89.018666042815696</v>
      </c>
      <c r="F176" s="281">
        <f t="shared" si="9"/>
        <v>1455.4645599443634</v>
      </c>
      <c r="G176" s="281" t="e">
        <f>#REF!*'Compromisos Inv Dir Oper'!#REF!</f>
        <v>#REF!</v>
      </c>
      <c r="H176" s="281">
        <v>251.88288192415172</v>
      </c>
      <c r="I176" s="281">
        <v>210.41709609235562</v>
      </c>
      <c r="J176" s="281">
        <f t="shared" si="10"/>
        <v>462.29997801650734</v>
      </c>
      <c r="K176" s="281"/>
      <c r="L176" s="281">
        <f t="shared" si="11"/>
        <v>33.644994813558242</v>
      </c>
      <c r="M176" s="281">
        <f t="shared" si="12"/>
        <v>495.94497283006558</v>
      </c>
    </row>
    <row r="177" spans="1:13" s="51" customFormat="1" ht="24" x14ac:dyDescent="0.25">
      <c r="A177" s="279">
        <v>205</v>
      </c>
      <c r="B177" s="280" t="s">
        <v>568</v>
      </c>
      <c r="C177" s="281">
        <v>2135.1461647650235</v>
      </c>
      <c r="D177" s="281">
        <v>1513.823805450377</v>
      </c>
      <c r="E177" s="281">
        <v>76.108647467104092</v>
      </c>
      <c r="F177" s="281">
        <f t="shared" si="9"/>
        <v>1589.932452917481</v>
      </c>
      <c r="G177" s="281" t="e">
        <f>#REF!*'Compromisos Inv Dir Oper'!#REF!</f>
        <v>#REF!</v>
      </c>
      <c r="H177" s="281">
        <v>339.22259325037282</v>
      </c>
      <c r="I177" s="281">
        <v>176.58700295677619</v>
      </c>
      <c r="J177" s="281">
        <f t="shared" si="10"/>
        <v>515.80959620714907</v>
      </c>
      <c r="K177" s="281"/>
      <c r="L177" s="281">
        <f t="shared" si="11"/>
        <v>29.404115640393456</v>
      </c>
      <c r="M177" s="281">
        <f t="shared" si="12"/>
        <v>545.21371184754253</v>
      </c>
    </row>
    <row r="178" spans="1:13" s="51" customFormat="1" ht="24" x14ac:dyDescent="0.25">
      <c r="A178" s="279">
        <v>206</v>
      </c>
      <c r="B178" s="280" t="s">
        <v>567</v>
      </c>
      <c r="C178" s="281">
        <v>772.25412683943023</v>
      </c>
      <c r="D178" s="281">
        <v>617.80330156253456</v>
      </c>
      <c r="E178" s="281">
        <v>0</v>
      </c>
      <c r="F178" s="281">
        <f t="shared" si="9"/>
        <v>617.80330156253456</v>
      </c>
      <c r="G178" s="281" t="e">
        <f>#REF!*'Compromisos Inv Dir Oper'!#REF!</f>
        <v>#REF!</v>
      </c>
      <c r="H178" s="281">
        <v>115.83811904297521</v>
      </c>
      <c r="I178" s="281">
        <v>38.612706233920498</v>
      </c>
      <c r="J178" s="281">
        <f t="shared" si="10"/>
        <v>154.4508252768957</v>
      </c>
      <c r="K178" s="281"/>
      <c r="L178" s="281">
        <f t="shared" si="11"/>
        <v>-2.8421709430404007E-14</v>
      </c>
      <c r="M178" s="281">
        <f t="shared" si="12"/>
        <v>154.45082527689567</v>
      </c>
    </row>
    <row r="179" spans="1:13" s="51" customFormat="1" ht="12" x14ac:dyDescent="0.25">
      <c r="A179" s="279">
        <v>207</v>
      </c>
      <c r="B179" s="280" t="s">
        <v>566</v>
      </c>
      <c r="C179" s="281">
        <v>878.53646260765686</v>
      </c>
      <c r="D179" s="281">
        <v>605.72731954631331</v>
      </c>
      <c r="E179" s="281">
        <v>27.399873431009105</v>
      </c>
      <c r="F179" s="281">
        <f t="shared" si="9"/>
        <v>633.12719297732247</v>
      </c>
      <c r="G179" s="281" t="e">
        <f>#REF!*'Compromisos Inv Dir Oper'!#REF!</f>
        <v>#REF!</v>
      </c>
      <c r="H179" s="281">
        <v>120.92295555536928</v>
      </c>
      <c r="I179" s="281">
        <v>85.291518089765873</v>
      </c>
      <c r="J179" s="281">
        <f t="shared" si="10"/>
        <v>206.21447364513517</v>
      </c>
      <c r="K179" s="281"/>
      <c r="L179" s="281">
        <f t="shared" si="11"/>
        <v>39.194795985199221</v>
      </c>
      <c r="M179" s="281">
        <f t="shared" si="12"/>
        <v>245.40926963033439</v>
      </c>
    </row>
    <row r="180" spans="1:13" s="51" customFormat="1" ht="12" x14ac:dyDescent="0.25">
      <c r="A180" s="279">
        <v>208</v>
      </c>
      <c r="B180" s="280" t="s">
        <v>565</v>
      </c>
      <c r="C180" s="281">
        <v>172.103047151596</v>
      </c>
      <c r="D180" s="281">
        <v>91.788293714733214</v>
      </c>
      <c r="E180" s="281">
        <v>5.7367683036414334</v>
      </c>
      <c r="F180" s="281">
        <f t="shared" si="9"/>
        <v>97.525062018374655</v>
      </c>
      <c r="G180" s="281" t="e">
        <f>#REF!*'Compromisos Inv Dir Oper'!#REF!</f>
        <v>#REF!</v>
      </c>
      <c r="H180" s="281">
        <v>5.7367683036414334</v>
      </c>
      <c r="I180" s="281">
        <v>11.473536607282863</v>
      </c>
      <c r="J180" s="281">
        <f t="shared" si="10"/>
        <v>17.210304910924297</v>
      </c>
      <c r="K180" s="281"/>
      <c r="L180" s="281">
        <f t="shared" si="11"/>
        <v>57.367680222297054</v>
      </c>
      <c r="M180" s="281">
        <f t="shared" si="12"/>
        <v>74.577985133221347</v>
      </c>
    </row>
    <row r="181" spans="1:13" s="51" customFormat="1" ht="24" x14ac:dyDescent="0.25">
      <c r="A181" s="279">
        <v>210</v>
      </c>
      <c r="B181" s="280" t="s">
        <v>564</v>
      </c>
      <c r="C181" s="281">
        <v>2532.9742124615673</v>
      </c>
      <c r="D181" s="281">
        <v>1843.1675161928031</v>
      </c>
      <c r="E181" s="281">
        <v>28.964137975215174</v>
      </c>
      <c r="F181" s="281">
        <f t="shared" si="9"/>
        <v>1872.1316541680183</v>
      </c>
      <c r="G181" s="281" t="e">
        <f>#REF!*'Compromisos Inv Dir Oper'!#REF!</f>
        <v>#REF!</v>
      </c>
      <c r="H181" s="281">
        <v>258.41662481919326</v>
      </c>
      <c r="I181" s="281">
        <v>258.41662481919332</v>
      </c>
      <c r="J181" s="281">
        <f t="shared" si="10"/>
        <v>516.83324963838663</v>
      </c>
      <c r="K181" s="281"/>
      <c r="L181" s="281">
        <f t="shared" si="11"/>
        <v>144.00930865516239</v>
      </c>
      <c r="M181" s="281">
        <f t="shared" si="12"/>
        <v>660.84255829354902</v>
      </c>
    </row>
    <row r="182" spans="1:13" s="51" customFormat="1" ht="24" x14ac:dyDescent="0.25">
      <c r="A182" s="279">
        <v>211</v>
      </c>
      <c r="B182" s="280" t="s">
        <v>563</v>
      </c>
      <c r="C182" s="281">
        <v>3342.4728351542685</v>
      </c>
      <c r="D182" s="281">
        <v>2298.4392589896838</v>
      </c>
      <c r="E182" s="281">
        <v>16.671635330511659</v>
      </c>
      <c r="F182" s="281">
        <f t="shared" si="9"/>
        <v>2315.1108943201953</v>
      </c>
      <c r="G182" s="281" t="e">
        <f>#REF!*'Compromisos Inv Dir Oper'!#REF!</f>
        <v>#REF!</v>
      </c>
      <c r="H182" s="281">
        <v>324.59780281507682</v>
      </c>
      <c r="I182" s="281">
        <v>338.60306078643572</v>
      </c>
      <c r="J182" s="281">
        <f t="shared" si="10"/>
        <v>663.20086360151254</v>
      </c>
      <c r="K182" s="281"/>
      <c r="L182" s="281">
        <f t="shared" si="11"/>
        <v>364.16107723256073</v>
      </c>
      <c r="M182" s="281">
        <f t="shared" si="12"/>
        <v>1027.3619408340733</v>
      </c>
    </row>
    <row r="183" spans="1:13" s="51" customFormat="1" ht="24" x14ac:dyDescent="0.25">
      <c r="A183" s="279">
        <v>215</v>
      </c>
      <c r="B183" s="280" t="s">
        <v>1108</v>
      </c>
      <c r="C183" s="281">
        <v>1138.2803852341576</v>
      </c>
      <c r="D183" s="281">
        <v>463.04801418849399</v>
      </c>
      <c r="E183" s="281">
        <v>41.892976493103284</v>
      </c>
      <c r="F183" s="281">
        <f t="shared" si="9"/>
        <v>504.94099068159727</v>
      </c>
      <c r="G183" s="281" t="e">
        <f>#REF!*'Compromisos Inv Dir Oper'!#REF!</f>
        <v>#REF!</v>
      </c>
      <c r="H183" s="281">
        <v>131.56998039785179</v>
      </c>
      <c r="I183" s="281">
        <v>108.20614778680249</v>
      </c>
      <c r="J183" s="281">
        <f t="shared" si="10"/>
        <v>239.77612818465428</v>
      </c>
      <c r="K183" s="281"/>
      <c r="L183" s="281">
        <f t="shared" si="11"/>
        <v>393.56326636790612</v>
      </c>
      <c r="M183" s="281">
        <f t="shared" si="12"/>
        <v>633.33939455256041</v>
      </c>
    </row>
    <row r="184" spans="1:13" s="51" customFormat="1" ht="12" x14ac:dyDescent="0.25">
      <c r="A184" s="279">
        <v>216</v>
      </c>
      <c r="B184" s="280" t="s">
        <v>562</v>
      </c>
      <c r="C184" s="281">
        <v>2759.2806988244924</v>
      </c>
      <c r="D184" s="281">
        <v>495.37804801285421</v>
      </c>
      <c r="E184" s="281">
        <v>0</v>
      </c>
      <c r="F184" s="281">
        <f t="shared" si="9"/>
        <v>495.37804801285421</v>
      </c>
      <c r="G184" s="281" t="e">
        <f>#REF!*'Compromisos Inv Dir Oper'!#REF!</f>
        <v>#REF!</v>
      </c>
      <c r="H184" s="281">
        <v>290.50279143885592</v>
      </c>
      <c r="I184" s="281">
        <v>277.25304458228476</v>
      </c>
      <c r="J184" s="281">
        <f t="shared" si="10"/>
        <v>567.75583602114068</v>
      </c>
      <c r="K184" s="281"/>
      <c r="L184" s="281">
        <f t="shared" si="11"/>
        <v>1696.1468147904975</v>
      </c>
      <c r="M184" s="281">
        <f t="shared" si="12"/>
        <v>2263.9026508116381</v>
      </c>
    </row>
    <row r="185" spans="1:13" s="51" customFormat="1" ht="12" x14ac:dyDescent="0.25">
      <c r="A185" s="279">
        <v>217</v>
      </c>
      <c r="B185" s="280" t="s">
        <v>561</v>
      </c>
      <c r="C185" s="281">
        <v>2907.450030662108</v>
      </c>
      <c r="D185" s="281">
        <v>831.46296942272079</v>
      </c>
      <c r="E185" s="281">
        <v>77.978852116621823</v>
      </c>
      <c r="F185" s="281">
        <f t="shared" si="9"/>
        <v>909.44182153934264</v>
      </c>
      <c r="G185" s="281" t="e">
        <f>#REF!*'Compromisos Inv Dir Oper'!#REF!</f>
        <v>#REF!</v>
      </c>
      <c r="H185" s="281">
        <v>237.56084840649166</v>
      </c>
      <c r="I185" s="281">
        <v>237.56084840649169</v>
      </c>
      <c r="J185" s="281">
        <f t="shared" si="10"/>
        <v>475.12169681298337</v>
      </c>
      <c r="K185" s="281"/>
      <c r="L185" s="281">
        <f t="shared" si="11"/>
        <v>1522.8865123097821</v>
      </c>
      <c r="M185" s="281">
        <f t="shared" si="12"/>
        <v>1998.0082091227655</v>
      </c>
    </row>
    <row r="186" spans="1:13" s="51" customFormat="1" ht="24" x14ac:dyDescent="0.25">
      <c r="A186" s="279">
        <v>218</v>
      </c>
      <c r="B186" s="280" t="s">
        <v>560</v>
      </c>
      <c r="C186" s="281">
        <v>717.80813893147752</v>
      </c>
      <c r="D186" s="281">
        <v>505.18066373373495</v>
      </c>
      <c r="E186" s="281">
        <v>33.232742551664636</v>
      </c>
      <c r="F186" s="281">
        <f t="shared" si="9"/>
        <v>538.41340628539956</v>
      </c>
      <c r="G186" s="281" t="e">
        <f>#REF!*'Compromisos Inv Dir Oper'!#REF!</f>
        <v>#REF!</v>
      </c>
      <c r="H186" s="281">
        <v>91.901143633147214</v>
      </c>
      <c r="I186" s="281">
        <v>77.545851458755337</v>
      </c>
      <c r="J186" s="281">
        <f t="shared" si="10"/>
        <v>169.44699509190255</v>
      </c>
      <c r="K186" s="281"/>
      <c r="L186" s="281">
        <f t="shared" si="11"/>
        <v>9.9477375541754043</v>
      </c>
      <c r="M186" s="281">
        <f t="shared" si="12"/>
        <v>179.39473264607795</v>
      </c>
    </row>
    <row r="187" spans="1:13" s="51" customFormat="1" ht="24" x14ac:dyDescent="0.25">
      <c r="A187" s="279">
        <v>219</v>
      </c>
      <c r="B187" s="280" t="s">
        <v>559</v>
      </c>
      <c r="C187" s="281">
        <v>779.65595486368716</v>
      </c>
      <c r="D187" s="281">
        <v>428.81077518296752</v>
      </c>
      <c r="E187" s="281">
        <v>0</v>
      </c>
      <c r="F187" s="281">
        <f t="shared" si="9"/>
        <v>428.81077518296752</v>
      </c>
      <c r="G187" s="281" t="e">
        <f>#REF!*'Compromisos Inv Dir Oper'!#REF!</f>
        <v>#REF!</v>
      </c>
      <c r="H187" s="281">
        <v>116.94839323171841</v>
      </c>
      <c r="I187" s="281">
        <v>77.965595487812266</v>
      </c>
      <c r="J187" s="281">
        <f t="shared" si="10"/>
        <v>194.91398871953066</v>
      </c>
      <c r="K187" s="281"/>
      <c r="L187" s="281">
        <f t="shared" si="11"/>
        <v>155.93119096118897</v>
      </c>
      <c r="M187" s="281">
        <f t="shared" si="12"/>
        <v>350.84517968071964</v>
      </c>
    </row>
    <row r="188" spans="1:13" s="52" customFormat="1" x14ac:dyDescent="0.25">
      <c r="A188" s="279">
        <v>222</v>
      </c>
      <c r="B188" s="280" t="s">
        <v>558</v>
      </c>
      <c r="C188" s="281">
        <v>19229.724189827881</v>
      </c>
      <c r="D188" s="281">
        <v>8385.2713004739071</v>
      </c>
      <c r="E188" s="281">
        <v>137.61960604148197</v>
      </c>
      <c r="F188" s="281">
        <f t="shared" si="9"/>
        <v>8522.8909065153894</v>
      </c>
      <c r="G188" s="281" t="e">
        <f>#REF!*'Compromisos Inv Dir Oper'!#REF!</f>
        <v>#REF!</v>
      </c>
      <c r="H188" s="281">
        <v>1726.4416630851738</v>
      </c>
      <c r="I188" s="281">
        <v>1729.2489274730065</v>
      </c>
      <c r="J188" s="281">
        <f t="shared" si="10"/>
        <v>3455.6905905581802</v>
      </c>
      <c r="K188" s="281"/>
      <c r="L188" s="281">
        <f t="shared" si="11"/>
        <v>7251.1426927543107</v>
      </c>
      <c r="M188" s="281">
        <f t="shared" si="12"/>
        <v>10706.833283312491</v>
      </c>
    </row>
    <row r="189" spans="1:13" s="51" customFormat="1" ht="24" x14ac:dyDescent="0.25">
      <c r="A189" s="279">
        <v>223</v>
      </c>
      <c r="B189" s="280" t="s">
        <v>557</v>
      </c>
      <c r="C189" s="281">
        <v>79.372584305434032</v>
      </c>
      <c r="D189" s="281">
        <v>56.239229966218808</v>
      </c>
      <c r="E189" s="281">
        <v>0</v>
      </c>
      <c r="F189" s="281">
        <f t="shared" si="9"/>
        <v>56.239229966218808</v>
      </c>
      <c r="G189" s="281" t="e">
        <f>#REF!*'Compromisos Inv Dir Oper'!#REF!</f>
        <v>#REF!</v>
      </c>
      <c r="H189" s="281">
        <v>9.2533417407426306</v>
      </c>
      <c r="I189" s="281">
        <v>9.2533417407426306</v>
      </c>
      <c r="J189" s="281">
        <f t="shared" si="10"/>
        <v>18.506683481485261</v>
      </c>
      <c r="K189" s="281"/>
      <c r="L189" s="281">
        <f t="shared" si="11"/>
        <v>4.6266708577299624</v>
      </c>
      <c r="M189" s="281">
        <f t="shared" si="12"/>
        <v>23.133354339215224</v>
      </c>
    </row>
    <row r="190" spans="1:13" s="51" customFormat="1" ht="24" x14ac:dyDescent="0.25">
      <c r="A190" s="279">
        <v>225</v>
      </c>
      <c r="B190" s="280" t="s">
        <v>556</v>
      </c>
      <c r="C190" s="281">
        <v>22.706193212605253</v>
      </c>
      <c r="D190" s="281">
        <v>14.759025389570322</v>
      </c>
      <c r="E190" s="281">
        <v>1.1353096453515634</v>
      </c>
      <c r="F190" s="281">
        <f t="shared" si="9"/>
        <v>15.894335034921886</v>
      </c>
      <c r="G190" s="281" t="e">
        <f>#REF!*'Compromisos Inv Dir Oper'!#REF!</f>
        <v>#REF!</v>
      </c>
      <c r="H190" s="281">
        <v>1.1353096453515634</v>
      </c>
      <c r="I190" s="281">
        <v>2.2706192907031268</v>
      </c>
      <c r="J190" s="281">
        <f t="shared" si="10"/>
        <v>3.40592893605469</v>
      </c>
      <c r="K190" s="281"/>
      <c r="L190" s="281">
        <f t="shared" si="11"/>
        <v>3.4059292416286775</v>
      </c>
      <c r="M190" s="281">
        <f t="shared" si="12"/>
        <v>6.8118581776833675</v>
      </c>
    </row>
    <row r="191" spans="1:13" s="51" customFormat="1" ht="12" x14ac:dyDescent="0.25">
      <c r="A191" s="279">
        <v>226</v>
      </c>
      <c r="B191" s="280" t="s">
        <v>555</v>
      </c>
      <c r="C191" s="281">
        <v>463.48477199999996</v>
      </c>
      <c r="D191" s="281">
        <v>69.522715799999986</v>
      </c>
      <c r="E191" s="281">
        <v>0</v>
      </c>
      <c r="F191" s="281">
        <f t="shared" si="9"/>
        <v>69.522715799999986</v>
      </c>
      <c r="G191" s="281" t="e">
        <f>#REF!*'Compromisos Inv Dir Oper'!#REF!</f>
        <v>#REF!</v>
      </c>
      <c r="H191" s="281">
        <v>46.348477199999998</v>
      </c>
      <c r="I191" s="281">
        <v>46.348477199999998</v>
      </c>
      <c r="J191" s="281">
        <f t="shared" si="10"/>
        <v>92.696954399999996</v>
      </c>
      <c r="K191" s="281"/>
      <c r="L191" s="281">
        <f t="shared" si="11"/>
        <v>301.26510180000002</v>
      </c>
      <c r="M191" s="281">
        <f t="shared" si="12"/>
        <v>393.96205620000001</v>
      </c>
    </row>
    <row r="192" spans="1:13" s="51" customFormat="1" ht="12" x14ac:dyDescent="0.25">
      <c r="A192" s="279">
        <v>227</v>
      </c>
      <c r="B192" s="280" t="s">
        <v>554</v>
      </c>
      <c r="C192" s="281">
        <v>1943.7512855056016</v>
      </c>
      <c r="D192" s="281">
        <v>920.72429298219652</v>
      </c>
      <c r="E192" s="281">
        <v>0</v>
      </c>
      <c r="F192" s="281">
        <f t="shared" si="9"/>
        <v>920.72429298219652</v>
      </c>
      <c r="G192" s="281" t="e">
        <f>#REF!*'Compromisos Inv Dir Oper'!#REF!</f>
        <v>#REF!</v>
      </c>
      <c r="H192" s="281">
        <v>306.90809766571914</v>
      </c>
      <c r="I192" s="281">
        <v>204.60539843383864</v>
      </c>
      <c r="J192" s="281">
        <f t="shared" si="10"/>
        <v>511.51349609955776</v>
      </c>
      <c r="K192" s="281"/>
      <c r="L192" s="281">
        <f t="shared" si="11"/>
        <v>511.5134964238473</v>
      </c>
      <c r="M192" s="281">
        <f t="shared" si="12"/>
        <v>1023.0269925234051</v>
      </c>
    </row>
    <row r="193" spans="1:17" s="52" customFormat="1" x14ac:dyDescent="0.25">
      <c r="A193" s="279">
        <v>228</v>
      </c>
      <c r="B193" s="280" t="s">
        <v>553</v>
      </c>
      <c r="C193" s="281">
        <v>357.45894086447498</v>
      </c>
      <c r="D193" s="281">
        <v>187.82705843618385</v>
      </c>
      <c r="E193" s="281">
        <v>0</v>
      </c>
      <c r="F193" s="281">
        <f t="shared" si="9"/>
        <v>187.82705843618385</v>
      </c>
      <c r="G193" s="281" t="e">
        <f>#REF!*'Compromisos Inv Dir Oper'!#REF!</f>
        <v>#REF!</v>
      </c>
      <c r="H193" s="281">
        <v>37.605931004357956</v>
      </c>
      <c r="I193" s="281">
        <v>37.605931004357963</v>
      </c>
      <c r="J193" s="281">
        <f t="shared" si="10"/>
        <v>75.211862008715912</v>
      </c>
      <c r="K193" s="281"/>
      <c r="L193" s="281">
        <f t="shared" si="11"/>
        <v>94.420020419575224</v>
      </c>
      <c r="M193" s="281">
        <f t="shared" si="12"/>
        <v>169.63188242829114</v>
      </c>
    </row>
    <row r="194" spans="1:17" s="50" customFormat="1" ht="12" x14ac:dyDescent="0.25">
      <c r="A194" s="279">
        <v>229</v>
      </c>
      <c r="B194" s="280" t="s">
        <v>552</v>
      </c>
      <c r="C194" s="281">
        <v>1903.5283115713514</v>
      </c>
      <c r="D194" s="281">
        <v>785.27820541370988</v>
      </c>
      <c r="E194" s="281">
        <v>45.817000000000014</v>
      </c>
      <c r="F194" s="281">
        <f t="shared" si="9"/>
        <v>831.09520541370989</v>
      </c>
      <c r="G194" s="281" t="e">
        <f>#REF!*'Compromisos Inv Dir Oper'!#REF!</f>
        <v>#REF!</v>
      </c>
      <c r="H194" s="281">
        <v>207.77380134998046</v>
      </c>
      <c r="I194" s="281">
        <v>207.77380134998046</v>
      </c>
      <c r="J194" s="281">
        <f t="shared" si="10"/>
        <v>415.54760269996092</v>
      </c>
      <c r="K194" s="281"/>
      <c r="L194" s="281">
        <f t="shared" si="11"/>
        <v>656.88550345768067</v>
      </c>
      <c r="M194" s="281">
        <f t="shared" si="12"/>
        <v>1072.4331061576415</v>
      </c>
    </row>
    <row r="195" spans="1:17" s="50" customFormat="1" ht="24" x14ac:dyDescent="0.25">
      <c r="A195" s="279">
        <v>231</v>
      </c>
      <c r="B195" s="280" t="s">
        <v>551</v>
      </c>
      <c r="C195" s="281">
        <v>117.63939640858409</v>
      </c>
      <c r="D195" s="281">
        <v>82.347577224197437</v>
      </c>
      <c r="E195" s="281">
        <v>5.8819697767939676</v>
      </c>
      <c r="F195" s="281">
        <f t="shared" si="9"/>
        <v>88.229547000991403</v>
      </c>
      <c r="G195" s="281" t="e">
        <f>#REF!*'Compromisos Inv Dir Oper'!#REF!</f>
        <v>#REF!</v>
      </c>
      <c r="H195" s="281">
        <v>11.763939553587935</v>
      </c>
      <c r="I195" s="281">
        <v>11.763939553587935</v>
      </c>
      <c r="J195" s="281">
        <f t="shared" si="10"/>
        <v>23.52787910717587</v>
      </c>
      <c r="K195" s="281"/>
      <c r="L195" s="281">
        <f t="shared" si="11"/>
        <v>5.8819703004168176</v>
      </c>
      <c r="M195" s="281">
        <f t="shared" si="12"/>
        <v>29.409849407592688</v>
      </c>
    </row>
    <row r="196" spans="1:17" s="50" customFormat="1" ht="24" x14ac:dyDescent="0.25">
      <c r="A196" s="279">
        <v>233</v>
      </c>
      <c r="B196" s="280" t="s">
        <v>550</v>
      </c>
      <c r="C196" s="281">
        <v>157.17928462057171</v>
      </c>
      <c r="D196" s="281">
        <v>110.02549910203999</v>
      </c>
      <c r="E196" s="281">
        <v>7.8589642215742845</v>
      </c>
      <c r="F196" s="281">
        <f t="shared" si="9"/>
        <v>117.88446332361427</v>
      </c>
      <c r="G196" s="281" t="e">
        <f>#REF!*'Compromisos Inv Dir Oper'!#REF!</f>
        <v>#REF!</v>
      </c>
      <c r="H196" s="281">
        <v>15.717928443148569</v>
      </c>
      <c r="I196" s="281">
        <v>15.717928443148567</v>
      </c>
      <c r="J196" s="281">
        <f t="shared" si="10"/>
        <v>31.435856886297138</v>
      </c>
      <c r="K196" s="281"/>
      <c r="L196" s="281">
        <f t="shared" si="11"/>
        <v>7.8589644106602989</v>
      </c>
      <c r="M196" s="281">
        <f t="shared" si="12"/>
        <v>39.294821296957437</v>
      </c>
    </row>
    <row r="197" spans="1:17" s="50" customFormat="1" ht="12" x14ac:dyDescent="0.25">
      <c r="A197" s="279">
        <v>234</v>
      </c>
      <c r="B197" s="280" t="s">
        <v>549</v>
      </c>
      <c r="C197" s="281">
        <v>656.20296026548294</v>
      </c>
      <c r="D197" s="281">
        <v>0</v>
      </c>
      <c r="E197" s="281">
        <v>5.5211935085681327</v>
      </c>
      <c r="F197" s="281">
        <f t="shared" si="9"/>
        <v>5.5211935085681327</v>
      </c>
      <c r="G197" s="281" t="e">
        <f>#REF!*'Compromisos Inv Dir Oper'!#REF!</f>
        <v>#REF!</v>
      </c>
      <c r="H197" s="281">
        <v>29.235593808536269</v>
      </c>
      <c r="I197" s="281">
        <v>29.235593808536269</v>
      </c>
      <c r="J197" s="281">
        <f t="shared" si="10"/>
        <v>58.471187617072538</v>
      </c>
      <c r="K197" s="281"/>
      <c r="L197" s="281">
        <f t="shared" si="11"/>
        <v>592.21057913984225</v>
      </c>
      <c r="M197" s="281">
        <f t="shared" si="12"/>
        <v>650.68176675691484</v>
      </c>
    </row>
    <row r="198" spans="1:17" s="50" customFormat="1" ht="12" x14ac:dyDescent="0.25">
      <c r="A198" s="279">
        <v>235</v>
      </c>
      <c r="B198" s="280" t="s">
        <v>548</v>
      </c>
      <c r="C198" s="281">
        <v>1793.4589524035966</v>
      </c>
      <c r="D198" s="281">
        <v>623.51530895033204</v>
      </c>
      <c r="E198" s="281">
        <v>0</v>
      </c>
      <c r="F198" s="281">
        <f t="shared" si="9"/>
        <v>623.51530895033204</v>
      </c>
      <c r="G198" s="281" t="e">
        <f>#REF!*'Compromisos Inv Dir Oper'!#REF!</f>
        <v>#REF!</v>
      </c>
      <c r="H198" s="281">
        <v>179.99132983768192</v>
      </c>
      <c r="I198" s="281">
        <v>179.99132983768192</v>
      </c>
      <c r="J198" s="281">
        <f t="shared" si="10"/>
        <v>359.98265967536383</v>
      </c>
      <c r="K198" s="281"/>
      <c r="L198" s="281">
        <f t="shared" si="11"/>
        <v>809.96098377790065</v>
      </c>
      <c r="M198" s="281">
        <f t="shared" si="12"/>
        <v>1169.9436434532645</v>
      </c>
    </row>
    <row r="199" spans="1:17" s="50" customFormat="1" ht="12" x14ac:dyDescent="0.25">
      <c r="A199" s="279">
        <v>236</v>
      </c>
      <c r="B199" s="280" t="s">
        <v>547</v>
      </c>
      <c r="C199" s="281">
        <v>1684.2231967162597</v>
      </c>
      <c r="D199" s="281">
        <v>842.1115983581301</v>
      </c>
      <c r="E199" s="281">
        <v>84.211159835813021</v>
      </c>
      <c r="F199" s="281">
        <f t="shared" si="9"/>
        <v>926.32275819394317</v>
      </c>
      <c r="G199" s="281" t="e">
        <f>#REF!*'Compromisos Inv Dir Oper'!#REF!</f>
        <v>#REF!</v>
      </c>
      <c r="H199" s="281">
        <v>168.42231967162604</v>
      </c>
      <c r="I199" s="281">
        <v>168.42231967162604</v>
      </c>
      <c r="J199" s="281">
        <f t="shared" si="10"/>
        <v>336.84463934325208</v>
      </c>
      <c r="K199" s="281"/>
      <c r="L199" s="281">
        <f t="shared" si="11"/>
        <v>421.05579917906448</v>
      </c>
      <c r="M199" s="281">
        <f t="shared" si="12"/>
        <v>757.90043852231656</v>
      </c>
    </row>
    <row r="200" spans="1:17" s="50" customFormat="1" ht="12" x14ac:dyDescent="0.25">
      <c r="A200" s="279">
        <v>237</v>
      </c>
      <c r="B200" s="280" t="s">
        <v>546</v>
      </c>
      <c r="C200" s="281">
        <v>211.34063011057336</v>
      </c>
      <c r="D200" s="281">
        <v>32.869960259213485</v>
      </c>
      <c r="E200" s="281">
        <v>3.1327219286314718</v>
      </c>
      <c r="F200" s="281">
        <f t="shared" si="9"/>
        <v>36.002682187844954</v>
      </c>
      <c r="G200" s="281" t="e">
        <f>#REF!*'Compromisos Inv Dir Oper'!#REF!</f>
        <v>#REF!</v>
      </c>
      <c r="H200" s="281">
        <v>21.134063022553946</v>
      </c>
      <c r="I200" s="281">
        <v>21.134063022553946</v>
      </c>
      <c r="J200" s="281">
        <f t="shared" si="10"/>
        <v>42.268126045107891</v>
      </c>
      <c r="K200" s="281"/>
      <c r="L200" s="281">
        <f t="shared" si="11"/>
        <v>133.06982187762051</v>
      </c>
      <c r="M200" s="281">
        <f t="shared" si="12"/>
        <v>175.3379479227284</v>
      </c>
    </row>
    <row r="201" spans="1:17" s="54" customFormat="1" ht="15" x14ac:dyDescent="0.25">
      <c r="A201" s="279">
        <v>243</v>
      </c>
      <c r="B201" s="280" t="s">
        <v>545</v>
      </c>
      <c r="C201" s="281">
        <v>1559.6704100689601</v>
      </c>
      <c r="D201" s="281">
        <v>386.43977490250586</v>
      </c>
      <c r="E201" s="281">
        <v>37.115097643188882</v>
      </c>
      <c r="F201" s="281">
        <f t="shared" si="9"/>
        <v>423.55487254569476</v>
      </c>
      <c r="G201" s="281" t="e">
        <f>#REF!*'Compromisos Inv Dir Oper'!#REF!</f>
        <v>#REF!</v>
      </c>
      <c r="H201" s="281">
        <v>127.12540461286983</v>
      </c>
      <c r="I201" s="281">
        <v>164.24050225605873</v>
      </c>
      <c r="J201" s="281">
        <f t="shared" si="10"/>
        <v>291.36590686892856</v>
      </c>
      <c r="K201" s="281"/>
      <c r="L201" s="281">
        <f t="shared" si="11"/>
        <v>844.7496306543369</v>
      </c>
      <c r="M201" s="281">
        <f t="shared" si="12"/>
        <v>1136.1155375232654</v>
      </c>
      <c r="N201" s="53"/>
      <c r="O201" s="53"/>
      <c r="P201" s="53"/>
      <c r="Q201" s="53"/>
    </row>
    <row r="202" spans="1:17" s="50" customFormat="1" ht="12" x14ac:dyDescent="0.25">
      <c r="A202" s="279">
        <v>244</v>
      </c>
      <c r="B202" s="280" t="s">
        <v>544</v>
      </c>
      <c r="C202" s="281">
        <v>1252.6858581193844</v>
      </c>
      <c r="D202" s="281">
        <v>577.99057611527189</v>
      </c>
      <c r="E202" s="281">
        <v>8.7672054473393537</v>
      </c>
      <c r="F202" s="281">
        <f t="shared" si="9"/>
        <v>586.75778156261129</v>
      </c>
      <c r="G202" s="281" t="e">
        <f>#REF!*'Compromisos Inv Dir Oper'!#REF!</f>
        <v>#REF!</v>
      </c>
      <c r="H202" s="281">
        <v>120.00610993286259</v>
      </c>
      <c r="I202" s="281">
        <v>128.3851723495448</v>
      </c>
      <c r="J202" s="281">
        <f t="shared" si="10"/>
        <v>248.39128228240739</v>
      </c>
      <c r="K202" s="281"/>
      <c r="L202" s="281">
        <f t="shared" si="11"/>
        <v>417.53679427436577</v>
      </c>
      <c r="M202" s="281">
        <f t="shared" si="12"/>
        <v>665.92807655677314</v>
      </c>
    </row>
    <row r="203" spans="1:17" s="50" customFormat="1" ht="12" x14ac:dyDescent="0.25">
      <c r="A203" s="279">
        <v>247</v>
      </c>
      <c r="B203" s="280" t="s">
        <v>543</v>
      </c>
      <c r="C203" s="281">
        <v>347.20646408778896</v>
      </c>
      <c r="D203" s="281">
        <v>145.33255747898542</v>
      </c>
      <c r="E203" s="281">
        <v>12.456239230776697</v>
      </c>
      <c r="F203" s="281">
        <f t="shared" si="9"/>
        <v>157.78879670976212</v>
      </c>
      <c r="G203" s="281" t="e">
        <f>#REF!*'Compromisos Inv Dir Oper'!#REF!</f>
        <v>#REF!</v>
      </c>
      <c r="H203" s="281">
        <v>37.321580791130074</v>
      </c>
      <c r="I203" s="281">
        <v>37.321580791130074</v>
      </c>
      <c r="J203" s="281">
        <f t="shared" si="10"/>
        <v>74.643161582260149</v>
      </c>
      <c r="K203" s="281"/>
      <c r="L203" s="281">
        <f t="shared" si="11"/>
        <v>114.77450579576669</v>
      </c>
      <c r="M203" s="281">
        <f t="shared" si="12"/>
        <v>189.41766737802683</v>
      </c>
    </row>
    <row r="204" spans="1:17" s="50" customFormat="1" ht="24" x14ac:dyDescent="0.25">
      <c r="A204" s="279">
        <v>248</v>
      </c>
      <c r="B204" s="280" t="s">
        <v>542</v>
      </c>
      <c r="C204" s="281">
        <v>1138.4068742812717</v>
      </c>
      <c r="D204" s="281">
        <v>563.15475486359628</v>
      </c>
      <c r="E204" s="281">
        <v>21.886809998355137</v>
      </c>
      <c r="F204" s="281">
        <f t="shared" si="9"/>
        <v>585.04156486195143</v>
      </c>
      <c r="G204" s="281" t="e">
        <f>#REF!*'Compromisos Inv Dir Oper'!#REF!</f>
        <v>#REF!</v>
      </c>
      <c r="H204" s="281">
        <v>195.74381056376734</v>
      </c>
      <c r="I204" s="281">
        <v>115.9046670436081</v>
      </c>
      <c r="J204" s="281">
        <f t="shared" si="10"/>
        <v>311.64847760737541</v>
      </c>
      <c r="K204" s="281"/>
      <c r="L204" s="281">
        <f t="shared" si="11"/>
        <v>241.71683181194487</v>
      </c>
      <c r="M204" s="281">
        <f t="shared" si="12"/>
        <v>553.36530941932028</v>
      </c>
    </row>
    <row r="205" spans="1:17" s="50" customFormat="1" ht="24" x14ac:dyDescent="0.25">
      <c r="A205" s="279">
        <v>250</v>
      </c>
      <c r="B205" s="280" t="s">
        <v>541</v>
      </c>
      <c r="C205" s="281">
        <v>821.25046530151565</v>
      </c>
      <c r="D205" s="281">
        <v>506.90816684754816</v>
      </c>
      <c r="E205" s="281">
        <v>0</v>
      </c>
      <c r="F205" s="281">
        <f t="shared" ref="F205:F225" si="13">+D205+E205</f>
        <v>506.90816684754816</v>
      </c>
      <c r="G205" s="281" t="e">
        <f>#REF!*'Compromisos Inv Dir Oper'!#REF!</f>
        <v>#REF!</v>
      </c>
      <c r="H205" s="281">
        <v>138.24768186751317</v>
      </c>
      <c r="I205" s="281">
        <v>92.165121245008763</v>
      </c>
      <c r="J205" s="281">
        <f t="shared" ref="J205:J225" si="14">+H205+I205</f>
        <v>230.41280311252194</v>
      </c>
      <c r="K205" s="281"/>
      <c r="L205" s="281">
        <f t="shared" ref="L205:L225" si="15">SUM(C205-F205-J205)</f>
        <v>83.929495341445545</v>
      </c>
      <c r="M205" s="281">
        <f t="shared" ref="M205:M225" si="16">J205+L205</f>
        <v>314.34229845396749</v>
      </c>
    </row>
    <row r="206" spans="1:17" s="50" customFormat="1" ht="12" x14ac:dyDescent="0.25">
      <c r="A206" s="279">
        <v>251</v>
      </c>
      <c r="B206" s="280" t="s">
        <v>540</v>
      </c>
      <c r="C206" s="281">
        <v>470.19028035911941</v>
      </c>
      <c r="D206" s="281">
        <v>130.05203275946906</v>
      </c>
      <c r="E206" s="281">
        <v>9.2552488688686285</v>
      </c>
      <c r="F206" s="281">
        <f t="shared" si="13"/>
        <v>139.30728162833768</v>
      </c>
      <c r="G206" s="281" t="e">
        <f>#REF!*'Compromisos Inv Dir Oper'!#REF!</f>
        <v>#REF!</v>
      </c>
      <c r="H206" s="281">
        <v>32.903030681712778</v>
      </c>
      <c r="I206" s="281">
        <v>42.158279550581405</v>
      </c>
      <c r="J206" s="281">
        <f t="shared" si="14"/>
        <v>75.061310232294176</v>
      </c>
      <c r="K206" s="281"/>
      <c r="L206" s="281">
        <f t="shared" si="15"/>
        <v>255.82168849848759</v>
      </c>
      <c r="M206" s="281">
        <f t="shared" si="16"/>
        <v>330.88299873078176</v>
      </c>
    </row>
    <row r="207" spans="1:17" s="50" customFormat="1" ht="24" x14ac:dyDescent="0.25">
      <c r="A207" s="279">
        <v>252</v>
      </c>
      <c r="B207" s="280" t="s">
        <v>539</v>
      </c>
      <c r="C207" s="281">
        <v>145.10454232993874</v>
      </c>
      <c r="D207" s="281">
        <v>106.91913678662213</v>
      </c>
      <c r="E207" s="281">
        <v>0</v>
      </c>
      <c r="F207" s="281">
        <f t="shared" si="13"/>
        <v>106.91913678662213</v>
      </c>
      <c r="G207" s="281" t="e">
        <f>#REF!*'Compromisos Inv Dir Oper'!#REF!</f>
        <v>#REF!</v>
      </c>
      <c r="H207" s="281">
        <v>15.274162324079526</v>
      </c>
      <c r="I207" s="281">
        <v>15.274162324079526</v>
      </c>
      <c r="J207" s="281">
        <f t="shared" si="14"/>
        <v>30.548324648159053</v>
      </c>
      <c r="K207" s="281"/>
      <c r="L207" s="281">
        <f t="shared" si="15"/>
        <v>7.6370808951575526</v>
      </c>
      <c r="M207" s="281">
        <f t="shared" si="16"/>
        <v>38.185405543316605</v>
      </c>
    </row>
    <row r="208" spans="1:17" s="50" customFormat="1" ht="24" x14ac:dyDescent="0.25">
      <c r="A208" s="279">
        <v>262</v>
      </c>
      <c r="B208" s="280" t="s">
        <v>538</v>
      </c>
      <c r="C208" s="281">
        <v>689.70186936531206</v>
      </c>
      <c r="D208" s="281">
        <v>280.99149467072817</v>
      </c>
      <c r="E208" s="281">
        <v>29.513860526801921</v>
      </c>
      <c r="F208" s="281">
        <f t="shared" si="13"/>
        <v>310.50535519753009</v>
      </c>
      <c r="G208" s="281" t="e">
        <f>#REF!*'Compromisos Inv Dir Oper'!#REF!</f>
        <v>#REF!</v>
      </c>
      <c r="H208" s="281">
        <v>73.031086465874907</v>
      </c>
      <c r="I208" s="281">
        <v>73.031086465874907</v>
      </c>
      <c r="J208" s="281">
        <f t="shared" si="14"/>
        <v>146.06217293174981</v>
      </c>
      <c r="K208" s="281"/>
      <c r="L208" s="281">
        <f t="shared" si="15"/>
        <v>233.13434123603216</v>
      </c>
      <c r="M208" s="281">
        <f t="shared" si="16"/>
        <v>379.19651416778197</v>
      </c>
    </row>
    <row r="209" spans="1:13" s="50" customFormat="1" ht="12" x14ac:dyDescent="0.25">
      <c r="A209" s="279">
        <v>267</v>
      </c>
      <c r="B209" s="280" t="s">
        <v>537</v>
      </c>
      <c r="C209" s="281">
        <v>437.08322987695277</v>
      </c>
      <c r="D209" s="281">
        <v>115.55061493459797</v>
      </c>
      <c r="E209" s="281">
        <v>22.966615356282798</v>
      </c>
      <c r="F209" s="281">
        <f t="shared" si="13"/>
        <v>138.51723029088078</v>
      </c>
      <c r="G209" s="281" t="e">
        <f>#REF!*'Compromisos Inv Dir Oper'!#REF!</f>
        <v>#REF!</v>
      </c>
      <c r="H209" s="281">
        <v>22.966615356282798</v>
      </c>
      <c r="I209" s="281">
        <v>45.933230712565596</v>
      </c>
      <c r="J209" s="281">
        <f t="shared" si="14"/>
        <v>68.89984606884839</v>
      </c>
      <c r="K209" s="281"/>
      <c r="L209" s="281">
        <f t="shared" si="15"/>
        <v>229.66615351722362</v>
      </c>
      <c r="M209" s="281">
        <f t="shared" si="16"/>
        <v>298.565999586072</v>
      </c>
    </row>
    <row r="210" spans="1:13" s="50" customFormat="1" ht="24" x14ac:dyDescent="0.25">
      <c r="A210" s="279">
        <v>269</v>
      </c>
      <c r="B210" s="280" t="s">
        <v>536</v>
      </c>
      <c r="C210" s="281">
        <v>52.834660473969684</v>
      </c>
      <c r="D210" s="281">
        <v>13.903858019465707</v>
      </c>
      <c r="E210" s="281">
        <v>2.7807716038931414</v>
      </c>
      <c r="F210" s="281">
        <f t="shared" si="13"/>
        <v>16.684629623358848</v>
      </c>
      <c r="G210" s="281" t="e">
        <f>#REF!*'Compromisos Inv Dir Oper'!#REF!</f>
        <v>#REF!</v>
      </c>
      <c r="H210" s="281">
        <v>2.7807716038931414</v>
      </c>
      <c r="I210" s="281">
        <v>5.5615432077862827</v>
      </c>
      <c r="J210" s="281">
        <f t="shared" si="14"/>
        <v>8.3423148116794241</v>
      </c>
      <c r="K210" s="281"/>
      <c r="L210" s="281">
        <f t="shared" si="15"/>
        <v>27.80771603893141</v>
      </c>
      <c r="M210" s="281">
        <f t="shared" si="16"/>
        <v>36.150030850610833</v>
      </c>
    </row>
    <row r="211" spans="1:13" s="50" customFormat="1" ht="12" x14ac:dyDescent="0.25">
      <c r="A211" s="279">
        <v>275</v>
      </c>
      <c r="B211" s="280" t="s">
        <v>535</v>
      </c>
      <c r="C211" s="281">
        <v>1279.2106399999998</v>
      </c>
      <c r="D211" s="281">
        <v>336.63437892557261</v>
      </c>
      <c r="E211" s="281">
        <v>67.32687578511451</v>
      </c>
      <c r="F211" s="281">
        <f t="shared" si="13"/>
        <v>403.96125471068711</v>
      </c>
      <c r="G211" s="281" t="e">
        <f>#REF!*'Compromisos Inv Dir Oper'!#REF!</f>
        <v>#REF!</v>
      </c>
      <c r="H211" s="281">
        <v>67.32687578511451</v>
      </c>
      <c r="I211" s="281">
        <v>134.65375157022902</v>
      </c>
      <c r="J211" s="281">
        <f t="shared" si="14"/>
        <v>201.98062735534353</v>
      </c>
      <c r="K211" s="281"/>
      <c r="L211" s="281">
        <f t="shared" si="15"/>
        <v>673.26875793396903</v>
      </c>
      <c r="M211" s="281">
        <f t="shared" si="16"/>
        <v>875.24938528931261</v>
      </c>
    </row>
    <row r="212" spans="1:13" s="52" customFormat="1" x14ac:dyDescent="0.25">
      <c r="A212" s="279">
        <v>286</v>
      </c>
      <c r="B212" s="280" t="s">
        <v>534</v>
      </c>
      <c r="C212" s="281">
        <v>1959.1601376734006</v>
      </c>
      <c r="D212" s="281">
        <v>293.87402064676075</v>
      </c>
      <c r="E212" s="281">
        <v>0</v>
      </c>
      <c r="F212" s="281">
        <f t="shared" si="13"/>
        <v>293.87402064676075</v>
      </c>
      <c r="G212" s="281" t="e">
        <f>#REF!*'Compromisos Inv Dir Oper'!#REF!</f>
        <v>#REF!</v>
      </c>
      <c r="H212" s="281">
        <v>195.9160137645072</v>
      </c>
      <c r="I212" s="281">
        <v>195.9160137645072</v>
      </c>
      <c r="J212" s="281">
        <f t="shared" si="14"/>
        <v>391.8320275290144</v>
      </c>
      <c r="K212" s="281"/>
      <c r="L212" s="281">
        <f t="shared" si="15"/>
        <v>1273.4540894976255</v>
      </c>
      <c r="M212" s="281">
        <f t="shared" si="16"/>
        <v>1665.2861170266399</v>
      </c>
    </row>
    <row r="213" spans="1:13" s="52" customFormat="1" x14ac:dyDescent="0.25">
      <c r="A213" s="279">
        <v>292</v>
      </c>
      <c r="B213" s="280" t="s">
        <v>1109</v>
      </c>
      <c r="C213" s="281">
        <v>1123.8735224943432</v>
      </c>
      <c r="D213" s="281">
        <v>52.318006130756615</v>
      </c>
      <c r="E213" s="281">
        <v>24.920152560466217</v>
      </c>
      <c r="F213" s="281">
        <f t="shared" si="13"/>
        <v>77.238158691222836</v>
      </c>
      <c r="G213" s="281" t="e">
        <f>#REF!*'Compromisos Inv Dir Oper'!#REF!</f>
        <v>#REF!</v>
      </c>
      <c r="H213" s="281">
        <v>77.238158691222836</v>
      </c>
      <c r="I213" s="281">
        <v>77.238158691222836</v>
      </c>
      <c r="J213" s="281">
        <f t="shared" si="14"/>
        <v>154.47631738244567</v>
      </c>
      <c r="K213" s="281"/>
      <c r="L213" s="281">
        <f t="shared" si="15"/>
        <v>892.1590464206746</v>
      </c>
      <c r="M213" s="281">
        <f t="shared" si="16"/>
        <v>1046.6353638031203</v>
      </c>
    </row>
    <row r="214" spans="1:13" s="50" customFormat="1" ht="24" x14ac:dyDescent="0.25">
      <c r="A214" s="279">
        <v>293</v>
      </c>
      <c r="B214" s="280" t="s">
        <v>533</v>
      </c>
      <c r="C214" s="281">
        <v>1285.7297014528342</v>
      </c>
      <c r="D214" s="281">
        <v>338.34992159470454</v>
      </c>
      <c r="E214" s="281">
        <v>67.669984318940934</v>
      </c>
      <c r="F214" s="281">
        <f t="shared" si="13"/>
        <v>406.01990591364546</v>
      </c>
      <c r="G214" s="281" t="e">
        <f>#REF!*'Compromisos Inv Dir Oper'!#REF!</f>
        <v>#REF!</v>
      </c>
      <c r="H214" s="281">
        <v>67.669984318940934</v>
      </c>
      <c r="I214" s="281">
        <v>135.33996863788184</v>
      </c>
      <c r="J214" s="281">
        <f t="shared" si="14"/>
        <v>203.00995295682276</v>
      </c>
      <c r="K214" s="281"/>
      <c r="L214" s="281">
        <f t="shared" si="15"/>
        <v>676.69984258236593</v>
      </c>
      <c r="M214" s="281">
        <f t="shared" si="16"/>
        <v>879.70979553918869</v>
      </c>
    </row>
    <row r="215" spans="1:13" s="50" customFormat="1" ht="24" x14ac:dyDescent="0.25">
      <c r="A215" s="279">
        <v>294</v>
      </c>
      <c r="B215" s="280" t="s">
        <v>532</v>
      </c>
      <c r="C215" s="281">
        <v>957.92116486223017</v>
      </c>
      <c r="D215" s="281">
        <v>287.62933010102273</v>
      </c>
      <c r="E215" s="281">
        <v>38.404411257123421</v>
      </c>
      <c r="F215" s="281">
        <f t="shared" si="13"/>
        <v>326.03374135814613</v>
      </c>
      <c r="G215" s="281" t="e">
        <f>#REF!*'Compromisos Inv Dir Oper'!#REF!</f>
        <v>#REF!</v>
      </c>
      <c r="H215" s="281">
        <v>63.058017305066791</v>
      </c>
      <c r="I215" s="281">
        <v>101.4624285621902</v>
      </c>
      <c r="J215" s="281">
        <f t="shared" si="14"/>
        <v>164.520445867257</v>
      </c>
      <c r="K215" s="281"/>
      <c r="L215" s="281">
        <f t="shared" si="15"/>
        <v>467.36697763682707</v>
      </c>
      <c r="M215" s="281">
        <f t="shared" si="16"/>
        <v>631.88742350408404</v>
      </c>
    </row>
    <row r="216" spans="1:13" s="50" customFormat="1" ht="24" x14ac:dyDescent="0.25">
      <c r="A216" s="279">
        <v>295</v>
      </c>
      <c r="B216" s="280" t="s">
        <v>531</v>
      </c>
      <c r="C216" s="281">
        <v>367.6053533762975</v>
      </c>
      <c r="D216" s="281">
        <v>102.77861244407835</v>
      </c>
      <c r="E216" s="281">
        <v>15.687659805614459</v>
      </c>
      <c r="F216" s="281">
        <f t="shared" si="13"/>
        <v>118.46627224969281</v>
      </c>
      <c r="G216" s="281" t="e">
        <f>#REF!*'Compromisos Inv Dir Oper'!#REF!</f>
        <v>#REF!</v>
      </c>
      <c r="H216" s="281">
        <v>23.025987730858262</v>
      </c>
      <c r="I216" s="281">
        <v>38.71364753647272</v>
      </c>
      <c r="J216" s="281">
        <f t="shared" si="14"/>
        <v>61.739635267330982</v>
      </c>
      <c r="K216" s="281"/>
      <c r="L216" s="281">
        <f t="shared" si="15"/>
        <v>187.39944585927373</v>
      </c>
      <c r="M216" s="281">
        <f t="shared" si="16"/>
        <v>249.13908112660471</v>
      </c>
    </row>
    <row r="217" spans="1:13" s="50" customFormat="1" ht="12" x14ac:dyDescent="0.25">
      <c r="A217" s="279">
        <v>305</v>
      </c>
      <c r="B217" s="280" t="s">
        <v>530</v>
      </c>
      <c r="C217" s="281">
        <v>147.84659433437736</v>
      </c>
      <c r="D217" s="281">
        <v>41.110155415301676</v>
      </c>
      <c r="E217" s="281">
        <v>7.6240311847988087</v>
      </c>
      <c r="F217" s="281">
        <f t="shared" si="13"/>
        <v>48.734186600100486</v>
      </c>
      <c r="G217" s="281" t="e">
        <f>#REF!*'Compromisos Inv Dir Oper'!#REF!</f>
        <v>#REF!</v>
      </c>
      <c r="H217" s="281">
        <v>7.6240311847988087</v>
      </c>
      <c r="I217" s="281">
        <v>15.248062369597617</v>
      </c>
      <c r="J217" s="281">
        <f t="shared" si="14"/>
        <v>22.872093554396425</v>
      </c>
      <c r="K217" s="281"/>
      <c r="L217" s="281">
        <f t="shared" si="15"/>
        <v>76.240314179880443</v>
      </c>
      <c r="M217" s="281">
        <f t="shared" si="16"/>
        <v>99.112407734276871</v>
      </c>
    </row>
    <row r="218" spans="1:13" s="52" customFormat="1" x14ac:dyDescent="0.25">
      <c r="A218" s="279">
        <v>306</v>
      </c>
      <c r="B218" s="280" t="s">
        <v>529</v>
      </c>
      <c r="C218" s="281">
        <v>1297.2980806327976</v>
      </c>
      <c r="D218" s="281">
        <v>128.79492867978627</v>
      </c>
      <c r="E218" s="281">
        <v>2.0263490585481398</v>
      </c>
      <c r="F218" s="281">
        <f t="shared" si="13"/>
        <v>130.8212777383344</v>
      </c>
      <c r="G218" s="281" t="e">
        <f>#REF!*'Compromisos Inv Dir Oper'!#REF!</f>
        <v>#REF!</v>
      </c>
      <c r="H218" s="281">
        <v>93.363433320008326</v>
      </c>
      <c r="I218" s="281">
        <v>95.389782378556504</v>
      </c>
      <c r="J218" s="281">
        <f t="shared" si="14"/>
        <v>188.75321569856482</v>
      </c>
      <c r="K218" s="281"/>
      <c r="L218" s="281">
        <f t="shared" si="15"/>
        <v>977.72358719589829</v>
      </c>
      <c r="M218" s="281">
        <f t="shared" si="16"/>
        <v>1166.4768028944632</v>
      </c>
    </row>
    <row r="219" spans="1:13" s="52" customFormat="1" x14ac:dyDescent="0.25">
      <c r="A219" s="279">
        <v>307</v>
      </c>
      <c r="B219" s="280" t="s">
        <v>1110</v>
      </c>
      <c r="C219" s="281">
        <v>1453.157682203956</v>
      </c>
      <c r="D219" s="281">
        <v>77.757126111370681</v>
      </c>
      <c r="E219" s="281">
        <v>20.841246814593582</v>
      </c>
      <c r="F219" s="281">
        <f t="shared" si="13"/>
        <v>98.59837292596427</v>
      </c>
      <c r="G219" s="281" t="e">
        <f>#REF!*'Compromisos Inv Dir Oper'!#REF!</f>
        <v>#REF!</v>
      </c>
      <c r="H219" s="281">
        <v>104.02994952412261</v>
      </c>
      <c r="I219" s="281">
        <v>104.02994952412267</v>
      </c>
      <c r="J219" s="281">
        <f t="shared" si="14"/>
        <v>208.05989904824528</v>
      </c>
      <c r="K219" s="281"/>
      <c r="L219" s="282">
        <f t="shared" si="15"/>
        <v>1146.4994102297464</v>
      </c>
      <c r="M219" s="282">
        <f t="shared" si="16"/>
        <v>1354.5593092779918</v>
      </c>
    </row>
    <row r="220" spans="1:13" s="45" customFormat="1" ht="24" x14ac:dyDescent="0.25">
      <c r="A220" s="279">
        <v>308</v>
      </c>
      <c r="B220" s="280" t="s">
        <v>528</v>
      </c>
      <c r="C220" s="281">
        <v>950.29022452887637</v>
      </c>
      <c r="D220" s="281">
        <v>143.65461406600835</v>
      </c>
      <c r="E220" s="281">
        <v>6.8469777755159127</v>
      </c>
      <c r="F220" s="281">
        <f t="shared" si="13"/>
        <v>150.50159184152426</v>
      </c>
      <c r="G220" s="281" t="e">
        <f>#REF!*'Compromisos Inv Dir Oper'!#REF!</f>
        <v>#REF!</v>
      </c>
      <c r="H220" s="281">
        <v>97.206782447772994</v>
      </c>
      <c r="I220" s="281">
        <v>97.728662665046016</v>
      </c>
      <c r="J220" s="281">
        <f t="shared" si="14"/>
        <v>194.93544511281902</v>
      </c>
      <c r="K220" s="281"/>
      <c r="L220" s="281">
        <f t="shared" si="15"/>
        <v>604.85318757453308</v>
      </c>
      <c r="M220" s="281">
        <f t="shared" si="16"/>
        <v>799.78863268735211</v>
      </c>
    </row>
    <row r="221" spans="1:13" s="45" customFormat="1" x14ac:dyDescent="0.25">
      <c r="A221" s="279">
        <v>316</v>
      </c>
      <c r="B221" s="280" t="s">
        <v>527</v>
      </c>
      <c r="C221" s="281">
        <v>327.39308211298095</v>
      </c>
      <c r="D221" s="281">
        <v>9.9504668881267317</v>
      </c>
      <c r="E221" s="281">
        <v>6.5155072211423519</v>
      </c>
      <c r="F221" s="281">
        <f t="shared" si="13"/>
        <v>16.465974109269084</v>
      </c>
      <c r="G221" s="281" t="e">
        <f>#REF!*'Compromisos Inv Dir Oper'!#REF!</f>
        <v>#REF!</v>
      </c>
      <c r="H221" s="281">
        <v>22.308237123491544</v>
      </c>
      <c r="I221" s="281">
        <v>22.308237123491544</v>
      </c>
      <c r="J221" s="281">
        <f t="shared" si="14"/>
        <v>44.616474246983088</v>
      </c>
      <c r="K221" s="281"/>
      <c r="L221" s="281">
        <f t="shared" si="15"/>
        <v>266.31063375672875</v>
      </c>
      <c r="M221" s="281">
        <f t="shared" si="16"/>
        <v>310.92710800371185</v>
      </c>
    </row>
    <row r="222" spans="1:13" s="45" customFormat="1" ht="24" x14ac:dyDescent="0.25">
      <c r="A222" s="279">
        <v>317</v>
      </c>
      <c r="B222" s="280" t="s">
        <v>526</v>
      </c>
      <c r="C222" s="281">
        <v>1230.2250284235274</v>
      </c>
      <c r="D222" s="281">
        <v>103.71839791765515</v>
      </c>
      <c r="E222" s="281">
        <v>6.5228621408319345</v>
      </c>
      <c r="F222" s="281">
        <f t="shared" si="13"/>
        <v>110.24126005848709</v>
      </c>
      <c r="G222" s="281" t="e">
        <f>#REF!*'Compromisos Inv Dir Oper'!#REF!</f>
        <v>#REF!</v>
      </c>
      <c r="H222" s="281">
        <v>86.628372543254073</v>
      </c>
      <c r="I222" s="281">
        <v>86.628372543254059</v>
      </c>
      <c r="J222" s="281">
        <f t="shared" si="14"/>
        <v>173.25674508650815</v>
      </c>
      <c r="K222" s="281"/>
      <c r="L222" s="281">
        <f t="shared" si="15"/>
        <v>946.72702327853222</v>
      </c>
      <c r="M222" s="281">
        <f t="shared" si="16"/>
        <v>1119.9837683650403</v>
      </c>
    </row>
    <row r="223" spans="1:13" s="45" customFormat="1" x14ac:dyDescent="0.25">
      <c r="A223" s="279">
        <v>318</v>
      </c>
      <c r="B223" s="280" t="s">
        <v>525</v>
      </c>
      <c r="C223" s="281">
        <v>275.732930455043</v>
      </c>
      <c r="D223" s="281">
        <v>42.820265666819637</v>
      </c>
      <c r="E223" s="281">
        <v>0</v>
      </c>
      <c r="F223" s="281">
        <f t="shared" si="13"/>
        <v>42.820265666819637</v>
      </c>
      <c r="G223" s="281" t="e">
        <f>#REF!*'Compromisos Inv Dir Oper'!#REF!</f>
        <v>#REF!</v>
      </c>
      <c r="H223" s="281">
        <v>28.546843777879754</v>
      </c>
      <c r="I223" s="281">
        <v>28.546843777879758</v>
      </c>
      <c r="J223" s="281">
        <f t="shared" si="14"/>
        <v>57.093687555759516</v>
      </c>
      <c r="K223" s="281"/>
      <c r="L223" s="281">
        <f t="shared" si="15"/>
        <v>175.81897723246385</v>
      </c>
      <c r="M223" s="281">
        <f t="shared" si="16"/>
        <v>232.91266478822337</v>
      </c>
    </row>
    <row r="224" spans="1:13" s="45" customFormat="1" ht="24" x14ac:dyDescent="0.25">
      <c r="A224" s="279">
        <v>319</v>
      </c>
      <c r="B224" s="280" t="s">
        <v>524</v>
      </c>
      <c r="C224" s="281">
        <v>825.6815440937354</v>
      </c>
      <c r="D224" s="281">
        <v>41.284077205171869</v>
      </c>
      <c r="E224" s="281">
        <v>41.284077205171869</v>
      </c>
      <c r="F224" s="281">
        <f t="shared" si="13"/>
        <v>82.568154410343737</v>
      </c>
      <c r="G224" s="281" t="e">
        <f>#REF!*'Compromisos Inv Dir Oper'!#REF!</f>
        <v>#REF!</v>
      </c>
      <c r="H224" s="281">
        <v>82.568154410343737</v>
      </c>
      <c r="I224" s="281">
        <v>82.568154410343766</v>
      </c>
      <c r="J224" s="281">
        <f t="shared" si="14"/>
        <v>165.1363088206875</v>
      </c>
      <c r="K224" s="281"/>
      <c r="L224" s="281">
        <f t="shared" si="15"/>
        <v>577.97708086270416</v>
      </c>
      <c r="M224" s="281">
        <f t="shared" si="16"/>
        <v>743.11338968339169</v>
      </c>
    </row>
    <row r="225" spans="1:13" s="45" customFormat="1" x14ac:dyDescent="0.25">
      <c r="A225" s="279">
        <v>320</v>
      </c>
      <c r="B225" s="280" t="s">
        <v>523</v>
      </c>
      <c r="C225" s="281">
        <v>1109.8934192070412</v>
      </c>
      <c r="D225" s="281">
        <v>60.921053511811373</v>
      </c>
      <c r="E225" s="281">
        <v>14.047016212370053</v>
      </c>
      <c r="F225" s="281">
        <f t="shared" si="13"/>
        <v>74.968069724181419</v>
      </c>
      <c r="G225" s="281" t="e">
        <f>#REF!*'Compromisos Inv Dir Oper'!#REF!</f>
        <v>#REF!</v>
      </c>
      <c r="H225" s="281">
        <v>70.16523442517925</v>
      </c>
      <c r="I225" s="281">
        <v>70.16523442517925</v>
      </c>
      <c r="J225" s="281">
        <f t="shared" si="14"/>
        <v>140.3304688503585</v>
      </c>
      <c r="K225" s="281"/>
      <c r="L225" s="281">
        <f t="shared" si="15"/>
        <v>894.59488063250137</v>
      </c>
      <c r="M225" s="281">
        <f t="shared" si="16"/>
        <v>1034.9253494828599</v>
      </c>
    </row>
    <row r="226" spans="1:13" s="50" customFormat="1" ht="13.5" x14ac:dyDescent="0.25">
      <c r="A226" s="283">
        <v>29</v>
      </c>
      <c r="B226" s="284" t="s">
        <v>522</v>
      </c>
      <c r="C226" s="278">
        <f>SUM(C227:C255)</f>
        <v>53856.996128281433</v>
      </c>
      <c r="D226" s="278">
        <f>SUM(D227:D255)</f>
        <v>8449.9231041787589</v>
      </c>
      <c r="E226" s="278">
        <f>SUM(E227:E255)</f>
        <v>657.39449005349252</v>
      </c>
      <c r="F226" s="278">
        <f>SUM(F227:F255)</f>
        <v>9107.3175942322505</v>
      </c>
      <c r="G226" s="278"/>
      <c r="H226" s="278">
        <f>SUM(H227:H255)</f>
        <v>4068.5096384435956</v>
      </c>
      <c r="I226" s="278">
        <f>SUM(I227:I255)</f>
        <v>4107.2893892773409</v>
      </c>
      <c r="J226" s="278">
        <f>SUM(J227:J255)</f>
        <v>8175.7990277209356</v>
      </c>
      <c r="K226" s="278"/>
      <c r="L226" s="278">
        <f>SUM(L227:L255)</f>
        <v>36573.879506328252</v>
      </c>
      <c r="M226" s="278">
        <f>SUM(M227:M255)</f>
        <v>44749.678534049192</v>
      </c>
    </row>
    <row r="227" spans="1:13" s="50" customFormat="1" ht="12" x14ac:dyDescent="0.25">
      <c r="A227" s="279">
        <v>171</v>
      </c>
      <c r="B227" s="280" t="s">
        <v>521</v>
      </c>
      <c r="C227" s="281">
        <v>8226.3844761435994</v>
      </c>
      <c r="D227" s="281">
        <v>619.21207948363758</v>
      </c>
      <c r="E227" s="281">
        <v>2.4216863828570125</v>
      </c>
      <c r="F227" s="285">
        <f t="shared" ref="F227:F255" si="17">D227+E227</f>
        <v>621.63376586649463</v>
      </c>
      <c r="G227" s="281"/>
      <c r="H227" s="281">
        <v>516.76201339879503</v>
      </c>
      <c r="I227" s="281">
        <v>516.76201339879503</v>
      </c>
      <c r="J227" s="281">
        <f t="shared" ref="J227:J255" si="18">I227+H227</f>
        <v>1033.5240267975901</v>
      </c>
      <c r="K227" s="281"/>
      <c r="L227" s="282">
        <f t="shared" ref="L227:L255" si="19">SUM(C227-F227-J227)</f>
        <v>6571.2266834795155</v>
      </c>
      <c r="M227" s="282">
        <f t="shared" ref="M227:M255" si="20">J227+L227</f>
        <v>7604.7507102771051</v>
      </c>
    </row>
    <row r="228" spans="1:13" s="50" customFormat="1" ht="12" x14ac:dyDescent="0.25">
      <c r="A228" s="279">
        <v>188</v>
      </c>
      <c r="B228" s="280" t="s">
        <v>520</v>
      </c>
      <c r="C228" s="281">
        <v>3220.8824617903492</v>
      </c>
      <c r="D228" s="281">
        <v>1892.9838500266173</v>
      </c>
      <c r="E228" s="281">
        <v>110.20391952556105</v>
      </c>
      <c r="F228" s="285">
        <f t="shared" si="17"/>
        <v>2003.1877695521785</v>
      </c>
      <c r="G228" s="281"/>
      <c r="H228" s="281">
        <v>446.23189841484549</v>
      </c>
      <c r="I228" s="281">
        <v>304.95750621644521</v>
      </c>
      <c r="J228" s="281">
        <f t="shared" si="18"/>
        <v>751.1894046312907</v>
      </c>
      <c r="K228" s="281"/>
      <c r="L228" s="282">
        <f t="shared" si="19"/>
        <v>466.50528760688007</v>
      </c>
      <c r="M228" s="282">
        <f t="shared" si="20"/>
        <v>1217.6946922381708</v>
      </c>
    </row>
    <row r="229" spans="1:13" s="50" customFormat="1" ht="12" x14ac:dyDescent="0.25">
      <c r="A229" s="279">
        <v>209</v>
      </c>
      <c r="B229" s="280" t="s">
        <v>519</v>
      </c>
      <c r="C229" s="281">
        <v>888.30881270820021</v>
      </c>
      <c r="D229" s="281">
        <v>423.26399123381441</v>
      </c>
      <c r="E229" s="281">
        <v>10.873600731366084</v>
      </c>
      <c r="F229" s="285">
        <f t="shared" si="17"/>
        <v>434.13759196518049</v>
      </c>
      <c r="G229" s="281"/>
      <c r="H229" s="281">
        <v>125.0026653513164</v>
      </c>
      <c r="I229" s="281">
        <v>91.294795266593937</v>
      </c>
      <c r="J229" s="281">
        <f t="shared" si="18"/>
        <v>216.29746061791033</v>
      </c>
      <c r="K229" s="281"/>
      <c r="L229" s="282">
        <f t="shared" si="19"/>
        <v>237.87376012510938</v>
      </c>
      <c r="M229" s="282">
        <f t="shared" si="20"/>
        <v>454.17122074301972</v>
      </c>
    </row>
    <row r="230" spans="1:13" s="50" customFormat="1" ht="24" x14ac:dyDescent="0.25">
      <c r="A230" s="279">
        <v>212</v>
      </c>
      <c r="B230" s="280" t="s">
        <v>518</v>
      </c>
      <c r="C230" s="281">
        <v>672.51168394967976</v>
      </c>
      <c r="D230" s="281">
        <v>473.48854620824557</v>
      </c>
      <c r="E230" s="281">
        <v>19.510037052940813</v>
      </c>
      <c r="F230" s="285">
        <f t="shared" si="17"/>
        <v>492.99858326118635</v>
      </c>
      <c r="G230" s="281"/>
      <c r="H230" s="281">
        <v>89.756550533577382</v>
      </c>
      <c r="I230" s="281">
        <v>72.844391392377446</v>
      </c>
      <c r="J230" s="281">
        <f t="shared" si="18"/>
        <v>162.60094192595483</v>
      </c>
      <c r="K230" s="281"/>
      <c r="L230" s="282">
        <f t="shared" si="19"/>
        <v>16.912158762538581</v>
      </c>
      <c r="M230" s="282">
        <f t="shared" si="20"/>
        <v>179.51310068849341</v>
      </c>
    </row>
    <row r="231" spans="1:13" s="50" customFormat="1" ht="12" x14ac:dyDescent="0.25">
      <c r="A231" s="279">
        <v>213</v>
      </c>
      <c r="B231" s="280" t="s">
        <v>517</v>
      </c>
      <c r="C231" s="281">
        <v>1113.268166827821</v>
      </c>
      <c r="D231" s="281">
        <v>292.17836272131524</v>
      </c>
      <c r="E231" s="281">
        <v>6.73027666309273</v>
      </c>
      <c r="F231" s="285">
        <f t="shared" si="17"/>
        <v>298.90863938440799</v>
      </c>
      <c r="G231" s="281"/>
      <c r="H231" s="281">
        <v>95.930570662914775</v>
      </c>
      <c r="I231" s="281">
        <v>95.934002013199063</v>
      </c>
      <c r="J231" s="281">
        <f t="shared" si="18"/>
        <v>191.86457267611382</v>
      </c>
      <c r="K231" s="281"/>
      <c r="L231" s="282">
        <f t="shared" si="19"/>
        <v>622.4949547672993</v>
      </c>
      <c r="M231" s="282">
        <f t="shared" si="20"/>
        <v>814.35952744341307</v>
      </c>
    </row>
    <row r="232" spans="1:13" s="50" customFormat="1" ht="12" x14ac:dyDescent="0.25">
      <c r="A232" s="279">
        <v>214</v>
      </c>
      <c r="B232" s="280" t="s">
        <v>516</v>
      </c>
      <c r="C232" s="281">
        <v>2027.8409442660284</v>
      </c>
      <c r="D232" s="281">
        <v>1063.0744866019029</v>
      </c>
      <c r="E232" s="281">
        <v>40.631819654199532</v>
      </c>
      <c r="F232" s="285">
        <f t="shared" si="17"/>
        <v>1103.7063062561024</v>
      </c>
      <c r="G232" s="281"/>
      <c r="H232" s="281">
        <v>275.25347106005546</v>
      </c>
      <c r="I232" s="281">
        <v>213.22081042642768</v>
      </c>
      <c r="J232" s="281">
        <f t="shared" si="18"/>
        <v>488.47428148648316</v>
      </c>
      <c r="K232" s="281"/>
      <c r="L232" s="282">
        <f t="shared" si="19"/>
        <v>435.66035652344283</v>
      </c>
      <c r="M232" s="282">
        <f t="shared" si="20"/>
        <v>924.13463800992599</v>
      </c>
    </row>
    <row r="233" spans="1:13" s="50" customFormat="1" ht="12" x14ac:dyDescent="0.25">
      <c r="A233" s="279">
        <v>242</v>
      </c>
      <c r="B233" s="280" t="s">
        <v>515</v>
      </c>
      <c r="C233" s="281">
        <v>264.21045313549166</v>
      </c>
      <c r="D233" s="281">
        <v>190.81866047342444</v>
      </c>
      <c r="E233" s="281">
        <v>0</v>
      </c>
      <c r="F233" s="285">
        <f t="shared" si="17"/>
        <v>190.81866047342444</v>
      </c>
      <c r="G233" s="281"/>
      <c r="H233" s="281">
        <v>29.356716995911455</v>
      </c>
      <c r="I233" s="281">
        <v>29.356716995911455</v>
      </c>
      <c r="J233" s="281">
        <f t="shared" si="18"/>
        <v>58.71343399182291</v>
      </c>
      <c r="K233" s="281"/>
      <c r="L233" s="282">
        <f t="shared" si="19"/>
        <v>14.678358670244307</v>
      </c>
      <c r="M233" s="282">
        <f t="shared" si="20"/>
        <v>73.391792662067218</v>
      </c>
    </row>
    <row r="234" spans="1:13" s="50" customFormat="1" ht="12" x14ac:dyDescent="0.25">
      <c r="A234" s="279">
        <v>245</v>
      </c>
      <c r="B234" s="280" t="s">
        <v>514</v>
      </c>
      <c r="C234" s="281">
        <v>733.87173219828287</v>
      </c>
      <c r="D234" s="281">
        <v>316.02062596352044</v>
      </c>
      <c r="E234" s="281">
        <v>16.338513208005068</v>
      </c>
      <c r="F234" s="285">
        <f t="shared" si="17"/>
        <v>332.3591391715255</v>
      </c>
      <c r="G234" s="281"/>
      <c r="H234" s="281">
        <v>77.566946833083506</v>
      </c>
      <c r="I234" s="281">
        <v>77.566946833083506</v>
      </c>
      <c r="J234" s="281">
        <f t="shared" si="18"/>
        <v>155.13389366616701</v>
      </c>
      <c r="K234" s="281"/>
      <c r="L234" s="282">
        <f t="shared" si="19"/>
        <v>246.37869936059036</v>
      </c>
      <c r="M234" s="282">
        <f t="shared" si="20"/>
        <v>401.51259302675737</v>
      </c>
    </row>
    <row r="235" spans="1:13" s="50" customFormat="1" ht="24" x14ac:dyDescent="0.25">
      <c r="A235" s="279">
        <v>249</v>
      </c>
      <c r="B235" s="280" t="s">
        <v>513</v>
      </c>
      <c r="C235" s="281">
        <v>813.88963860047943</v>
      </c>
      <c r="D235" s="281">
        <v>226.40843320120968</v>
      </c>
      <c r="E235" s="281">
        <v>33.540737834554889</v>
      </c>
      <c r="F235" s="285">
        <f t="shared" si="17"/>
        <v>259.94917103576455</v>
      </c>
      <c r="G235" s="281"/>
      <c r="H235" s="281">
        <v>68.759021687332904</v>
      </c>
      <c r="I235" s="281">
        <v>86.755574655462411</v>
      </c>
      <c r="J235" s="281">
        <f t="shared" si="18"/>
        <v>155.5145963427953</v>
      </c>
      <c r="K235" s="281"/>
      <c r="L235" s="282">
        <f t="shared" si="19"/>
        <v>398.42587122191964</v>
      </c>
      <c r="M235" s="282">
        <f t="shared" si="20"/>
        <v>553.94046756471494</v>
      </c>
    </row>
    <row r="236" spans="1:13" s="50" customFormat="1" ht="12" x14ac:dyDescent="0.25">
      <c r="A236" s="279">
        <v>253</v>
      </c>
      <c r="B236" s="280" t="s">
        <v>512</v>
      </c>
      <c r="C236" s="281">
        <v>548.60218052370942</v>
      </c>
      <c r="D236" s="281">
        <v>114.42205261805854</v>
      </c>
      <c r="E236" s="281">
        <v>9.1824828570338308</v>
      </c>
      <c r="F236" s="285">
        <f t="shared" si="17"/>
        <v>123.60453547509238</v>
      </c>
      <c r="G236" s="281"/>
      <c r="H236" s="281">
        <v>55.353322429174348</v>
      </c>
      <c r="I236" s="281">
        <v>55.353322429174348</v>
      </c>
      <c r="J236" s="281">
        <f t="shared" si="18"/>
        <v>110.7066448583487</v>
      </c>
      <c r="K236" s="281"/>
      <c r="L236" s="282">
        <f t="shared" si="19"/>
        <v>314.29100019026839</v>
      </c>
      <c r="M236" s="282">
        <f t="shared" si="20"/>
        <v>424.99764504861707</v>
      </c>
    </row>
    <row r="237" spans="1:13" s="50" customFormat="1" ht="12" x14ac:dyDescent="0.25">
      <c r="A237" s="279">
        <v>259</v>
      </c>
      <c r="B237" s="280" t="s">
        <v>511</v>
      </c>
      <c r="C237" s="281">
        <v>526.94345429655857</v>
      </c>
      <c r="D237" s="281">
        <v>82.271986435425532</v>
      </c>
      <c r="E237" s="281">
        <v>9.4984497927568317</v>
      </c>
      <c r="F237" s="285">
        <f t="shared" si="17"/>
        <v>91.770436228182362</v>
      </c>
      <c r="G237" s="281"/>
      <c r="H237" s="281">
        <v>38.218855710361424</v>
      </c>
      <c r="I237" s="281">
        <v>44.297072920091892</v>
      </c>
      <c r="J237" s="281">
        <f t="shared" si="18"/>
        <v>82.515928630453317</v>
      </c>
      <c r="K237" s="281"/>
      <c r="L237" s="282">
        <f t="shared" si="19"/>
        <v>352.65708943792288</v>
      </c>
      <c r="M237" s="282">
        <f t="shared" si="20"/>
        <v>435.17301806837622</v>
      </c>
    </row>
    <row r="238" spans="1:13" s="50" customFormat="1" ht="12" x14ac:dyDescent="0.25">
      <c r="A238" s="279">
        <v>260</v>
      </c>
      <c r="B238" s="280" t="s">
        <v>510</v>
      </c>
      <c r="C238" s="281">
        <v>192.29489187441916</v>
      </c>
      <c r="D238" s="281">
        <v>5.170906556854943</v>
      </c>
      <c r="E238" s="281">
        <v>7.3455290132093842E-2</v>
      </c>
      <c r="F238" s="285">
        <f t="shared" si="17"/>
        <v>5.2443618469870366</v>
      </c>
      <c r="G238" s="281"/>
      <c r="H238" s="281">
        <v>7.273830319119952</v>
      </c>
      <c r="I238" s="281">
        <v>7.273830319119952</v>
      </c>
      <c r="J238" s="281">
        <f t="shared" si="18"/>
        <v>14.547660638239904</v>
      </c>
      <c r="K238" s="281"/>
      <c r="L238" s="282">
        <f t="shared" si="19"/>
        <v>172.50286938919223</v>
      </c>
      <c r="M238" s="282">
        <f t="shared" si="20"/>
        <v>187.05053002743213</v>
      </c>
    </row>
    <row r="239" spans="1:13" s="52" customFormat="1" x14ac:dyDescent="0.25">
      <c r="A239" s="279">
        <v>261</v>
      </c>
      <c r="B239" s="280" t="s">
        <v>509</v>
      </c>
      <c r="C239" s="281">
        <v>6907.8850004740279</v>
      </c>
      <c r="D239" s="281">
        <v>1590.8097458099296</v>
      </c>
      <c r="E239" s="281">
        <v>263.27429425874863</v>
      </c>
      <c r="F239" s="285">
        <f t="shared" si="17"/>
        <v>1854.0840400686782</v>
      </c>
      <c r="G239" s="281"/>
      <c r="H239" s="281">
        <v>475.07610892357178</v>
      </c>
      <c r="I239" s="281">
        <v>697.59413573027348</v>
      </c>
      <c r="J239" s="281">
        <f t="shared" si="18"/>
        <v>1172.6702446538452</v>
      </c>
      <c r="K239" s="281"/>
      <c r="L239" s="282">
        <f t="shared" si="19"/>
        <v>3881.1307157515043</v>
      </c>
      <c r="M239" s="282">
        <f t="shared" si="20"/>
        <v>5053.8009604053495</v>
      </c>
    </row>
    <row r="240" spans="1:13" s="52" customFormat="1" x14ac:dyDescent="0.25">
      <c r="A240" s="279">
        <v>264</v>
      </c>
      <c r="B240" s="280" t="s">
        <v>508</v>
      </c>
      <c r="C240" s="281">
        <v>10602.749208526058</v>
      </c>
      <c r="D240" s="281">
        <v>325.06920355965605</v>
      </c>
      <c r="E240" s="281">
        <v>15.942786963240787</v>
      </c>
      <c r="F240" s="285">
        <f t="shared" si="17"/>
        <v>341.01199052289684</v>
      </c>
      <c r="G240" s="281"/>
      <c r="H240" s="281">
        <v>818.94326779660958</v>
      </c>
      <c r="I240" s="281">
        <v>818.94326779660958</v>
      </c>
      <c r="J240" s="281">
        <f t="shared" si="18"/>
        <v>1637.8865355932192</v>
      </c>
      <c r="K240" s="281"/>
      <c r="L240" s="282">
        <f t="shared" si="19"/>
        <v>8623.8506824099422</v>
      </c>
      <c r="M240" s="282">
        <f t="shared" si="20"/>
        <v>10261.737218003162</v>
      </c>
    </row>
    <row r="241" spans="1:23" s="52" customFormat="1" x14ac:dyDescent="0.25">
      <c r="A241" s="279">
        <v>273</v>
      </c>
      <c r="B241" s="280" t="s">
        <v>507</v>
      </c>
      <c r="C241" s="281">
        <v>542.555123798198</v>
      </c>
      <c r="D241" s="281">
        <v>61.616925416618614</v>
      </c>
      <c r="E241" s="281">
        <v>16.238886727125887</v>
      </c>
      <c r="F241" s="285">
        <f t="shared" si="17"/>
        <v>77.855812143744501</v>
      </c>
      <c r="G241" s="281"/>
      <c r="H241" s="281">
        <v>41.340376808357668</v>
      </c>
      <c r="I241" s="281">
        <v>49.879908724045457</v>
      </c>
      <c r="J241" s="281">
        <f t="shared" si="18"/>
        <v>91.220285532403125</v>
      </c>
      <c r="K241" s="281"/>
      <c r="L241" s="282">
        <f t="shared" si="19"/>
        <v>373.47902612205036</v>
      </c>
      <c r="M241" s="282">
        <f t="shared" si="20"/>
        <v>464.69931165445348</v>
      </c>
    </row>
    <row r="242" spans="1:23" s="52" customFormat="1" x14ac:dyDescent="0.25">
      <c r="A242" s="279">
        <v>274</v>
      </c>
      <c r="B242" s="280" t="s">
        <v>506</v>
      </c>
      <c r="C242" s="281">
        <v>1441.5670973593546</v>
      </c>
      <c r="D242" s="281">
        <v>351.31002885360556</v>
      </c>
      <c r="E242" s="281">
        <v>44.241397152221012</v>
      </c>
      <c r="F242" s="285">
        <f t="shared" si="17"/>
        <v>395.55142600582656</v>
      </c>
      <c r="G242" s="281"/>
      <c r="H242" s="281">
        <v>111.78588608782862</v>
      </c>
      <c r="I242" s="281">
        <v>148.77796265795828</v>
      </c>
      <c r="J242" s="281">
        <f t="shared" si="18"/>
        <v>260.56384874578691</v>
      </c>
      <c r="K242" s="281"/>
      <c r="L242" s="282">
        <f t="shared" si="19"/>
        <v>785.45182260774106</v>
      </c>
      <c r="M242" s="282">
        <f t="shared" si="20"/>
        <v>1046.015671353528</v>
      </c>
    </row>
    <row r="243" spans="1:23" s="52" customFormat="1" x14ac:dyDescent="0.25">
      <c r="A243" s="279">
        <v>278</v>
      </c>
      <c r="B243" s="280" t="s">
        <v>505</v>
      </c>
      <c r="C243" s="281">
        <v>980.48379999999997</v>
      </c>
      <c r="D243" s="281">
        <v>0</v>
      </c>
      <c r="E243" s="281">
        <v>0</v>
      </c>
      <c r="F243" s="285">
        <f t="shared" si="17"/>
        <v>0</v>
      </c>
      <c r="G243" s="281"/>
      <c r="H243" s="281">
        <v>32.682793272243998</v>
      </c>
      <c r="I243" s="281">
        <v>32.682793272243998</v>
      </c>
      <c r="J243" s="281">
        <f t="shared" si="18"/>
        <v>65.365586544487996</v>
      </c>
      <c r="K243" s="281"/>
      <c r="L243" s="282">
        <f t="shared" si="19"/>
        <v>915.11821345551198</v>
      </c>
      <c r="M243" s="282">
        <f t="shared" si="20"/>
        <v>980.48379999999997</v>
      </c>
    </row>
    <row r="244" spans="1:23" s="52" customFormat="1" x14ac:dyDescent="0.25">
      <c r="A244" s="279">
        <v>280</v>
      </c>
      <c r="B244" s="280" t="s">
        <v>504</v>
      </c>
      <c r="C244" s="281">
        <v>224.11341091527854</v>
      </c>
      <c r="D244" s="281">
        <v>34.861853198698704</v>
      </c>
      <c r="E244" s="281">
        <v>0.57899607103174089</v>
      </c>
      <c r="F244" s="285">
        <f t="shared" si="17"/>
        <v>35.440849269730442</v>
      </c>
      <c r="G244" s="281"/>
      <c r="H244" s="281">
        <v>21.890244633391738</v>
      </c>
      <c r="I244" s="281">
        <v>22.469240704423477</v>
      </c>
      <c r="J244" s="281">
        <f t="shared" si="18"/>
        <v>44.359485337815215</v>
      </c>
      <c r="K244" s="281"/>
      <c r="L244" s="282">
        <f t="shared" si="19"/>
        <v>144.31307630773287</v>
      </c>
      <c r="M244" s="282">
        <f t="shared" si="20"/>
        <v>188.67256164554809</v>
      </c>
    </row>
    <row r="245" spans="1:23" s="52" customFormat="1" x14ac:dyDescent="0.25">
      <c r="A245" s="279">
        <v>281</v>
      </c>
      <c r="B245" s="280" t="s">
        <v>503</v>
      </c>
      <c r="C245" s="281">
        <v>23.628674196858569</v>
      </c>
      <c r="D245" s="281">
        <v>0</v>
      </c>
      <c r="E245" s="281">
        <v>1.1814337103204056</v>
      </c>
      <c r="F245" s="285">
        <f t="shared" si="17"/>
        <v>1.1814337103204056</v>
      </c>
      <c r="G245" s="281"/>
      <c r="H245" s="281">
        <v>2.3628674206408111</v>
      </c>
      <c r="I245" s="281">
        <v>2.3628674206408111</v>
      </c>
      <c r="J245" s="281">
        <f t="shared" si="18"/>
        <v>4.7257348412816222</v>
      </c>
      <c r="K245" s="281"/>
      <c r="L245" s="282">
        <f t="shared" si="19"/>
        <v>17.721505645256542</v>
      </c>
      <c r="M245" s="282">
        <f t="shared" si="20"/>
        <v>22.447240486538163</v>
      </c>
    </row>
    <row r="246" spans="1:23" s="52" customFormat="1" x14ac:dyDescent="0.25">
      <c r="A246" s="279">
        <v>284</v>
      </c>
      <c r="B246" s="280" t="s">
        <v>502</v>
      </c>
      <c r="C246" s="281">
        <v>787.86913199999992</v>
      </c>
      <c r="D246" s="281">
        <v>41.466796440343991</v>
      </c>
      <c r="E246" s="281">
        <v>0</v>
      </c>
      <c r="F246" s="285">
        <f t="shared" si="17"/>
        <v>41.466796440343991</v>
      </c>
      <c r="G246" s="281"/>
      <c r="H246" s="281">
        <v>82.933592880687982</v>
      </c>
      <c r="I246" s="281">
        <v>82.933592880687982</v>
      </c>
      <c r="J246" s="281">
        <f t="shared" si="18"/>
        <v>165.86718576137596</v>
      </c>
      <c r="K246" s="281"/>
      <c r="L246" s="282">
        <f t="shared" si="19"/>
        <v>580.53514979828003</v>
      </c>
      <c r="M246" s="282">
        <f t="shared" si="20"/>
        <v>746.40233555965597</v>
      </c>
    </row>
    <row r="247" spans="1:23" s="52" customFormat="1" x14ac:dyDescent="0.25">
      <c r="A247" s="279">
        <v>288</v>
      </c>
      <c r="B247" s="280" t="s">
        <v>1111</v>
      </c>
      <c r="C247" s="281">
        <v>196.07624947092845</v>
      </c>
      <c r="D247" s="281">
        <v>29.589852532960784</v>
      </c>
      <c r="E247" s="281">
        <v>0</v>
      </c>
      <c r="F247" s="285">
        <f t="shared" si="17"/>
        <v>29.589852532960784</v>
      </c>
      <c r="G247" s="281"/>
      <c r="H247" s="281">
        <v>19.726568361465574</v>
      </c>
      <c r="I247" s="281">
        <v>19.726568361465574</v>
      </c>
      <c r="J247" s="281">
        <f t="shared" si="18"/>
        <v>39.453136722931148</v>
      </c>
      <c r="K247" s="281"/>
      <c r="L247" s="282">
        <f t="shared" si="19"/>
        <v>127.03326021503652</v>
      </c>
      <c r="M247" s="282">
        <f t="shared" si="20"/>
        <v>166.48639693796767</v>
      </c>
    </row>
    <row r="248" spans="1:23" s="52" customFormat="1" x14ac:dyDescent="0.25">
      <c r="A248" s="279">
        <v>297</v>
      </c>
      <c r="B248" s="280" t="s">
        <v>501</v>
      </c>
      <c r="C248" s="281">
        <v>1573.0305382246427</v>
      </c>
      <c r="D248" s="281">
        <v>0</v>
      </c>
      <c r="E248" s="281">
        <v>6.8971409743152075</v>
      </c>
      <c r="F248" s="285">
        <f t="shared" si="17"/>
        <v>6.8971409743152075</v>
      </c>
      <c r="G248" s="281"/>
      <c r="H248" s="281">
        <v>61.630539402174414</v>
      </c>
      <c r="I248" s="281">
        <v>61.630539402174414</v>
      </c>
      <c r="J248" s="281">
        <f t="shared" si="18"/>
        <v>123.26107880434883</v>
      </c>
      <c r="K248" s="281"/>
      <c r="L248" s="282">
        <f t="shared" si="19"/>
        <v>1442.8723184459786</v>
      </c>
      <c r="M248" s="282">
        <f t="shared" si="20"/>
        <v>1566.1333972503276</v>
      </c>
    </row>
    <row r="249" spans="1:23" s="52" customFormat="1" x14ac:dyDescent="0.25">
      <c r="A249" s="279">
        <v>310</v>
      </c>
      <c r="B249" s="280" t="s">
        <v>500</v>
      </c>
      <c r="C249" s="281">
        <v>192.47263245465041</v>
      </c>
      <c r="D249" s="281">
        <v>0</v>
      </c>
      <c r="E249" s="281">
        <v>4.0238966789699875</v>
      </c>
      <c r="F249" s="285">
        <f t="shared" si="17"/>
        <v>4.0238966789699875</v>
      </c>
      <c r="G249" s="281"/>
      <c r="H249" s="281">
        <v>11.914434403123973</v>
      </c>
      <c r="I249" s="281">
        <v>11.914434403123972</v>
      </c>
      <c r="J249" s="281">
        <f t="shared" si="18"/>
        <v>23.828868806247947</v>
      </c>
      <c r="K249" s="281"/>
      <c r="L249" s="282">
        <f t="shared" si="19"/>
        <v>164.61986696943248</v>
      </c>
      <c r="M249" s="282">
        <f t="shared" si="20"/>
        <v>188.44873577568043</v>
      </c>
    </row>
    <row r="250" spans="1:23" s="52" customFormat="1" x14ac:dyDescent="0.25">
      <c r="A250" s="279">
        <v>312</v>
      </c>
      <c r="B250" s="280" t="s">
        <v>499</v>
      </c>
      <c r="C250" s="281">
        <v>121.27468962024743</v>
      </c>
      <c r="D250" s="281">
        <v>0</v>
      </c>
      <c r="E250" s="281">
        <v>6.3828784015974058</v>
      </c>
      <c r="F250" s="285">
        <f t="shared" si="17"/>
        <v>6.3828784015974058</v>
      </c>
      <c r="G250" s="281"/>
      <c r="H250" s="281">
        <v>12.765756803194812</v>
      </c>
      <c r="I250" s="281">
        <v>12.765756803194812</v>
      </c>
      <c r="J250" s="281">
        <f t="shared" si="18"/>
        <v>25.531513606389623</v>
      </c>
      <c r="K250" s="281"/>
      <c r="L250" s="282">
        <f t="shared" si="19"/>
        <v>89.360297612260396</v>
      </c>
      <c r="M250" s="282">
        <f t="shared" si="20"/>
        <v>114.89181121865002</v>
      </c>
    </row>
    <row r="251" spans="1:23" s="52" customFormat="1" x14ac:dyDescent="0.25">
      <c r="A251" s="279">
        <v>314</v>
      </c>
      <c r="B251" s="280" t="s">
        <v>498</v>
      </c>
      <c r="C251" s="281">
        <v>1744.2675352902115</v>
      </c>
      <c r="D251" s="281">
        <v>0</v>
      </c>
      <c r="E251" s="281">
        <v>4.8056639791883642</v>
      </c>
      <c r="F251" s="285">
        <f t="shared" si="17"/>
        <v>4.8056639791883642</v>
      </c>
      <c r="G251" s="281"/>
      <c r="H251" s="281">
        <v>64.550113432829747</v>
      </c>
      <c r="I251" s="281">
        <v>64.550113432829747</v>
      </c>
      <c r="J251" s="281">
        <f t="shared" si="18"/>
        <v>129.10022686565949</v>
      </c>
      <c r="K251" s="281"/>
      <c r="L251" s="282">
        <f t="shared" si="19"/>
        <v>1610.3616444453635</v>
      </c>
      <c r="M251" s="282">
        <f t="shared" si="20"/>
        <v>1739.4618713110231</v>
      </c>
    </row>
    <row r="252" spans="1:23" s="52" customFormat="1" x14ac:dyDescent="0.25">
      <c r="A252" s="279">
        <v>321</v>
      </c>
      <c r="B252" s="280" t="s">
        <v>1112</v>
      </c>
      <c r="C252" s="281">
        <v>233.38446363300412</v>
      </c>
      <c r="D252" s="281">
        <v>9.440439797758982</v>
      </c>
      <c r="E252" s="281">
        <v>0</v>
      </c>
      <c r="F252" s="285">
        <f t="shared" si="17"/>
        <v>9.440439797758982</v>
      </c>
      <c r="G252" s="281"/>
      <c r="H252" s="281">
        <v>15.094252193061978</v>
      </c>
      <c r="I252" s="281">
        <v>15.09425219306198</v>
      </c>
      <c r="J252" s="281">
        <f t="shared" si="18"/>
        <v>30.188504386123959</v>
      </c>
      <c r="K252" s="281"/>
      <c r="L252" s="282">
        <f t="shared" si="19"/>
        <v>193.75551944912118</v>
      </c>
      <c r="M252" s="282">
        <f t="shared" si="20"/>
        <v>223.94402383524513</v>
      </c>
    </row>
    <row r="253" spans="1:23" s="45" customFormat="1" ht="24" x14ac:dyDescent="0.25">
      <c r="A253" s="279">
        <v>322</v>
      </c>
      <c r="B253" s="280" t="s">
        <v>497</v>
      </c>
      <c r="C253" s="281">
        <v>6233.700907896904</v>
      </c>
      <c r="D253" s="281">
        <v>290.43010466858021</v>
      </c>
      <c r="E253" s="281">
        <v>1.5105119688419755</v>
      </c>
      <c r="F253" s="285">
        <f t="shared" si="17"/>
        <v>291.94061663742218</v>
      </c>
      <c r="G253" s="281"/>
      <c r="H253" s="281">
        <v>322.15380728430955</v>
      </c>
      <c r="I253" s="281">
        <v>322.15380728430961</v>
      </c>
      <c r="J253" s="281">
        <f t="shared" si="18"/>
        <v>644.3076145686191</v>
      </c>
      <c r="K253" s="281"/>
      <c r="L253" s="282">
        <f t="shared" si="19"/>
        <v>5297.452676690863</v>
      </c>
      <c r="M253" s="282">
        <f t="shared" si="20"/>
        <v>5941.7602912594821</v>
      </c>
    </row>
    <row r="254" spans="1:23" s="45" customFormat="1" ht="24" x14ac:dyDescent="0.25">
      <c r="A254" s="279">
        <v>336</v>
      </c>
      <c r="B254" s="280" t="s">
        <v>496</v>
      </c>
      <c r="C254" s="281">
        <v>187.56175511864728</v>
      </c>
      <c r="D254" s="281">
        <v>0</v>
      </c>
      <c r="E254" s="281">
        <v>1.8501465205479566</v>
      </c>
      <c r="F254" s="285">
        <f t="shared" si="17"/>
        <v>1.8501465205479566</v>
      </c>
      <c r="G254" s="281"/>
      <c r="H254" s="281">
        <v>8.7246456901843814</v>
      </c>
      <c r="I254" s="281">
        <v>8.7246456901843814</v>
      </c>
      <c r="J254" s="281">
        <f t="shared" si="18"/>
        <v>17.449291380368763</v>
      </c>
      <c r="K254" s="281"/>
      <c r="L254" s="282">
        <f t="shared" si="19"/>
        <v>168.26231721773058</v>
      </c>
      <c r="M254" s="282">
        <f t="shared" si="20"/>
        <v>185.71160859809936</v>
      </c>
    </row>
    <row r="255" spans="1:23" s="52" customFormat="1" ht="24" x14ac:dyDescent="0.25">
      <c r="A255" s="286">
        <v>339</v>
      </c>
      <c r="B255" s="287" t="s">
        <v>495</v>
      </c>
      <c r="C255" s="288">
        <v>2635.3670129878051</v>
      </c>
      <c r="D255" s="288">
        <v>16.014172376578582</v>
      </c>
      <c r="E255" s="288">
        <v>31.46147765484325</v>
      </c>
      <c r="F255" s="289">
        <f t="shared" si="17"/>
        <v>47.475650031421836</v>
      </c>
      <c r="G255" s="288"/>
      <c r="H255" s="288">
        <v>139.46851965343123</v>
      </c>
      <c r="I255" s="288">
        <v>139.4685196534312</v>
      </c>
      <c r="J255" s="288">
        <f t="shared" si="18"/>
        <v>278.9370393068624</v>
      </c>
      <c r="K255" s="288"/>
      <c r="L255" s="290">
        <f t="shared" si="19"/>
        <v>2308.9543236495206</v>
      </c>
      <c r="M255" s="290">
        <f t="shared" si="20"/>
        <v>2587.8913629563831</v>
      </c>
    </row>
    <row r="256" spans="1:23" s="47" customFormat="1" ht="13.9" customHeight="1" x14ac:dyDescent="0.25">
      <c r="A256" s="173" t="s">
        <v>1060</v>
      </c>
      <c r="B256" s="173"/>
      <c r="C256" s="173"/>
      <c r="D256" s="173"/>
      <c r="E256" s="173"/>
      <c r="F256" s="173"/>
      <c r="G256" s="173"/>
      <c r="H256" s="173"/>
      <c r="I256" s="178"/>
      <c r="J256" s="178"/>
      <c r="K256" s="173"/>
      <c r="L256" s="173"/>
      <c r="M256" s="173"/>
      <c r="N256" s="45"/>
      <c r="O256" s="45"/>
      <c r="P256" s="45"/>
      <c r="Q256" s="45"/>
      <c r="R256" s="45"/>
      <c r="S256" s="45"/>
      <c r="T256" s="45"/>
      <c r="U256" s="45"/>
      <c r="V256" s="45"/>
      <c r="W256" s="45"/>
    </row>
    <row r="257" spans="1:23" s="47" customFormat="1" ht="13.9" customHeight="1" x14ac:dyDescent="0.25">
      <c r="A257" s="173" t="s">
        <v>1082</v>
      </c>
      <c r="B257" s="173"/>
      <c r="C257" s="173"/>
      <c r="D257" s="173"/>
      <c r="E257" s="173"/>
      <c r="F257" s="173"/>
      <c r="G257" s="173"/>
      <c r="H257" s="173"/>
      <c r="I257" s="178"/>
      <c r="J257" s="178"/>
      <c r="K257" s="173"/>
      <c r="L257" s="173"/>
      <c r="M257" s="173"/>
      <c r="N257" s="45"/>
      <c r="O257" s="45"/>
      <c r="P257" s="45"/>
      <c r="Q257" s="45"/>
      <c r="R257" s="45"/>
      <c r="S257" s="45"/>
      <c r="T257" s="45"/>
      <c r="U257" s="45"/>
      <c r="V257" s="45"/>
      <c r="W257" s="45"/>
    </row>
    <row r="258" spans="1:23" s="45" customFormat="1" ht="13.9" customHeight="1" x14ac:dyDescent="0.25">
      <c r="A258" s="174" t="s">
        <v>111</v>
      </c>
      <c r="B258" s="179"/>
      <c r="C258" s="179"/>
      <c r="D258" s="179"/>
      <c r="E258" s="179"/>
      <c r="F258" s="179"/>
      <c r="G258" s="179"/>
      <c r="H258" s="179"/>
      <c r="I258" s="179"/>
      <c r="J258" s="179"/>
      <c r="K258" s="179"/>
      <c r="L258" s="179"/>
      <c r="M258" s="179"/>
      <c r="N258" s="47"/>
      <c r="O258" s="47"/>
      <c r="P258" s="47"/>
      <c r="Q258" s="47"/>
      <c r="R258" s="47"/>
      <c r="S258" s="47"/>
      <c r="T258" s="47"/>
      <c r="U258" s="47"/>
      <c r="V258" s="47"/>
      <c r="W258" s="47"/>
    </row>
    <row r="259" spans="1:23" s="45" customFormat="1" ht="13.9" customHeight="1" x14ac:dyDescent="0.25">
      <c r="A259" s="142"/>
      <c r="B259" s="142"/>
      <c r="C259" s="142"/>
      <c r="D259" s="142"/>
      <c r="E259" s="142"/>
      <c r="F259" s="142"/>
      <c r="G259" s="142"/>
      <c r="H259" s="142"/>
      <c r="I259" s="142"/>
      <c r="J259" s="142"/>
      <c r="K259" s="142"/>
      <c r="L259" s="142"/>
      <c r="M259" s="142"/>
    </row>
    <row r="260" spans="1:23" s="45" customFormat="1" ht="13.9" customHeight="1" x14ac:dyDescent="0.25">
      <c r="C260" s="47"/>
      <c r="D260" s="47"/>
      <c r="E260" s="47"/>
      <c r="F260" s="47"/>
      <c r="G260" s="47"/>
      <c r="H260" s="47"/>
      <c r="I260" s="47"/>
      <c r="J260" s="47"/>
      <c r="K260" s="47"/>
      <c r="L260" s="47"/>
      <c r="M260" s="47"/>
    </row>
    <row r="261" spans="1:23" s="45" customFormat="1" ht="15" customHeight="1" x14ac:dyDescent="0.25">
      <c r="C261" s="49"/>
      <c r="D261" s="49"/>
      <c r="E261" s="49"/>
      <c r="F261" s="49"/>
      <c r="G261" s="49"/>
      <c r="H261" s="49"/>
      <c r="I261" s="49"/>
      <c r="J261" s="49"/>
      <c r="K261" s="49"/>
      <c r="L261" s="49"/>
      <c r="M261" s="49"/>
    </row>
    <row r="262" spans="1:23" s="45" customFormat="1" ht="15" customHeight="1" x14ac:dyDescent="0.25"/>
    <row r="263" spans="1:23" s="45" customFormat="1" ht="15" customHeight="1" x14ac:dyDescent="0.25">
      <c r="C263" s="47"/>
      <c r="D263" s="47"/>
      <c r="E263" s="47"/>
      <c r="F263" s="47"/>
      <c r="G263" s="47"/>
      <c r="H263" s="47"/>
      <c r="I263" s="47"/>
      <c r="J263" s="47"/>
      <c r="K263" s="47"/>
      <c r="L263" s="47"/>
      <c r="M263" s="47"/>
    </row>
    <row r="264" spans="1:23" s="45" customFormat="1" ht="15" customHeight="1" x14ac:dyDescent="0.25">
      <c r="C264" s="47"/>
      <c r="D264" s="47"/>
      <c r="E264" s="47"/>
      <c r="F264" s="47"/>
      <c r="G264" s="47"/>
      <c r="H264" s="47"/>
      <c r="I264" s="47"/>
      <c r="J264" s="47"/>
      <c r="K264" s="47"/>
      <c r="L264" s="47"/>
      <c r="M264" s="47"/>
    </row>
    <row r="265" spans="1:23" s="45" customFormat="1" ht="15" customHeight="1" x14ac:dyDescent="0.25">
      <c r="C265" s="48"/>
      <c r="D265" s="48"/>
      <c r="E265" s="48"/>
      <c r="F265" s="48"/>
      <c r="G265" s="48"/>
      <c r="H265" s="48"/>
      <c r="I265" s="48"/>
      <c r="J265" s="48"/>
      <c r="K265" s="48"/>
      <c r="L265" s="48"/>
      <c r="M265" s="48"/>
    </row>
    <row r="266" spans="1:23" s="45" customFormat="1" ht="15" customHeight="1" x14ac:dyDescent="0.25"/>
    <row r="267" spans="1:23" s="45" customFormat="1" ht="15" customHeight="1" x14ac:dyDescent="0.25"/>
    <row r="268" spans="1:23" s="45" customFormat="1" ht="15" customHeight="1" x14ac:dyDescent="0.25">
      <c r="A268" s="47"/>
      <c r="B268" s="47"/>
      <c r="C268" s="47"/>
      <c r="D268" s="47"/>
      <c r="E268" s="47"/>
      <c r="F268" s="47"/>
      <c r="G268" s="47"/>
      <c r="H268" s="47"/>
      <c r="I268" s="47"/>
      <c r="J268" s="47"/>
      <c r="K268" s="47"/>
      <c r="L268" s="47"/>
      <c r="M268" s="47"/>
    </row>
    <row r="269" spans="1:23" s="45" customFormat="1" ht="15" customHeight="1" x14ac:dyDescent="0.25">
      <c r="A269" s="47"/>
      <c r="B269" s="47"/>
      <c r="C269" s="47"/>
      <c r="D269" s="47"/>
      <c r="E269" s="47"/>
      <c r="F269" s="47"/>
      <c r="G269" s="47"/>
      <c r="H269" s="47"/>
      <c r="I269" s="47"/>
      <c r="J269" s="47"/>
      <c r="K269" s="47"/>
      <c r="L269" s="47"/>
      <c r="M269" s="47"/>
    </row>
    <row r="270" spans="1:23" s="45" customFormat="1" x14ac:dyDescent="0.25">
      <c r="A270" s="47"/>
      <c r="B270" s="47"/>
      <c r="C270" s="47"/>
      <c r="D270" s="47"/>
      <c r="E270" s="47"/>
      <c r="F270" s="47"/>
      <c r="G270" s="47"/>
      <c r="H270" s="47"/>
      <c r="I270" s="47"/>
      <c r="J270" s="47"/>
      <c r="K270" s="47"/>
      <c r="L270" s="47"/>
      <c r="M270" s="47"/>
    </row>
    <row r="271" spans="1:23" s="45" customFormat="1" x14ac:dyDescent="0.25"/>
    <row r="272" spans="1:23" s="45" customFormat="1" x14ac:dyDescent="0.25"/>
    <row r="273" spans="2:2" s="45" customFormat="1" x14ac:dyDescent="0.25"/>
    <row r="274" spans="2:2" s="45" customFormat="1" x14ac:dyDescent="0.25"/>
    <row r="275" spans="2:2" s="45" customFormat="1" x14ac:dyDescent="0.25"/>
    <row r="276" spans="2:2" s="45" customFormat="1" x14ac:dyDescent="0.25"/>
    <row r="277" spans="2:2" s="45" customFormat="1" x14ac:dyDescent="0.25">
      <c r="B277" s="46"/>
    </row>
    <row r="278" spans="2:2" s="45" customFormat="1" x14ac:dyDescent="0.25"/>
    <row r="279" spans="2:2" s="45" customFormat="1" x14ac:dyDescent="0.25"/>
    <row r="280" spans="2:2" s="45" customFormat="1" x14ac:dyDescent="0.25"/>
    <row r="281" spans="2:2" s="45" customFormat="1" x14ac:dyDescent="0.25"/>
    <row r="282" spans="2:2" s="45" customFormat="1" x14ac:dyDescent="0.25"/>
    <row r="283" spans="2:2" s="45" customFormat="1" x14ac:dyDescent="0.25"/>
    <row r="284" spans="2:2" s="45" customFormat="1" x14ac:dyDescent="0.25"/>
    <row r="285" spans="2:2" s="45" customFormat="1" x14ac:dyDescent="0.25"/>
    <row r="286" spans="2:2" s="45" customFormat="1" x14ac:dyDescent="0.25"/>
    <row r="287" spans="2:2" s="45" customFormat="1" x14ac:dyDescent="0.25"/>
    <row r="288" spans="2:2" s="45" customFormat="1" x14ac:dyDescent="0.25"/>
    <row r="289" s="45" customFormat="1" x14ac:dyDescent="0.25"/>
    <row r="290" s="45" customFormat="1" x14ac:dyDescent="0.25"/>
    <row r="291" s="45" customFormat="1" x14ac:dyDescent="0.25"/>
    <row r="292" s="45" customFormat="1" x14ac:dyDescent="0.25"/>
    <row r="293" s="45" customFormat="1" x14ac:dyDescent="0.25"/>
    <row r="294" s="45" customFormat="1" x14ac:dyDescent="0.25"/>
    <row r="295" s="45" customFormat="1" x14ac:dyDescent="0.25"/>
    <row r="296" s="45" customFormat="1" x14ac:dyDescent="0.25"/>
    <row r="297" s="45" customFormat="1" x14ac:dyDescent="0.25"/>
    <row r="298" s="45" customFormat="1" x14ac:dyDescent="0.25"/>
    <row r="299" s="45" customFormat="1" x14ac:dyDescent="0.25"/>
    <row r="300" s="45" customFormat="1" x14ac:dyDescent="0.25"/>
    <row r="301" s="45" customFormat="1" x14ac:dyDescent="0.25"/>
    <row r="302" s="45" customFormat="1" x14ac:dyDescent="0.25"/>
    <row r="303" s="45" customFormat="1" x14ac:dyDescent="0.25"/>
    <row r="304" s="45" customFormat="1" x14ac:dyDescent="0.25"/>
    <row r="305" s="45" customFormat="1" x14ac:dyDescent="0.25"/>
    <row r="306" s="45" customFormat="1" x14ac:dyDescent="0.25"/>
    <row r="307" s="45" customFormat="1" x14ac:dyDescent="0.25"/>
    <row r="308" s="45" customFormat="1" x14ac:dyDescent="0.25"/>
    <row r="309" s="45" customFormat="1" x14ac:dyDescent="0.25"/>
    <row r="310" s="45" customFormat="1" x14ac:dyDescent="0.25"/>
    <row r="311" s="45" customFormat="1" x14ac:dyDescent="0.25"/>
    <row r="312" s="45" customFormat="1" x14ac:dyDescent="0.25"/>
    <row r="313" s="45" customFormat="1" x14ac:dyDescent="0.25"/>
    <row r="314" s="45" customFormat="1" x14ac:dyDescent="0.25"/>
    <row r="315" s="45" customFormat="1" x14ac:dyDescent="0.25"/>
    <row r="316" s="45" customFormat="1" x14ac:dyDescent="0.25"/>
    <row r="317" s="45" customFormat="1" x14ac:dyDescent="0.25"/>
    <row r="318" s="45" customFormat="1" x14ac:dyDescent="0.25"/>
    <row r="319" s="45" customFormat="1" x14ac:dyDescent="0.25"/>
    <row r="320" s="45" customFormat="1" x14ac:dyDescent="0.25"/>
    <row r="321" spans="1:13" s="45" customFormat="1" x14ac:dyDescent="0.25"/>
    <row r="322" spans="1:13" s="45" customFormat="1" x14ac:dyDescent="0.25"/>
    <row r="323" spans="1:13" s="45" customFormat="1" x14ac:dyDescent="0.25">
      <c r="A323" s="44"/>
      <c r="B323" s="44"/>
      <c r="C323" s="44"/>
      <c r="D323" s="44"/>
      <c r="E323" s="44"/>
      <c r="F323" s="44"/>
      <c r="G323" s="44"/>
      <c r="H323" s="44"/>
      <c r="I323" s="44"/>
      <c r="J323" s="44"/>
      <c r="K323" s="44"/>
      <c r="L323" s="44"/>
      <c r="M323" s="44"/>
    </row>
    <row r="324" spans="1:13" s="45" customFormat="1" x14ac:dyDescent="0.25">
      <c r="A324" s="44"/>
      <c r="B324" s="44"/>
      <c r="C324" s="44"/>
      <c r="D324" s="44"/>
      <c r="E324" s="44"/>
      <c r="F324" s="44"/>
      <c r="G324" s="44"/>
      <c r="H324" s="44"/>
      <c r="I324" s="44"/>
      <c r="J324" s="44"/>
      <c r="K324" s="44"/>
      <c r="L324" s="44"/>
      <c r="M324" s="44"/>
    </row>
    <row r="340" spans="1:1" x14ac:dyDescent="0.25">
      <c r="A340" s="22"/>
    </row>
  </sheetData>
  <mergeCells count="9">
    <mergeCell ref="A1:D1"/>
    <mergeCell ref="E1:M1"/>
    <mergeCell ref="A2:M2"/>
    <mergeCell ref="L8:M8"/>
    <mergeCell ref="A8:A10"/>
    <mergeCell ref="B8:B10"/>
    <mergeCell ref="C8:C9"/>
    <mergeCell ref="D8:F8"/>
    <mergeCell ref="H8:J8"/>
  </mergeCells>
  <printOptions horizontalCentered="1"/>
  <pageMargins left="0" right="0" top="0" bottom="0" header="0" footer="0"/>
  <pageSetup scale="64" fitToWidth="0" fitToHeight="0" orientation="landscape" r:id="rId1"/>
  <headerFooter scaleWithDoc="0" alignWithMargins="0">
    <oddHeader xml:space="preserve">&amp;L
</oddHeader>
  </headerFooter>
  <ignoredErrors>
    <ignoredError sqref="C10:J10"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41"/>
  <sheetViews>
    <sheetView showGridLines="0" zoomScale="90" zoomScaleNormal="90" zoomScaleSheetLayoutView="90" workbookViewId="0">
      <selection sqref="A1:D1"/>
    </sheetView>
  </sheetViews>
  <sheetFormatPr baseColWidth="10" defaultColWidth="12.85546875" defaultRowHeight="11.25" x14ac:dyDescent="0.25"/>
  <cols>
    <col min="1" max="1" width="7.7109375" style="72" customWidth="1"/>
    <col min="2" max="2" width="5.28515625" style="73" customWidth="1"/>
    <col min="3" max="3" width="49" style="74" customWidth="1"/>
    <col min="4" max="8" width="15.7109375" style="72" customWidth="1"/>
    <col min="9" max="9" width="13.28515625" style="72" customWidth="1"/>
    <col min="10" max="10" width="0.85546875" style="72" customWidth="1"/>
    <col min="11" max="11" width="19.140625" style="72" customWidth="1"/>
    <col min="12" max="12" width="17.42578125" style="72" customWidth="1"/>
    <col min="13" max="13" width="1.42578125" style="30" customWidth="1"/>
    <col min="14" max="240" width="11.42578125" style="30" customWidth="1"/>
    <col min="241" max="241" width="4.28515625" style="30" customWidth="1"/>
    <col min="242" max="242" width="4.85546875" style="30" customWidth="1"/>
    <col min="243" max="243" width="46.42578125" style="30" customWidth="1"/>
    <col min="244" max="16384" width="12.85546875" style="30"/>
  </cols>
  <sheetData>
    <row r="1" spans="1:14" ht="51" customHeight="1" x14ac:dyDescent="0.25">
      <c r="A1" s="347" t="s">
        <v>1044</v>
      </c>
      <c r="B1" s="347"/>
      <c r="C1" s="347"/>
      <c r="D1" s="347"/>
      <c r="E1" s="373" t="s">
        <v>1045</v>
      </c>
      <c r="F1" s="373"/>
      <c r="G1" s="373"/>
      <c r="H1" s="373"/>
      <c r="I1" s="373"/>
      <c r="J1" s="373"/>
      <c r="K1" s="373"/>
      <c r="L1" s="373"/>
    </row>
    <row r="2" spans="1:14" ht="39.75" customHeight="1" x14ac:dyDescent="0.3">
      <c r="A2" s="348" t="s">
        <v>1046</v>
      </c>
      <c r="B2" s="348"/>
      <c r="C2" s="348"/>
      <c r="D2" s="348"/>
      <c r="E2" s="348"/>
      <c r="F2" s="348"/>
      <c r="G2" s="348"/>
      <c r="H2" s="348"/>
      <c r="I2" s="348"/>
      <c r="J2" s="348"/>
      <c r="K2" s="348"/>
      <c r="L2" s="348"/>
    </row>
    <row r="3" spans="1:14" s="58" customFormat="1" ht="17.649999999999999" customHeight="1" x14ac:dyDescent="0.25">
      <c r="A3" s="182" t="s">
        <v>1059</v>
      </c>
      <c r="B3" s="184"/>
      <c r="C3" s="185"/>
      <c r="D3" s="181"/>
      <c r="E3" s="181"/>
      <c r="F3" s="181"/>
      <c r="G3" s="181"/>
      <c r="H3" s="181"/>
      <c r="I3" s="181"/>
      <c r="J3" s="181"/>
      <c r="K3" s="181"/>
      <c r="L3" s="181"/>
    </row>
    <row r="4" spans="1:14" s="58" customFormat="1" ht="17.649999999999999" customHeight="1" x14ac:dyDescent="0.25">
      <c r="A4" s="182" t="s">
        <v>749</v>
      </c>
      <c r="B4" s="184"/>
      <c r="C4" s="185"/>
      <c r="D4" s="181"/>
      <c r="E4" s="181"/>
      <c r="F4" s="181"/>
      <c r="G4" s="181"/>
      <c r="H4" s="181"/>
      <c r="I4" s="181"/>
      <c r="J4" s="181"/>
      <c r="K4" s="181"/>
      <c r="L4" s="181"/>
    </row>
    <row r="5" spans="1:14" s="58" customFormat="1" ht="17.649999999999999" customHeight="1" x14ac:dyDescent="0.25">
      <c r="A5" s="182" t="s">
        <v>0</v>
      </c>
      <c r="B5" s="186"/>
      <c r="C5" s="187"/>
      <c r="D5" s="188"/>
      <c r="E5" s="188"/>
      <c r="F5" s="188"/>
      <c r="G5" s="188"/>
      <c r="H5" s="188"/>
      <c r="I5" s="188"/>
      <c r="J5" s="188"/>
      <c r="K5" s="188"/>
      <c r="L5" s="188"/>
    </row>
    <row r="6" spans="1:14" s="58" customFormat="1" ht="17.649999999999999" customHeight="1" x14ac:dyDescent="0.25">
      <c r="A6" s="182" t="s">
        <v>53</v>
      </c>
      <c r="B6" s="186"/>
      <c r="C6" s="187"/>
      <c r="D6" s="188"/>
      <c r="E6" s="188"/>
      <c r="F6" s="188"/>
      <c r="G6" s="188"/>
      <c r="H6" s="188"/>
      <c r="I6" s="188"/>
      <c r="J6" s="188"/>
      <c r="K6" s="188"/>
      <c r="L6" s="188"/>
    </row>
    <row r="7" spans="1:14" s="58" customFormat="1" ht="17.649999999999999" customHeight="1" x14ac:dyDescent="0.25">
      <c r="A7" s="182" t="s">
        <v>1054</v>
      </c>
      <c r="B7" s="186"/>
      <c r="C7" s="187"/>
      <c r="D7" s="188"/>
      <c r="E7" s="188"/>
      <c r="F7" s="188"/>
      <c r="G7" s="188"/>
      <c r="H7" s="188"/>
      <c r="I7" s="188"/>
      <c r="J7" s="188"/>
      <c r="K7" s="188"/>
      <c r="L7" s="188"/>
    </row>
    <row r="8" spans="1:14" s="59" customFormat="1" ht="21.75" customHeight="1" x14ac:dyDescent="0.25">
      <c r="A8" s="376" t="s">
        <v>413</v>
      </c>
      <c r="B8" s="352" t="s">
        <v>747</v>
      </c>
      <c r="C8" s="352"/>
      <c r="D8" s="354" t="s">
        <v>750</v>
      </c>
      <c r="E8" s="354"/>
      <c r="F8" s="354"/>
      <c r="G8" s="349" t="s">
        <v>751</v>
      </c>
      <c r="H8" s="354" t="s">
        <v>752</v>
      </c>
      <c r="I8" s="354"/>
      <c r="J8" s="104"/>
      <c r="K8" s="354" t="s">
        <v>753</v>
      </c>
      <c r="L8" s="354"/>
    </row>
    <row r="9" spans="1:14" s="59" customFormat="1" ht="33.75" customHeight="1" x14ac:dyDescent="0.25">
      <c r="A9" s="376"/>
      <c r="B9" s="352"/>
      <c r="C9" s="352"/>
      <c r="D9" s="104" t="s">
        <v>754</v>
      </c>
      <c r="E9" s="104" t="s">
        <v>755</v>
      </c>
      <c r="F9" s="104" t="s">
        <v>405</v>
      </c>
      <c r="G9" s="349"/>
      <c r="H9" s="104" t="s">
        <v>756</v>
      </c>
      <c r="I9" s="104" t="s">
        <v>757</v>
      </c>
      <c r="J9" s="104"/>
      <c r="K9" s="104" t="s">
        <v>758</v>
      </c>
      <c r="L9" s="104" t="s">
        <v>759</v>
      </c>
    </row>
    <row r="10" spans="1:14" s="60" customFormat="1" ht="15.75" customHeight="1" x14ac:dyDescent="0.25">
      <c r="A10" s="377"/>
      <c r="B10" s="350"/>
      <c r="C10" s="350"/>
      <c r="D10" s="176" t="s">
        <v>395</v>
      </c>
      <c r="E10" s="176" t="s">
        <v>394</v>
      </c>
      <c r="F10" s="107" t="s">
        <v>760</v>
      </c>
      <c r="G10" s="176" t="s">
        <v>393</v>
      </c>
      <c r="H10" s="107" t="s">
        <v>761</v>
      </c>
      <c r="I10" s="107" t="s">
        <v>762</v>
      </c>
      <c r="J10" s="189"/>
      <c r="K10" s="176" t="s">
        <v>390</v>
      </c>
      <c r="L10" s="176" t="s">
        <v>763</v>
      </c>
    </row>
    <row r="11" spans="1:14" s="59" customFormat="1" ht="17.649999999999999" customHeight="1" x14ac:dyDescent="0.25">
      <c r="A11" s="378" t="s">
        <v>734</v>
      </c>
      <c r="B11" s="378"/>
      <c r="C11" s="378"/>
      <c r="D11" s="291">
        <f>+D12+D272</f>
        <v>767286.61702430376</v>
      </c>
      <c r="E11" s="291">
        <f>+E12+E272</f>
        <v>754814.32028386265</v>
      </c>
      <c r="F11" s="292">
        <f t="shared" ref="F11:F12" si="0">E11/D11*100-100</f>
        <v>-1.6255068788780989</v>
      </c>
      <c r="G11" s="291">
        <f>+G12+G272</f>
        <v>686163.14115859277</v>
      </c>
      <c r="H11" s="291">
        <f>+H12+H272</f>
        <v>455591.5097796804</v>
      </c>
      <c r="I11" s="293">
        <f>H11/E11*100</f>
        <v>60.358090398754804</v>
      </c>
      <c r="J11" s="294"/>
      <c r="K11" s="291">
        <f>+K12+K272</f>
        <v>149535.3355853369</v>
      </c>
      <c r="L11" s="291">
        <f>+L12+L272</f>
        <v>306056.1741943435</v>
      </c>
    </row>
    <row r="12" spans="1:14" s="61" customFormat="1" ht="17.649999999999999" customHeight="1" x14ac:dyDescent="0.25">
      <c r="A12" s="379" t="s">
        <v>764</v>
      </c>
      <c r="B12" s="379"/>
      <c r="C12" s="379"/>
      <c r="D12" s="295">
        <f>SUM(D13:D271)</f>
        <v>520306.46840042662</v>
      </c>
      <c r="E12" s="295">
        <f>SUM(E13:E271)</f>
        <v>507834.17166083789</v>
      </c>
      <c r="F12" s="296">
        <f t="shared" si="0"/>
        <v>-2.3971058399354916</v>
      </c>
      <c r="G12" s="295">
        <f>SUM(G13:G271)</f>
        <v>477844.70908978017</v>
      </c>
      <c r="H12" s="295">
        <f>SUM(H13:H271)</f>
        <v>247273.07771086777</v>
      </c>
      <c r="I12" s="297">
        <f>+H12/E12*100</f>
        <v>48.691697311777503</v>
      </c>
      <c r="J12" s="298"/>
      <c r="K12" s="295">
        <f t="shared" ref="K12:L12" si="1">SUM(K13:K271)</f>
        <v>111349.0979413677</v>
      </c>
      <c r="L12" s="295">
        <f t="shared" si="1"/>
        <v>135923.97976950006</v>
      </c>
    </row>
    <row r="13" spans="1:14" s="61" customFormat="1" ht="14.25" x14ac:dyDescent="0.25">
      <c r="A13" s="299">
        <v>1</v>
      </c>
      <c r="B13" s="130" t="s">
        <v>122</v>
      </c>
      <c r="C13" s="300" t="s">
        <v>385</v>
      </c>
      <c r="D13" s="301">
        <v>1893.8182047999999</v>
      </c>
      <c r="E13" s="301">
        <v>1893.8182047999999</v>
      </c>
      <c r="F13" s="302">
        <f>E13/D13*100-100</f>
        <v>0</v>
      </c>
      <c r="G13" s="301">
        <v>1893.8182047999999</v>
      </c>
      <c r="H13" s="282">
        <f>K13+L13</f>
        <v>0</v>
      </c>
      <c r="I13" s="282">
        <f>+H13/E13*100</f>
        <v>0</v>
      </c>
      <c r="J13" s="303"/>
      <c r="K13" s="301">
        <v>0</v>
      </c>
      <c r="L13" s="304">
        <v>0</v>
      </c>
      <c r="N13" s="62"/>
    </row>
    <row r="14" spans="1:14" s="61" customFormat="1" ht="14.25" x14ac:dyDescent="0.25">
      <c r="A14" s="299">
        <v>2</v>
      </c>
      <c r="B14" s="130" t="s">
        <v>124</v>
      </c>
      <c r="C14" s="300" t="s">
        <v>765</v>
      </c>
      <c r="D14" s="301">
        <v>5083.2305673620003</v>
      </c>
      <c r="E14" s="301">
        <v>5083.2305673620003</v>
      </c>
      <c r="F14" s="302">
        <f t="shared" ref="F14:F77" si="2">E14/D14*100-100</f>
        <v>0</v>
      </c>
      <c r="G14" s="301">
        <v>5083.2306184937697</v>
      </c>
      <c r="H14" s="282">
        <f t="shared" ref="H14:H77" si="3">K14+L14</f>
        <v>2.0835159375565121E-12</v>
      </c>
      <c r="I14" s="282">
        <f t="shared" ref="I14:I77" si="4">+H14/E14*100</f>
        <v>4.0988027396085167E-14</v>
      </c>
      <c r="J14" s="303"/>
      <c r="K14" s="301">
        <v>0</v>
      </c>
      <c r="L14" s="304">
        <v>2.0835159375565121E-12</v>
      </c>
      <c r="N14" s="62"/>
    </row>
    <row r="15" spans="1:14" s="61" customFormat="1" ht="14.25" x14ac:dyDescent="0.25">
      <c r="A15" s="299">
        <v>3</v>
      </c>
      <c r="B15" s="130" t="s">
        <v>155</v>
      </c>
      <c r="C15" s="300" t="s">
        <v>383</v>
      </c>
      <c r="D15" s="301">
        <v>503.37974148199993</v>
      </c>
      <c r="E15" s="301">
        <v>503.37974148199993</v>
      </c>
      <c r="F15" s="302">
        <f t="shared" si="2"/>
        <v>0</v>
      </c>
      <c r="G15" s="301">
        <v>503.3797561361431</v>
      </c>
      <c r="H15" s="282">
        <f t="shared" si="3"/>
        <v>1.3021974609728201E-13</v>
      </c>
      <c r="I15" s="282">
        <f t="shared" si="4"/>
        <v>2.586908756278156E-14</v>
      </c>
      <c r="J15" s="303"/>
      <c r="K15" s="301">
        <v>0</v>
      </c>
      <c r="L15" s="304">
        <v>1.3021974609728201E-13</v>
      </c>
      <c r="N15" s="62"/>
    </row>
    <row r="16" spans="1:14" s="61" customFormat="1" ht="14.25" x14ac:dyDescent="0.25">
      <c r="A16" s="299">
        <v>4</v>
      </c>
      <c r="B16" s="130" t="s">
        <v>124</v>
      </c>
      <c r="C16" s="300" t="s">
        <v>1083</v>
      </c>
      <c r="D16" s="301">
        <v>6067.7634170336978</v>
      </c>
      <c r="E16" s="301">
        <v>6067.7634172467997</v>
      </c>
      <c r="F16" s="302">
        <f t="shared" si="2"/>
        <v>3.5120422126055928E-9</v>
      </c>
      <c r="G16" s="301">
        <v>5282.5771920488723</v>
      </c>
      <c r="H16" s="282">
        <f t="shared" si="3"/>
        <v>1.0417579687782563E-12</v>
      </c>
      <c r="I16" s="282">
        <f t="shared" si="4"/>
        <v>1.7168730834448813E-14</v>
      </c>
      <c r="J16" s="303"/>
      <c r="K16" s="301">
        <v>0</v>
      </c>
      <c r="L16" s="304">
        <v>1.0417579687782563E-12</v>
      </c>
      <c r="N16" s="62"/>
    </row>
    <row r="17" spans="1:14" s="61" customFormat="1" ht="14.25" x14ac:dyDescent="0.25">
      <c r="A17" s="299">
        <v>5</v>
      </c>
      <c r="B17" s="130" t="s">
        <v>381</v>
      </c>
      <c r="C17" s="300" t="s">
        <v>1084</v>
      </c>
      <c r="D17" s="301">
        <v>1122.9133306266044</v>
      </c>
      <c r="E17" s="301">
        <v>1122.9133302004</v>
      </c>
      <c r="F17" s="302">
        <f t="shared" si="2"/>
        <v>-3.7955231846353854E-8</v>
      </c>
      <c r="G17" s="301">
        <v>1121.74036002</v>
      </c>
      <c r="H17" s="282">
        <f t="shared" si="3"/>
        <v>1.3021974609728203E-13</v>
      </c>
      <c r="I17" s="282">
        <f t="shared" si="4"/>
        <v>1.1596598116262673E-14</v>
      </c>
      <c r="J17" s="303"/>
      <c r="K17" s="301">
        <v>0</v>
      </c>
      <c r="L17" s="304">
        <v>1.3021974609728203E-13</v>
      </c>
      <c r="N17" s="62"/>
    </row>
    <row r="18" spans="1:14" s="61" customFormat="1" ht="14.25" x14ac:dyDescent="0.25">
      <c r="A18" s="299">
        <v>6</v>
      </c>
      <c r="B18" s="130" t="s">
        <v>124</v>
      </c>
      <c r="C18" s="300" t="s">
        <v>379</v>
      </c>
      <c r="D18" s="301">
        <v>5641.9669580479995</v>
      </c>
      <c r="E18" s="301">
        <v>5641.9669580479995</v>
      </c>
      <c r="F18" s="302">
        <f t="shared" si="2"/>
        <v>0</v>
      </c>
      <c r="G18" s="301">
        <v>5641.9669600639481</v>
      </c>
      <c r="H18" s="282">
        <f t="shared" si="3"/>
        <v>0</v>
      </c>
      <c r="I18" s="282">
        <f t="shared" si="4"/>
        <v>0</v>
      </c>
      <c r="J18" s="303"/>
      <c r="K18" s="301">
        <v>0</v>
      </c>
      <c r="L18" s="304">
        <v>0</v>
      </c>
      <c r="N18" s="62"/>
    </row>
    <row r="19" spans="1:14" s="61" customFormat="1" ht="14.25" x14ac:dyDescent="0.25">
      <c r="A19" s="299">
        <v>7</v>
      </c>
      <c r="B19" s="130" t="s">
        <v>194</v>
      </c>
      <c r="C19" s="300" t="s">
        <v>378</v>
      </c>
      <c r="D19" s="301">
        <v>12851.116038614</v>
      </c>
      <c r="E19" s="301">
        <v>12851.116038614</v>
      </c>
      <c r="F19" s="302">
        <f t="shared" si="2"/>
        <v>0</v>
      </c>
      <c r="G19" s="301">
        <v>12851.116051992562</v>
      </c>
      <c r="H19" s="282">
        <f t="shared" si="3"/>
        <v>514.84086531487389</v>
      </c>
      <c r="I19" s="282">
        <f t="shared" si="4"/>
        <v>4.0061957558232413</v>
      </c>
      <c r="J19" s="303"/>
      <c r="K19" s="301">
        <v>0</v>
      </c>
      <c r="L19" s="304">
        <v>514.84086531487389</v>
      </c>
      <c r="N19" s="62"/>
    </row>
    <row r="20" spans="1:14" s="61" customFormat="1" ht="14.25" x14ac:dyDescent="0.25">
      <c r="A20" s="299">
        <v>9</v>
      </c>
      <c r="B20" s="130" t="s">
        <v>120</v>
      </c>
      <c r="C20" s="300" t="s">
        <v>377</v>
      </c>
      <c r="D20" s="301">
        <v>1833.0267984626046</v>
      </c>
      <c r="E20" s="301">
        <v>1833.0267980363999</v>
      </c>
      <c r="F20" s="302">
        <f t="shared" si="2"/>
        <v>-2.3251416791936208E-8</v>
      </c>
      <c r="G20" s="301">
        <v>1833.0267980363999</v>
      </c>
      <c r="H20" s="282">
        <f t="shared" si="3"/>
        <v>0</v>
      </c>
      <c r="I20" s="282">
        <f t="shared" si="4"/>
        <v>0</v>
      </c>
      <c r="J20" s="303"/>
      <c r="K20" s="301">
        <v>0</v>
      </c>
      <c r="L20" s="304">
        <v>0</v>
      </c>
      <c r="N20" s="62"/>
    </row>
    <row r="21" spans="1:14" s="61" customFormat="1" ht="14.25" x14ac:dyDescent="0.25">
      <c r="A21" s="299">
        <v>10</v>
      </c>
      <c r="B21" s="130" t="s">
        <v>120</v>
      </c>
      <c r="C21" s="300" t="s">
        <v>1085</v>
      </c>
      <c r="D21" s="301">
        <v>2431.3775561433949</v>
      </c>
      <c r="E21" s="301">
        <v>2431.3775565695996</v>
      </c>
      <c r="F21" s="302">
        <f t="shared" si="2"/>
        <v>1.752935929744126E-8</v>
      </c>
      <c r="G21" s="301">
        <v>2404.8427634426243</v>
      </c>
      <c r="H21" s="282">
        <f t="shared" si="3"/>
        <v>0</v>
      </c>
      <c r="I21" s="282">
        <f t="shared" si="4"/>
        <v>0</v>
      </c>
      <c r="J21" s="303"/>
      <c r="K21" s="301">
        <v>0</v>
      </c>
      <c r="L21" s="304">
        <v>0</v>
      </c>
      <c r="N21" s="62"/>
    </row>
    <row r="22" spans="1:14" s="61" customFormat="1" ht="14.25" x14ac:dyDescent="0.25">
      <c r="A22" s="299">
        <v>11</v>
      </c>
      <c r="B22" s="130" t="s">
        <v>120</v>
      </c>
      <c r="C22" s="300" t="s">
        <v>375</v>
      </c>
      <c r="D22" s="301">
        <v>1950.1464493059998</v>
      </c>
      <c r="E22" s="301">
        <v>1950.1464493059998</v>
      </c>
      <c r="F22" s="302">
        <f t="shared" si="2"/>
        <v>0</v>
      </c>
      <c r="G22" s="301">
        <v>1950.1464458239079</v>
      </c>
      <c r="H22" s="282">
        <f t="shared" si="3"/>
        <v>0</v>
      </c>
      <c r="I22" s="282">
        <f t="shared" si="4"/>
        <v>0</v>
      </c>
      <c r="J22" s="303"/>
      <c r="K22" s="301">
        <v>0</v>
      </c>
      <c r="L22" s="304">
        <v>0</v>
      </c>
      <c r="N22" s="62"/>
    </row>
    <row r="23" spans="1:14" s="61" customFormat="1" ht="14.25" x14ac:dyDescent="0.25">
      <c r="A23" s="299">
        <v>12</v>
      </c>
      <c r="B23" s="130" t="s">
        <v>130</v>
      </c>
      <c r="C23" s="300" t="s">
        <v>374</v>
      </c>
      <c r="D23" s="301">
        <v>3210.4532337806045</v>
      </c>
      <c r="E23" s="301">
        <v>3210.4532333543998</v>
      </c>
      <c r="F23" s="302">
        <f t="shared" si="2"/>
        <v>-1.3275524679556838E-8</v>
      </c>
      <c r="G23" s="301">
        <v>3210.4534488775685</v>
      </c>
      <c r="H23" s="282">
        <f t="shared" si="3"/>
        <v>5.2087898438912813E-13</v>
      </c>
      <c r="I23" s="282">
        <f t="shared" si="4"/>
        <v>1.6224468837532155E-14</v>
      </c>
      <c r="J23" s="303"/>
      <c r="K23" s="301">
        <v>0</v>
      </c>
      <c r="L23" s="304">
        <v>5.2087898438912813E-13</v>
      </c>
      <c r="N23" s="62"/>
    </row>
    <row r="24" spans="1:14" s="61" customFormat="1" ht="14.25" x14ac:dyDescent="0.25">
      <c r="A24" s="299">
        <v>13</v>
      </c>
      <c r="B24" s="130" t="s">
        <v>130</v>
      </c>
      <c r="C24" s="300" t="s">
        <v>373</v>
      </c>
      <c r="D24" s="301">
        <v>928.37904007430234</v>
      </c>
      <c r="E24" s="301">
        <v>928.37903986119989</v>
      </c>
      <c r="F24" s="302">
        <f t="shared" si="2"/>
        <v>-2.2954253608986619E-8</v>
      </c>
      <c r="G24" s="301">
        <v>928.37903986119989</v>
      </c>
      <c r="H24" s="282">
        <f t="shared" si="3"/>
        <v>0</v>
      </c>
      <c r="I24" s="282">
        <f t="shared" si="4"/>
        <v>0</v>
      </c>
      <c r="J24" s="303"/>
      <c r="K24" s="301">
        <v>0</v>
      </c>
      <c r="L24" s="304">
        <v>0</v>
      </c>
      <c r="N24" s="62"/>
    </row>
    <row r="25" spans="1:14" s="61" customFormat="1" ht="14.25" x14ac:dyDescent="0.25">
      <c r="A25" s="299">
        <v>14</v>
      </c>
      <c r="B25" s="130" t="s">
        <v>130</v>
      </c>
      <c r="C25" s="300" t="s">
        <v>766</v>
      </c>
      <c r="D25" s="301">
        <v>618.71414250999999</v>
      </c>
      <c r="E25" s="301">
        <v>618.71414250999999</v>
      </c>
      <c r="F25" s="302">
        <f t="shared" si="2"/>
        <v>0</v>
      </c>
      <c r="G25" s="301">
        <v>618.71413719522786</v>
      </c>
      <c r="H25" s="282">
        <f t="shared" si="3"/>
        <v>0</v>
      </c>
      <c r="I25" s="282">
        <f t="shared" si="4"/>
        <v>0</v>
      </c>
      <c r="J25" s="303"/>
      <c r="K25" s="301">
        <v>0</v>
      </c>
      <c r="L25" s="304">
        <v>0</v>
      </c>
      <c r="N25" s="62"/>
    </row>
    <row r="26" spans="1:14" s="61" customFormat="1" ht="14.25" x14ac:dyDescent="0.25">
      <c r="A26" s="299">
        <v>15</v>
      </c>
      <c r="B26" s="130" t="s">
        <v>130</v>
      </c>
      <c r="C26" s="300" t="s">
        <v>767</v>
      </c>
      <c r="D26" s="301">
        <v>1151.8127326196977</v>
      </c>
      <c r="E26" s="301">
        <v>1151.8127328327998</v>
      </c>
      <c r="F26" s="302">
        <f t="shared" si="2"/>
        <v>1.8501438603379938E-8</v>
      </c>
      <c r="G26" s="301">
        <v>1151.8127328327998</v>
      </c>
      <c r="H26" s="282">
        <f t="shared" si="3"/>
        <v>0</v>
      </c>
      <c r="I26" s="282">
        <f t="shared" si="4"/>
        <v>0</v>
      </c>
      <c r="J26" s="303"/>
      <c r="K26" s="301">
        <v>0</v>
      </c>
      <c r="L26" s="304">
        <v>0</v>
      </c>
      <c r="N26" s="62"/>
    </row>
    <row r="27" spans="1:14" s="61" customFormat="1" ht="14.25" x14ac:dyDescent="0.25">
      <c r="A27" s="299">
        <v>16</v>
      </c>
      <c r="B27" s="130" t="s">
        <v>130</v>
      </c>
      <c r="C27" s="300" t="s">
        <v>370</v>
      </c>
      <c r="D27" s="301">
        <v>1328.8937700939998</v>
      </c>
      <c r="E27" s="301">
        <v>1328.8937700939998</v>
      </c>
      <c r="F27" s="302">
        <f t="shared" si="2"/>
        <v>0</v>
      </c>
      <c r="G27" s="301">
        <v>1328.8930630460561</v>
      </c>
      <c r="H27" s="282">
        <f t="shared" si="3"/>
        <v>2.6043949219456406E-13</v>
      </c>
      <c r="I27" s="282">
        <f t="shared" si="4"/>
        <v>1.959821755926674E-14</v>
      </c>
      <c r="J27" s="303"/>
      <c r="K27" s="301">
        <v>0</v>
      </c>
      <c r="L27" s="304">
        <v>2.6043949219456406E-13</v>
      </c>
      <c r="N27" s="62"/>
    </row>
    <row r="28" spans="1:14" s="61" customFormat="1" ht="14.25" x14ac:dyDescent="0.25">
      <c r="A28" s="299">
        <v>17</v>
      </c>
      <c r="B28" s="130" t="s">
        <v>120</v>
      </c>
      <c r="C28" s="300" t="s">
        <v>369</v>
      </c>
      <c r="D28" s="301">
        <v>816.34745764939544</v>
      </c>
      <c r="E28" s="301">
        <v>816.3474580756</v>
      </c>
      <c r="F28" s="302">
        <f t="shared" si="2"/>
        <v>5.2208719125701464E-8</v>
      </c>
      <c r="G28" s="301">
        <v>816.34750279299203</v>
      </c>
      <c r="H28" s="282">
        <f t="shared" si="3"/>
        <v>0</v>
      </c>
      <c r="I28" s="282">
        <f t="shared" si="4"/>
        <v>0</v>
      </c>
      <c r="J28" s="303"/>
      <c r="K28" s="301">
        <v>0</v>
      </c>
      <c r="L28" s="304">
        <v>0</v>
      </c>
      <c r="N28" s="62"/>
    </row>
    <row r="29" spans="1:14" s="61" customFormat="1" ht="14.25" x14ac:dyDescent="0.25">
      <c r="A29" s="299">
        <v>18</v>
      </c>
      <c r="B29" s="130" t="s">
        <v>120</v>
      </c>
      <c r="C29" s="300" t="s">
        <v>368</v>
      </c>
      <c r="D29" s="301">
        <v>754.26982108139532</v>
      </c>
      <c r="E29" s="301">
        <v>754.2698215076</v>
      </c>
      <c r="F29" s="302">
        <f t="shared" si="2"/>
        <v>5.6505598422518233E-8</v>
      </c>
      <c r="G29" s="301">
        <v>754.26982718890793</v>
      </c>
      <c r="H29" s="282">
        <f t="shared" si="3"/>
        <v>1.3021974609728203E-13</v>
      </c>
      <c r="I29" s="282">
        <f t="shared" si="4"/>
        <v>1.7264345249423443E-14</v>
      </c>
      <c r="J29" s="303"/>
      <c r="K29" s="301">
        <v>0</v>
      </c>
      <c r="L29" s="304">
        <v>1.3021974609728203E-13</v>
      </c>
      <c r="N29" s="62"/>
    </row>
    <row r="30" spans="1:14" s="61" customFormat="1" ht="14.25" x14ac:dyDescent="0.25">
      <c r="A30" s="299">
        <v>19</v>
      </c>
      <c r="B30" s="130" t="s">
        <v>120</v>
      </c>
      <c r="C30" s="300" t="s">
        <v>367</v>
      </c>
      <c r="D30" s="301">
        <v>507.27702713599996</v>
      </c>
      <c r="E30" s="301">
        <v>507.27702713599996</v>
      </c>
      <c r="F30" s="302">
        <f t="shared" si="2"/>
        <v>0</v>
      </c>
      <c r="G30" s="301">
        <v>507.27696574121995</v>
      </c>
      <c r="H30" s="282">
        <f t="shared" si="3"/>
        <v>0</v>
      </c>
      <c r="I30" s="282">
        <f t="shared" si="4"/>
        <v>0</v>
      </c>
      <c r="J30" s="303"/>
      <c r="K30" s="301">
        <v>0</v>
      </c>
      <c r="L30" s="304">
        <v>0</v>
      </c>
      <c r="N30" s="62"/>
    </row>
    <row r="31" spans="1:14" s="61" customFormat="1" ht="14.25" x14ac:dyDescent="0.25">
      <c r="A31" s="299">
        <v>20</v>
      </c>
      <c r="B31" s="130" t="s">
        <v>120</v>
      </c>
      <c r="C31" s="300" t="s">
        <v>768</v>
      </c>
      <c r="D31" s="301">
        <v>517.18980998799998</v>
      </c>
      <c r="E31" s="301">
        <v>517.18980998799998</v>
      </c>
      <c r="F31" s="302">
        <f t="shared" si="2"/>
        <v>0</v>
      </c>
      <c r="G31" s="301">
        <v>517.18984407584787</v>
      </c>
      <c r="H31" s="282">
        <f t="shared" si="3"/>
        <v>6.5109873048641003E-14</v>
      </c>
      <c r="I31" s="282">
        <f t="shared" si="4"/>
        <v>1.2589163937733363E-14</v>
      </c>
      <c r="J31" s="303"/>
      <c r="K31" s="301">
        <v>0</v>
      </c>
      <c r="L31" s="304">
        <v>6.5109873048641003E-14</v>
      </c>
      <c r="N31" s="62"/>
    </row>
    <row r="32" spans="1:14" s="61" customFormat="1" ht="14.25" x14ac:dyDescent="0.25">
      <c r="A32" s="299">
        <v>21</v>
      </c>
      <c r="B32" s="130" t="s">
        <v>130</v>
      </c>
      <c r="C32" s="300" t="s">
        <v>365</v>
      </c>
      <c r="D32" s="301">
        <v>668.53672143830227</v>
      </c>
      <c r="E32" s="301">
        <v>668.53672122519993</v>
      </c>
      <c r="F32" s="302">
        <f t="shared" si="2"/>
        <v>-3.1875941886028158E-8</v>
      </c>
      <c r="G32" s="301">
        <v>668.53664718492792</v>
      </c>
      <c r="H32" s="282">
        <f t="shared" si="3"/>
        <v>1.3021974609728203E-13</v>
      </c>
      <c r="I32" s="282">
        <f t="shared" si="4"/>
        <v>1.9478323622767291E-14</v>
      </c>
      <c r="J32" s="303"/>
      <c r="K32" s="301">
        <v>0</v>
      </c>
      <c r="L32" s="304">
        <v>1.3021974609728203E-13</v>
      </c>
      <c r="N32" s="62"/>
    </row>
    <row r="33" spans="1:14" s="61" customFormat="1" ht="14.25" x14ac:dyDescent="0.25">
      <c r="A33" s="299">
        <v>22</v>
      </c>
      <c r="B33" s="130" t="s">
        <v>130</v>
      </c>
      <c r="C33" s="300" t="s">
        <v>364</v>
      </c>
      <c r="D33" s="301">
        <v>824.50440519999984</v>
      </c>
      <c r="E33" s="301">
        <v>824.50440519999984</v>
      </c>
      <c r="F33" s="302">
        <f t="shared" si="2"/>
        <v>0</v>
      </c>
      <c r="G33" s="301">
        <v>824.50440501673199</v>
      </c>
      <c r="H33" s="282">
        <f t="shared" si="3"/>
        <v>0</v>
      </c>
      <c r="I33" s="282">
        <f t="shared" si="4"/>
        <v>0</v>
      </c>
      <c r="J33" s="303"/>
      <c r="K33" s="301">
        <v>0</v>
      </c>
      <c r="L33" s="304">
        <v>0</v>
      </c>
      <c r="N33" s="62"/>
    </row>
    <row r="34" spans="1:14" s="61" customFormat="1" ht="14.25" x14ac:dyDescent="0.25">
      <c r="A34" s="299">
        <v>23</v>
      </c>
      <c r="B34" s="130" t="s">
        <v>130</v>
      </c>
      <c r="C34" s="300" t="s">
        <v>363</v>
      </c>
      <c r="D34" s="301">
        <v>446.06093343600003</v>
      </c>
      <c r="E34" s="301">
        <v>446.06093343599997</v>
      </c>
      <c r="F34" s="302">
        <f t="shared" si="2"/>
        <v>0</v>
      </c>
      <c r="G34" s="301">
        <v>446.06092592201196</v>
      </c>
      <c r="H34" s="282">
        <f t="shared" si="3"/>
        <v>6.5109873048641016E-14</v>
      </c>
      <c r="I34" s="282">
        <f t="shared" si="4"/>
        <v>1.4596632022244302E-14</v>
      </c>
      <c r="J34" s="303"/>
      <c r="K34" s="301">
        <v>0</v>
      </c>
      <c r="L34" s="304">
        <v>6.5109873048641016E-14</v>
      </c>
      <c r="N34" s="62"/>
    </row>
    <row r="35" spans="1:14" s="61" customFormat="1" ht="14.25" x14ac:dyDescent="0.25">
      <c r="A35" s="299">
        <v>24</v>
      </c>
      <c r="B35" s="130" t="s">
        <v>130</v>
      </c>
      <c r="C35" s="300" t="s">
        <v>362</v>
      </c>
      <c r="D35" s="301">
        <v>808.77214838969769</v>
      </c>
      <c r="E35" s="301">
        <v>808.77214860280003</v>
      </c>
      <c r="F35" s="302">
        <f t="shared" si="2"/>
        <v>2.6348885739935213E-8</v>
      </c>
      <c r="G35" s="301">
        <v>808.77218305718395</v>
      </c>
      <c r="H35" s="282">
        <f t="shared" si="3"/>
        <v>0</v>
      </c>
      <c r="I35" s="282">
        <f t="shared" si="4"/>
        <v>0</v>
      </c>
      <c r="J35" s="303"/>
      <c r="K35" s="301">
        <v>0</v>
      </c>
      <c r="L35" s="304">
        <v>0</v>
      </c>
      <c r="N35" s="62"/>
    </row>
    <row r="36" spans="1:14" s="61" customFormat="1" ht="14.25" x14ac:dyDescent="0.25">
      <c r="A36" s="299">
        <v>25</v>
      </c>
      <c r="B36" s="130" t="s">
        <v>122</v>
      </c>
      <c r="C36" s="300" t="s">
        <v>769</v>
      </c>
      <c r="D36" s="301">
        <v>2408.5310923613952</v>
      </c>
      <c r="E36" s="301">
        <v>2408.5310927875998</v>
      </c>
      <c r="F36" s="302">
        <f t="shared" si="2"/>
        <v>1.7695626297609124E-8</v>
      </c>
      <c r="G36" s="301">
        <v>2408.5310539608845</v>
      </c>
      <c r="H36" s="282">
        <f t="shared" si="3"/>
        <v>99.580392365543304</v>
      </c>
      <c r="I36" s="282">
        <f t="shared" si="4"/>
        <v>4.1344864786565978</v>
      </c>
      <c r="J36" s="303"/>
      <c r="K36" s="301">
        <v>0</v>
      </c>
      <c r="L36" s="304">
        <v>99.580392365543304</v>
      </c>
      <c r="N36" s="62"/>
    </row>
    <row r="37" spans="1:14" s="61" customFormat="1" ht="14.25" x14ac:dyDescent="0.25">
      <c r="A37" s="299">
        <v>26</v>
      </c>
      <c r="B37" s="130" t="s">
        <v>360</v>
      </c>
      <c r="C37" s="300" t="s">
        <v>770</v>
      </c>
      <c r="D37" s="301">
        <v>2104.2061118060001</v>
      </c>
      <c r="E37" s="301">
        <v>2104.2061118059996</v>
      </c>
      <c r="F37" s="302">
        <f t="shared" si="2"/>
        <v>0</v>
      </c>
      <c r="G37" s="301">
        <v>2104.2061185028247</v>
      </c>
      <c r="H37" s="282">
        <f t="shared" si="3"/>
        <v>134.3414325500284</v>
      </c>
      <c r="I37" s="282">
        <f t="shared" si="4"/>
        <v>6.3844236453968719</v>
      </c>
      <c r="J37" s="303"/>
      <c r="K37" s="301">
        <v>0</v>
      </c>
      <c r="L37" s="304">
        <v>134.3414325500284</v>
      </c>
      <c r="N37" s="62"/>
    </row>
    <row r="38" spans="1:14" s="61" customFormat="1" ht="14.25" x14ac:dyDescent="0.25">
      <c r="A38" s="299">
        <v>27</v>
      </c>
      <c r="B38" s="130" t="s">
        <v>120</v>
      </c>
      <c r="C38" s="300" t="s">
        <v>771</v>
      </c>
      <c r="D38" s="301">
        <v>2234.7088540083023</v>
      </c>
      <c r="E38" s="301">
        <v>2234.7088537951995</v>
      </c>
      <c r="F38" s="302">
        <f t="shared" si="2"/>
        <v>-9.5360377372344374E-9</v>
      </c>
      <c r="G38" s="301">
        <v>2234.7088169594617</v>
      </c>
      <c r="H38" s="282">
        <f t="shared" si="3"/>
        <v>45.239965125350125</v>
      </c>
      <c r="I38" s="282">
        <f t="shared" si="4"/>
        <v>2.0244232284898871</v>
      </c>
      <c r="J38" s="303"/>
      <c r="K38" s="301">
        <v>0</v>
      </c>
      <c r="L38" s="304">
        <v>45.239965125350125</v>
      </c>
      <c r="N38" s="62"/>
    </row>
    <row r="39" spans="1:14" s="61" customFormat="1" ht="14.25" x14ac:dyDescent="0.25">
      <c r="A39" s="299">
        <v>28</v>
      </c>
      <c r="B39" s="130" t="s">
        <v>120</v>
      </c>
      <c r="C39" s="300" t="s">
        <v>772</v>
      </c>
      <c r="D39" s="301">
        <v>6116.7894397136979</v>
      </c>
      <c r="E39" s="301">
        <v>6116.7894399267998</v>
      </c>
      <c r="F39" s="302">
        <f t="shared" si="2"/>
        <v>3.4838762985600624E-9</v>
      </c>
      <c r="G39" s="301">
        <v>6116.789445428105</v>
      </c>
      <c r="H39" s="282">
        <f t="shared" si="3"/>
        <v>66.039797786067595</v>
      </c>
      <c r="I39" s="282">
        <f t="shared" si="4"/>
        <v>1.0796480479612176</v>
      </c>
      <c r="J39" s="303"/>
      <c r="K39" s="301">
        <v>0</v>
      </c>
      <c r="L39" s="304">
        <v>66.039797786067595</v>
      </c>
      <c r="N39" s="62"/>
    </row>
    <row r="40" spans="1:14" s="61" customFormat="1" ht="14.25" x14ac:dyDescent="0.25">
      <c r="A40" s="299">
        <v>29</v>
      </c>
      <c r="B40" s="130" t="s">
        <v>120</v>
      </c>
      <c r="C40" s="300" t="s">
        <v>356</v>
      </c>
      <c r="D40" s="301">
        <v>817.85582680969765</v>
      </c>
      <c r="E40" s="301">
        <v>817.85582702279999</v>
      </c>
      <c r="F40" s="302">
        <f t="shared" si="2"/>
        <v>2.6056227397930343E-8</v>
      </c>
      <c r="G40" s="301">
        <v>817.85576287899983</v>
      </c>
      <c r="H40" s="282">
        <f t="shared" si="3"/>
        <v>2.6043949219456401E-13</v>
      </c>
      <c r="I40" s="282">
        <f t="shared" si="4"/>
        <v>3.1844181283470096E-14</v>
      </c>
      <c r="J40" s="303"/>
      <c r="K40" s="301">
        <v>0</v>
      </c>
      <c r="L40" s="304">
        <v>2.6043949219456401E-13</v>
      </c>
      <c r="N40" s="62"/>
    </row>
    <row r="41" spans="1:14" s="61" customFormat="1" ht="14.25" x14ac:dyDescent="0.25">
      <c r="A41" s="299">
        <v>30</v>
      </c>
      <c r="B41" s="130" t="s">
        <v>120</v>
      </c>
      <c r="C41" s="300" t="s">
        <v>773</v>
      </c>
      <c r="D41" s="301">
        <v>2413.4707882856978</v>
      </c>
      <c r="E41" s="301">
        <v>2413.4707884987997</v>
      </c>
      <c r="F41" s="302">
        <f t="shared" si="2"/>
        <v>8.8296872036153218E-9</v>
      </c>
      <c r="G41" s="301">
        <v>2413.4705984502903</v>
      </c>
      <c r="H41" s="282">
        <f t="shared" si="3"/>
        <v>59.528819411292922</v>
      </c>
      <c r="I41" s="282">
        <f t="shared" si="4"/>
        <v>2.4665233030775724</v>
      </c>
      <c r="J41" s="303"/>
      <c r="K41" s="301">
        <v>0</v>
      </c>
      <c r="L41" s="304">
        <v>59.528819411292922</v>
      </c>
      <c r="N41" s="62"/>
    </row>
    <row r="42" spans="1:14" s="61" customFormat="1" ht="14.25" x14ac:dyDescent="0.25">
      <c r="A42" s="299">
        <v>31</v>
      </c>
      <c r="B42" s="130" t="s">
        <v>120</v>
      </c>
      <c r="C42" s="300" t="s">
        <v>774</v>
      </c>
      <c r="D42" s="301">
        <v>5049.6083298296981</v>
      </c>
      <c r="E42" s="301">
        <v>5049.608330042799</v>
      </c>
      <c r="F42" s="302">
        <f t="shared" si="2"/>
        <v>4.2201548922093934E-9</v>
      </c>
      <c r="G42" s="301">
        <v>5049.6083048678911</v>
      </c>
      <c r="H42" s="282">
        <f t="shared" si="3"/>
        <v>252.48041591101486</v>
      </c>
      <c r="I42" s="282">
        <f t="shared" si="4"/>
        <v>4.999999988293645</v>
      </c>
      <c r="J42" s="303"/>
      <c r="K42" s="301">
        <v>0</v>
      </c>
      <c r="L42" s="304">
        <v>252.48041591101486</v>
      </c>
      <c r="N42" s="62"/>
    </row>
    <row r="43" spans="1:14" s="61" customFormat="1" ht="14.25" x14ac:dyDescent="0.25">
      <c r="A43" s="299">
        <v>32</v>
      </c>
      <c r="B43" s="130" t="s">
        <v>130</v>
      </c>
      <c r="C43" s="300" t="s">
        <v>353</v>
      </c>
      <c r="D43" s="301">
        <v>1178.4121957986047</v>
      </c>
      <c r="E43" s="301">
        <v>1178.4121953724</v>
      </c>
      <c r="F43" s="302">
        <f t="shared" si="2"/>
        <v>-3.6167705275147455E-8</v>
      </c>
      <c r="G43" s="301">
        <v>1178.4121907906999</v>
      </c>
      <c r="H43" s="282">
        <f t="shared" si="3"/>
        <v>0</v>
      </c>
      <c r="I43" s="282">
        <f t="shared" si="4"/>
        <v>0</v>
      </c>
      <c r="J43" s="303"/>
      <c r="K43" s="301">
        <v>0</v>
      </c>
      <c r="L43" s="304">
        <v>0</v>
      </c>
      <c r="N43" s="62"/>
    </row>
    <row r="44" spans="1:14" s="61" customFormat="1" ht="14.25" x14ac:dyDescent="0.25">
      <c r="A44" s="299">
        <v>33</v>
      </c>
      <c r="B44" s="130" t="s">
        <v>130</v>
      </c>
      <c r="C44" s="300" t="s">
        <v>775</v>
      </c>
      <c r="D44" s="301">
        <v>1422.0379346413954</v>
      </c>
      <c r="E44" s="301">
        <v>1422.0379350675998</v>
      </c>
      <c r="F44" s="302">
        <f t="shared" si="2"/>
        <v>2.9971374715387356E-8</v>
      </c>
      <c r="G44" s="301">
        <v>1422.0380375194518</v>
      </c>
      <c r="H44" s="282">
        <f t="shared" si="3"/>
        <v>0</v>
      </c>
      <c r="I44" s="282">
        <f t="shared" si="4"/>
        <v>0</v>
      </c>
      <c r="J44" s="303"/>
      <c r="K44" s="301">
        <v>0</v>
      </c>
      <c r="L44" s="304">
        <v>0</v>
      </c>
      <c r="N44" s="62"/>
    </row>
    <row r="45" spans="1:14" s="61" customFormat="1" ht="14.25" x14ac:dyDescent="0.25">
      <c r="A45" s="299">
        <v>34</v>
      </c>
      <c r="B45" s="130" t="s">
        <v>130</v>
      </c>
      <c r="C45" s="300" t="s">
        <v>351</v>
      </c>
      <c r="D45" s="301">
        <v>1328.5997719946045</v>
      </c>
      <c r="E45" s="301">
        <v>1328.5997715683998</v>
      </c>
      <c r="F45" s="302">
        <f t="shared" si="2"/>
        <v>-3.2079242373583838E-8</v>
      </c>
      <c r="G45" s="301">
        <v>1328.5997631380717</v>
      </c>
      <c r="H45" s="282">
        <f t="shared" si="3"/>
        <v>2.6043949219456401E-13</v>
      </c>
      <c r="I45" s="282">
        <f t="shared" si="4"/>
        <v>1.9602554340884582E-14</v>
      </c>
      <c r="J45" s="303"/>
      <c r="K45" s="301">
        <v>0</v>
      </c>
      <c r="L45" s="304">
        <v>2.6043949219456401E-13</v>
      </c>
      <c r="N45" s="62"/>
    </row>
    <row r="46" spans="1:14" s="61" customFormat="1" ht="14.25" x14ac:dyDescent="0.25">
      <c r="A46" s="299">
        <v>35</v>
      </c>
      <c r="B46" s="130" t="s">
        <v>130</v>
      </c>
      <c r="C46" s="300" t="s">
        <v>350</v>
      </c>
      <c r="D46" s="301">
        <v>742.18892344830226</v>
      </c>
      <c r="E46" s="301">
        <v>742.18892323519992</v>
      </c>
      <c r="F46" s="302">
        <f t="shared" si="2"/>
        <v>-2.8712676680697768E-8</v>
      </c>
      <c r="G46" s="301">
        <v>742.18890729088378</v>
      </c>
      <c r="H46" s="282">
        <f t="shared" si="3"/>
        <v>0</v>
      </c>
      <c r="I46" s="282">
        <f t="shared" si="4"/>
        <v>0</v>
      </c>
      <c r="J46" s="303"/>
      <c r="K46" s="301">
        <v>0</v>
      </c>
      <c r="L46" s="304">
        <v>0</v>
      </c>
      <c r="N46" s="62"/>
    </row>
    <row r="47" spans="1:14" s="61" customFormat="1" ht="14.25" x14ac:dyDescent="0.25">
      <c r="A47" s="299">
        <v>36</v>
      </c>
      <c r="B47" s="130" t="s">
        <v>130</v>
      </c>
      <c r="C47" s="300" t="s">
        <v>349</v>
      </c>
      <c r="D47" s="301">
        <v>157.39644108969767</v>
      </c>
      <c r="E47" s="301">
        <v>157.39644130279999</v>
      </c>
      <c r="F47" s="302">
        <f t="shared" si="2"/>
        <v>1.3539207088797411E-7</v>
      </c>
      <c r="G47" s="301">
        <v>157.39640629861202</v>
      </c>
      <c r="H47" s="282">
        <f t="shared" si="3"/>
        <v>3.2554936524320508E-14</v>
      </c>
      <c r="I47" s="282">
        <f t="shared" si="4"/>
        <v>2.0683400625107638E-14</v>
      </c>
      <c r="J47" s="303"/>
      <c r="K47" s="301">
        <v>0</v>
      </c>
      <c r="L47" s="304">
        <v>3.2554936524320508E-14</v>
      </c>
      <c r="N47" s="62"/>
    </row>
    <row r="48" spans="1:14" s="61" customFormat="1" ht="14.25" x14ac:dyDescent="0.25">
      <c r="A48" s="299">
        <v>37</v>
      </c>
      <c r="B48" s="130" t="s">
        <v>130</v>
      </c>
      <c r="C48" s="300" t="s">
        <v>348</v>
      </c>
      <c r="D48" s="301">
        <v>3173.7391734543021</v>
      </c>
      <c r="E48" s="301">
        <v>3173.7391732411998</v>
      </c>
      <c r="F48" s="302">
        <f t="shared" si="2"/>
        <v>-6.7145577986593707E-9</v>
      </c>
      <c r="G48" s="301">
        <v>3173.7391307230237</v>
      </c>
      <c r="H48" s="282">
        <f t="shared" si="3"/>
        <v>0</v>
      </c>
      <c r="I48" s="282">
        <f t="shared" si="4"/>
        <v>0</v>
      </c>
      <c r="J48" s="303"/>
      <c r="K48" s="301">
        <v>0</v>
      </c>
      <c r="L48" s="304">
        <v>0</v>
      </c>
      <c r="N48" s="62"/>
    </row>
    <row r="49" spans="1:14" s="61" customFormat="1" ht="14.25" x14ac:dyDescent="0.25">
      <c r="A49" s="299">
        <v>38</v>
      </c>
      <c r="B49" s="130" t="s">
        <v>124</v>
      </c>
      <c r="C49" s="300" t="s">
        <v>776</v>
      </c>
      <c r="D49" s="301">
        <v>2085.928152728</v>
      </c>
      <c r="E49" s="301">
        <v>2085.928152728</v>
      </c>
      <c r="F49" s="302">
        <f t="shared" si="2"/>
        <v>0</v>
      </c>
      <c r="G49" s="301">
        <v>2085.9280779563142</v>
      </c>
      <c r="H49" s="282">
        <f t="shared" si="3"/>
        <v>95.612981948219101</v>
      </c>
      <c r="I49" s="282">
        <f t="shared" si="4"/>
        <v>4.5837140566502921</v>
      </c>
      <c r="J49" s="303"/>
      <c r="K49" s="301">
        <v>0</v>
      </c>
      <c r="L49" s="304">
        <v>95.612981948219101</v>
      </c>
      <c r="N49" s="62"/>
    </row>
    <row r="50" spans="1:14" s="61" customFormat="1" ht="14.25" x14ac:dyDescent="0.25">
      <c r="A50" s="299">
        <v>39</v>
      </c>
      <c r="B50" s="130" t="s">
        <v>120</v>
      </c>
      <c r="C50" s="300" t="s">
        <v>346</v>
      </c>
      <c r="D50" s="301">
        <v>1203.567322804</v>
      </c>
      <c r="E50" s="301">
        <v>1203.5673228039998</v>
      </c>
      <c r="F50" s="302">
        <f t="shared" si="2"/>
        <v>0</v>
      </c>
      <c r="G50" s="301">
        <v>1203.5672909248913</v>
      </c>
      <c r="H50" s="282">
        <f t="shared" si="3"/>
        <v>48.777163805395297</v>
      </c>
      <c r="I50" s="282">
        <f t="shared" si="4"/>
        <v>4.0527158623546828</v>
      </c>
      <c r="J50" s="303"/>
      <c r="K50" s="301">
        <v>0</v>
      </c>
      <c r="L50" s="304">
        <v>48.777163805395297</v>
      </c>
      <c r="N50" s="62"/>
    </row>
    <row r="51" spans="1:14" s="61" customFormat="1" ht="14.25" x14ac:dyDescent="0.25">
      <c r="A51" s="299">
        <v>40</v>
      </c>
      <c r="B51" s="130" t="s">
        <v>120</v>
      </c>
      <c r="C51" s="300" t="s">
        <v>777</v>
      </c>
      <c r="D51" s="301">
        <v>271.28447294800003</v>
      </c>
      <c r="E51" s="301">
        <v>271.28447294799997</v>
      </c>
      <c r="F51" s="302">
        <f t="shared" si="2"/>
        <v>0</v>
      </c>
      <c r="G51" s="301">
        <v>271.28446787677024</v>
      </c>
      <c r="H51" s="282">
        <f t="shared" si="3"/>
        <v>3.2554936524320502E-14</v>
      </c>
      <c r="I51" s="282">
        <f t="shared" si="4"/>
        <v>1.2000294808822567E-14</v>
      </c>
      <c r="J51" s="303"/>
      <c r="K51" s="301">
        <v>0</v>
      </c>
      <c r="L51" s="304">
        <v>3.2554936524320502E-14</v>
      </c>
      <c r="N51" s="62"/>
    </row>
    <row r="52" spans="1:14" s="61" customFormat="1" ht="14.25" x14ac:dyDescent="0.25">
      <c r="A52" s="299">
        <v>41</v>
      </c>
      <c r="B52" s="130" t="s">
        <v>120</v>
      </c>
      <c r="C52" s="300" t="s">
        <v>778</v>
      </c>
      <c r="D52" s="301">
        <v>4532.2988277240001</v>
      </c>
      <c r="E52" s="301">
        <v>4532.2988277239992</v>
      </c>
      <c r="F52" s="302">
        <f t="shared" si="2"/>
        <v>0</v>
      </c>
      <c r="G52" s="301">
        <v>4532.2987979572335</v>
      </c>
      <c r="H52" s="282">
        <f t="shared" si="3"/>
        <v>226.61494073697364</v>
      </c>
      <c r="I52" s="282">
        <f t="shared" si="4"/>
        <v>4.9999999856755624</v>
      </c>
      <c r="J52" s="303"/>
      <c r="K52" s="301">
        <v>0</v>
      </c>
      <c r="L52" s="304">
        <v>226.61494073697364</v>
      </c>
      <c r="N52" s="62"/>
    </row>
    <row r="53" spans="1:14" s="61" customFormat="1" ht="14.25" x14ac:dyDescent="0.25">
      <c r="A53" s="299">
        <v>42</v>
      </c>
      <c r="B53" s="130" t="s">
        <v>120</v>
      </c>
      <c r="C53" s="300" t="s">
        <v>343</v>
      </c>
      <c r="D53" s="301">
        <v>1968.2534555673953</v>
      </c>
      <c r="E53" s="301">
        <v>1968.2534559936</v>
      </c>
      <c r="F53" s="302">
        <f t="shared" si="2"/>
        <v>2.165394619169092E-8</v>
      </c>
      <c r="G53" s="301">
        <v>1968.2534972497849</v>
      </c>
      <c r="H53" s="282">
        <f t="shared" si="3"/>
        <v>101.72792167280198</v>
      </c>
      <c r="I53" s="282">
        <f t="shared" si="4"/>
        <v>5.1684360752943981</v>
      </c>
      <c r="J53" s="303"/>
      <c r="K53" s="301">
        <v>0</v>
      </c>
      <c r="L53" s="304">
        <v>101.72792167280198</v>
      </c>
      <c r="N53" s="62"/>
    </row>
    <row r="54" spans="1:14" s="61" customFormat="1" ht="14.25" x14ac:dyDescent="0.25">
      <c r="A54" s="299">
        <v>43</v>
      </c>
      <c r="B54" s="130" t="s">
        <v>120</v>
      </c>
      <c r="C54" s="300" t="s">
        <v>779</v>
      </c>
      <c r="D54" s="301">
        <v>801.793101568</v>
      </c>
      <c r="E54" s="301">
        <v>801.793101568</v>
      </c>
      <c r="F54" s="302">
        <f t="shared" si="2"/>
        <v>0</v>
      </c>
      <c r="G54" s="301">
        <v>801.79305740041173</v>
      </c>
      <c r="H54" s="282">
        <f t="shared" si="3"/>
        <v>40.089652808500702</v>
      </c>
      <c r="I54" s="282">
        <f t="shared" si="4"/>
        <v>4.9999997168971282</v>
      </c>
      <c r="J54" s="303"/>
      <c r="K54" s="301">
        <v>0</v>
      </c>
      <c r="L54" s="304">
        <v>40.089652808500702</v>
      </c>
      <c r="N54" s="62"/>
    </row>
    <row r="55" spans="1:14" s="61" customFormat="1" ht="14.25" x14ac:dyDescent="0.25">
      <c r="A55" s="299">
        <v>44</v>
      </c>
      <c r="B55" s="130" t="s">
        <v>130</v>
      </c>
      <c r="C55" s="300" t="s">
        <v>341</v>
      </c>
      <c r="D55" s="301">
        <v>403.13461960000001</v>
      </c>
      <c r="E55" s="301">
        <v>403.13461959999995</v>
      </c>
      <c r="F55" s="302">
        <f t="shared" si="2"/>
        <v>0</v>
      </c>
      <c r="G55" s="301">
        <v>403.13461959999995</v>
      </c>
      <c r="H55" s="282">
        <f t="shared" si="3"/>
        <v>0</v>
      </c>
      <c r="I55" s="282">
        <f t="shared" si="4"/>
        <v>0</v>
      </c>
      <c r="J55" s="303"/>
      <c r="K55" s="301">
        <v>0</v>
      </c>
      <c r="L55" s="304">
        <v>0</v>
      </c>
      <c r="N55" s="62"/>
    </row>
    <row r="56" spans="1:14" s="61" customFormat="1" ht="14.25" x14ac:dyDescent="0.25">
      <c r="A56" s="299">
        <v>45</v>
      </c>
      <c r="B56" s="130" t="s">
        <v>130</v>
      </c>
      <c r="C56" s="300" t="s">
        <v>780</v>
      </c>
      <c r="D56" s="301">
        <v>1050.007615408</v>
      </c>
      <c r="E56" s="301">
        <v>1050.007615408</v>
      </c>
      <c r="F56" s="302">
        <f t="shared" si="2"/>
        <v>0</v>
      </c>
      <c r="G56" s="301">
        <v>1050.007629178227</v>
      </c>
      <c r="H56" s="282">
        <f t="shared" si="3"/>
        <v>52.500381220438356</v>
      </c>
      <c r="I56" s="282">
        <f t="shared" si="4"/>
        <v>5.0000000428604849</v>
      </c>
      <c r="J56" s="303"/>
      <c r="K56" s="301">
        <v>0</v>
      </c>
      <c r="L56" s="304">
        <v>52.500381220438356</v>
      </c>
      <c r="N56" s="62"/>
    </row>
    <row r="57" spans="1:14" s="61" customFormat="1" ht="14.25" x14ac:dyDescent="0.25">
      <c r="A57" s="299">
        <v>46</v>
      </c>
      <c r="B57" s="130" t="s">
        <v>130</v>
      </c>
      <c r="C57" s="300" t="s">
        <v>339</v>
      </c>
      <c r="D57" s="301">
        <v>392.22339268399998</v>
      </c>
      <c r="E57" s="301">
        <v>392.22339268399998</v>
      </c>
      <c r="F57" s="302">
        <f t="shared" si="2"/>
        <v>0</v>
      </c>
      <c r="G57" s="301">
        <v>392.22331112974001</v>
      </c>
      <c r="H57" s="282">
        <f t="shared" si="3"/>
        <v>0</v>
      </c>
      <c r="I57" s="282">
        <f t="shared" si="4"/>
        <v>0</v>
      </c>
      <c r="J57" s="303"/>
      <c r="K57" s="301">
        <v>0</v>
      </c>
      <c r="L57" s="304">
        <v>0</v>
      </c>
      <c r="N57" s="62"/>
    </row>
    <row r="58" spans="1:14" s="61" customFormat="1" ht="14.25" x14ac:dyDescent="0.25">
      <c r="A58" s="299">
        <v>47</v>
      </c>
      <c r="B58" s="130" t="s">
        <v>130</v>
      </c>
      <c r="C58" s="300" t="s">
        <v>781</v>
      </c>
      <c r="D58" s="301">
        <v>821.02454864339529</v>
      </c>
      <c r="E58" s="301">
        <v>821.02454906959986</v>
      </c>
      <c r="F58" s="302">
        <f t="shared" si="2"/>
        <v>5.1911300147367001E-8</v>
      </c>
      <c r="G58" s="301">
        <v>821.02449511194095</v>
      </c>
      <c r="H58" s="282">
        <f t="shared" si="3"/>
        <v>2.6043949219456406E-13</v>
      </c>
      <c r="I58" s="282">
        <f t="shared" si="4"/>
        <v>3.172127952686663E-14</v>
      </c>
      <c r="J58" s="303"/>
      <c r="K58" s="301">
        <v>0</v>
      </c>
      <c r="L58" s="304">
        <v>2.6043949219456406E-13</v>
      </c>
      <c r="N58" s="62"/>
    </row>
    <row r="59" spans="1:14" s="61" customFormat="1" ht="14.25" x14ac:dyDescent="0.25">
      <c r="A59" s="299">
        <v>48</v>
      </c>
      <c r="B59" s="130" t="s">
        <v>155</v>
      </c>
      <c r="C59" s="300" t="s">
        <v>337</v>
      </c>
      <c r="D59" s="301">
        <v>1026.3350348886047</v>
      </c>
      <c r="E59" s="301">
        <v>1026.3350344624</v>
      </c>
      <c r="F59" s="302">
        <f t="shared" si="2"/>
        <v>-4.1526860172780289E-8</v>
      </c>
      <c r="G59" s="301">
        <v>1026.3349611809513</v>
      </c>
      <c r="H59" s="282">
        <f t="shared" si="3"/>
        <v>74.918640728831193</v>
      </c>
      <c r="I59" s="282">
        <f t="shared" si="4"/>
        <v>7.2996281149141513</v>
      </c>
      <c r="J59" s="303"/>
      <c r="K59" s="301">
        <v>0</v>
      </c>
      <c r="L59" s="304">
        <v>74.918640728831193</v>
      </c>
      <c r="N59" s="62"/>
    </row>
    <row r="60" spans="1:14" s="61" customFormat="1" ht="14.25" x14ac:dyDescent="0.25">
      <c r="A60" s="299">
        <v>49</v>
      </c>
      <c r="B60" s="130" t="s">
        <v>120</v>
      </c>
      <c r="C60" s="300" t="s">
        <v>336</v>
      </c>
      <c r="D60" s="301">
        <v>2324.8641561503023</v>
      </c>
      <c r="E60" s="301">
        <v>2324.8641559371999</v>
      </c>
      <c r="F60" s="302">
        <f t="shared" si="2"/>
        <v>-9.1662286649807356E-9</v>
      </c>
      <c r="G60" s="301">
        <v>2324.8641604524291</v>
      </c>
      <c r="H60" s="282">
        <f t="shared" si="3"/>
        <v>116.24320798823045</v>
      </c>
      <c r="I60" s="282">
        <f t="shared" si="4"/>
        <v>5.0000000082314688</v>
      </c>
      <c r="J60" s="303"/>
      <c r="K60" s="301">
        <v>0</v>
      </c>
      <c r="L60" s="304">
        <v>116.24320798823045</v>
      </c>
      <c r="N60" s="62"/>
    </row>
    <row r="61" spans="1:14" s="61" customFormat="1" ht="14.25" x14ac:dyDescent="0.25">
      <c r="A61" s="299">
        <v>50</v>
      </c>
      <c r="B61" s="130" t="s">
        <v>120</v>
      </c>
      <c r="C61" s="300" t="s">
        <v>782</v>
      </c>
      <c r="D61" s="301">
        <v>2794.3287424293953</v>
      </c>
      <c r="E61" s="301">
        <v>2794.3287428555996</v>
      </c>
      <c r="F61" s="302">
        <f t="shared" si="2"/>
        <v>1.5252467733262165E-8</v>
      </c>
      <c r="G61" s="301">
        <v>2794.3287359739834</v>
      </c>
      <c r="H61" s="282">
        <f t="shared" si="3"/>
        <v>162.28772925172913</v>
      </c>
      <c r="I61" s="282">
        <f t="shared" si="4"/>
        <v>5.8077536391041429</v>
      </c>
      <c r="J61" s="303"/>
      <c r="K61" s="301">
        <v>0</v>
      </c>
      <c r="L61" s="304">
        <v>162.28772925172913</v>
      </c>
      <c r="N61" s="62"/>
    </row>
    <row r="62" spans="1:14" s="61" customFormat="1" ht="14.25" x14ac:dyDescent="0.25">
      <c r="A62" s="299">
        <v>51</v>
      </c>
      <c r="B62" s="130" t="s">
        <v>120</v>
      </c>
      <c r="C62" s="300" t="s">
        <v>783</v>
      </c>
      <c r="D62" s="301">
        <v>524.59222400339536</v>
      </c>
      <c r="E62" s="301">
        <v>524.59222442959992</v>
      </c>
      <c r="F62" s="302">
        <f t="shared" si="2"/>
        <v>8.1244920124845521E-8</v>
      </c>
      <c r="G62" s="301">
        <v>524.59243170653247</v>
      </c>
      <c r="H62" s="282">
        <f t="shared" si="3"/>
        <v>6.5109873048641016E-14</v>
      </c>
      <c r="I62" s="282">
        <f t="shared" si="4"/>
        <v>1.2411520799690912E-14</v>
      </c>
      <c r="J62" s="303"/>
      <c r="K62" s="301">
        <v>0</v>
      </c>
      <c r="L62" s="304">
        <v>6.5109873048641016E-14</v>
      </c>
      <c r="N62" s="62"/>
    </row>
    <row r="63" spans="1:14" s="61" customFormat="1" ht="14.25" x14ac:dyDescent="0.25">
      <c r="A63" s="299">
        <v>52</v>
      </c>
      <c r="B63" s="130" t="s">
        <v>120</v>
      </c>
      <c r="C63" s="300" t="s">
        <v>784</v>
      </c>
      <c r="D63" s="301">
        <v>504.28248342260463</v>
      </c>
      <c r="E63" s="301">
        <v>504.28248299639995</v>
      </c>
      <c r="F63" s="302">
        <f t="shared" si="2"/>
        <v>-8.4517054688149074E-8</v>
      </c>
      <c r="G63" s="301">
        <v>504.28249010313129</v>
      </c>
      <c r="H63" s="282">
        <f t="shared" si="3"/>
        <v>32.009161772579944</v>
      </c>
      <c r="I63" s="282">
        <f t="shared" si="4"/>
        <v>6.3474665196348798</v>
      </c>
      <c r="J63" s="303"/>
      <c r="K63" s="301">
        <v>0</v>
      </c>
      <c r="L63" s="304">
        <v>32.009161772579944</v>
      </c>
      <c r="N63" s="62"/>
    </row>
    <row r="64" spans="1:14" s="61" customFormat="1" ht="14.25" x14ac:dyDescent="0.25">
      <c r="A64" s="299">
        <v>53</v>
      </c>
      <c r="B64" s="130" t="s">
        <v>120</v>
      </c>
      <c r="C64" s="300" t="s">
        <v>785</v>
      </c>
      <c r="D64" s="301">
        <v>305.49589898660469</v>
      </c>
      <c r="E64" s="301">
        <v>305.49589856040001</v>
      </c>
      <c r="F64" s="302">
        <f t="shared" si="2"/>
        <v>-1.3951239452580921E-7</v>
      </c>
      <c r="G64" s="301">
        <v>305.49589176291084</v>
      </c>
      <c r="H64" s="282">
        <f t="shared" si="3"/>
        <v>6.5109873048641003E-14</v>
      </c>
      <c r="I64" s="282">
        <f t="shared" si="4"/>
        <v>2.1312846868144791E-14</v>
      </c>
      <c r="J64" s="303"/>
      <c r="K64" s="301">
        <v>0</v>
      </c>
      <c r="L64" s="304">
        <v>6.5109873048641003E-14</v>
      </c>
      <c r="N64" s="62"/>
    </row>
    <row r="65" spans="1:14" s="61" customFormat="1" ht="14.25" x14ac:dyDescent="0.25">
      <c r="A65" s="299">
        <v>54</v>
      </c>
      <c r="B65" s="130" t="s">
        <v>120</v>
      </c>
      <c r="C65" s="300" t="s">
        <v>786</v>
      </c>
      <c r="D65" s="301">
        <v>476.28822290230238</v>
      </c>
      <c r="E65" s="301">
        <v>476.28822268919998</v>
      </c>
      <c r="F65" s="302">
        <f t="shared" si="2"/>
        <v>-4.4742321847479616E-8</v>
      </c>
      <c r="G65" s="301">
        <v>476.28823133439266</v>
      </c>
      <c r="H65" s="282">
        <f t="shared" si="3"/>
        <v>1.3021974609728201E-13</v>
      </c>
      <c r="I65" s="282">
        <f t="shared" si="4"/>
        <v>2.7340534553225012E-14</v>
      </c>
      <c r="J65" s="303"/>
      <c r="K65" s="301">
        <v>0</v>
      </c>
      <c r="L65" s="304">
        <v>1.3021974609728201E-13</v>
      </c>
      <c r="N65" s="62"/>
    </row>
    <row r="66" spans="1:14" s="61" customFormat="1" ht="24" x14ac:dyDescent="0.25">
      <c r="A66" s="299">
        <v>55</v>
      </c>
      <c r="B66" s="130" t="s">
        <v>120</v>
      </c>
      <c r="C66" s="300" t="s">
        <v>787</v>
      </c>
      <c r="D66" s="301">
        <v>388.14010812369764</v>
      </c>
      <c r="E66" s="301">
        <v>388.14010833679998</v>
      </c>
      <c r="F66" s="302">
        <f t="shared" si="2"/>
        <v>5.4903466661926359E-8</v>
      </c>
      <c r="G66" s="301">
        <v>388.14004675875196</v>
      </c>
      <c r="H66" s="282">
        <f t="shared" si="3"/>
        <v>0</v>
      </c>
      <c r="I66" s="282">
        <f t="shared" si="4"/>
        <v>0</v>
      </c>
      <c r="J66" s="303"/>
      <c r="K66" s="301">
        <v>0</v>
      </c>
      <c r="L66" s="304">
        <v>0</v>
      </c>
      <c r="N66" s="62"/>
    </row>
    <row r="67" spans="1:14" s="61" customFormat="1" ht="24" x14ac:dyDescent="0.25">
      <c r="A67" s="299">
        <v>57</v>
      </c>
      <c r="B67" s="130" t="s">
        <v>120</v>
      </c>
      <c r="C67" s="300" t="s">
        <v>329</v>
      </c>
      <c r="D67" s="301">
        <v>252.15123834139533</v>
      </c>
      <c r="E67" s="301">
        <v>252.15123876759998</v>
      </c>
      <c r="F67" s="302">
        <f t="shared" si="2"/>
        <v>1.6902738764201786E-7</v>
      </c>
      <c r="G67" s="301">
        <v>252.15124520870464</v>
      </c>
      <c r="H67" s="282">
        <f t="shared" si="3"/>
        <v>6.5109873048641003E-14</v>
      </c>
      <c r="I67" s="282">
        <f t="shared" si="4"/>
        <v>2.5821754184856796E-14</v>
      </c>
      <c r="J67" s="303"/>
      <c r="K67" s="301">
        <v>0</v>
      </c>
      <c r="L67" s="304">
        <v>6.5109873048641003E-14</v>
      </c>
      <c r="N67" s="62"/>
    </row>
    <row r="68" spans="1:14" s="61" customFormat="1" ht="14.25" x14ac:dyDescent="0.25">
      <c r="A68" s="299">
        <v>58</v>
      </c>
      <c r="B68" s="130" t="s">
        <v>130</v>
      </c>
      <c r="C68" s="300" t="s">
        <v>788</v>
      </c>
      <c r="D68" s="301">
        <v>1429.1305895093953</v>
      </c>
      <c r="E68" s="301">
        <v>1429.1305899356</v>
      </c>
      <c r="F68" s="302">
        <f t="shared" si="2"/>
        <v>2.9822658120792767E-8</v>
      </c>
      <c r="G68" s="301">
        <v>1429.1304206221625</v>
      </c>
      <c r="H68" s="282">
        <f t="shared" si="3"/>
        <v>71.456522274763287</v>
      </c>
      <c r="I68" s="282">
        <f t="shared" si="4"/>
        <v>4.9999994946566284</v>
      </c>
      <c r="J68" s="303"/>
      <c r="K68" s="301">
        <v>0</v>
      </c>
      <c r="L68" s="304">
        <v>71.456522274763287</v>
      </c>
      <c r="N68" s="62"/>
    </row>
    <row r="69" spans="1:14" s="61" customFormat="1" ht="14.25" x14ac:dyDescent="0.25">
      <c r="A69" s="299">
        <v>59</v>
      </c>
      <c r="B69" s="130" t="s">
        <v>130</v>
      </c>
      <c r="C69" s="300" t="s">
        <v>789</v>
      </c>
      <c r="D69" s="301">
        <v>555.16684362260457</v>
      </c>
      <c r="E69" s="301">
        <v>555.1668431963999</v>
      </c>
      <c r="F69" s="302">
        <f t="shared" si="2"/>
        <v>-7.6770561463490594E-8</v>
      </c>
      <c r="G69" s="301">
        <v>555.16685185661299</v>
      </c>
      <c r="H69" s="282">
        <f t="shared" si="3"/>
        <v>1.3021974609728203E-13</v>
      </c>
      <c r="I69" s="282">
        <f t="shared" si="4"/>
        <v>2.345596602050936E-14</v>
      </c>
      <c r="J69" s="303"/>
      <c r="K69" s="301">
        <v>0</v>
      </c>
      <c r="L69" s="304">
        <v>1.3021974609728203E-13</v>
      </c>
      <c r="N69" s="62"/>
    </row>
    <row r="70" spans="1:14" s="61" customFormat="1" ht="14.25" x14ac:dyDescent="0.25">
      <c r="A70" s="299">
        <v>60</v>
      </c>
      <c r="B70" s="130" t="s">
        <v>216</v>
      </c>
      <c r="C70" s="300" t="s">
        <v>790</v>
      </c>
      <c r="D70" s="301">
        <v>2077.5336717356977</v>
      </c>
      <c r="E70" s="301">
        <v>2077.5336719488</v>
      </c>
      <c r="F70" s="302">
        <f t="shared" si="2"/>
        <v>1.0257465987706382E-8</v>
      </c>
      <c r="G70" s="301">
        <v>2077.5336666522485</v>
      </c>
      <c r="H70" s="282">
        <f t="shared" si="3"/>
        <v>5.2087898438912802E-13</v>
      </c>
      <c r="I70" s="282">
        <f t="shared" si="4"/>
        <v>2.5071987589039897E-14</v>
      </c>
      <c r="J70" s="303"/>
      <c r="K70" s="301">
        <v>0</v>
      </c>
      <c r="L70" s="304">
        <v>5.2087898438912802E-13</v>
      </c>
      <c r="N70" s="62"/>
    </row>
    <row r="71" spans="1:14" s="61" customFormat="1" ht="14.25" x14ac:dyDescent="0.25">
      <c r="A71" s="299">
        <v>61</v>
      </c>
      <c r="B71" s="130" t="s">
        <v>124</v>
      </c>
      <c r="C71" s="300" t="s">
        <v>326</v>
      </c>
      <c r="D71" s="301">
        <v>1410.9377957103025</v>
      </c>
      <c r="E71" s="301">
        <v>1410.9377954971999</v>
      </c>
      <c r="F71" s="302">
        <f t="shared" si="2"/>
        <v>-1.5103609030120424E-8</v>
      </c>
      <c r="G71" s="301">
        <v>1410.9377955051741</v>
      </c>
      <c r="H71" s="282">
        <f t="shared" si="3"/>
        <v>74.259883975781634</v>
      </c>
      <c r="I71" s="282">
        <f t="shared" si="4"/>
        <v>5.2631578948959419</v>
      </c>
      <c r="J71" s="303"/>
      <c r="K71" s="301">
        <v>0</v>
      </c>
      <c r="L71" s="304">
        <v>74.259883975781634</v>
      </c>
      <c r="N71" s="62"/>
    </row>
    <row r="72" spans="1:14" s="61" customFormat="1" ht="14.25" x14ac:dyDescent="0.25">
      <c r="A72" s="299">
        <v>62</v>
      </c>
      <c r="B72" s="130" t="s">
        <v>172</v>
      </c>
      <c r="C72" s="300" t="s">
        <v>791</v>
      </c>
      <c r="D72" s="301">
        <v>15757.172321856302</v>
      </c>
      <c r="E72" s="301">
        <v>11619.6678617412</v>
      </c>
      <c r="F72" s="302">
        <f t="shared" si="2"/>
        <v>-26.257912115209237</v>
      </c>
      <c r="G72" s="301">
        <v>11619.667865235522</v>
      </c>
      <c r="H72" s="282">
        <f t="shared" si="3"/>
        <v>2248.9798023906842</v>
      </c>
      <c r="I72" s="282">
        <f t="shared" si="4"/>
        <v>19.354940512505113</v>
      </c>
      <c r="J72" s="303"/>
      <c r="K72" s="301">
        <v>0</v>
      </c>
      <c r="L72" s="304">
        <v>2248.9798023906842</v>
      </c>
      <c r="N72" s="62"/>
    </row>
    <row r="73" spans="1:14" s="61" customFormat="1" ht="14.25" x14ac:dyDescent="0.25">
      <c r="A73" s="299">
        <v>63</v>
      </c>
      <c r="B73" s="130" t="s">
        <v>360</v>
      </c>
      <c r="C73" s="300" t="s">
        <v>792</v>
      </c>
      <c r="D73" s="301">
        <v>15275.100453889698</v>
      </c>
      <c r="E73" s="301">
        <v>15275.1004541028</v>
      </c>
      <c r="F73" s="302">
        <f t="shared" si="2"/>
        <v>1.3950796073913807E-9</v>
      </c>
      <c r="G73" s="301">
        <v>15275.100220049439</v>
      </c>
      <c r="H73" s="282">
        <f t="shared" si="3"/>
        <v>9734.7337242919166</v>
      </c>
      <c r="I73" s="282">
        <f t="shared" si="4"/>
        <v>63.729425240389993</v>
      </c>
      <c r="J73" s="305"/>
      <c r="K73" s="301">
        <v>0</v>
      </c>
      <c r="L73" s="304">
        <v>9734.7337242919166</v>
      </c>
      <c r="N73" s="62"/>
    </row>
    <row r="74" spans="1:14" s="61" customFormat="1" ht="14.25" x14ac:dyDescent="0.25">
      <c r="A74" s="299">
        <v>64</v>
      </c>
      <c r="B74" s="130" t="s">
        <v>120</v>
      </c>
      <c r="C74" s="300" t="s">
        <v>793</v>
      </c>
      <c r="D74" s="301">
        <v>122.66907940369767</v>
      </c>
      <c r="E74" s="301">
        <v>122.66907961679999</v>
      </c>
      <c r="F74" s="302">
        <f t="shared" si="2"/>
        <v>1.7372130400872265E-7</v>
      </c>
      <c r="G74" s="301">
        <v>122.66904648140402</v>
      </c>
      <c r="H74" s="282">
        <f t="shared" si="3"/>
        <v>1.6277468262160254E-14</v>
      </c>
      <c r="I74" s="282">
        <f t="shared" si="4"/>
        <v>1.3269414193869107E-14</v>
      </c>
      <c r="J74" s="303"/>
      <c r="K74" s="301">
        <v>0</v>
      </c>
      <c r="L74" s="304">
        <v>1.6277468262160254E-14</v>
      </c>
      <c r="N74" s="62"/>
    </row>
    <row r="75" spans="1:14" s="61" customFormat="1" ht="14.25" x14ac:dyDescent="0.25">
      <c r="A75" s="299">
        <v>65</v>
      </c>
      <c r="B75" s="130" t="s">
        <v>120</v>
      </c>
      <c r="C75" s="300" t="s">
        <v>794</v>
      </c>
      <c r="D75" s="301">
        <v>1252.004853822302</v>
      </c>
      <c r="E75" s="301">
        <v>1252.0048536091997</v>
      </c>
      <c r="F75" s="302">
        <f t="shared" si="2"/>
        <v>-1.7020880704876618E-8</v>
      </c>
      <c r="G75" s="301">
        <v>1252.0048610472186</v>
      </c>
      <c r="H75" s="282">
        <f t="shared" si="3"/>
        <v>64.331857516563517</v>
      </c>
      <c r="I75" s="282">
        <f t="shared" si="4"/>
        <v>5.1383073580834564</v>
      </c>
      <c r="J75" s="303"/>
      <c r="K75" s="301">
        <v>0</v>
      </c>
      <c r="L75" s="304">
        <v>64.331857516563517</v>
      </c>
      <c r="N75" s="62"/>
    </row>
    <row r="76" spans="1:14" s="61" customFormat="1" ht="14.25" x14ac:dyDescent="0.25">
      <c r="A76" s="299">
        <v>66</v>
      </c>
      <c r="B76" s="130" t="s">
        <v>120</v>
      </c>
      <c r="C76" s="300" t="s">
        <v>795</v>
      </c>
      <c r="D76" s="301">
        <v>1374.0076624119999</v>
      </c>
      <c r="E76" s="301">
        <v>1374.0076624119999</v>
      </c>
      <c r="F76" s="302">
        <f t="shared" si="2"/>
        <v>0</v>
      </c>
      <c r="G76" s="301">
        <v>1374.0076372211322</v>
      </c>
      <c r="H76" s="282">
        <f t="shared" si="3"/>
        <v>83.856348152777173</v>
      </c>
      <c r="I76" s="282">
        <f t="shared" si="4"/>
        <v>6.1030480722044631</v>
      </c>
      <c r="J76" s="303"/>
      <c r="K76" s="301">
        <v>0</v>
      </c>
      <c r="L76" s="304">
        <v>83.856348152777173</v>
      </c>
      <c r="N76" s="62"/>
    </row>
    <row r="77" spans="1:14" s="61" customFormat="1" ht="14.25" x14ac:dyDescent="0.25">
      <c r="A77" s="299">
        <v>67</v>
      </c>
      <c r="B77" s="130" t="s">
        <v>120</v>
      </c>
      <c r="C77" s="300" t="s">
        <v>796</v>
      </c>
      <c r="D77" s="301">
        <v>374.82869373199998</v>
      </c>
      <c r="E77" s="301">
        <v>374.82869373199998</v>
      </c>
      <c r="F77" s="302">
        <f t="shared" si="2"/>
        <v>0</v>
      </c>
      <c r="G77" s="301">
        <v>374.82863510825155</v>
      </c>
      <c r="H77" s="282">
        <f t="shared" si="3"/>
        <v>6.5109873048641003E-14</v>
      </c>
      <c r="I77" s="282">
        <f t="shared" si="4"/>
        <v>1.7370567978766889E-14</v>
      </c>
      <c r="J77" s="303"/>
      <c r="K77" s="301">
        <v>0</v>
      </c>
      <c r="L77" s="304">
        <v>6.5109873048641003E-14</v>
      </c>
      <c r="N77" s="62"/>
    </row>
    <row r="78" spans="1:14" s="61" customFormat="1" ht="14.25" x14ac:dyDescent="0.25">
      <c r="A78" s="299">
        <v>68</v>
      </c>
      <c r="B78" s="130" t="s">
        <v>120</v>
      </c>
      <c r="C78" s="300" t="s">
        <v>797</v>
      </c>
      <c r="D78" s="301">
        <v>1701.3668839946047</v>
      </c>
      <c r="E78" s="301">
        <v>1701.3668835683998</v>
      </c>
      <c r="F78" s="302">
        <f t="shared" ref="F78:F141" si="5">E78/D78*100-100</f>
        <v>-2.5050738372556225E-8</v>
      </c>
      <c r="G78" s="301">
        <v>1701.3668767238767</v>
      </c>
      <c r="H78" s="282">
        <f t="shared" ref="H78:H141" si="6">K78+L78</f>
        <v>519.7345457891754</v>
      </c>
      <c r="I78" s="282">
        <f t="shared" ref="I78:I141" si="7">+H78/E78*100</f>
        <v>30.548058200069029</v>
      </c>
      <c r="J78" s="303"/>
      <c r="K78" s="301">
        <v>0</v>
      </c>
      <c r="L78" s="304">
        <v>519.7345457891754</v>
      </c>
      <c r="N78" s="62"/>
    </row>
    <row r="79" spans="1:14" s="61" customFormat="1" ht="14.25" x14ac:dyDescent="0.25">
      <c r="A79" s="299">
        <v>69</v>
      </c>
      <c r="B79" s="130" t="s">
        <v>120</v>
      </c>
      <c r="C79" s="300" t="s">
        <v>798</v>
      </c>
      <c r="D79" s="301">
        <v>608.64297987860471</v>
      </c>
      <c r="E79" s="301">
        <v>608.64297945240003</v>
      </c>
      <c r="F79" s="302">
        <f t="shared" si="5"/>
        <v>-7.0025393483774678E-8</v>
      </c>
      <c r="G79" s="301">
        <v>608.64298000875806</v>
      </c>
      <c r="H79" s="282">
        <f t="shared" si="6"/>
        <v>0</v>
      </c>
      <c r="I79" s="282">
        <f t="shared" si="7"/>
        <v>0</v>
      </c>
      <c r="J79" s="303"/>
      <c r="K79" s="301">
        <v>0</v>
      </c>
      <c r="L79" s="304">
        <v>0</v>
      </c>
      <c r="N79" s="62"/>
    </row>
    <row r="80" spans="1:14" s="61" customFormat="1" ht="14.25" x14ac:dyDescent="0.25">
      <c r="A80" s="299">
        <v>70</v>
      </c>
      <c r="B80" s="130" t="s">
        <v>120</v>
      </c>
      <c r="C80" s="300" t="s">
        <v>799</v>
      </c>
      <c r="D80" s="301">
        <v>680.14480681060456</v>
      </c>
      <c r="E80" s="301">
        <v>680.14480638439989</v>
      </c>
      <c r="F80" s="302">
        <f t="shared" si="5"/>
        <v>-6.266381546993216E-8</v>
      </c>
      <c r="G80" s="301">
        <v>680.14480106181168</v>
      </c>
      <c r="H80" s="282">
        <f t="shared" si="6"/>
        <v>34.007240051479421</v>
      </c>
      <c r="I80" s="282">
        <f t="shared" si="7"/>
        <v>4.9999999606347689</v>
      </c>
      <c r="J80" s="303"/>
      <c r="K80" s="301">
        <v>0</v>
      </c>
      <c r="L80" s="304">
        <v>34.007240051479421</v>
      </c>
      <c r="N80" s="62"/>
    </row>
    <row r="81" spans="1:14" s="61" customFormat="1" ht="14.25" x14ac:dyDescent="0.25">
      <c r="A81" s="299">
        <v>71</v>
      </c>
      <c r="B81" s="130" t="s">
        <v>800</v>
      </c>
      <c r="C81" s="300" t="s">
        <v>316</v>
      </c>
      <c r="D81" s="301">
        <v>248.79186344660465</v>
      </c>
      <c r="E81" s="301">
        <v>248.79186302039997</v>
      </c>
      <c r="F81" s="302">
        <f t="shared" si="5"/>
        <v>-1.7130973617440759E-7</v>
      </c>
      <c r="G81" s="301">
        <v>248.79186118587677</v>
      </c>
      <c r="H81" s="282">
        <f t="shared" si="6"/>
        <v>6.5109873048641003E-14</v>
      </c>
      <c r="I81" s="282">
        <f t="shared" si="7"/>
        <v>2.6170419023431744E-14</v>
      </c>
      <c r="J81" s="303"/>
      <c r="K81" s="301">
        <v>0</v>
      </c>
      <c r="L81" s="304">
        <v>6.5109873048641003E-14</v>
      </c>
      <c r="N81" s="62"/>
    </row>
    <row r="82" spans="1:14" s="61" customFormat="1" ht="14.25" x14ac:dyDescent="0.25">
      <c r="A82" s="299">
        <v>72</v>
      </c>
      <c r="B82" s="130" t="s">
        <v>136</v>
      </c>
      <c r="C82" s="300" t="s">
        <v>315</v>
      </c>
      <c r="D82" s="301">
        <v>566.44918823860451</v>
      </c>
      <c r="E82" s="301">
        <v>566.44918781239994</v>
      </c>
      <c r="F82" s="302">
        <f t="shared" si="5"/>
        <v>-7.5241445074425428E-8</v>
      </c>
      <c r="G82" s="301">
        <v>566.44919514322692</v>
      </c>
      <c r="H82" s="282">
        <f t="shared" si="6"/>
        <v>0</v>
      </c>
      <c r="I82" s="282">
        <f t="shared" si="7"/>
        <v>0</v>
      </c>
      <c r="J82" s="303"/>
      <c r="K82" s="301">
        <v>0</v>
      </c>
      <c r="L82" s="304">
        <v>0</v>
      </c>
      <c r="N82" s="62"/>
    </row>
    <row r="83" spans="1:14" s="61" customFormat="1" ht="14.25" x14ac:dyDescent="0.25">
      <c r="A83" s="299">
        <v>73</v>
      </c>
      <c r="B83" s="130" t="s">
        <v>136</v>
      </c>
      <c r="C83" s="300" t="s">
        <v>314</v>
      </c>
      <c r="D83" s="301">
        <v>775.99605921339537</v>
      </c>
      <c r="E83" s="301">
        <v>775.99605963959993</v>
      </c>
      <c r="F83" s="302">
        <f t="shared" si="5"/>
        <v>5.4923560810493655E-8</v>
      </c>
      <c r="G83" s="301">
        <v>775.99605963959993</v>
      </c>
      <c r="H83" s="282">
        <f t="shared" si="6"/>
        <v>116.3994070838768</v>
      </c>
      <c r="I83" s="282">
        <f t="shared" si="7"/>
        <v>14.999999760042185</v>
      </c>
      <c r="J83" s="303"/>
      <c r="K83" s="301">
        <v>0</v>
      </c>
      <c r="L83" s="304">
        <v>116.3994070838768</v>
      </c>
      <c r="N83" s="62"/>
    </row>
    <row r="84" spans="1:14" s="61" customFormat="1" ht="14.25" x14ac:dyDescent="0.25">
      <c r="A84" s="299">
        <v>74</v>
      </c>
      <c r="B84" s="130" t="s">
        <v>136</v>
      </c>
      <c r="C84" s="300" t="s">
        <v>313</v>
      </c>
      <c r="D84" s="301">
        <v>116.33914972430232</v>
      </c>
      <c r="E84" s="301">
        <v>116.33914951119999</v>
      </c>
      <c r="F84" s="302">
        <f t="shared" si="5"/>
        <v>-1.8317335559459025E-7</v>
      </c>
      <c r="G84" s="301">
        <v>116.33914969034088</v>
      </c>
      <c r="H84" s="282">
        <f t="shared" si="6"/>
        <v>11.63391494699288</v>
      </c>
      <c r="I84" s="282">
        <f t="shared" si="7"/>
        <v>9.9999999964525106</v>
      </c>
      <c r="J84" s="303"/>
      <c r="K84" s="301">
        <v>0</v>
      </c>
      <c r="L84" s="304">
        <v>11.63391494699288</v>
      </c>
      <c r="N84" s="62"/>
    </row>
    <row r="85" spans="1:14" s="61" customFormat="1" ht="14.25" x14ac:dyDescent="0.25">
      <c r="A85" s="299">
        <v>75</v>
      </c>
      <c r="B85" s="130" t="s">
        <v>136</v>
      </c>
      <c r="C85" s="300" t="s">
        <v>801</v>
      </c>
      <c r="D85" s="301">
        <v>211.76753039630233</v>
      </c>
      <c r="E85" s="301">
        <v>211.76753018319997</v>
      </c>
      <c r="F85" s="302">
        <f t="shared" si="5"/>
        <v>-1.0063033073492988E-7</v>
      </c>
      <c r="G85" s="301">
        <v>211.76753642408789</v>
      </c>
      <c r="H85" s="282">
        <f t="shared" si="6"/>
        <v>17.720251055239089</v>
      </c>
      <c r="I85" s="282">
        <f t="shared" si="7"/>
        <v>8.3677847306946962</v>
      </c>
      <c r="J85" s="303"/>
      <c r="K85" s="301">
        <v>0</v>
      </c>
      <c r="L85" s="304">
        <v>17.720251055239089</v>
      </c>
      <c r="N85" s="62"/>
    </row>
    <row r="86" spans="1:14" s="61" customFormat="1" ht="14.25" x14ac:dyDescent="0.25">
      <c r="A86" s="299">
        <v>76</v>
      </c>
      <c r="B86" s="130" t="s">
        <v>136</v>
      </c>
      <c r="C86" s="300" t="s">
        <v>311</v>
      </c>
      <c r="D86" s="301">
        <v>343.92074691369771</v>
      </c>
      <c r="E86" s="301">
        <v>343.92074712679994</v>
      </c>
      <c r="F86" s="302">
        <f t="shared" si="5"/>
        <v>6.1962595054865233E-8</v>
      </c>
      <c r="G86" s="301">
        <v>343.92072879693984</v>
      </c>
      <c r="H86" s="282">
        <f t="shared" si="6"/>
        <v>0</v>
      </c>
      <c r="I86" s="282">
        <f t="shared" si="7"/>
        <v>0</v>
      </c>
      <c r="J86" s="303"/>
      <c r="K86" s="301">
        <v>0</v>
      </c>
      <c r="L86" s="304">
        <v>0</v>
      </c>
      <c r="N86" s="62"/>
    </row>
    <row r="87" spans="1:14" s="61" customFormat="1" ht="14.25" x14ac:dyDescent="0.25">
      <c r="A87" s="299">
        <v>77</v>
      </c>
      <c r="B87" s="130" t="s">
        <v>136</v>
      </c>
      <c r="C87" s="300" t="s">
        <v>310</v>
      </c>
      <c r="D87" s="301">
        <v>263.97233653630235</v>
      </c>
      <c r="E87" s="301">
        <v>263.97233632320001</v>
      </c>
      <c r="F87" s="302">
        <f t="shared" si="5"/>
        <v>-8.0729051887828973E-8</v>
      </c>
      <c r="G87" s="301">
        <v>263.97233632343062</v>
      </c>
      <c r="H87" s="282">
        <f t="shared" si="6"/>
        <v>26.397233632550677</v>
      </c>
      <c r="I87" s="282">
        <f t="shared" si="7"/>
        <v>10.000000000087386</v>
      </c>
      <c r="J87" s="303"/>
      <c r="K87" s="301">
        <v>0</v>
      </c>
      <c r="L87" s="304">
        <v>26.397233632550677</v>
      </c>
      <c r="N87" s="62"/>
    </row>
    <row r="88" spans="1:14" s="61" customFormat="1" ht="14.25" x14ac:dyDescent="0.25">
      <c r="A88" s="299">
        <v>78</v>
      </c>
      <c r="B88" s="130" t="s">
        <v>136</v>
      </c>
      <c r="C88" s="300" t="s">
        <v>802</v>
      </c>
      <c r="D88" s="301">
        <v>4.5201954723023254</v>
      </c>
      <c r="E88" s="301">
        <v>4.5201952591999994</v>
      </c>
      <c r="F88" s="302">
        <f t="shared" si="5"/>
        <v>-4.7144493464656989E-6</v>
      </c>
      <c r="G88" s="301">
        <v>4.5201952643717203</v>
      </c>
      <c r="H88" s="282">
        <f t="shared" si="6"/>
        <v>0</v>
      </c>
      <c r="I88" s="282">
        <f t="shared" si="7"/>
        <v>0</v>
      </c>
      <c r="J88" s="303"/>
      <c r="K88" s="301">
        <v>0</v>
      </c>
      <c r="L88" s="304">
        <v>0</v>
      </c>
      <c r="N88" s="62"/>
    </row>
    <row r="89" spans="1:14" s="61" customFormat="1" ht="14.25" x14ac:dyDescent="0.25">
      <c r="A89" s="299">
        <v>79</v>
      </c>
      <c r="B89" s="130" t="s">
        <v>136</v>
      </c>
      <c r="C89" s="300" t="s">
        <v>308</v>
      </c>
      <c r="D89" s="301">
        <v>2334.6070676799995</v>
      </c>
      <c r="E89" s="301">
        <v>2334.60706768</v>
      </c>
      <c r="F89" s="302">
        <f t="shared" si="5"/>
        <v>0</v>
      </c>
      <c r="G89" s="301">
        <v>2334.6070125652996</v>
      </c>
      <c r="H89" s="282">
        <f t="shared" si="6"/>
        <v>116.73035055664216</v>
      </c>
      <c r="I89" s="282">
        <f t="shared" si="7"/>
        <v>4.9999998788936315</v>
      </c>
      <c r="J89" s="303"/>
      <c r="K89" s="301">
        <v>0</v>
      </c>
      <c r="L89" s="304">
        <v>116.73035055664216</v>
      </c>
      <c r="N89" s="62"/>
    </row>
    <row r="90" spans="1:14" s="61" customFormat="1" ht="14.25" x14ac:dyDescent="0.25">
      <c r="A90" s="299">
        <v>80</v>
      </c>
      <c r="B90" s="130" t="s">
        <v>136</v>
      </c>
      <c r="C90" s="300" t="s">
        <v>803</v>
      </c>
      <c r="D90" s="301">
        <v>540.45733199999995</v>
      </c>
      <c r="E90" s="301">
        <v>540.45733199999995</v>
      </c>
      <c r="F90" s="302">
        <f t="shared" si="5"/>
        <v>0</v>
      </c>
      <c r="G90" s="301">
        <v>540.45733199584424</v>
      </c>
      <c r="H90" s="282">
        <f t="shared" si="6"/>
        <v>6.5109873048641003E-14</v>
      </c>
      <c r="I90" s="282">
        <f t="shared" si="7"/>
        <v>1.2047181006444557E-14</v>
      </c>
      <c r="J90" s="303"/>
      <c r="K90" s="301">
        <v>0</v>
      </c>
      <c r="L90" s="304">
        <v>6.5109873048641003E-14</v>
      </c>
      <c r="N90" s="62"/>
    </row>
    <row r="91" spans="1:14" s="61" customFormat="1" ht="14.25" x14ac:dyDescent="0.25">
      <c r="A91" s="299">
        <v>82</v>
      </c>
      <c r="B91" s="130" t="s">
        <v>136</v>
      </c>
      <c r="C91" s="300" t="s">
        <v>306</v>
      </c>
      <c r="D91" s="301">
        <v>10.996043772604652</v>
      </c>
      <c r="E91" s="301">
        <v>10.9960433464</v>
      </c>
      <c r="F91" s="302">
        <f t="shared" si="5"/>
        <v>-3.8759817755362747E-6</v>
      </c>
      <c r="G91" s="301">
        <v>10.996043329196846</v>
      </c>
      <c r="H91" s="282">
        <f t="shared" si="6"/>
        <v>2.0346835327700317E-15</v>
      </c>
      <c r="I91" s="282">
        <f t="shared" si="7"/>
        <v>1.8503778756348462E-14</v>
      </c>
      <c r="J91" s="303"/>
      <c r="K91" s="301">
        <v>0</v>
      </c>
      <c r="L91" s="304">
        <v>2.0346835327700317E-15</v>
      </c>
      <c r="N91" s="62"/>
    </row>
    <row r="92" spans="1:14" s="61" customFormat="1" ht="14.25" x14ac:dyDescent="0.25">
      <c r="A92" s="299">
        <v>83</v>
      </c>
      <c r="B92" s="130" t="s">
        <v>136</v>
      </c>
      <c r="C92" s="300" t="s">
        <v>804</v>
      </c>
      <c r="D92" s="301">
        <v>16.774410292302324</v>
      </c>
      <c r="E92" s="301">
        <v>16.774410079199999</v>
      </c>
      <c r="F92" s="302">
        <f t="shared" si="5"/>
        <v>-1.2704012988251634E-6</v>
      </c>
      <c r="G92" s="301">
        <v>16.774409346772259</v>
      </c>
      <c r="H92" s="282">
        <f t="shared" si="6"/>
        <v>1.6774410085642577</v>
      </c>
      <c r="I92" s="282">
        <f t="shared" si="7"/>
        <v>10.000000003840718</v>
      </c>
      <c r="J92" s="303"/>
      <c r="K92" s="301">
        <v>0</v>
      </c>
      <c r="L92" s="304">
        <v>1.6774410085642577</v>
      </c>
      <c r="N92" s="62"/>
    </row>
    <row r="93" spans="1:14" s="61" customFormat="1" ht="14.25" x14ac:dyDescent="0.25">
      <c r="A93" s="299">
        <v>84</v>
      </c>
      <c r="B93" s="130" t="s">
        <v>136</v>
      </c>
      <c r="C93" s="300" t="s">
        <v>304</v>
      </c>
      <c r="D93" s="301">
        <v>247.57674119999999</v>
      </c>
      <c r="E93" s="301">
        <v>247.57674119999999</v>
      </c>
      <c r="F93" s="302">
        <f t="shared" si="5"/>
        <v>0</v>
      </c>
      <c r="G93" s="301">
        <v>247.57674119999999</v>
      </c>
      <c r="H93" s="282">
        <f t="shared" si="6"/>
        <v>0</v>
      </c>
      <c r="I93" s="282">
        <f t="shared" si="7"/>
        <v>0</v>
      </c>
      <c r="J93" s="303"/>
      <c r="K93" s="301">
        <v>0</v>
      </c>
      <c r="L93" s="304">
        <v>0</v>
      </c>
      <c r="N93" s="62"/>
    </row>
    <row r="94" spans="1:14" s="61" customFormat="1" ht="14.25" x14ac:dyDescent="0.25">
      <c r="A94" s="299">
        <v>87</v>
      </c>
      <c r="B94" s="130" t="s">
        <v>136</v>
      </c>
      <c r="C94" s="300" t="s">
        <v>805</v>
      </c>
      <c r="D94" s="301">
        <v>901.67910980399995</v>
      </c>
      <c r="E94" s="301">
        <v>901.67910980399995</v>
      </c>
      <c r="F94" s="302">
        <f t="shared" si="5"/>
        <v>0</v>
      </c>
      <c r="G94" s="301">
        <v>901.67911771789738</v>
      </c>
      <c r="H94" s="282">
        <f t="shared" si="6"/>
        <v>2.6043949219456401E-13</v>
      </c>
      <c r="I94" s="282">
        <f t="shared" si="7"/>
        <v>2.8883833435064984E-14</v>
      </c>
      <c r="J94" s="303"/>
      <c r="K94" s="301">
        <v>0</v>
      </c>
      <c r="L94" s="304">
        <v>2.6043949219456401E-13</v>
      </c>
      <c r="N94" s="62"/>
    </row>
    <row r="95" spans="1:14" s="61" customFormat="1" ht="14.25" x14ac:dyDescent="0.25">
      <c r="A95" s="299">
        <v>90</v>
      </c>
      <c r="B95" s="130" t="s">
        <v>136</v>
      </c>
      <c r="C95" s="300" t="s">
        <v>302</v>
      </c>
      <c r="D95" s="301">
        <v>246.31219200000001</v>
      </c>
      <c r="E95" s="301">
        <v>246.31219199999998</v>
      </c>
      <c r="F95" s="302">
        <f t="shared" si="5"/>
        <v>0</v>
      </c>
      <c r="G95" s="301">
        <v>246.3121919999999</v>
      </c>
      <c r="H95" s="282">
        <f t="shared" si="6"/>
        <v>3.2554936524320502E-14</v>
      </c>
      <c r="I95" s="282">
        <f t="shared" si="7"/>
        <v>1.3216940769347099E-14</v>
      </c>
      <c r="J95" s="303"/>
      <c r="K95" s="301">
        <v>0</v>
      </c>
      <c r="L95" s="304">
        <v>3.2554936524320502E-14</v>
      </c>
      <c r="N95" s="62"/>
    </row>
    <row r="96" spans="1:14" s="61" customFormat="1" ht="14.25" x14ac:dyDescent="0.25">
      <c r="A96" s="299">
        <v>91</v>
      </c>
      <c r="B96" s="130" t="s">
        <v>136</v>
      </c>
      <c r="C96" s="300" t="s">
        <v>301</v>
      </c>
      <c r="D96" s="301">
        <v>211.04298035830232</v>
      </c>
      <c r="E96" s="301">
        <v>211.0429801452</v>
      </c>
      <c r="F96" s="302">
        <f t="shared" si="5"/>
        <v>-1.0097578240220173E-7</v>
      </c>
      <c r="G96" s="301">
        <v>211.04298014680322</v>
      </c>
      <c r="H96" s="282">
        <f t="shared" si="6"/>
        <v>10.552149030587302</v>
      </c>
      <c r="I96" s="282">
        <f t="shared" si="7"/>
        <v>5.0000000110533422</v>
      </c>
      <c r="J96" s="227"/>
      <c r="K96" s="301">
        <v>0</v>
      </c>
      <c r="L96" s="304">
        <v>10.552149030587302</v>
      </c>
      <c r="N96" s="62"/>
    </row>
    <row r="97" spans="1:14" s="61" customFormat="1" ht="14.25" x14ac:dyDescent="0.25">
      <c r="A97" s="299">
        <v>92</v>
      </c>
      <c r="B97" s="130" t="s">
        <v>136</v>
      </c>
      <c r="C97" s="300" t="s">
        <v>300</v>
      </c>
      <c r="D97" s="301">
        <v>592.88099635939534</v>
      </c>
      <c r="E97" s="301">
        <v>592.88099678560002</v>
      </c>
      <c r="F97" s="302">
        <f t="shared" si="5"/>
        <v>7.1887058084030286E-8</v>
      </c>
      <c r="G97" s="301">
        <v>592.88098927984879</v>
      </c>
      <c r="H97" s="282">
        <f t="shared" si="6"/>
        <v>1.3021974609728203E-13</v>
      </c>
      <c r="I97" s="282">
        <f t="shared" si="7"/>
        <v>2.1963892721016424E-14</v>
      </c>
      <c r="J97" s="303"/>
      <c r="K97" s="301">
        <v>0</v>
      </c>
      <c r="L97" s="304">
        <v>1.3021974609728203E-13</v>
      </c>
      <c r="N97" s="62"/>
    </row>
    <row r="98" spans="1:14" s="61" customFormat="1" ht="14.25" x14ac:dyDescent="0.25">
      <c r="A98" s="299">
        <v>93</v>
      </c>
      <c r="B98" s="130" t="s">
        <v>136</v>
      </c>
      <c r="C98" s="300" t="s">
        <v>806</v>
      </c>
      <c r="D98" s="301">
        <v>318.31593457739535</v>
      </c>
      <c r="E98" s="301">
        <v>318.31593500359998</v>
      </c>
      <c r="F98" s="302">
        <f t="shared" si="5"/>
        <v>1.3389357889082021E-7</v>
      </c>
      <c r="G98" s="301">
        <v>318.31592876036541</v>
      </c>
      <c r="H98" s="282">
        <f t="shared" si="6"/>
        <v>18.432718643155297</v>
      </c>
      <c r="I98" s="282">
        <f t="shared" si="7"/>
        <v>5.7906993072611446</v>
      </c>
      <c r="J98" s="303"/>
      <c r="K98" s="301">
        <v>0</v>
      </c>
      <c r="L98" s="304">
        <v>18.432718643155297</v>
      </c>
      <c r="N98" s="62"/>
    </row>
    <row r="99" spans="1:14" s="61" customFormat="1" ht="14.25" x14ac:dyDescent="0.25">
      <c r="A99" s="299">
        <v>94</v>
      </c>
      <c r="B99" s="130" t="s">
        <v>136</v>
      </c>
      <c r="C99" s="300" t="s">
        <v>298</v>
      </c>
      <c r="D99" s="301">
        <v>106.11217199999999</v>
      </c>
      <c r="E99" s="301">
        <v>106.11217199999999</v>
      </c>
      <c r="F99" s="302">
        <f t="shared" si="5"/>
        <v>0</v>
      </c>
      <c r="G99" s="301">
        <v>106.11217199999999</v>
      </c>
      <c r="H99" s="282">
        <f t="shared" si="6"/>
        <v>0</v>
      </c>
      <c r="I99" s="282">
        <f t="shared" si="7"/>
        <v>0</v>
      </c>
      <c r="J99" s="303"/>
      <c r="K99" s="301">
        <v>0</v>
      </c>
      <c r="L99" s="304">
        <v>0</v>
      </c>
      <c r="N99" s="62"/>
    </row>
    <row r="100" spans="1:14" s="61" customFormat="1" ht="14.25" x14ac:dyDescent="0.25">
      <c r="A100" s="299">
        <v>95</v>
      </c>
      <c r="B100" s="130" t="s">
        <v>130</v>
      </c>
      <c r="C100" s="300" t="s">
        <v>297</v>
      </c>
      <c r="D100" s="301">
        <v>141.18765125200002</v>
      </c>
      <c r="E100" s="301">
        <v>141.18765125199999</v>
      </c>
      <c r="F100" s="302">
        <f t="shared" si="5"/>
        <v>0</v>
      </c>
      <c r="G100" s="301">
        <v>141.18764942099685</v>
      </c>
      <c r="H100" s="282">
        <f t="shared" si="6"/>
        <v>3.2554936524320508E-14</v>
      </c>
      <c r="I100" s="282">
        <f t="shared" si="7"/>
        <v>2.3057920601154098E-14</v>
      </c>
      <c r="J100" s="303"/>
      <c r="K100" s="301">
        <v>0</v>
      </c>
      <c r="L100" s="304">
        <v>3.2554936524320508E-14</v>
      </c>
      <c r="N100" s="62"/>
    </row>
    <row r="101" spans="1:14" s="61" customFormat="1" ht="14.25" x14ac:dyDescent="0.25">
      <c r="A101" s="299">
        <v>98</v>
      </c>
      <c r="B101" s="130" t="s">
        <v>130</v>
      </c>
      <c r="C101" s="300" t="s">
        <v>296</v>
      </c>
      <c r="D101" s="301">
        <v>63.765974904302325</v>
      </c>
      <c r="E101" s="301">
        <v>63.765974691199993</v>
      </c>
      <c r="F101" s="302">
        <f t="shared" si="5"/>
        <v>-3.3419442502236052E-7</v>
      </c>
      <c r="G101" s="301">
        <v>63.765977246782114</v>
      </c>
      <c r="H101" s="282">
        <f t="shared" si="6"/>
        <v>0</v>
      </c>
      <c r="I101" s="282">
        <f t="shared" si="7"/>
        <v>0</v>
      </c>
      <c r="J101" s="303"/>
      <c r="K101" s="301">
        <v>0</v>
      </c>
      <c r="L101" s="304">
        <v>0</v>
      </c>
      <c r="N101" s="62"/>
    </row>
    <row r="102" spans="1:14" s="61" customFormat="1" ht="14.25" x14ac:dyDescent="0.25">
      <c r="A102" s="299">
        <v>99</v>
      </c>
      <c r="B102" s="130" t="s">
        <v>130</v>
      </c>
      <c r="C102" s="300" t="s">
        <v>807</v>
      </c>
      <c r="D102" s="301">
        <v>821.31523087060475</v>
      </c>
      <c r="E102" s="301">
        <v>821.31523044439996</v>
      </c>
      <c r="F102" s="302">
        <f t="shared" si="5"/>
        <v>-5.1892953933929675E-8</v>
      </c>
      <c r="G102" s="301">
        <v>821.31523173690425</v>
      </c>
      <c r="H102" s="282">
        <f t="shared" si="6"/>
        <v>41.065761590441198</v>
      </c>
      <c r="I102" s="282">
        <f t="shared" si="7"/>
        <v>5.0000000083063361</v>
      </c>
      <c r="J102" s="303"/>
      <c r="K102" s="301">
        <v>0</v>
      </c>
      <c r="L102" s="304">
        <v>41.065761590441198</v>
      </c>
      <c r="N102" s="62"/>
    </row>
    <row r="103" spans="1:14" s="61" customFormat="1" ht="14.25" x14ac:dyDescent="0.25">
      <c r="A103" s="299">
        <v>100</v>
      </c>
      <c r="B103" s="130" t="s">
        <v>114</v>
      </c>
      <c r="C103" s="300" t="s">
        <v>808</v>
      </c>
      <c r="D103" s="301">
        <v>1459.163230246</v>
      </c>
      <c r="E103" s="301">
        <v>1459.163230246</v>
      </c>
      <c r="F103" s="302">
        <f t="shared" si="5"/>
        <v>0</v>
      </c>
      <c r="G103" s="301">
        <v>1459.1632245736762</v>
      </c>
      <c r="H103" s="282">
        <f t="shared" si="6"/>
        <v>75.302409779543297</v>
      </c>
      <c r="I103" s="282">
        <f t="shared" si="7"/>
        <v>5.1606570271681038</v>
      </c>
      <c r="J103" s="303"/>
      <c r="K103" s="301">
        <v>0</v>
      </c>
      <c r="L103" s="304">
        <v>75.302409779543297</v>
      </c>
      <c r="N103" s="62"/>
    </row>
    <row r="104" spans="1:14" s="61" customFormat="1" ht="14.25" x14ac:dyDescent="0.25">
      <c r="A104" s="299">
        <v>101</v>
      </c>
      <c r="B104" s="130" t="s">
        <v>114</v>
      </c>
      <c r="C104" s="300" t="s">
        <v>809</v>
      </c>
      <c r="D104" s="301">
        <v>511.01835172199998</v>
      </c>
      <c r="E104" s="301">
        <v>511.01835172199998</v>
      </c>
      <c r="F104" s="302">
        <f t="shared" si="5"/>
        <v>0</v>
      </c>
      <c r="G104" s="301">
        <v>511.0183548749003</v>
      </c>
      <c r="H104" s="282">
        <f t="shared" si="6"/>
        <v>20.217407321336125</v>
      </c>
      <c r="I104" s="282">
        <f t="shared" si="7"/>
        <v>3.9562977050058339</v>
      </c>
      <c r="J104" s="303"/>
      <c r="K104" s="301">
        <v>0</v>
      </c>
      <c r="L104" s="304">
        <v>20.217407321336125</v>
      </c>
      <c r="N104" s="62"/>
    </row>
    <row r="105" spans="1:14" s="61" customFormat="1" ht="14.25" x14ac:dyDescent="0.25">
      <c r="A105" s="299">
        <v>102</v>
      </c>
      <c r="B105" s="130" t="s">
        <v>114</v>
      </c>
      <c r="C105" s="300" t="s">
        <v>810</v>
      </c>
      <c r="D105" s="301">
        <v>353.51429502339528</v>
      </c>
      <c r="E105" s="301">
        <v>353.51429544959996</v>
      </c>
      <c r="F105" s="302">
        <f t="shared" si="5"/>
        <v>1.2056221976308734E-7</v>
      </c>
      <c r="G105" s="301">
        <v>353.51429594433637</v>
      </c>
      <c r="H105" s="282">
        <f t="shared" si="6"/>
        <v>0</v>
      </c>
      <c r="I105" s="282">
        <f t="shared" si="7"/>
        <v>0</v>
      </c>
      <c r="J105" s="303"/>
      <c r="K105" s="301">
        <v>0</v>
      </c>
      <c r="L105" s="304">
        <v>0</v>
      </c>
      <c r="N105" s="62"/>
    </row>
    <row r="106" spans="1:14" s="61" customFormat="1" ht="14.25" x14ac:dyDescent="0.25">
      <c r="A106" s="299">
        <v>103</v>
      </c>
      <c r="B106" s="130" t="s">
        <v>219</v>
      </c>
      <c r="C106" s="300" t="s">
        <v>811</v>
      </c>
      <c r="D106" s="301">
        <v>122.62740404739533</v>
      </c>
      <c r="E106" s="301">
        <v>122.62740447359998</v>
      </c>
      <c r="F106" s="302">
        <f t="shared" si="5"/>
        <v>3.4756068600927392E-7</v>
      </c>
      <c r="G106" s="301">
        <v>122.62740392103316</v>
      </c>
      <c r="H106" s="282">
        <f t="shared" si="6"/>
        <v>3.2554936524320508E-14</v>
      </c>
      <c r="I106" s="282">
        <f t="shared" si="7"/>
        <v>2.6547847656132316E-14</v>
      </c>
      <c r="J106" s="303"/>
      <c r="K106" s="301">
        <v>0</v>
      </c>
      <c r="L106" s="304">
        <v>3.2554936524320508E-14</v>
      </c>
      <c r="N106" s="62"/>
    </row>
    <row r="107" spans="1:14" s="61" customFormat="1" ht="14.25" x14ac:dyDescent="0.25">
      <c r="A107" s="299">
        <v>104</v>
      </c>
      <c r="B107" s="130" t="s">
        <v>114</v>
      </c>
      <c r="C107" s="300" t="s">
        <v>1086</v>
      </c>
      <c r="D107" s="301">
        <v>3485.6865088043023</v>
      </c>
      <c r="E107" s="301">
        <v>3413.9842231207995</v>
      </c>
      <c r="F107" s="302">
        <f t="shared" si="5"/>
        <v>-2.0570491781861051</v>
      </c>
      <c r="G107" s="301">
        <v>3413.9842234790299</v>
      </c>
      <c r="H107" s="282">
        <f t="shared" si="6"/>
        <v>373.01006770468433</v>
      </c>
      <c r="I107" s="282">
        <f t="shared" si="7"/>
        <v>10.92594585465622</v>
      </c>
      <c r="J107" s="303"/>
      <c r="K107" s="301">
        <v>0</v>
      </c>
      <c r="L107" s="304">
        <v>373.01006770468433</v>
      </c>
      <c r="N107" s="62"/>
    </row>
    <row r="108" spans="1:14" s="61" customFormat="1" ht="14.25" x14ac:dyDescent="0.25">
      <c r="A108" s="299">
        <v>105</v>
      </c>
      <c r="B108" s="130" t="s">
        <v>114</v>
      </c>
      <c r="C108" s="300" t="s">
        <v>812</v>
      </c>
      <c r="D108" s="301">
        <v>1859.4296694186046</v>
      </c>
      <c r="E108" s="301">
        <v>1859.4296689923999</v>
      </c>
      <c r="F108" s="302">
        <f t="shared" si="5"/>
        <v>-2.292125600433792E-8</v>
      </c>
      <c r="G108" s="301">
        <v>1859.4296777328434</v>
      </c>
      <c r="H108" s="282">
        <f t="shared" si="6"/>
        <v>97.864719884219781</v>
      </c>
      <c r="I108" s="282">
        <f t="shared" si="7"/>
        <v>5.2631579196674521</v>
      </c>
      <c r="J108" s="303"/>
      <c r="K108" s="301">
        <v>0</v>
      </c>
      <c r="L108" s="304">
        <v>97.864719884219781</v>
      </c>
      <c r="N108" s="62"/>
    </row>
    <row r="109" spans="1:14" s="61" customFormat="1" ht="14.25" x14ac:dyDescent="0.25">
      <c r="A109" s="299">
        <v>106</v>
      </c>
      <c r="B109" s="130" t="s">
        <v>124</v>
      </c>
      <c r="C109" s="300" t="s">
        <v>813</v>
      </c>
      <c r="D109" s="301">
        <v>1365.2780577679998</v>
      </c>
      <c r="E109" s="301">
        <v>1365.2780577680001</v>
      </c>
      <c r="F109" s="302">
        <f t="shared" si="5"/>
        <v>0</v>
      </c>
      <c r="G109" s="301">
        <v>1365.2780533173743</v>
      </c>
      <c r="H109" s="282">
        <f t="shared" si="6"/>
        <v>68.263902815908438</v>
      </c>
      <c r="I109" s="282">
        <f t="shared" si="7"/>
        <v>4.9999999946903442</v>
      </c>
      <c r="J109" s="303"/>
      <c r="K109" s="301">
        <v>0</v>
      </c>
      <c r="L109" s="304">
        <v>68.263902815908438</v>
      </c>
      <c r="N109" s="62"/>
    </row>
    <row r="110" spans="1:14" s="61" customFormat="1" ht="14.25" x14ac:dyDescent="0.25">
      <c r="A110" s="299">
        <v>107</v>
      </c>
      <c r="B110" s="130" t="s">
        <v>155</v>
      </c>
      <c r="C110" s="300" t="s">
        <v>287</v>
      </c>
      <c r="D110" s="301">
        <v>1108.6014551573953</v>
      </c>
      <c r="E110" s="301">
        <v>1108.6014555836</v>
      </c>
      <c r="F110" s="302">
        <f t="shared" si="5"/>
        <v>3.844525053864345E-8</v>
      </c>
      <c r="G110" s="301">
        <v>1108.6014555836</v>
      </c>
      <c r="H110" s="282">
        <f t="shared" si="6"/>
        <v>61.588969753709527</v>
      </c>
      <c r="I110" s="282">
        <f t="shared" si="7"/>
        <v>5.5555555554712228</v>
      </c>
      <c r="J110" s="303"/>
      <c r="K110" s="301">
        <v>0</v>
      </c>
      <c r="L110" s="304">
        <v>61.588969753709527</v>
      </c>
      <c r="N110" s="62"/>
    </row>
    <row r="111" spans="1:14" s="61" customFormat="1" ht="14.25" x14ac:dyDescent="0.25">
      <c r="A111" s="299">
        <v>108</v>
      </c>
      <c r="B111" s="130" t="s">
        <v>814</v>
      </c>
      <c r="C111" s="300" t="s">
        <v>286</v>
      </c>
      <c r="D111" s="301">
        <v>627.90472158060459</v>
      </c>
      <c r="E111" s="301">
        <v>627.90472115440002</v>
      </c>
      <c r="F111" s="302">
        <f t="shared" si="5"/>
        <v>-6.7877266474170028E-8</v>
      </c>
      <c r="G111" s="301">
        <v>627.90470819351049</v>
      </c>
      <c r="H111" s="282">
        <f t="shared" si="6"/>
        <v>0</v>
      </c>
      <c r="I111" s="282">
        <f t="shared" si="7"/>
        <v>0</v>
      </c>
      <c r="J111" s="303"/>
      <c r="K111" s="301">
        <v>0</v>
      </c>
      <c r="L111" s="304">
        <v>0</v>
      </c>
      <c r="N111" s="62"/>
    </row>
    <row r="112" spans="1:14" s="61" customFormat="1" ht="14.25" x14ac:dyDescent="0.25">
      <c r="A112" s="299">
        <v>110</v>
      </c>
      <c r="B112" s="130" t="s">
        <v>136</v>
      </c>
      <c r="C112" s="300" t="s">
        <v>285</v>
      </c>
      <c r="D112" s="301">
        <v>96.236262243395345</v>
      </c>
      <c r="E112" s="301">
        <v>96.236262669599981</v>
      </c>
      <c r="F112" s="302">
        <f t="shared" si="5"/>
        <v>4.4287322964464693E-7</v>
      </c>
      <c r="G112" s="301">
        <v>96.236269435223306</v>
      </c>
      <c r="H112" s="282">
        <f t="shared" si="6"/>
        <v>1.6277468262160254E-14</v>
      </c>
      <c r="I112" s="282">
        <f t="shared" si="7"/>
        <v>1.6914069406502562E-14</v>
      </c>
      <c r="J112" s="303"/>
      <c r="K112" s="301">
        <v>0</v>
      </c>
      <c r="L112" s="304">
        <v>1.6277468262160254E-14</v>
      </c>
      <c r="N112" s="62"/>
    </row>
    <row r="113" spans="1:14" s="61" customFormat="1" ht="14.25" x14ac:dyDescent="0.25">
      <c r="A113" s="299">
        <v>111</v>
      </c>
      <c r="B113" s="130" t="s">
        <v>237</v>
      </c>
      <c r="C113" s="300" t="s">
        <v>284</v>
      </c>
      <c r="D113" s="301">
        <v>576.81013380539537</v>
      </c>
      <c r="E113" s="301">
        <v>576.81013423159993</v>
      </c>
      <c r="F113" s="302">
        <f t="shared" si="5"/>
        <v>7.3889921736736142E-8</v>
      </c>
      <c r="G113" s="301">
        <v>576.81013423159982</v>
      </c>
      <c r="H113" s="282">
        <f t="shared" si="6"/>
        <v>115.36202704644619</v>
      </c>
      <c r="I113" s="282">
        <f t="shared" si="7"/>
        <v>20.000000034695333</v>
      </c>
      <c r="J113" s="303"/>
      <c r="K113" s="301">
        <v>0</v>
      </c>
      <c r="L113" s="304">
        <v>115.36202704644619</v>
      </c>
      <c r="N113" s="62"/>
    </row>
    <row r="114" spans="1:14" s="61" customFormat="1" ht="14.25" x14ac:dyDescent="0.25">
      <c r="A114" s="299">
        <v>112</v>
      </c>
      <c r="B114" s="130" t="s">
        <v>237</v>
      </c>
      <c r="C114" s="300" t="s">
        <v>815</v>
      </c>
      <c r="D114" s="301">
        <v>250.88958520199998</v>
      </c>
      <c r="E114" s="301">
        <v>250.88958520199998</v>
      </c>
      <c r="F114" s="302">
        <f t="shared" si="5"/>
        <v>0</v>
      </c>
      <c r="G114" s="301">
        <v>250.88958408672607</v>
      </c>
      <c r="H114" s="282">
        <f t="shared" si="6"/>
        <v>17.104068217987571</v>
      </c>
      <c r="I114" s="282">
        <f t="shared" si="7"/>
        <v>6.8173687657128088</v>
      </c>
      <c r="J114" s="303"/>
      <c r="K114" s="301">
        <v>0</v>
      </c>
      <c r="L114" s="304">
        <v>17.104068217987571</v>
      </c>
      <c r="N114" s="62"/>
    </row>
    <row r="115" spans="1:14" s="61" customFormat="1" ht="14.25" x14ac:dyDescent="0.25">
      <c r="A115" s="299">
        <v>113</v>
      </c>
      <c r="B115" s="130" t="s">
        <v>237</v>
      </c>
      <c r="C115" s="300" t="s">
        <v>282</v>
      </c>
      <c r="D115" s="301">
        <v>656.99411814860457</v>
      </c>
      <c r="E115" s="301">
        <v>656.99411772240001</v>
      </c>
      <c r="F115" s="302">
        <f t="shared" si="5"/>
        <v>-6.4871898075580248E-8</v>
      </c>
      <c r="G115" s="301">
        <v>656.99412230460871</v>
      </c>
      <c r="H115" s="282">
        <f t="shared" si="6"/>
        <v>0</v>
      </c>
      <c r="I115" s="282">
        <f t="shared" si="7"/>
        <v>0</v>
      </c>
      <c r="J115" s="303"/>
      <c r="K115" s="301">
        <v>0</v>
      </c>
      <c r="L115" s="304">
        <v>0</v>
      </c>
      <c r="N115" s="62"/>
    </row>
    <row r="116" spans="1:14" s="61" customFormat="1" ht="14.25" x14ac:dyDescent="0.25">
      <c r="A116" s="299">
        <v>114</v>
      </c>
      <c r="B116" s="130" t="s">
        <v>136</v>
      </c>
      <c r="C116" s="300" t="s">
        <v>281</v>
      </c>
      <c r="D116" s="301">
        <v>559.88373999999999</v>
      </c>
      <c r="E116" s="301">
        <v>559.88373999999999</v>
      </c>
      <c r="F116" s="302">
        <f t="shared" si="5"/>
        <v>0</v>
      </c>
      <c r="G116" s="301">
        <v>559.88374536298534</v>
      </c>
      <c r="H116" s="282">
        <f t="shared" si="6"/>
        <v>27.994187015118246</v>
      </c>
      <c r="I116" s="282">
        <f t="shared" si="7"/>
        <v>5.0000000027002471</v>
      </c>
      <c r="J116" s="303"/>
      <c r="K116" s="301">
        <v>0</v>
      </c>
      <c r="L116" s="304">
        <v>27.994187015118246</v>
      </c>
      <c r="N116" s="62"/>
    </row>
    <row r="117" spans="1:14" s="61" customFormat="1" ht="14.25" x14ac:dyDescent="0.25">
      <c r="A117" s="299">
        <v>117</v>
      </c>
      <c r="B117" s="130" t="s">
        <v>136</v>
      </c>
      <c r="C117" s="300" t="s">
        <v>816</v>
      </c>
      <c r="D117" s="301">
        <v>810.04456000000005</v>
      </c>
      <c r="E117" s="301">
        <v>810.04456000000005</v>
      </c>
      <c r="F117" s="302">
        <f t="shared" si="5"/>
        <v>0</v>
      </c>
      <c r="G117" s="301">
        <v>810.04456000000005</v>
      </c>
      <c r="H117" s="282">
        <f t="shared" si="6"/>
        <v>1.3021974609728203E-13</v>
      </c>
      <c r="I117" s="282">
        <f t="shared" si="7"/>
        <v>1.6075627505884616E-14</v>
      </c>
      <c r="J117" s="303"/>
      <c r="K117" s="301">
        <v>0</v>
      </c>
      <c r="L117" s="304">
        <v>1.3021974609728203E-13</v>
      </c>
      <c r="N117" s="62"/>
    </row>
    <row r="118" spans="1:14" s="61" customFormat="1" ht="14.25" x14ac:dyDescent="0.25">
      <c r="A118" s="299">
        <v>118</v>
      </c>
      <c r="B118" s="130" t="s">
        <v>136</v>
      </c>
      <c r="C118" s="300" t="s">
        <v>279</v>
      </c>
      <c r="D118" s="301">
        <v>377.97073195799999</v>
      </c>
      <c r="E118" s="301">
        <v>377.97073195799999</v>
      </c>
      <c r="F118" s="302">
        <f t="shared" si="5"/>
        <v>0</v>
      </c>
      <c r="G118" s="301">
        <v>377.97072280138764</v>
      </c>
      <c r="H118" s="282">
        <f t="shared" si="6"/>
        <v>6.5109873048641003E-14</v>
      </c>
      <c r="I118" s="282">
        <f t="shared" si="7"/>
        <v>1.722616793934087E-14</v>
      </c>
      <c r="J118" s="303"/>
      <c r="K118" s="301">
        <v>0</v>
      </c>
      <c r="L118" s="304">
        <v>6.5109873048641003E-14</v>
      </c>
      <c r="N118" s="62"/>
    </row>
    <row r="119" spans="1:14" s="61" customFormat="1" ht="14.25" x14ac:dyDescent="0.25">
      <c r="A119" s="299">
        <v>122</v>
      </c>
      <c r="B119" s="130" t="s">
        <v>130</v>
      </c>
      <c r="C119" s="300" t="s">
        <v>278</v>
      </c>
      <c r="D119" s="301">
        <v>198.01504426969765</v>
      </c>
      <c r="E119" s="301">
        <v>198.01504448279999</v>
      </c>
      <c r="F119" s="302">
        <f t="shared" si="5"/>
        <v>1.0761927171643038E-7</v>
      </c>
      <c r="G119" s="301">
        <v>198.01503584204883</v>
      </c>
      <c r="H119" s="282">
        <f t="shared" si="6"/>
        <v>6.5109873048641003E-14</v>
      </c>
      <c r="I119" s="282">
        <f t="shared" si="7"/>
        <v>3.2881275874115001E-14</v>
      </c>
      <c r="J119" s="303"/>
      <c r="K119" s="301">
        <v>0</v>
      </c>
      <c r="L119" s="304">
        <v>6.5109873048641003E-14</v>
      </c>
      <c r="N119" s="62"/>
    </row>
    <row r="120" spans="1:14" s="61" customFormat="1" ht="14.25" x14ac:dyDescent="0.25">
      <c r="A120" s="299">
        <v>123</v>
      </c>
      <c r="B120" s="130" t="s">
        <v>214</v>
      </c>
      <c r="C120" s="300" t="s">
        <v>277</v>
      </c>
      <c r="D120" s="301">
        <v>97.098648996604652</v>
      </c>
      <c r="E120" s="301">
        <v>97.098648570399988</v>
      </c>
      <c r="F120" s="302">
        <f t="shared" si="5"/>
        <v>-4.3893984980059031E-7</v>
      </c>
      <c r="G120" s="301">
        <v>97.098654715978569</v>
      </c>
      <c r="H120" s="282">
        <f t="shared" si="6"/>
        <v>1.6277468262160251E-14</v>
      </c>
      <c r="I120" s="282">
        <f t="shared" si="7"/>
        <v>1.6763846358127741E-14</v>
      </c>
      <c r="J120" s="303"/>
      <c r="K120" s="301">
        <v>0</v>
      </c>
      <c r="L120" s="304">
        <v>1.6277468262160251E-14</v>
      </c>
      <c r="N120" s="62"/>
    </row>
    <row r="121" spans="1:14" s="61" customFormat="1" ht="14.25" x14ac:dyDescent="0.25">
      <c r="A121" s="299">
        <v>124</v>
      </c>
      <c r="B121" s="130" t="s">
        <v>214</v>
      </c>
      <c r="C121" s="300" t="s">
        <v>276</v>
      </c>
      <c r="D121" s="301">
        <v>986.03005759769758</v>
      </c>
      <c r="E121" s="301">
        <v>986.03005781079992</v>
      </c>
      <c r="F121" s="302">
        <f t="shared" si="5"/>
        <v>2.1612152067973511E-8</v>
      </c>
      <c r="G121" s="301">
        <v>986.03050731755468</v>
      </c>
      <c r="H121" s="282">
        <f t="shared" si="6"/>
        <v>2.6043949219456401E-13</v>
      </c>
      <c r="I121" s="282">
        <f t="shared" si="7"/>
        <v>2.6412936414209931E-14</v>
      </c>
      <c r="J121" s="303"/>
      <c r="K121" s="301">
        <v>0</v>
      </c>
      <c r="L121" s="304">
        <v>2.6043949219456401E-13</v>
      </c>
      <c r="N121" s="62"/>
    </row>
    <row r="122" spans="1:14" s="61" customFormat="1" ht="14.25" x14ac:dyDescent="0.25">
      <c r="A122" s="299">
        <v>126</v>
      </c>
      <c r="B122" s="130" t="s">
        <v>114</v>
      </c>
      <c r="C122" s="300" t="s">
        <v>817</v>
      </c>
      <c r="D122" s="301">
        <v>1548.3333198473954</v>
      </c>
      <c r="E122" s="301">
        <v>1548.3333202735998</v>
      </c>
      <c r="F122" s="302">
        <f t="shared" si="5"/>
        <v>2.752666716787644E-8</v>
      </c>
      <c r="G122" s="301">
        <v>1548.3333137784846</v>
      </c>
      <c r="H122" s="282">
        <f t="shared" si="6"/>
        <v>79.525666507210303</v>
      </c>
      <c r="I122" s="282">
        <f t="shared" si="7"/>
        <v>5.1362110125717395</v>
      </c>
      <c r="J122" s="303"/>
      <c r="K122" s="301">
        <v>0</v>
      </c>
      <c r="L122" s="304">
        <v>79.525666507210303</v>
      </c>
      <c r="N122" s="62"/>
    </row>
    <row r="123" spans="1:14" s="61" customFormat="1" ht="14.25" x14ac:dyDescent="0.25">
      <c r="A123" s="299">
        <v>127</v>
      </c>
      <c r="B123" s="130" t="s">
        <v>219</v>
      </c>
      <c r="C123" s="300" t="s">
        <v>274</v>
      </c>
      <c r="D123" s="301">
        <v>1305.8957990826048</v>
      </c>
      <c r="E123" s="301">
        <v>1305.8957986563998</v>
      </c>
      <c r="F123" s="302">
        <f t="shared" si="5"/>
        <v>-3.2636975788591371E-8</v>
      </c>
      <c r="G123" s="301">
        <v>1305.8957962008899</v>
      </c>
      <c r="H123" s="282">
        <f t="shared" si="6"/>
        <v>65.294790067329558</v>
      </c>
      <c r="I123" s="282">
        <f t="shared" si="7"/>
        <v>5.0000000103001767</v>
      </c>
      <c r="J123" s="303"/>
      <c r="K123" s="301">
        <v>0</v>
      </c>
      <c r="L123" s="304">
        <v>65.294790067329558</v>
      </c>
      <c r="N123" s="62"/>
    </row>
    <row r="124" spans="1:14" s="61" customFormat="1" ht="14.25" x14ac:dyDescent="0.25">
      <c r="A124" s="299">
        <v>128</v>
      </c>
      <c r="B124" s="130" t="s">
        <v>114</v>
      </c>
      <c r="C124" s="300" t="s">
        <v>818</v>
      </c>
      <c r="D124" s="301">
        <v>2139.6905535999999</v>
      </c>
      <c r="E124" s="301">
        <v>1217.8377788527998</v>
      </c>
      <c r="F124" s="302">
        <f t="shared" si="5"/>
        <v>-43.083462381800743</v>
      </c>
      <c r="G124" s="301">
        <v>1217.8377815980691</v>
      </c>
      <c r="H124" s="282">
        <f t="shared" si="6"/>
        <v>2.6043949219456401E-13</v>
      </c>
      <c r="I124" s="282">
        <f t="shared" si="7"/>
        <v>2.138540097186814E-14</v>
      </c>
      <c r="J124" s="303"/>
      <c r="K124" s="301">
        <v>0</v>
      </c>
      <c r="L124" s="304">
        <v>2.6043949219456401E-13</v>
      </c>
      <c r="N124" s="62"/>
    </row>
    <row r="125" spans="1:14" s="61" customFormat="1" ht="14.25" x14ac:dyDescent="0.25">
      <c r="A125" s="299">
        <v>130</v>
      </c>
      <c r="B125" s="130" t="s">
        <v>114</v>
      </c>
      <c r="C125" s="300" t="s">
        <v>272</v>
      </c>
      <c r="D125" s="301">
        <v>1681.3761384159998</v>
      </c>
      <c r="E125" s="301">
        <v>1681.3761384159998</v>
      </c>
      <c r="F125" s="302">
        <f t="shared" si="5"/>
        <v>0</v>
      </c>
      <c r="G125" s="301">
        <v>1681.3761313112859</v>
      </c>
      <c r="H125" s="282">
        <f t="shared" si="6"/>
        <v>235.3171501657217</v>
      </c>
      <c r="I125" s="282">
        <f t="shared" si="7"/>
        <v>13.995509082661931</v>
      </c>
      <c r="J125" s="306"/>
      <c r="K125" s="301">
        <v>0</v>
      </c>
      <c r="L125" s="304">
        <v>235.3171501657217</v>
      </c>
      <c r="N125" s="62"/>
    </row>
    <row r="126" spans="1:14" s="61" customFormat="1" ht="14.25" x14ac:dyDescent="0.25">
      <c r="A126" s="299">
        <v>132</v>
      </c>
      <c r="B126" s="130" t="s">
        <v>271</v>
      </c>
      <c r="C126" s="300" t="s">
        <v>270</v>
      </c>
      <c r="D126" s="301">
        <v>2000.7001023999999</v>
      </c>
      <c r="E126" s="301">
        <v>2000.7001023999999</v>
      </c>
      <c r="F126" s="302">
        <f t="shared" si="5"/>
        <v>0</v>
      </c>
      <c r="G126" s="301">
        <v>2000.7001023999999</v>
      </c>
      <c r="H126" s="282">
        <f t="shared" si="6"/>
        <v>600.21003060113435</v>
      </c>
      <c r="I126" s="282">
        <f t="shared" si="7"/>
        <v>29.9999999940588</v>
      </c>
      <c r="J126" s="306"/>
      <c r="K126" s="301">
        <v>0</v>
      </c>
      <c r="L126" s="304">
        <v>600.21003060113435</v>
      </c>
      <c r="N126" s="62"/>
    </row>
    <row r="127" spans="1:14" s="61" customFormat="1" ht="14.25" x14ac:dyDescent="0.25">
      <c r="A127" s="299">
        <v>136</v>
      </c>
      <c r="B127" s="130" t="s">
        <v>814</v>
      </c>
      <c r="C127" s="300" t="s">
        <v>269</v>
      </c>
      <c r="D127" s="301">
        <v>124.65361505539533</v>
      </c>
      <c r="E127" s="301">
        <v>124.6536154816</v>
      </c>
      <c r="F127" s="302">
        <f t="shared" si="5"/>
        <v>3.419111891389548E-7</v>
      </c>
      <c r="G127" s="301">
        <v>124.65362252130711</v>
      </c>
      <c r="H127" s="282">
        <f t="shared" si="6"/>
        <v>3.2554936524320502E-14</v>
      </c>
      <c r="I127" s="282">
        <f t="shared" si="7"/>
        <v>2.611631952955741E-14</v>
      </c>
      <c r="J127" s="306"/>
      <c r="K127" s="301">
        <v>0</v>
      </c>
      <c r="L127" s="304">
        <v>3.2554936524320502E-14</v>
      </c>
      <c r="N127" s="62"/>
    </row>
    <row r="128" spans="1:14" s="61" customFormat="1" ht="14.25" x14ac:dyDescent="0.25">
      <c r="A128" s="299">
        <v>138</v>
      </c>
      <c r="B128" s="130" t="s">
        <v>130</v>
      </c>
      <c r="C128" s="300" t="s">
        <v>268</v>
      </c>
      <c r="D128" s="301">
        <v>164.16506002</v>
      </c>
      <c r="E128" s="301">
        <v>164.16506001999997</v>
      </c>
      <c r="F128" s="302">
        <f t="shared" si="5"/>
        <v>0</v>
      </c>
      <c r="G128" s="301">
        <v>164.16505730782387</v>
      </c>
      <c r="H128" s="282">
        <f t="shared" si="6"/>
        <v>6.5109873048641003E-14</v>
      </c>
      <c r="I128" s="282">
        <f t="shared" si="7"/>
        <v>3.9661224526527608E-14</v>
      </c>
      <c r="J128" s="306"/>
      <c r="K128" s="301">
        <v>0</v>
      </c>
      <c r="L128" s="304">
        <v>6.5109873048641003E-14</v>
      </c>
      <c r="N128" s="62"/>
    </row>
    <row r="129" spans="1:14" s="61" customFormat="1" ht="14.25" x14ac:dyDescent="0.25">
      <c r="A129" s="299">
        <v>139</v>
      </c>
      <c r="B129" s="130" t="s">
        <v>130</v>
      </c>
      <c r="C129" s="300" t="s">
        <v>267</v>
      </c>
      <c r="D129" s="301">
        <v>219.39431985030231</v>
      </c>
      <c r="E129" s="301">
        <v>219.39431963719997</v>
      </c>
      <c r="F129" s="302">
        <f t="shared" si="5"/>
        <v>-9.7132115683962184E-8</v>
      </c>
      <c r="G129" s="301">
        <v>219.39432721566092</v>
      </c>
      <c r="H129" s="282">
        <f t="shared" si="6"/>
        <v>17.645544999107742</v>
      </c>
      <c r="I129" s="282">
        <f t="shared" si="7"/>
        <v>8.042844968952334</v>
      </c>
      <c r="J129" s="306"/>
      <c r="K129" s="301">
        <v>0</v>
      </c>
      <c r="L129" s="304">
        <v>17.645544999107742</v>
      </c>
      <c r="N129" s="62"/>
    </row>
    <row r="130" spans="1:14" s="61" customFormat="1" ht="14.25" x14ac:dyDescent="0.25">
      <c r="A130" s="299">
        <v>140</v>
      </c>
      <c r="B130" s="130" t="s">
        <v>130</v>
      </c>
      <c r="C130" s="300" t="s">
        <v>819</v>
      </c>
      <c r="D130" s="301">
        <v>571.52288929830229</v>
      </c>
      <c r="E130" s="301">
        <v>239.6611946852</v>
      </c>
      <c r="F130" s="302">
        <f t="shared" si="5"/>
        <v>-58.066212364749134</v>
      </c>
      <c r="G130" s="301">
        <v>239.6611946852</v>
      </c>
      <c r="H130" s="282">
        <f t="shared" si="6"/>
        <v>96.969094249661381</v>
      </c>
      <c r="I130" s="282">
        <f t="shared" si="7"/>
        <v>40.46090748109318</v>
      </c>
      <c r="J130" s="306"/>
      <c r="K130" s="301">
        <v>0</v>
      </c>
      <c r="L130" s="304">
        <v>96.969094249661381</v>
      </c>
      <c r="N130" s="62"/>
    </row>
    <row r="131" spans="1:14" s="61" customFormat="1" ht="14.25" x14ac:dyDescent="0.25">
      <c r="A131" s="299">
        <v>141</v>
      </c>
      <c r="B131" s="130" t="s">
        <v>130</v>
      </c>
      <c r="C131" s="300" t="s">
        <v>265</v>
      </c>
      <c r="D131" s="301">
        <v>213.04133463030229</v>
      </c>
      <c r="E131" s="301">
        <v>213.04133441720001</v>
      </c>
      <c r="F131" s="302">
        <f t="shared" si="5"/>
        <v>-1.000286147245788E-7</v>
      </c>
      <c r="G131" s="301">
        <v>213.04136117620183</v>
      </c>
      <c r="H131" s="282">
        <f t="shared" si="6"/>
        <v>3.2554936524320508E-14</v>
      </c>
      <c r="I131" s="282">
        <f t="shared" si="7"/>
        <v>1.52810423448475E-14</v>
      </c>
      <c r="J131" s="306"/>
      <c r="K131" s="301">
        <v>0</v>
      </c>
      <c r="L131" s="304">
        <v>3.2554936524320508E-14</v>
      </c>
      <c r="N131" s="62"/>
    </row>
    <row r="132" spans="1:14" s="61" customFormat="1" ht="14.25" x14ac:dyDescent="0.25">
      <c r="A132" s="299">
        <v>142</v>
      </c>
      <c r="B132" s="130" t="s">
        <v>114</v>
      </c>
      <c r="C132" s="300" t="s">
        <v>264</v>
      </c>
      <c r="D132" s="301">
        <v>763.92951082539525</v>
      </c>
      <c r="E132" s="301">
        <v>763.92951125159993</v>
      </c>
      <c r="F132" s="302">
        <f t="shared" si="5"/>
        <v>5.5791105069147306E-8</v>
      </c>
      <c r="G132" s="301">
        <v>763.92950605956639</v>
      </c>
      <c r="H132" s="282">
        <f t="shared" si="6"/>
        <v>39.567928266903785</v>
      </c>
      <c r="I132" s="282">
        <f t="shared" si="7"/>
        <v>5.179526079844309</v>
      </c>
      <c r="J132" s="306"/>
      <c r="K132" s="301">
        <v>0</v>
      </c>
      <c r="L132" s="304">
        <v>39.567928266903785</v>
      </c>
      <c r="N132" s="62"/>
    </row>
    <row r="133" spans="1:14" s="61" customFormat="1" ht="14.25" x14ac:dyDescent="0.25">
      <c r="A133" s="299">
        <v>143</v>
      </c>
      <c r="B133" s="130" t="s">
        <v>114</v>
      </c>
      <c r="C133" s="300" t="s">
        <v>263</v>
      </c>
      <c r="D133" s="301">
        <v>1476.0133664496977</v>
      </c>
      <c r="E133" s="301">
        <v>1476.0133666627999</v>
      </c>
      <c r="F133" s="302">
        <f t="shared" si="5"/>
        <v>1.4437674167311343E-8</v>
      </c>
      <c r="G133" s="301">
        <v>1476.0133680988122</v>
      </c>
      <c r="H133" s="282">
        <f t="shared" si="6"/>
        <v>73.909623566018851</v>
      </c>
      <c r="I133" s="282">
        <f t="shared" si="7"/>
        <v>5.0073817239965246</v>
      </c>
      <c r="J133" s="306"/>
      <c r="K133" s="301">
        <v>0</v>
      </c>
      <c r="L133" s="304">
        <v>73.909623566018851</v>
      </c>
      <c r="N133" s="62"/>
    </row>
    <row r="134" spans="1:14" s="61" customFormat="1" ht="14.25" x14ac:dyDescent="0.25">
      <c r="A134" s="299">
        <v>144</v>
      </c>
      <c r="B134" s="130" t="s">
        <v>114</v>
      </c>
      <c r="C134" s="300" t="s">
        <v>262</v>
      </c>
      <c r="D134" s="301">
        <v>1013.616546818</v>
      </c>
      <c r="E134" s="301">
        <v>1013.616546818</v>
      </c>
      <c r="F134" s="302">
        <f t="shared" si="5"/>
        <v>0</v>
      </c>
      <c r="G134" s="301">
        <v>1013.6165370818876</v>
      </c>
      <c r="H134" s="282">
        <f t="shared" si="6"/>
        <v>52.975035972448183</v>
      </c>
      <c r="I134" s="282">
        <f t="shared" si="7"/>
        <v>5.2263389088063228</v>
      </c>
      <c r="J134" s="306"/>
      <c r="K134" s="301">
        <v>0</v>
      </c>
      <c r="L134" s="304">
        <v>52.975035972448183</v>
      </c>
      <c r="N134" s="62"/>
    </row>
    <row r="135" spans="1:14" s="61" customFormat="1" ht="14.25" x14ac:dyDescent="0.25">
      <c r="A135" s="299">
        <v>146</v>
      </c>
      <c r="B135" s="130" t="s">
        <v>360</v>
      </c>
      <c r="C135" s="300" t="s">
        <v>1087</v>
      </c>
      <c r="D135" s="301">
        <v>22908.5</v>
      </c>
      <c r="E135" s="301">
        <v>22908.5</v>
      </c>
      <c r="F135" s="302">
        <f t="shared" si="5"/>
        <v>0</v>
      </c>
      <c r="G135" s="301">
        <v>22908.499957120392</v>
      </c>
      <c r="H135" s="282">
        <f t="shared" si="6"/>
        <v>17869.429618201772</v>
      </c>
      <c r="I135" s="282">
        <f t="shared" si="7"/>
        <v>78.003490486944898</v>
      </c>
      <c r="J135" s="306"/>
      <c r="K135" s="301">
        <v>0</v>
      </c>
      <c r="L135" s="304">
        <v>17869.429618201772</v>
      </c>
      <c r="N135" s="62"/>
    </row>
    <row r="136" spans="1:14" s="61" customFormat="1" ht="14.25" x14ac:dyDescent="0.25">
      <c r="A136" s="299">
        <v>147</v>
      </c>
      <c r="B136" s="130" t="s">
        <v>172</v>
      </c>
      <c r="C136" s="300" t="s">
        <v>820</v>
      </c>
      <c r="D136" s="301">
        <v>3194.3612400000002</v>
      </c>
      <c r="E136" s="301">
        <v>3194.3612400000002</v>
      </c>
      <c r="F136" s="302">
        <f t="shared" si="5"/>
        <v>0</v>
      </c>
      <c r="G136" s="301">
        <v>3194.3612398443438</v>
      </c>
      <c r="H136" s="282">
        <f t="shared" si="6"/>
        <v>479.15418601931748</v>
      </c>
      <c r="I136" s="282">
        <f t="shared" si="7"/>
        <v>15.000000000604736</v>
      </c>
      <c r="J136" s="306"/>
      <c r="K136" s="301">
        <v>0</v>
      </c>
      <c r="L136" s="304">
        <v>479.15418601931748</v>
      </c>
      <c r="N136" s="62"/>
    </row>
    <row r="137" spans="1:14" s="61" customFormat="1" ht="14.25" x14ac:dyDescent="0.25">
      <c r="A137" s="299">
        <v>148</v>
      </c>
      <c r="B137" s="130" t="s">
        <v>258</v>
      </c>
      <c r="C137" s="300" t="s">
        <v>821</v>
      </c>
      <c r="D137" s="301">
        <v>506.24563105939529</v>
      </c>
      <c r="E137" s="301">
        <v>506.24563148559997</v>
      </c>
      <c r="F137" s="302">
        <f t="shared" si="5"/>
        <v>8.4189295534997655E-8</v>
      </c>
      <c r="G137" s="301">
        <v>506.24562528453453</v>
      </c>
      <c r="H137" s="282">
        <f t="shared" si="6"/>
        <v>2.709760859733592</v>
      </c>
      <c r="I137" s="282">
        <f t="shared" si="7"/>
        <v>0.53526602329025141</v>
      </c>
      <c r="J137" s="306"/>
      <c r="K137" s="301">
        <v>0</v>
      </c>
      <c r="L137" s="304">
        <v>2.709760859733592</v>
      </c>
      <c r="N137" s="62"/>
    </row>
    <row r="138" spans="1:14" s="61" customFormat="1" ht="14.25" x14ac:dyDescent="0.25">
      <c r="A138" s="299">
        <v>149</v>
      </c>
      <c r="B138" s="130" t="s">
        <v>258</v>
      </c>
      <c r="C138" s="300" t="s">
        <v>822</v>
      </c>
      <c r="D138" s="301">
        <v>820.53240160860457</v>
      </c>
      <c r="E138" s="301">
        <v>820.53240118239989</v>
      </c>
      <c r="F138" s="302">
        <f t="shared" si="5"/>
        <v>-5.1942450340902724E-8</v>
      </c>
      <c r="G138" s="301">
        <v>820.53240283725029</v>
      </c>
      <c r="H138" s="282">
        <f t="shared" si="6"/>
        <v>43.185915944070771</v>
      </c>
      <c r="I138" s="282">
        <f t="shared" si="7"/>
        <v>5.2631579059936211</v>
      </c>
      <c r="J138" s="306"/>
      <c r="K138" s="301">
        <v>0</v>
      </c>
      <c r="L138" s="304">
        <v>43.185915944070771</v>
      </c>
      <c r="N138" s="62"/>
    </row>
    <row r="139" spans="1:14" s="61" customFormat="1" ht="14.25" x14ac:dyDescent="0.25">
      <c r="A139" s="299">
        <v>150</v>
      </c>
      <c r="B139" s="130" t="s">
        <v>258</v>
      </c>
      <c r="C139" s="300" t="s">
        <v>823</v>
      </c>
      <c r="D139" s="301">
        <v>868.82480248460467</v>
      </c>
      <c r="E139" s="301">
        <v>868.8248020584</v>
      </c>
      <c r="F139" s="302">
        <f t="shared" si="5"/>
        <v>-4.9055302042688709E-8</v>
      </c>
      <c r="G139" s="301">
        <v>868.82479784323596</v>
      </c>
      <c r="H139" s="282">
        <f t="shared" si="6"/>
        <v>52.381057967079528</v>
      </c>
      <c r="I139" s="282">
        <f t="shared" si="7"/>
        <v>6.0289551867050202</v>
      </c>
      <c r="J139" s="306"/>
      <c r="K139" s="301">
        <v>0</v>
      </c>
      <c r="L139" s="304">
        <v>52.381057967079528</v>
      </c>
      <c r="N139" s="62"/>
    </row>
    <row r="140" spans="1:14" s="61" customFormat="1" ht="14.25" x14ac:dyDescent="0.25">
      <c r="A140" s="299">
        <v>151</v>
      </c>
      <c r="B140" s="130" t="s">
        <v>130</v>
      </c>
      <c r="C140" s="300" t="s">
        <v>824</v>
      </c>
      <c r="D140" s="301">
        <v>284.16255015369762</v>
      </c>
      <c r="E140" s="301">
        <v>284.16255036679996</v>
      </c>
      <c r="F140" s="302">
        <f t="shared" si="5"/>
        <v>7.4993124599131988E-8</v>
      </c>
      <c r="G140" s="301">
        <v>284.16254691458278</v>
      </c>
      <c r="H140" s="282">
        <f t="shared" si="6"/>
        <v>118.45733495723022</v>
      </c>
      <c r="I140" s="282">
        <f t="shared" si="7"/>
        <v>41.686469523983462</v>
      </c>
      <c r="J140" s="306"/>
      <c r="K140" s="301">
        <v>0</v>
      </c>
      <c r="L140" s="304">
        <v>118.45733495723022</v>
      </c>
      <c r="N140" s="62"/>
    </row>
    <row r="141" spans="1:14" s="61" customFormat="1" ht="14.25" x14ac:dyDescent="0.25">
      <c r="A141" s="299">
        <v>152</v>
      </c>
      <c r="B141" s="130" t="s">
        <v>130</v>
      </c>
      <c r="C141" s="300" t="s">
        <v>256</v>
      </c>
      <c r="D141" s="301">
        <v>1112.2709024600001</v>
      </c>
      <c r="E141" s="301">
        <v>1112.2709024599999</v>
      </c>
      <c r="F141" s="302">
        <f t="shared" si="5"/>
        <v>0</v>
      </c>
      <c r="G141" s="301">
        <v>1112.2708997401039</v>
      </c>
      <c r="H141" s="282">
        <f t="shared" si="6"/>
        <v>222.7915206933842</v>
      </c>
      <c r="I141" s="282">
        <f t="shared" si="7"/>
        <v>20.03032896038529</v>
      </c>
      <c r="J141" s="306"/>
      <c r="K141" s="301">
        <v>0</v>
      </c>
      <c r="L141" s="304">
        <v>222.7915206933842</v>
      </c>
      <c r="N141" s="62"/>
    </row>
    <row r="142" spans="1:14" s="61" customFormat="1" ht="14.25" x14ac:dyDescent="0.25">
      <c r="A142" s="299">
        <v>156</v>
      </c>
      <c r="B142" s="130" t="s">
        <v>136</v>
      </c>
      <c r="C142" s="300" t="s">
        <v>255</v>
      </c>
      <c r="D142" s="301">
        <v>309.70508759739539</v>
      </c>
      <c r="E142" s="301">
        <v>309.70508802359996</v>
      </c>
      <c r="F142" s="302">
        <f t="shared" ref="F142:F205" si="8">E142/D142*100-100</f>
        <v>1.3761625439201453E-7</v>
      </c>
      <c r="G142" s="301">
        <v>309.70508509562001</v>
      </c>
      <c r="H142" s="282">
        <f t="shared" ref="H142:H205" si="9">K142+L142</f>
        <v>44.558019241431118</v>
      </c>
      <c r="I142" s="282">
        <f t="shared" ref="I142:I205" si="10">+H142/E142*100</f>
        <v>14.387241593536796</v>
      </c>
      <c r="J142" s="306"/>
      <c r="K142" s="301">
        <v>0</v>
      </c>
      <c r="L142" s="304">
        <v>44.558019241431118</v>
      </c>
      <c r="N142" s="62"/>
    </row>
    <row r="143" spans="1:14" s="61" customFormat="1" ht="14.25" x14ac:dyDescent="0.25">
      <c r="A143" s="299">
        <v>157</v>
      </c>
      <c r="B143" s="130" t="s">
        <v>136</v>
      </c>
      <c r="C143" s="300" t="s">
        <v>254</v>
      </c>
      <c r="D143" s="301">
        <v>2788.685224930302</v>
      </c>
      <c r="E143" s="301">
        <v>2788.6852247172001</v>
      </c>
      <c r="F143" s="302">
        <f t="shared" si="8"/>
        <v>-7.6416597494244343E-9</v>
      </c>
      <c r="G143" s="301">
        <v>2788.6852294863825</v>
      </c>
      <c r="H143" s="282">
        <f t="shared" si="9"/>
        <v>646.52189565473429</v>
      </c>
      <c r="I143" s="282">
        <f t="shared" si="10"/>
        <v>23.183753043346726</v>
      </c>
      <c r="J143" s="306"/>
      <c r="K143" s="301">
        <v>0</v>
      </c>
      <c r="L143" s="304">
        <v>646.52189565473429</v>
      </c>
      <c r="N143" s="62"/>
    </row>
    <row r="144" spans="1:14" s="61" customFormat="1" ht="14.25" x14ac:dyDescent="0.25">
      <c r="A144" s="299">
        <v>158</v>
      </c>
      <c r="B144" s="130" t="s">
        <v>136</v>
      </c>
      <c r="C144" s="300" t="s">
        <v>825</v>
      </c>
      <c r="D144" s="301">
        <v>241.638858</v>
      </c>
      <c r="E144" s="301">
        <v>241.638858</v>
      </c>
      <c r="F144" s="302">
        <f t="shared" si="8"/>
        <v>0</v>
      </c>
      <c r="G144" s="301">
        <v>241.63885969300691</v>
      </c>
      <c r="H144" s="282">
        <f t="shared" si="9"/>
        <v>6.5109873048641016E-14</v>
      </c>
      <c r="I144" s="282">
        <f t="shared" si="10"/>
        <v>2.6945117017827083E-14</v>
      </c>
      <c r="J144" s="306"/>
      <c r="K144" s="301">
        <v>0</v>
      </c>
      <c r="L144" s="304">
        <v>6.5109873048641016E-14</v>
      </c>
      <c r="N144" s="62"/>
    </row>
    <row r="145" spans="1:14" s="61" customFormat="1" ht="14.25" x14ac:dyDescent="0.25">
      <c r="A145" s="299">
        <v>159</v>
      </c>
      <c r="B145" s="130" t="s">
        <v>136</v>
      </c>
      <c r="C145" s="300" t="s">
        <v>826</v>
      </c>
      <c r="D145" s="301">
        <v>82.401892613697669</v>
      </c>
      <c r="E145" s="301">
        <v>82.401892826799994</v>
      </c>
      <c r="F145" s="302">
        <f t="shared" si="8"/>
        <v>2.5861339736366062E-7</v>
      </c>
      <c r="G145" s="301">
        <v>82.401886779651065</v>
      </c>
      <c r="H145" s="282">
        <f t="shared" si="9"/>
        <v>0</v>
      </c>
      <c r="I145" s="282">
        <f t="shared" si="10"/>
        <v>0</v>
      </c>
      <c r="J145" s="306"/>
      <c r="K145" s="301">
        <v>0</v>
      </c>
      <c r="L145" s="304">
        <v>0</v>
      </c>
      <c r="N145" s="62"/>
    </row>
    <row r="146" spans="1:14" s="61" customFormat="1" ht="14.25" x14ac:dyDescent="0.25">
      <c r="A146" s="299">
        <v>160</v>
      </c>
      <c r="B146" s="130" t="s">
        <v>136</v>
      </c>
      <c r="C146" s="300" t="s">
        <v>251</v>
      </c>
      <c r="D146" s="301">
        <v>19.884577999999998</v>
      </c>
      <c r="E146" s="301">
        <v>19.884577999999998</v>
      </c>
      <c r="F146" s="302">
        <f t="shared" si="8"/>
        <v>0</v>
      </c>
      <c r="G146" s="301">
        <v>19.884578203631108</v>
      </c>
      <c r="H146" s="282">
        <f t="shared" si="9"/>
        <v>0</v>
      </c>
      <c r="I146" s="282">
        <f t="shared" si="10"/>
        <v>0</v>
      </c>
      <c r="J146" s="306"/>
      <c r="K146" s="301">
        <v>0</v>
      </c>
      <c r="L146" s="304">
        <v>0</v>
      </c>
      <c r="N146" s="62"/>
    </row>
    <row r="147" spans="1:14" s="61" customFormat="1" ht="14.25" x14ac:dyDescent="0.25">
      <c r="A147" s="299">
        <v>161</v>
      </c>
      <c r="B147" s="130" t="s">
        <v>237</v>
      </c>
      <c r="C147" s="300" t="s">
        <v>250</v>
      </c>
      <c r="D147" s="301">
        <v>77.430729999999997</v>
      </c>
      <c r="E147" s="301">
        <v>77.430729999999983</v>
      </c>
      <c r="F147" s="302">
        <f t="shared" si="8"/>
        <v>0</v>
      </c>
      <c r="G147" s="301">
        <v>77.430729999999969</v>
      </c>
      <c r="H147" s="282">
        <f t="shared" si="9"/>
        <v>3.8715364999999782</v>
      </c>
      <c r="I147" s="282">
        <f t="shared" si="10"/>
        <v>4.9999999999999734</v>
      </c>
      <c r="J147" s="306"/>
      <c r="K147" s="301">
        <v>0</v>
      </c>
      <c r="L147" s="304">
        <v>3.8715364999999782</v>
      </c>
      <c r="N147" s="62"/>
    </row>
    <row r="148" spans="1:14" s="61" customFormat="1" ht="14.25" x14ac:dyDescent="0.25">
      <c r="A148" s="299">
        <v>162</v>
      </c>
      <c r="B148" s="130" t="s">
        <v>136</v>
      </c>
      <c r="C148" s="300" t="s">
        <v>827</v>
      </c>
      <c r="D148" s="301">
        <v>34.729286000000002</v>
      </c>
      <c r="E148" s="301">
        <v>34.729285999999995</v>
      </c>
      <c r="F148" s="302">
        <f t="shared" si="8"/>
        <v>0</v>
      </c>
      <c r="G148" s="301">
        <v>34.729285999999995</v>
      </c>
      <c r="H148" s="282">
        <f t="shared" si="9"/>
        <v>1.7364643398224333</v>
      </c>
      <c r="I148" s="282">
        <f t="shared" si="10"/>
        <v>5.0000001146652817</v>
      </c>
      <c r="J148" s="306"/>
      <c r="K148" s="301">
        <v>0</v>
      </c>
      <c r="L148" s="304">
        <v>1.7364643398224333</v>
      </c>
      <c r="N148" s="62"/>
    </row>
    <row r="149" spans="1:14" s="61" customFormat="1" ht="14.25" x14ac:dyDescent="0.25">
      <c r="A149" s="299">
        <v>163</v>
      </c>
      <c r="B149" s="130" t="s">
        <v>130</v>
      </c>
      <c r="C149" s="300" t="s">
        <v>828</v>
      </c>
      <c r="D149" s="301">
        <v>286.68767206430226</v>
      </c>
      <c r="E149" s="301">
        <v>286.68767185119998</v>
      </c>
      <c r="F149" s="302">
        <f t="shared" si="8"/>
        <v>-7.4332561439405254E-8</v>
      </c>
      <c r="G149" s="301">
        <v>286.68766798744446</v>
      </c>
      <c r="H149" s="282">
        <f t="shared" si="9"/>
        <v>0</v>
      </c>
      <c r="I149" s="282">
        <f t="shared" si="10"/>
        <v>0</v>
      </c>
      <c r="J149" s="306"/>
      <c r="K149" s="301">
        <v>0</v>
      </c>
      <c r="L149" s="304">
        <v>0</v>
      </c>
      <c r="N149" s="62"/>
    </row>
    <row r="150" spans="1:14" s="61" customFormat="1" ht="14.25" x14ac:dyDescent="0.25">
      <c r="A150" s="299">
        <v>164</v>
      </c>
      <c r="B150" s="130" t="s">
        <v>130</v>
      </c>
      <c r="C150" s="300" t="s">
        <v>247</v>
      </c>
      <c r="D150" s="301">
        <v>1221.1515570953954</v>
      </c>
      <c r="E150" s="301">
        <v>715.48750870719994</v>
      </c>
      <c r="F150" s="302">
        <f t="shared" si="8"/>
        <v>-41.408787095269076</v>
      </c>
      <c r="G150" s="301">
        <v>715.48749984882579</v>
      </c>
      <c r="H150" s="282">
        <f t="shared" si="9"/>
        <v>280.24597607130306</v>
      </c>
      <c r="I150" s="282">
        <f t="shared" si="10"/>
        <v>39.168535112188593</v>
      </c>
      <c r="J150" s="306"/>
      <c r="K150" s="301">
        <v>0</v>
      </c>
      <c r="L150" s="304">
        <v>280.24597607130306</v>
      </c>
      <c r="N150" s="62"/>
    </row>
    <row r="151" spans="1:14" s="61" customFormat="1" ht="14.25" x14ac:dyDescent="0.25">
      <c r="A151" s="299">
        <v>165</v>
      </c>
      <c r="B151" s="130" t="s">
        <v>814</v>
      </c>
      <c r="C151" s="300" t="s">
        <v>246</v>
      </c>
      <c r="D151" s="301">
        <v>106.83325805969767</v>
      </c>
      <c r="E151" s="301">
        <v>106.83325827279999</v>
      </c>
      <c r="F151" s="302">
        <f t="shared" si="8"/>
        <v>1.9947191276514786E-7</v>
      </c>
      <c r="G151" s="301">
        <v>106.83325931210918</v>
      </c>
      <c r="H151" s="282">
        <f t="shared" si="9"/>
        <v>4.8832404786480844E-14</v>
      </c>
      <c r="I151" s="282">
        <f t="shared" si="10"/>
        <v>4.5708991353410487E-14</v>
      </c>
      <c r="J151" s="306"/>
      <c r="K151" s="301">
        <v>0</v>
      </c>
      <c r="L151" s="304">
        <v>4.8832404786480844E-14</v>
      </c>
      <c r="N151" s="62"/>
    </row>
    <row r="152" spans="1:14" s="61" customFormat="1" ht="14.25" x14ac:dyDescent="0.25">
      <c r="A152" s="299">
        <v>166</v>
      </c>
      <c r="B152" s="130" t="s">
        <v>114</v>
      </c>
      <c r="C152" s="300" t="s">
        <v>245</v>
      </c>
      <c r="D152" s="301">
        <v>1111.7831709053953</v>
      </c>
      <c r="E152" s="301">
        <v>1111.7831713316</v>
      </c>
      <c r="F152" s="302">
        <f t="shared" si="8"/>
        <v>3.8335230101438356E-8</v>
      </c>
      <c r="G152" s="301">
        <v>1111.7831673076066</v>
      </c>
      <c r="H152" s="282">
        <f t="shared" si="9"/>
        <v>154.99615024413194</v>
      </c>
      <c r="I152" s="282">
        <f t="shared" si="10"/>
        <v>13.941221115848574</v>
      </c>
      <c r="J152" s="306"/>
      <c r="K152" s="301">
        <v>0</v>
      </c>
      <c r="L152" s="304">
        <v>154.99615024413194</v>
      </c>
      <c r="N152" s="62"/>
    </row>
    <row r="153" spans="1:14" s="61" customFormat="1" ht="14.25" x14ac:dyDescent="0.25">
      <c r="A153" s="299">
        <v>167</v>
      </c>
      <c r="B153" s="130" t="s">
        <v>124</v>
      </c>
      <c r="C153" s="300" t="s">
        <v>244</v>
      </c>
      <c r="D153" s="301">
        <v>2641.8081283660003</v>
      </c>
      <c r="E153" s="301">
        <v>2641.8081283659994</v>
      </c>
      <c r="F153" s="302">
        <f t="shared" si="8"/>
        <v>0</v>
      </c>
      <c r="G153" s="301">
        <v>2641.8081283659972</v>
      </c>
      <c r="H153" s="282">
        <f t="shared" si="9"/>
        <v>1232.8437930371081</v>
      </c>
      <c r="I153" s="282">
        <f t="shared" si="10"/>
        <v>46.66666665908253</v>
      </c>
      <c r="J153" s="306"/>
      <c r="K153" s="301">
        <v>0</v>
      </c>
      <c r="L153" s="304">
        <v>1232.8437930371081</v>
      </c>
      <c r="N153" s="62"/>
    </row>
    <row r="154" spans="1:14" s="61" customFormat="1" ht="14.25" x14ac:dyDescent="0.25">
      <c r="A154" s="299">
        <v>168</v>
      </c>
      <c r="B154" s="130" t="s">
        <v>114</v>
      </c>
      <c r="C154" s="300" t="s">
        <v>829</v>
      </c>
      <c r="D154" s="301">
        <v>600.42716707260468</v>
      </c>
      <c r="E154" s="301">
        <v>600.4271666464</v>
      </c>
      <c r="F154" s="302">
        <f t="shared" si="8"/>
        <v>-7.0983574573801889E-8</v>
      </c>
      <c r="G154" s="301">
        <v>600.42715697298161</v>
      </c>
      <c r="H154" s="282">
        <f t="shared" si="9"/>
        <v>2.6043949219456401E-13</v>
      </c>
      <c r="I154" s="282">
        <f t="shared" si="10"/>
        <v>4.3375700944581093E-14</v>
      </c>
      <c r="J154" s="306"/>
      <c r="K154" s="301">
        <v>0</v>
      </c>
      <c r="L154" s="304">
        <v>2.6043949219456401E-13</v>
      </c>
      <c r="N154" s="62"/>
    </row>
    <row r="155" spans="1:14" s="61" customFormat="1" ht="14.25" x14ac:dyDescent="0.25">
      <c r="A155" s="299">
        <v>170</v>
      </c>
      <c r="B155" s="130" t="s">
        <v>120</v>
      </c>
      <c r="C155" s="300" t="s">
        <v>830</v>
      </c>
      <c r="D155" s="301">
        <v>1463.7670321536975</v>
      </c>
      <c r="E155" s="301">
        <v>1463.7670323667999</v>
      </c>
      <c r="F155" s="302">
        <f t="shared" si="8"/>
        <v>1.4558480643245275E-8</v>
      </c>
      <c r="G155" s="301">
        <v>1463.7670391413124</v>
      </c>
      <c r="H155" s="282">
        <f t="shared" si="9"/>
        <v>599.6074889065975</v>
      </c>
      <c r="I155" s="282">
        <f t="shared" si="10"/>
        <v>40.963314219276945</v>
      </c>
      <c r="J155" s="306"/>
      <c r="K155" s="301">
        <v>0</v>
      </c>
      <c r="L155" s="304">
        <v>599.6074889065975</v>
      </c>
      <c r="N155" s="62"/>
    </row>
    <row r="156" spans="1:14" s="61" customFormat="1" ht="14.25" x14ac:dyDescent="0.25">
      <c r="A156" s="299">
        <v>171</v>
      </c>
      <c r="B156" s="130" t="s">
        <v>124</v>
      </c>
      <c r="C156" s="300" t="s">
        <v>831</v>
      </c>
      <c r="D156" s="301">
        <v>10464.623106520605</v>
      </c>
      <c r="E156" s="301">
        <v>10464.623106094399</v>
      </c>
      <c r="F156" s="302">
        <f t="shared" si="8"/>
        <v>-4.0728167505221791E-9</v>
      </c>
      <c r="G156" s="301">
        <v>10464.623106094399</v>
      </c>
      <c r="H156" s="282">
        <f t="shared" si="9"/>
        <v>9842.9893402279049</v>
      </c>
      <c r="I156" s="282">
        <f t="shared" si="10"/>
        <v>94.059664074242036</v>
      </c>
      <c r="J156" s="306"/>
      <c r="K156" s="301">
        <v>2238.2386299508003</v>
      </c>
      <c r="L156" s="304">
        <v>7604.7507102771051</v>
      </c>
      <c r="N156" s="62"/>
    </row>
    <row r="157" spans="1:14" s="61" customFormat="1" ht="14.25" x14ac:dyDescent="0.25">
      <c r="A157" s="299">
        <v>176</v>
      </c>
      <c r="B157" s="130" t="s">
        <v>120</v>
      </c>
      <c r="C157" s="300" t="s">
        <v>832</v>
      </c>
      <c r="D157" s="301">
        <v>659.50989232569771</v>
      </c>
      <c r="E157" s="301">
        <v>659.50989253879993</v>
      </c>
      <c r="F157" s="302">
        <f t="shared" si="8"/>
        <v>3.231221512578486E-8</v>
      </c>
      <c r="G157" s="301">
        <v>659.50989568731814</v>
      </c>
      <c r="H157" s="282">
        <f t="shared" si="9"/>
        <v>310.13770634437793</v>
      </c>
      <c r="I157" s="282">
        <f t="shared" si="10"/>
        <v>47.025482081928303</v>
      </c>
      <c r="J157" s="306"/>
      <c r="K157" s="301">
        <v>0</v>
      </c>
      <c r="L157" s="304">
        <v>310.13770634437793</v>
      </c>
      <c r="N157" s="62"/>
    </row>
    <row r="158" spans="1:14" s="61" customFormat="1" ht="14.25" x14ac:dyDescent="0.25">
      <c r="A158" s="299">
        <v>177</v>
      </c>
      <c r="B158" s="130" t="s">
        <v>120</v>
      </c>
      <c r="C158" s="300" t="s">
        <v>239</v>
      </c>
      <c r="D158" s="301">
        <v>22.639261194302325</v>
      </c>
      <c r="E158" s="301">
        <v>22.6392609812</v>
      </c>
      <c r="F158" s="302">
        <f t="shared" si="8"/>
        <v>-9.4129541139409412E-7</v>
      </c>
      <c r="G158" s="301">
        <v>22.639264507398977</v>
      </c>
      <c r="H158" s="282">
        <f t="shared" si="9"/>
        <v>4.5278527599601022</v>
      </c>
      <c r="I158" s="282">
        <f t="shared" si="10"/>
        <v>20.00000249001106</v>
      </c>
      <c r="J158" s="306"/>
      <c r="K158" s="301">
        <v>0</v>
      </c>
      <c r="L158" s="304">
        <v>4.5278527599601022</v>
      </c>
      <c r="N158" s="62"/>
    </row>
    <row r="159" spans="1:14" s="61" customFormat="1" ht="14.25" x14ac:dyDescent="0.25">
      <c r="A159" s="299">
        <v>181</v>
      </c>
      <c r="B159" s="130" t="s">
        <v>136</v>
      </c>
      <c r="C159" s="300" t="s">
        <v>833</v>
      </c>
      <c r="D159" s="301">
        <v>11812.676500747697</v>
      </c>
      <c r="E159" s="301">
        <v>11812.676500960799</v>
      </c>
      <c r="F159" s="302">
        <f t="shared" si="8"/>
        <v>1.8039969518213184E-9</v>
      </c>
      <c r="G159" s="301">
        <v>11812.676505542498</v>
      </c>
      <c r="H159" s="282">
        <f t="shared" si="9"/>
        <v>5622.5299666875353</v>
      </c>
      <c r="I159" s="282">
        <f t="shared" si="10"/>
        <v>47.597426089085062</v>
      </c>
      <c r="J159" s="306"/>
      <c r="K159" s="301">
        <v>0</v>
      </c>
      <c r="L159" s="304">
        <v>5622.5299666875353</v>
      </c>
      <c r="N159" s="62"/>
    </row>
    <row r="160" spans="1:14" s="61" customFormat="1" ht="14.25" x14ac:dyDescent="0.25">
      <c r="A160" s="299">
        <v>182</v>
      </c>
      <c r="B160" s="130" t="s">
        <v>136</v>
      </c>
      <c r="C160" s="300" t="s">
        <v>236</v>
      </c>
      <c r="D160" s="301">
        <v>585.54125999999997</v>
      </c>
      <c r="E160" s="301">
        <v>585.54125999999997</v>
      </c>
      <c r="F160" s="302">
        <f t="shared" si="8"/>
        <v>0</v>
      </c>
      <c r="G160" s="301">
        <v>585.54125999999985</v>
      </c>
      <c r="H160" s="282">
        <f t="shared" si="9"/>
        <v>2.6043949219456401E-13</v>
      </c>
      <c r="I160" s="282">
        <f t="shared" si="10"/>
        <v>4.4478418513934276E-14</v>
      </c>
      <c r="J160" s="306"/>
      <c r="K160" s="301">
        <v>0</v>
      </c>
      <c r="L160" s="304">
        <v>2.6043949219456401E-13</v>
      </c>
      <c r="N160" s="62"/>
    </row>
    <row r="161" spans="1:14" s="61" customFormat="1" ht="14.25" x14ac:dyDescent="0.25">
      <c r="A161" s="299">
        <v>183</v>
      </c>
      <c r="B161" s="130" t="s">
        <v>136</v>
      </c>
      <c r="C161" s="300" t="s">
        <v>235</v>
      </c>
      <c r="D161" s="301">
        <v>105.47073400000001</v>
      </c>
      <c r="E161" s="301">
        <v>105.47073399999999</v>
      </c>
      <c r="F161" s="302">
        <f t="shared" si="8"/>
        <v>0</v>
      </c>
      <c r="G161" s="301">
        <v>105.47073399999999</v>
      </c>
      <c r="H161" s="282">
        <f t="shared" si="9"/>
        <v>5.2735366999999984</v>
      </c>
      <c r="I161" s="282">
        <f t="shared" si="10"/>
        <v>4.9999999999999991</v>
      </c>
      <c r="J161" s="306"/>
      <c r="K161" s="301">
        <v>0</v>
      </c>
      <c r="L161" s="304">
        <v>5.2735366999999984</v>
      </c>
      <c r="N161" s="62"/>
    </row>
    <row r="162" spans="1:14" s="61" customFormat="1" ht="14.25" x14ac:dyDescent="0.25">
      <c r="A162" s="299">
        <v>185</v>
      </c>
      <c r="B162" s="130" t="s">
        <v>130</v>
      </c>
      <c r="C162" s="300" t="s">
        <v>834</v>
      </c>
      <c r="D162" s="301">
        <v>425.19249929169763</v>
      </c>
      <c r="E162" s="301">
        <v>425.19249950479997</v>
      </c>
      <c r="F162" s="302">
        <f t="shared" si="8"/>
        <v>5.0119012939831009E-8</v>
      </c>
      <c r="G162" s="301">
        <v>425.1925053597916</v>
      </c>
      <c r="H162" s="282">
        <f t="shared" si="9"/>
        <v>185.29626974336685</v>
      </c>
      <c r="I162" s="282">
        <f t="shared" si="10"/>
        <v>43.579383446126627</v>
      </c>
      <c r="J162" s="306"/>
      <c r="K162" s="301">
        <v>0</v>
      </c>
      <c r="L162" s="304">
        <v>185.29626974336685</v>
      </c>
      <c r="N162" s="62"/>
    </row>
    <row r="163" spans="1:14" s="61" customFormat="1" ht="14.25" x14ac:dyDescent="0.25">
      <c r="A163" s="299">
        <v>188</v>
      </c>
      <c r="B163" s="130" t="s">
        <v>130</v>
      </c>
      <c r="C163" s="300" t="s">
        <v>835</v>
      </c>
      <c r="D163" s="301">
        <v>5156.0276046566041</v>
      </c>
      <c r="E163" s="301">
        <v>5156.0276042303994</v>
      </c>
      <c r="F163" s="302">
        <f t="shared" si="8"/>
        <v>-8.2661415490292711E-9</v>
      </c>
      <c r="G163" s="301">
        <v>5156.0276042303994</v>
      </c>
      <c r="H163" s="282">
        <f t="shared" si="9"/>
        <v>3152.839834678221</v>
      </c>
      <c r="I163" s="282">
        <f t="shared" si="10"/>
        <v>61.148622092158512</v>
      </c>
      <c r="J163" s="306"/>
      <c r="K163" s="301">
        <v>1935.1451424400502</v>
      </c>
      <c r="L163" s="304">
        <v>1217.6946922381708</v>
      </c>
      <c r="N163" s="62"/>
    </row>
    <row r="164" spans="1:14" s="61" customFormat="1" ht="14.25" x14ac:dyDescent="0.25">
      <c r="A164" s="299">
        <v>189</v>
      </c>
      <c r="B164" s="130" t="s">
        <v>130</v>
      </c>
      <c r="C164" s="300" t="s">
        <v>836</v>
      </c>
      <c r="D164" s="301">
        <v>294.05337813860467</v>
      </c>
      <c r="E164" s="301">
        <v>294.05337771239999</v>
      </c>
      <c r="F164" s="302">
        <f t="shared" si="8"/>
        <v>-1.4494125366582011E-7</v>
      </c>
      <c r="G164" s="301">
        <v>294.05338426986953</v>
      </c>
      <c r="H164" s="282">
        <f t="shared" si="9"/>
        <v>111.07434811576114</v>
      </c>
      <c r="I164" s="282">
        <f t="shared" si="10"/>
        <v>37.773532472188712</v>
      </c>
      <c r="J164" s="306"/>
      <c r="K164" s="301">
        <v>0</v>
      </c>
      <c r="L164" s="304">
        <v>111.07434811576114</v>
      </c>
      <c r="N164" s="62"/>
    </row>
    <row r="165" spans="1:14" s="61" customFormat="1" ht="14.25" x14ac:dyDescent="0.25">
      <c r="A165" s="299">
        <v>190</v>
      </c>
      <c r="B165" s="130" t="s">
        <v>214</v>
      </c>
      <c r="C165" s="300" t="s">
        <v>231</v>
      </c>
      <c r="D165" s="301">
        <v>1285.1950178653954</v>
      </c>
      <c r="E165" s="301">
        <v>903.17666593920001</v>
      </c>
      <c r="F165" s="302">
        <f t="shared" si="8"/>
        <v>-29.724543482956918</v>
      </c>
      <c r="G165" s="301">
        <v>903.17666954100628</v>
      </c>
      <c r="H165" s="282">
        <f t="shared" si="9"/>
        <v>416.99476841373342</v>
      </c>
      <c r="I165" s="282">
        <f t="shared" si="10"/>
        <v>46.169789825128703</v>
      </c>
      <c r="J165" s="306"/>
      <c r="K165" s="301">
        <v>0</v>
      </c>
      <c r="L165" s="304">
        <v>416.99476841373342</v>
      </c>
      <c r="N165" s="62"/>
    </row>
    <row r="166" spans="1:14" s="61" customFormat="1" ht="14.25" x14ac:dyDescent="0.25">
      <c r="A166" s="299">
        <v>191</v>
      </c>
      <c r="B166" s="130" t="s">
        <v>130</v>
      </c>
      <c r="C166" s="300" t="s">
        <v>230</v>
      </c>
      <c r="D166" s="301">
        <v>100.32086697260465</v>
      </c>
      <c r="E166" s="301">
        <v>100.3208665464</v>
      </c>
      <c r="F166" s="302">
        <f t="shared" si="8"/>
        <v>-4.2484147400045913E-7</v>
      </c>
      <c r="G166" s="301">
        <v>100.32087167790399</v>
      </c>
      <c r="H166" s="282">
        <f t="shared" si="9"/>
        <v>36.207091270046142</v>
      </c>
      <c r="I166" s="282">
        <f t="shared" si="10"/>
        <v>36.09128640580451</v>
      </c>
      <c r="J166" s="306"/>
      <c r="K166" s="301">
        <v>0</v>
      </c>
      <c r="L166" s="304">
        <v>36.207091270046142</v>
      </c>
      <c r="N166" s="62"/>
    </row>
    <row r="167" spans="1:14" s="61" customFormat="1" ht="14.25" x14ac:dyDescent="0.25">
      <c r="A167" s="299">
        <v>192</v>
      </c>
      <c r="B167" s="130" t="s">
        <v>214</v>
      </c>
      <c r="C167" s="300" t="s">
        <v>837</v>
      </c>
      <c r="D167" s="301">
        <v>708.46418369739524</v>
      </c>
      <c r="E167" s="301">
        <v>708.46418412359992</v>
      </c>
      <c r="F167" s="302">
        <f t="shared" si="8"/>
        <v>6.015896758526651E-8</v>
      </c>
      <c r="G167" s="301">
        <v>708.46417644031851</v>
      </c>
      <c r="H167" s="282">
        <f t="shared" si="9"/>
        <v>236.01478263838956</v>
      </c>
      <c r="I167" s="282">
        <f t="shared" si="10"/>
        <v>33.313579984336087</v>
      </c>
      <c r="J167" s="306"/>
      <c r="K167" s="301">
        <v>0</v>
      </c>
      <c r="L167" s="304">
        <v>236.01478263838956</v>
      </c>
      <c r="N167" s="62"/>
    </row>
    <row r="168" spans="1:14" s="61" customFormat="1" ht="14.25" x14ac:dyDescent="0.25">
      <c r="A168" s="299">
        <v>193</v>
      </c>
      <c r="B168" s="130" t="s">
        <v>214</v>
      </c>
      <c r="C168" s="300" t="s">
        <v>228</v>
      </c>
      <c r="D168" s="301">
        <v>69.763016375395352</v>
      </c>
      <c r="E168" s="301">
        <v>69.763016801599989</v>
      </c>
      <c r="F168" s="302">
        <f t="shared" si="8"/>
        <v>6.1093206227269548E-7</v>
      </c>
      <c r="G168" s="301">
        <v>69.763014135576185</v>
      </c>
      <c r="H168" s="282">
        <f t="shared" si="9"/>
        <v>17.4407535550306</v>
      </c>
      <c r="I168" s="282">
        <f t="shared" si="10"/>
        <v>24.999999074911859</v>
      </c>
      <c r="J168" s="306"/>
      <c r="K168" s="301">
        <v>0</v>
      </c>
      <c r="L168" s="304">
        <v>17.4407535550306</v>
      </c>
      <c r="N168" s="62"/>
    </row>
    <row r="169" spans="1:14" s="61" customFormat="1" ht="14.25" x14ac:dyDescent="0.25">
      <c r="A169" s="299">
        <v>194</v>
      </c>
      <c r="B169" s="130" t="s">
        <v>214</v>
      </c>
      <c r="C169" s="300" t="s">
        <v>838</v>
      </c>
      <c r="D169" s="301">
        <v>718.66502761800007</v>
      </c>
      <c r="E169" s="301">
        <v>718.66502761799995</v>
      </c>
      <c r="F169" s="302">
        <f t="shared" si="8"/>
        <v>0</v>
      </c>
      <c r="G169" s="301">
        <v>718.66502188865104</v>
      </c>
      <c r="H169" s="282">
        <f t="shared" si="9"/>
        <v>273.27172808908296</v>
      </c>
      <c r="I169" s="282">
        <f t="shared" si="10"/>
        <v>38.024909740611193</v>
      </c>
      <c r="J169" s="306"/>
      <c r="K169" s="301">
        <v>0</v>
      </c>
      <c r="L169" s="304">
        <v>273.27172808908296</v>
      </c>
      <c r="N169" s="62"/>
    </row>
    <row r="170" spans="1:14" s="61" customFormat="1" ht="14.25" x14ac:dyDescent="0.25">
      <c r="A170" s="299">
        <v>195</v>
      </c>
      <c r="B170" s="130" t="s">
        <v>130</v>
      </c>
      <c r="C170" s="300" t="s">
        <v>839</v>
      </c>
      <c r="D170" s="301">
        <v>1773.1456288746044</v>
      </c>
      <c r="E170" s="301">
        <v>1773.1456284484</v>
      </c>
      <c r="F170" s="302">
        <f t="shared" si="8"/>
        <v>-2.403662335836998E-8</v>
      </c>
      <c r="G170" s="301">
        <v>1773.145630893348</v>
      </c>
      <c r="H170" s="282">
        <f t="shared" si="9"/>
        <v>500.84624818475748</v>
      </c>
      <c r="I170" s="282">
        <f t="shared" si="10"/>
        <v>28.246199305300461</v>
      </c>
      <c r="J170" s="306"/>
      <c r="K170" s="301">
        <v>0</v>
      </c>
      <c r="L170" s="304">
        <v>500.84624818475748</v>
      </c>
      <c r="N170" s="62"/>
    </row>
    <row r="171" spans="1:14" s="61" customFormat="1" ht="14.25" x14ac:dyDescent="0.25">
      <c r="A171" s="299">
        <v>197</v>
      </c>
      <c r="B171" s="130" t="s">
        <v>214</v>
      </c>
      <c r="C171" s="300" t="s">
        <v>225</v>
      </c>
      <c r="D171" s="301">
        <v>291.68007565230232</v>
      </c>
      <c r="E171" s="301">
        <v>291.68007543919998</v>
      </c>
      <c r="F171" s="302">
        <f t="shared" si="8"/>
        <v>-7.3060306249317364E-8</v>
      </c>
      <c r="G171" s="301">
        <v>291.68008323982468</v>
      </c>
      <c r="H171" s="282">
        <f t="shared" si="9"/>
        <v>76.632161891660232</v>
      </c>
      <c r="I171" s="282">
        <f t="shared" si="10"/>
        <v>26.272676245119126</v>
      </c>
      <c r="J171" s="306"/>
      <c r="K171" s="301">
        <v>0</v>
      </c>
      <c r="L171" s="304">
        <v>76.632161891660232</v>
      </c>
      <c r="N171" s="62"/>
    </row>
    <row r="172" spans="1:14" s="61" customFormat="1" ht="14.25" x14ac:dyDescent="0.25">
      <c r="A172" s="299">
        <v>198</v>
      </c>
      <c r="B172" s="130" t="s">
        <v>130</v>
      </c>
      <c r="C172" s="300" t="s">
        <v>224</v>
      </c>
      <c r="D172" s="301">
        <v>979.83341809539536</v>
      </c>
      <c r="E172" s="301">
        <v>367.96336449119997</v>
      </c>
      <c r="F172" s="302">
        <f t="shared" si="8"/>
        <v>-62.446334479339477</v>
      </c>
      <c r="G172" s="301">
        <v>367.96336958688545</v>
      </c>
      <c r="H172" s="282">
        <f t="shared" si="9"/>
        <v>183.64908551863297</v>
      </c>
      <c r="I172" s="282">
        <f t="shared" si="10"/>
        <v>49.909611456176641</v>
      </c>
      <c r="J172" s="306"/>
      <c r="K172" s="301">
        <v>0</v>
      </c>
      <c r="L172" s="304">
        <v>183.64908551863297</v>
      </c>
      <c r="N172" s="62"/>
    </row>
    <row r="173" spans="1:14" s="61" customFormat="1" ht="14.25" x14ac:dyDescent="0.25">
      <c r="A173" s="299">
        <v>199</v>
      </c>
      <c r="B173" s="130" t="s">
        <v>130</v>
      </c>
      <c r="C173" s="300" t="s">
        <v>223</v>
      </c>
      <c r="D173" s="301">
        <v>284.0305971936977</v>
      </c>
      <c r="E173" s="301">
        <v>284.03059740679998</v>
      </c>
      <c r="F173" s="302">
        <f t="shared" si="8"/>
        <v>7.5027941193184233E-8</v>
      </c>
      <c r="G173" s="301">
        <v>284.03060369869871</v>
      </c>
      <c r="H173" s="282">
        <f t="shared" si="9"/>
        <v>69.697551746454508</v>
      </c>
      <c r="I173" s="282">
        <f t="shared" si="10"/>
        <v>24.53874772041932</v>
      </c>
      <c r="J173" s="306"/>
      <c r="K173" s="301">
        <v>0</v>
      </c>
      <c r="L173" s="304">
        <v>69.697551746454508</v>
      </c>
      <c r="N173" s="62"/>
    </row>
    <row r="174" spans="1:14" s="61" customFormat="1" ht="24" x14ac:dyDescent="0.25">
      <c r="A174" s="299">
        <v>200</v>
      </c>
      <c r="B174" s="130" t="s">
        <v>114</v>
      </c>
      <c r="C174" s="300" t="s">
        <v>840</v>
      </c>
      <c r="D174" s="301">
        <v>1279.0823342863023</v>
      </c>
      <c r="E174" s="301">
        <v>1279.0823340731997</v>
      </c>
      <c r="F174" s="302">
        <f t="shared" si="8"/>
        <v>-1.6660578694427386E-8</v>
      </c>
      <c r="G174" s="301">
        <v>1279.0823272328068</v>
      </c>
      <c r="H174" s="282">
        <f t="shared" si="9"/>
        <v>732.83182770862857</v>
      </c>
      <c r="I174" s="282">
        <f t="shared" si="10"/>
        <v>57.293561812783963</v>
      </c>
      <c r="J174" s="306"/>
      <c r="K174" s="301">
        <v>0</v>
      </c>
      <c r="L174" s="304">
        <v>732.83182770862857</v>
      </c>
      <c r="N174" s="62"/>
    </row>
    <row r="175" spans="1:14" s="61" customFormat="1" ht="14.25" x14ac:dyDescent="0.25">
      <c r="A175" s="299">
        <v>201</v>
      </c>
      <c r="B175" s="130" t="s">
        <v>114</v>
      </c>
      <c r="C175" s="300" t="s">
        <v>221</v>
      </c>
      <c r="D175" s="301">
        <v>1620.7105999016976</v>
      </c>
      <c r="E175" s="301">
        <v>1620.7106001147997</v>
      </c>
      <c r="F175" s="302">
        <f t="shared" si="8"/>
        <v>1.3148678590368945E-8</v>
      </c>
      <c r="G175" s="301">
        <v>1620.7106022987339</v>
      </c>
      <c r="H175" s="282">
        <f t="shared" si="9"/>
        <v>770.4431646509596</v>
      </c>
      <c r="I175" s="282">
        <f t="shared" si="10"/>
        <v>47.537368151746946</v>
      </c>
      <c r="J175" s="306"/>
      <c r="K175" s="301">
        <v>0</v>
      </c>
      <c r="L175" s="304">
        <v>770.4431646509596</v>
      </c>
      <c r="N175" s="62"/>
    </row>
    <row r="176" spans="1:14" s="61" customFormat="1" ht="14.25" x14ac:dyDescent="0.25">
      <c r="A176" s="299">
        <v>202</v>
      </c>
      <c r="B176" s="130" t="s">
        <v>114</v>
      </c>
      <c r="C176" s="300" t="s">
        <v>220</v>
      </c>
      <c r="D176" s="301">
        <v>2865.4628975260002</v>
      </c>
      <c r="E176" s="301">
        <v>2402.0416462147996</v>
      </c>
      <c r="F176" s="302">
        <f t="shared" si="8"/>
        <v>-16.172648813959938</v>
      </c>
      <c r="G176" s="301">
        <v>2402.0416396258211</v>
      </c>
      <c r="H176" s="282">
        <f t="shared" si="9"/>
        <v>1328.5115995173455</v>
      </c>
      <c r="I176" s="282">
        <f t="shared" si="10"/>
        <v>55.307600582648064</v>
      </c>
      <c r="J176" s="306"/>
      <c r="K176" s="301">
        <v>0</v>
      </c>
      <c r="L176" s="304">
        <v>1328.5115995173455</v>
      </c>
      <c r="N176" s="62"/>
    </row>
    <row r="177" spans="1:14" s="61" customFormat="1" ht="14.25" x14ac:dyDescent="0.25">
      <c r="A177" s="299">
        <v>203</v>
      </c>
      <c r="B177" s="130" t="s">
        <v>114</v>
      </c>
      <c r="C177" s="300" t="s">
        <v>218</v>
      </c>
      <c r="D177" s="301">
        <v>675.70761362860458</v>
      </c>
      <c r="E177" s="301">
        <v>675.7076132023999</v>
      </c>
      <c r="F177" s="302">
        <f t="shared" si="8"/>
        <v>-6.307530497906555E-8</v>
      </c>
      <c r="G177" s="301">
        <v>675.70761799281183</v>
      </c>
      <c r="H177" s="282">
        <f t="shared" si="9"/>
        <v>107.9559583797333</v>
      </c>
      <c r="I177" s="282">
        <f t="shared" si="10"/>
        <v>15.976726659641235</v>
      </c>
      <c r="J177" s="306"/>
      <c r="K177" s="301">
        <v>0</v>
      </c>
      <c r="L177" s="304">
        <v>107.9559583797333</v>
      </c>
      <c r="N177" s="62"/>
    </row>
    <row r="178" spans="1:14" s="61" customFormat="1" ht="14.25" x14ac:dyDescent="0.25">
      <c r="A178" s="299">
        <v>204</v>
      </c>
      <c r="B178" s="130" t="s">
        <v>114</v>
      </c>
      <c r="C178" s="300" t="s">
        <v>1088</v>
      </c>
      <c r="D178" s="301">
        <v>1951.4095323619999</v>
      </c>
      <c r="E178" s="301">
        <v>1951.4095323619999</v>
      </c>
      <c r="F178" s="302">
        <f t="shared" si="8"/>
        <v>0</v>
      </c>
      <c r="G178" s="301">
        <v>1951.409532774429</v>
      </c>
      <c r="H178" s="282">
        <f t="shared" si="9"/>
        <v>495.94497283006552</v>
      </c>
      <c r="I178" s="282">
        <f t="shared" si="10"/>
        <v>25.414704837982942</v>
      </c>
      <c r="J178" s="306"/>
      <c r="K178" s="301">
        <v>0</v>
      </c>
      <c r="L178" s="304">
        <v>495.94497283006552</v>
      </c>
      <c r="N178" s="62"/>
    </row>
    <row r="179" spans="1:14" s="61" customFormat="1" ht="14.25" x14ac:dyDescent="0.25">
      <c r="A179" s="299">
        <v>205</v>
      </c>
      <c r="B179" s="130" t="s">
        <v>216</v>
      </c>
      <c r="C179" s="300" t="s">
        <v>841</v>
      </c>
      <c r="D179" s="301">
        <v>2135.1461667516978</v>
      </c>
      <c r="E179" s="301">
        <v>2135.1461669647997</v>
      </c>
      <c r="F179" s="302">
        <f t="shared" si="8"/>
        <v>9.9806669595636777E-9</v>
      </c>
      <c r="G179" s="301">
        <v>2135.1461647650235</v>
      </c>
      <c r="H179" s="282">
        <f t="shared" si="9"/>
        <v>545.21371184754275</v>
      </c>
      <c r="I179" s="282">
        <f t="shared" si="10"/>
        <v>25.53519380935812</v>
      </c>
      <c r="J179" s="306"/>
      <c r="K179" s="301">
        <v>0</v>
      </c>
      <c r="L179" s="304">
        <v>545.21371184754275</v>
      </c>
      <c r="N179" s="62"/>
    </row>
    <row r="180" spans="1:14" s="61" customFormat="1" ht="24" x14ac:dyDescent="0.25">
      <c r="A180" s="299">
        <v>206</v>
      </c>
      <c r="B180" s="130" t="s">
        <v>130</v>
      </c>
      <c r="C180" s="300" t="s">
        <v>842</v>
      </c>
      <c r="D180" s="301">
        <v>772.25413048230234</v>
      </c>
      <c r="E180" s="301">
        <v>772.25413026919989</v>
      </c>
      <c r="F180" s="302">
        <f t="shared" si="8"/>
        <v>-2.7594865059654694E-8</v>
      </c>
      <c r="G180" s="301">
        <v>772.25412683943023</v>
      </c>
      <c r="H180" s="282">
        <f t="shared" si="9"/>
        <v>154.45082527689567</v>
      </c>
      <c r="I180" s="282">
        <f t="shared" si="10"/>
        <v>19.999999899392666</v>
      </c>
      <c r="J180" s="306"/>
      <c r="K180" s="301">
        <v>0</v>
      </c>
      <c r="L180" s="304">
        <v>154.45082527689567</v>
      </c>
      <c r="N180" s="62"/>
    </row>
    <row r="181" spans="1:14" s="61" customFormat="1" ht="14.25" x14ac:dyDescent="0.25">
      <c r="A181" s="299">
        <v>207</v>
      </c>
      <c r="B181" s="130" t="s">
        <v>130</v>
      </c>
      <c r="C181" s="300" t="s">
        <v>843</v>
      </c>
      <c r="D181" s="301">
        <v>878.53646682030228</v>
      </c>
      <c r="E181" s="301">
        <v>878.53646660719994</v>
      </c>
      <c r="F181" s="302">
        <f t="shared" si="8"/>
        <v>-2.4256522124233015E-8</v>
      </c>
      <c r="G181" s="301">
        <v>878.53646260765686</v>
      </c>
      <c r="H181" s="282">
        <f t="shared" si="9"/>
        <v>245.40926963033448</v>
      </c>
      <c r="I181" s="282">
        <f t="shared" si="10"/>
        <v>27.933874000481161</v>
      </c>
      <c r="J181" s="306"/>
      <c r="K181" s="301">
        <v>0</v>
      </c>
      <c r="L181" s="304">
        <v>245.40926963033448</v>
      </c>
      <c r="N181" s="62"/>
    </row>
    <row r="182" spans="1:14" s="61" customFormat="1" ht="14.25" x14ac:dyDescent="0.25">
      <c r="A182" s="299">
        <v>208</v>
      </c>
      <c r="B182" s="130" t="s">
        <v>130</v>
      </c>
      <c r="C182" s="300" t="s">
        <v>844</v>
      </c>
      <c r="D182" s="301">
        <v>172.10303853799999</v>
      </c>
      <c r="E182" s="301">
        <v>172.10303853799996</v>
      </c>
      <c r="F182" s="302">
        <f t="shared" si="8"/>
        <v>0</v>
      </c>
      <c r="G182" s="301">
        <v>172.103047151596</v>
      </c>
      <c r="H182" s="282">
        <f t="shared" si="9"/>
        <v>74.577985133221361</v>
      </c>
      <c r="I182" s="282">
        <f t="shared" si="10"/>
        <v>43.333334359901329</v>
      </c>
      <c r="J182" s="306"/>
      <c r="K182" s="301">
        <v>0</v>
      </c>
      <c r="L182" s="304">
        <v>74.577985133221361</v>
      </c>
      <c r="N182" s="62"/>
    </row>
    <row r="183" spans="1:14" s="61" customFormat="1" ht="14.25" x14ac:dyDescent="0.25">
      <c r="A183" s="299">
        <v>209</v>
      </c>
      <c r="B183" s="130" t="s">
        <v>214</v>
      </c>
      <c r="C183" s="300" t="s">
        <v>845</v>
      </c>
      <c r="D183" s="301">
        <v>2461.7012626913947</v>
      </c>
      <c r="E183" s="301">
        <v>2437.2994588000001</v>
      </c>
      <c r="F183" s="302">
        <f t="shared" si="8"/>
        <v>-0.99125772331593964</v>
      </c>
      <c r="G183" s="301">
        <v>2437.2994588000001</v>
      </c>
      <c r="H183" s="282">
        <f t="shared" si="9"/>
        <v>2003.1618668348196</v>
      </c>
      <c r="I183" s="282">
        <f t="shared" si="10"/>
        <v>82.187761524432162</v>
      </c>
      <c r="J183" s="306"/>
      <c r="K183" s="301">
        <v>1548.9906460917998</v>
      </c>
      <c r="L183" s="304">
        <v>454.17122074301977</v>
      </c>
      <c r="N183" s="62"/>
    </row>
    <row r="184" spans="1:14" s="61" customFormat="1" ht="14.25" x14ac:dyDescent="0.25">
      <c r="A184" s="299">
        <v>210</v>
      </c>
      <c r="B184" s="130" t="s">
        <v>114</v>
      </c>
      <c r="C184" s="300" t="s">
        <v>846</v>
      </c>
      <c r="D184" s="301">
        <v>2532.9742070706047</v>
      </c>
      <c r="E184" s="301">
        <v>2532.9742066443996</v>
      </c>
      <c r="F184" s="302">
        <f t="shared" si="8"/>
        <v>-1.6826277260406641E-8</v>
      </c>
      <c r="G184" s="301">
        <v>2532.9742124615673</v>
      </c>
      <c r="H184" s="282">
        <f t="shared" si="9"/>
        <v>660.84255829354902</v>
      </c>
      <c r="I184" s="282">
        <f t="shared" si="10"/>
        <v>26.089588933043711</v>
      </c>
      <c r="J184" s="306"/>
      <c r="K184" s="301">
        <v>0</v>
      </c>
      <c r="L184" s="304">
        <v>660.84255829354902</v>
      </c>
      <c r="N184" s="62"/>
    </row>
    <row r="185" spans="1:14" s="61" customFormat="1" ht="14.25" x14ac:dyDescent="0.25">
      <c r="A185" s="299">
        <v>211</v>
      </c>
      <c r="B185" s="130" t="s">
        <v>219</v>
      </c>
      <c r="C185" s="300" t="s">
        <v>847</v>
      </c>
      <c r="D185" s="301">
        <v>3342.4728298123023</v>
      </c>
      <c r="E185" s="301">
        <v>3342.4728295991999</v>
      </c>
      <c r="F185" s="302">
        <f t="shared" si="8"/>
        <v>-6.3755862811376574E-9</v>
      </c>
      <c r="G185" s="301">
        <v>3342.4728351542685</v>
      </c>
      <c r="H185" s="282">
        <f t="shared" si="9"/>
        <v>1027.361940834073</v>
      </c>
      <c r="I185" s="282">
        <f t="shared" si="10"/>
        <v>30.736583158920254</v>
      </c>
      <c r="J185" s="307"/>
      <c r="K185" s="301">
        <v>0</v>
      </c>
      <c r="L185" s="304">
        <v>1027.361940834073</v>
      </c>
      <c r="N185" s="62"/>
    </row>
    <row r="186" spans="1:14" s="61" customFormat="1" ht="14.25" x14ac:dyDescent="0.25">
      <c r="A186" s="299">
        <v>212</v>
      </c>
      <c r="B186" s="130" t="s">
        <v>130</v>
      </c>
      <c r="C186" s="300" t="s">
        <v>848</v>
      </c>
      <c r="D186" s="301">
        <v>628.37099159999991</v>
      </c>
      <c r="E186" s="301">
        <v>628.37099159999991</v>
      </c>
      <c r="F186" s="302">
        <f t="shared" si="8"/>
        <v>0</v>
      </c>
      <c r="G186" s="301">
        <v>628.37099159999991</v>
      </c>
      <c r="H186" s="282">
        <f t="shared" si="9"/>
        <v>179.51310068849332</v>
      </c>
      <c r="I186" s="282">
        <f t="shared" si="10"/>
        <v>28.568012064243316</v>
      </c>
      <c r="J186" s="306"/>
      <c r="K186" s="301">
        <v>0</v>
      </c>
      <c r="L186" s="304">
        <v>179.51310068849332</v>
      </c>
      <c r="N186" s="62"/>
    </row>
    <row r="187" spans="1:14" s="61" customFormat="1" ht="14.25" x14ac:dyDescent="0.25">
      <c r="A187" s="299">
        <v>213</v>
      </c>
      <c r="B187" s="130" t="s">
        <v>130</v>
      </c>
      <c r="C187" s="300" t="s">
        <v>849</v>
      </c>
      <c r="D187" s="301">
        <v>2142.1059523196973</v>
      </c>
      <c r="E187" s="301">
        <v>2142.1096911999998</v>
      </c>
      <c r="F187" s="302">
        <f t="shared" si="8"/>
        <v>1.7454226754409774E-4</v>
      </c>
      <c r="G187" s="301">
        <v>2142.1096911999998</v>
      </c>
      <c r="H187" s="282">
        <f t="shared" si="9"/>
        <v>1843.2010518155917</v>
      </c>
      <c r="I187" s="282">
        <f t="shared" si="10"/>
        <v>86.04606287846255</v>
      </c>
      <c r="J187" s="306"/>
      <c r="K187" s="301">
        <v>1028.8415243721788</v>
      </c>
      <c r="L187" s="304">
        <v>814.35952744341296</v>
      </c>
      <c r="N187" s="62"/>
    </row>
    <row r="188" spans="1:14" s="61" customFormat="1" ht="14.25" x14ac:dyDescent="0.25">
      <c r="A188" s="299">
        <v>214</v>
      </c>
      <c r="B188" s="130" t="s">
        <v>214</v>
      </c>
      <c r="C188" s="300" t="s">
        <v>850</v>
      </c>
      <c r="D188" s="301">
        <v>4462.2592407573948</v>
      </c>
      <c r="E188" s="301">
        <v>4418.0600027999999</v>
      </c>
      <c r="F188" s="302">
        <f t="shared" si="8"/>
        <v>-0.99051255367881197</v>
      </c>
      <c r="G188" s="301">
        <v>4418.0600027999999</v>
      </c>
      <c r="H188" s="282">
        <f t="shared" si="9"/>
        <v>3314.3536965438975</v>
      </c>
      <c r="I188" s="282">
        <f t="shared" si="10"/>
        <v>75.018304288384158</v>
      </c>
      <c r="J188" s="306"/>
      <c r="K188" s="301">
        <v>2390.2190585339717</v>
      </c>
      <c r="L188" s="304">
        <v>924.13463800992588</v>
      </c>
      <c r="N188" s="62"/>
    </row>
    <row r="189" spans="1:14" s="61" customFormat="1" ht="25.5" x14ac:dyDescent="0.25">
      <c r="A189" s="299">
        <v>215</v>
      </c>
      <c r="B189" s="130" t="s">
        <v>219</v>
      </c>
      <c r="C189" s="300" t="s">
        <v>1089</v>
      </c>
      <c r="D189" s="301">
        <v>1160.1698088263022</v>
      </c>
      <c r="E189" s="301">
        <v>1160.1698086131998</v>
      </c>
      <c r="F189" s="302">
        <f t="shared" si="8"/>
        <v>-1.836821184042492E-8</v>
      </c>
      <c r="G189" s="301">
        <v>1138.2803852341576</v>
      </c>
      <c r="H189" s="282">
        <f t="shared" si="9"/>
        <v>633.33939455256029</v>
      </c>
      <c r="I189" s="282">
        <f t="shared" si="10"/>
        <v>54.590232382414584</v>
      </c>
      <c r="J189" s="306"/>
      <c r="K189" s="301">
        <v>0</v>
      </c>
      <c r="L189" s="304">
        <v>633.33939455256029</v>
      </c>
      <c r="N189" s="62"/>
    </row>
    <row r="190" spans="1:14" s="61" customFormat="1" ht="14.25" x14ac:dyDescent="0.25">
      <c r="A190" s="299">
        <v>216</v>
      </c>
      <c r="B190" s="130" t="s">
        <v>237</v>
      </c>
      <c r="C190" s="300" t="s">
        <v>851</v>
      </c>
      <c r="D190" s="301">
        <v>2759.3013347999999</v>
      </c>
      <c r="E190" s="301">
        <v>2759.2806988232001</v>
      </c>
      <c r="F190" s="302">
        <f t="shared" si="8"/>
        <v>-7.4786963423889574E-4</v>
      </c>
      <c r="G190" s="301">
        <v>2759.2806988244924</v>
      </c>
      <c r="H190" s="282">
        <f t="shared" si="9"/>
        <v>2263.9026508116381</v>
      </c>
      <c r="I190" s="282">
        <f t="shared" si="10"/>
        <v>82.046841112510421</v>
      </c>
      <c r="J190" s="306"/>
      <c r="K190" s="301">
        <v>0</v>
      </c>
      <c r="L190" s="304">
        <v>2263.9026508116381</v>
      </c>
      <c r="N190" s="62"/>
    </row>
    <row r="191" spans="1:14" s="61" customFormat="1" ht="14.25" x14ac:dyDescent="0.25">
      <c r="A191" s="299">
        <v>217</v>
      </c>
      <c r="B191" s="130" t="s">
        <v>136</v>
      </c>
      <c r="C191" s="300" t="s">
        <v>203</v>
      </c>
      <c r="D191" s="301">
        <v>2907.4500363823026</v>
      </c>
      <c r="E191" s="301">
        <v>2907.4500361691998</v>
      </c>
      <c r="F191" s="302">
        <f t="shared" si="8"/>
        <v>-7.3295467473144527E-9</v>
      </c>
      <c r="G191" s="301">
        <v>2907.450030662108</v>
      </c>
      <c r="H191" s="282">
        <f t="shared" si="9"/>
        <v>1998.008209122765</v>
      </c>
      <c r="I191" s="282">
        <f t="shared" si="10"/>
        <v>68.720293874948311</v>
      </c>
      <c r="J191" s="306"/>
      <c r="K191" s="301">
        <v>0</v>
      </c>
      <c r="L191" s="304">
        <v>1998.008209122765</v>
      </c>
      <c r="N191" s="62"/>
    </row>
    <row r="192" spans="1:14" s="61" customFormat="1" ht="14.25" x14ac:dyDescent="0.25">
      <c r="A192" s="299">
        <v>218</v>
      </c>
      <c r="B192" s="130" t="s">
        <v>120</v>
      </c>
      <c r="C192" s="300" t="s">
        <v>852</v>
      </c>
      <c r="D192" s="301">
        <v>717.80813997030225</v>
      </c>
      <c r="E192" s="301">
        <v>717.80813975720002</v>
      </c>
      <c r="F192" s="302">
        <f t="shared" si="8"/>
        <v>-2.9687910796383221E-8</v>
      </c>
      <c r="G192" s="301">
        <v>717.80813893147752</v>
      </c>
      <c r="H192" s="282">
        <f t="shared" si="9"/>
        <v>179.39473264607793</v>
      </c>
      <c r="I192" s="282">
        <f t="shared" si="10"/>
        <v>24.992017046053356</v>
      </c>
      <c r="J192" s="306"/>
      <c r="K192" s="301">
        <v>0</v>
      </c>
      <c r="L192" s="304">
        <v>179.39473264607793</v>
      </c>
      <c r="N192" s="62"/>
    </row>
    <row r="193" spans="1:14" s="61" customFormat="1" ht="14.25" x14ac:dyDescent="0.25">
      <c r="A193" s="299">
        <v>219</v>
      </c>
      <c r="B193" s="130" t="s">
        <v>219</v>
      </c>
      <c r="C193" s="300" t="s">
        <v>853</v>
      </c>
      <c r="D193" s="301">
        <v>779.6559584663022</v>
      </c>
      <c r="E193" s="301">
        <v>779.65595825319997</v>
      </c>
      <c r="F193" s="302">
        <f t="shared" si="8"/>
        <v>-2.7332859531270515E-8</v>
      </c>
      <c r="G193" s="301">
        <v>779.65595486368716</v>
      </c>
      <c r="H193" s="282">
        <f t="shared" si="9"/>
        <v>350.84517968071958</v>
      </c>
      <c r="I193" s="282">
        <f t="shared" si="10"/>
        <v>44.99999980334654</v>
      </c>
      <c r="J193" s="306"/>
      <c r="K193" s="301">
        <v>0</v>
      </c>
      <c r="L193" s="304">
        <v>350.84517968071958</v>
      </c>
      <c r="N193" s="62"/>
    </row>
    <row r="194" spans="1:14" s="61" customFormat="1" ht="14.25" x14ac:dyDescent="0.25">
      <c r="A194" s="299">
        <v>222</v>
      </c>
      <c r="B194" s="130" t="s">
        <v>854</v>
      </c>
      <c r="C194" s="300" t="s">
        <v>1090</v>
      </c>
      <c r="D194" s="301">
        <v>19412.021461999997</v>
      </c>
      <c r="E194" s="301">
        <v>19229.724177615597</v>
      </c>
      <c r="F194" s="302">
        <f t="shared" si="8"/>
        <v>-0.93909480133872592</v>
      </c>
      <c r="G194" s="301">
        <v>19229.724189827881</v>
      </c>
      <c r="H194" s="282">
        <f t="shared" si="9"/>
        <v>10706.833283312491</v>
      </c>
      <c r="I194" s="282">
        <f t="shared" si="10"/>
        <v>55.678558800005071</v>
      </c>
      <c r="J194" s="306"/>
      <c r="K194" s="301">
        <v>0</v>
      </c>
      <c r="L194" s="304">
        <v>10706.833283312491</v>
      </c>
      <c r="N194" s="62"/>
    </row>
    <row r="195" spans="1:14" s="61" customFormat="1" ht="14.25" x14ac:dyDescent="0.25">
      <c r="A195" s="299">
        <v>223</v>
      </c>
      <c r="B195" s="130" t="s">
        <v>120</v>
      </c>
      <c r="C195" s="300" t="s">
        <v>855</v>
      </c>
      <c r="D195" s="301">
        <v>79.372582321395328</v>
      </c>
      <c r="E195" s="301">
        <v>79.372582747599992</v>
      </c>
      <c r="F195" s="302">
        <f t="shared" si="8"/>
        <v>5.3696712143391778E-7</v>
      </c>
      <c r="G195" s="301">
        <v>79.372584305434032</v>
      </c>
      <c r="H195" s="282">
        <f t="shared" si="9"/>
        <v>23.13335433921522</v>
      </c>
      <c r="I195" s="282">
        <f t="shared" si="10"/>
        <v>29.145270997137494</v>
      </c>
      <c r="J195" s="306"/>
      <c r="K195" s="301">
        <v>0</v>
      </c>
      <c r="L195" s="304">
        <v>23.13335433921522</v>
      </c>
      <c r="N195" s="62"/>
    </row>
    <row r="196" spans="1:14" s="61" customFormat="1" ht="14.25" x14ac:dyDescent="0.25">
      <c r="A196" s="299">
        <v>225</v>
      </c>
      <c r="B196" s="130" t="s">
        <v>120</v>
      </c>
      <c r="C196" s="300" t="s">
        <v>856</v>
      </c>
      <c r="D196" s="301">
        <v>22.706190241697673</v>
      </c>
      <c r="E196" s="301">
        <v>22.706190454799998</v>
      </c>
      <c r="F196" s="302">
        <f t="shared" si="8"/>
        <v>9.3852084148693393E-7</v>
      </c>
      <c r="G196" s="301">
        <v>22.706193212605253</v>
      </c>
      <c r="H196" s="282">
        <f t="shared" si="9"/>
        <v>6.8118581776833675</v>
      </c>
      <c r="I196" s="282">
        <f t="shared" si="10"/>
        <v>30.000004585724632</v>
      </c>
      <c r="J196" s="306"/>
      <c r="K196" s="301">
        <v>0</v>
      </c>
      <c r="L196" s="304">
        <v>6.8118581776833675</v>
      </c>
      <c r="N196" s="62"/>
    </row>
    <row r="197" spans="1:14" s="61" customFormat="1" ht="14.25" x14ac:dyDescent="0.25">
      <c r="A197" s="299">
        <v>226</v>
      </c>
      <c r="B197" s="130" t="s">
        <v>155</v>
      </c>
      <c r="C197" s="300" t="s">
        <v>197</v>
      </c>
      <c r="D197" s="301">
        <v>464.86734579200004</v>
      </c>
      <c r="E197" s="301">
        <v>463.48477199999996</v>
      </c>
      <c r="F197" s="302">
        <f t="shared" si="8"/>
        <v>-0.29741254241993431</v>
      </c>
      <c r="G197" s="301">
        <v>463.48477199999996</v>
      </c>
      <c r="H197" s="282">
        <f t="shared" si="9"/>
        <v>393.96205619999995</v>
      </c>
      <c r="I197" s="282">
        <f t="shared" si="10"/>
        <v>85</v>
      </c>
      <c r="J197" s="306"/>
      <c r="K197" s="301">
        <v>0</v>
      </c>
      <c r="L197" s="304">
        <v>393.96205619999995</v>
      </c>
      <c r="N197" s="62"/>
    </row>
    <row r="198" spans="1:14" s="61" customFormat="1" ht="14.25" x14ac:dyDescent="0.25">
      <c r="A198" s="299">
        <v>227</v>
      </c>
      <c r="B198" s="130" t="s">
        <v>122</v>
      </c>
      <c r="C198" s="300" t="s">
        <v>196</v>
      </c>
      <c r="D198" s="301">
        <v>1943.7512943323022</v>
      </c>
      <c r="E198" s="301">
        <v>1943.7512941191997</v>
      </c>
      <c r="F198" s="302">
        <f t="shared" si="8"/>
        <v>-1.0963461249957618E-8</v>
      </c>
      <c r="G198" s="301">
        <v>1943.7512855056016</v>
      </c>
      <c r="H198" s="282">
        <f t="shared" si="9"/>
        <v>1023.0269925234052</v>
      </c>
      <c r="I198" s="282">
        <f t="shared" si="10"/>
        <v>52.631578721957027</v>
      </c>
      <c r="J198" s="306"/>
      <c r="K198" s="301">
        <v>0</v>
      </c>
      <c r="L198" s="304">
        <v>1023.0269925234052</v>
      </c>
      <c r="N198" s="62"/>
    </row>
    <row r="199" spans="1:14" s="61" customFormat="1" ht="14.25" x14ac:dyDescent="0.25">
      <c r="A199" s="299">
        <v>228</v>
      </c>
      <c r="B199" s="130" t="s">
        <v>120</v>
      </c>
      <c r="C199" s="300" t="s">
        <v>857</v>
      </c>
      <c r="D199" s="301">
        <v>357.45893734169766</v>
      </c>
      <c r="E199" s="301">
        <v>357.4589375548</v>
      </c>
      <c r="F199" s="302">
        <f t="shared" si="8"/>
        <v>5.961588556147035E-8</v>
      </c>
      <c r="G199" s="301">
        <v>357.45894086447498</v>
      </c>
      <c r="H199" s="282">
        <f t="shared" si="9"/>
        <v>169.63188242829116</v>
      </c>
      <c r="I199" s="282">
        <f t="shared" si="10"/>
        <v>47.454928274743686</v>
      </c>
      <c r="J199" s="306"/>
      <c r="K199" s="301">
        <v>0</v>
      </c>
      <c r="L199" s="304">
        <v>169.63188242829116</v>
      </c>
      <c r="N199" s="62"/>
    </row>
    <row r="200" spans="1:14" s="61" customFormat="1" ht="14.25" x14ac:dyDescent="0.25">
      <c r="A200" s="299">
        <v>229</v>
      </c>
      <c r="B200" s="130" t="s">
        <v>858</v>
      </c>
      <c r="C200" s="300" t="s">
        <v>193</v>
      </c>
      <c r="D200" s="301">
        <v>1903.5283113576975</v>
      </c>
      <c r="E200" s="301">
        <v>1903.5283115707998</v>
      </c>
      <c r="F200" s="302">
        <f t="shared" si="8"/>
        <v>1.1195140814379556E-8</v>
      </c>
      <c r="G200" s="301">
        <v>1903.5283115713514</v>
      </c>
      <c r="H200" s="282">
        <f t="shared" si="9"/>
        <v>1072.4331061576415</v>
      </c>
      <c r="I200" s="282">
        <f t="shared" si="10"/>
        <v>56.339225407825168</v>
      </c>
      <c r="J200" s="306"/>
      <c r="K200" s="301">
        <v>0</v>
      </c>
      <c r="L200" s="304">
        <v>1072.4331061576415</v>
      </c>
      <c r="N200" s="62"/>
    </row>
    <row r="201" spans="1:14" s="61" customFormat="1" ht="14.25" x14ac:dyDescent="0.25">
      <c r="A201" s="299">
        <v>231</v>
      </c>
      <c r="B201" s="130" t="s">
        <v>114</v>
      </c>
      <c r="C201" s="300" t="s">
        <v>1091</v>
      </c>
      <c r="D201" s="301">
        <v>799.54183745599994</v>
      </c>
      <c r="E201" s="301">
        <v>117.63939931759998</v>
      </c>
      <c r="F201" s="302">
        <f t="shared" si="8"/>
        <v>-85.286648702223303</v>
      </c>
      <c r="G201" s="301">
        <v>117.63939640858409</v>
      </c>
      <c r="H201" s="282">
        <f t="shared" si="9"/>
        <v>29.409849407592699</v>
      </c>
      <c r="I201" s="282">
        <f t="shared" si="10"/>
        <v>24.999999641440454</v>
      </c>
      <c r="J201" s="306"/>
      <c r="K201" s="301">
        <v>0</v>
      </c>
      <c r="L201" s="304">
        <v>29.409849407592699</v>
      </c>
      <c r="N201" s="62"/>
    </row>
    <row r="202" spans="1:14" s="61" customFormat="1" ht="14.25" x14ac:dyDescent="0.25">
      <c r="A202" s="299">
        <v>233</v>
      </c>
      <c r="B202" s="130" t="s">
        <v>114</v>
      </c>
      <c r="C202" s="300" t="s">
        <v>191</v>
      </c>
      <c r="D202" s="301">
        <v>157.17928662339537</v>
      </c>
      <c r="E202" s="301">
        <v>157.17928704959999</v>
      </c>
      <c r="F202" s="302">
        <f t="shared" si="8"/>
        <v>2.7115825673718064E-7</v>
      </c>
      <c r="G202" s="301">
        <v>157.17928462057171</v>
      </c>
      <c r="H202" s="282">
        <f t="shared" si="9"/>
        <v>39.294821296957458</v>
      </c>
      <c r="I202" s="282">
        <f t="shared" si="10"/>
        <v>24.999999703877943</v>
      </c>
      <c r="J202" s="306"/>
      <c r="K202" s="301">
        <v>0</v>
      </c>
      <c r="L202" s="304">
        <v>39.294821296957458</v>
      </c>
      <c r="N202" s="62"/>
    </row>
    <row r="203" spans="1:14" s="61" customFormat="1" ht="14.25" x14ac:dyDescent="0.25">
      <c r="A203" s="299">
        <v>234</v>
      </c>
      <c r="B203" s="130" t="s">
        <v>114</v>
      </c>
      <c r="C203" s="300" t="s">
        <v>1092</v>
      </c>
      <c r="D203" s="301">
        <v>758.25302320000003</v>
      </c>
      <c r="E203" s="301">
        <v>758.25302320000003</v>
      </c>
      <c r="F203" s="302">
        <f t="shared" si="8"/>
        <v>0</v>
      </c>
      <c r="G203" s="301">
        <v>656.20296026548294</v>
      </c>
      <c r="H203" s="282">
        <f t="shared" si="9"/>
        <v>650.68176675691484</v>
      </c>
      <c r="I203" s="282">
        <f t="shared" si="10"/>
        <v>85.813276946907507</v>
      </c>
      <c r="J203" s="306"/>
      <c r="K203" s="301">
        <v>0</v>
      </c>
      <c r="L203" s="304">
        <v>650.68176675691484</v>
      </c>
      <c r="N203" s="62"/>
    </row>
    <row r="204" spans="1:14" s="61" customFormat="1" ht="14.25" x14ac:dyDescent="0.25">
      <c r="A204" s="299">
        <v>235</v>
      </c>
      <c r="B204" s="130" t="s">
        <v>155</v>
      </c>
      <c r="C204" s="300" t="s">
        <v>859</v>
      </c>
      <c r="D204" s="301">
        <v>1793.4589431813952</v>
      </c>
      <c r="E204" s="301">
        <v>1793.4589436076001</v>
      </c>
      <c r="F204" s="302">
        <f t="shared" si="8"/>
        <v>2.3764414436300285E-8</v>
      </c>
      <c r="G204" s="301">
        <v>1793.4589524035966</v>
      </c>
      <c r="H204" s="282">
        <f t="shared" si="9"/>
        <v>1169.9436434532647</v>
      </c>
      <c r="I204" s="282">
        <f t="shared" si="10"/>
        <v>65.233923955899741</v>
      </c>
      <c r="J204" s="306"/>
      <c r="K204" s="301">
        <v>0</v>
      </c>
      <c r="L204" s="304">
        <v>1169.9436434532647</v>
      </c>
      <c r="N204" s="62"/>
    </row>
    <row r="205" spans="1:14" s="61" customFormat="1" ht="14.25" x14ac:dyDescent="0.25">
      <c r="A205" s="299">
        <v>236</v>
      </c>
      <c r="B205" s="130" t="s">
        <v>155</v>
      </c>
      <c r="C205" s="300" t="s">
        <v>860</v>
      </c>
      <c r="D205" s="301">
        <v>1684.2231886823024</v>
      </c>
      <c r="E205" s="301">
        <v>1684.2231884691998</v>
      </c>
      <c r="F205" s="302">
        <f t="shared" si="8"/>
        <v>-1.2652861869355547E-8</v>
      </c>
      <c r="G205" s="301">
        <v>1684.2231967162597</v>
      </c>
      <c r="H205" s="282">
        <f t="shared" si="9"/>
        <v>757.90043852231679</v>
      </c>
      <c r="I205" s="282">
        <f t="shared" si="10"/>
        <v>45.00000022034947</v>
      </c>
      <c r="J205" s="306"/>
      <c r="K205" s="301">
        <v>0</v>
      </c>
      <c r="L205" s="304">
        <v>757.90043852231679</v>
      </c>
      <c r="N205" s="62"/>
    </row>
    <row r="206" spans="1:14" s="61" customFormat="1" ht="25.5" x14ac:dyDescent="0.25">
      <c r="A206" s="299">
        <v>237</v>
      </c>
      <c r="B206" s="130" t="s">
        <v>120</v>
      </c>
      <c r="C206" s="300" t="s">
        <v>1093</v>
      </c>
      <c r="D206" s="301">
        <v>251.07715999999996</v>
      </c>
      <c r="E206" s="301">
        <v>211.34064403080001</v>
      </c>
      <c r="F206" s="302">
        <f t="shared" ref="F206:F269" si="11">E206/D206*100-100</f>
        <v>-15.826416058394145</v>
      </c>
      <c r="G206" s="301">
        <v>211.34063011057336</v>
      </c>
      <c r="H206" s="282">
        <f t="shared" ref="H206:H269" si="12">K206+L206</f>
        <v>175.3379479227284</v>
      </c>
      <c r="I206" s="282">
        <f t="shared" ref="I206:I269" si="13">+H206/E206*100</f>
        <v>82.964613232263687</v>
      </c>
      <c r="J206" s="306"/>
      <c r="K206" s="301">
        <v>0</v>
      </c>
      <c r="L206" s="304">
        <v>175.3379479227284</v>
      </c>
      <c r="N206" s="62"/>
    </row>
    <row r="207" spans="1:14" s="61" customFormat="1" ht="14.25" x14ac:dyDescent="0.25">
      <c r="A207" s="299">
        <v>242</v>
      </c>
      <c r="B207" s="130" t="s">
        <v>130</v>
      </c>
      <c r="C207" s="300" t="s">
        <v>861</v>
      </c>
      <c r="D207" s="301">
        <v>979.46880640939537</v>
      </c>
      <c r="E207" s="301">
        <v>823.07491479999999</v>
      </c>
      <c r="F207" s="302">
        <f t="shared" si="11"/>
        <v>-15.967215146209185</v>
      </c>
      <c r="G207" s="301">
        <v>823.07491479999999</v>
      </c>
      <c r="H207" s="282">
        <f t="shared" si="12"/>
        <v>632.25625432657557</v>
      </c>
      <c r="I207" s="282">
        <f t="shared" si="13"/>
        <v>76.816367861266713</v>
      </c>
      <c r="J207" s="306"/>
      <c r="K207" s="301">
        <v>558.86446166450833</v>
      </c>
      <c r="L207" s="304">
        <v>73.391792662067189</v>
      </c>
      <c r="N207" s="62"/>
    </row>
    <row r="208" spans="1:14" s="61" customFormat="1" ht="14.25" x14ac:dyDescent="0.25">
      <c r="A208" s="299">
        <v>243</v>
      </c>
      <c r="B208" s="130" t="s">
        <v>130</v>
      </c>
      <c r="C208" s="300" t="s">
        <v>1094</v>
      </c>
      <c r="D208" s="301">
        <v>2433.0754063019999</v>
      </c>
      <c r="E208" s="301">
        <v>1559.6704070411997</v>
      </c>
      <c r="F208" s="302">
        <f t="shared" si="11"/>
        <v>-35.897161140117603</v>
      </c>
      <c r="G208" s="301">
        <v>1559.6704100689601</v>
      </c>
      <c r="H208" s="282">
        <f t="shared" si="12"/>
        <v>1136.1155375232654</v>
      </c>
      <c r="I208" s="282">
        <f t="shared" si="13"/>
        <v>72.843309227015055</v>
      </c>
      <c r="J208" s="306"/>
      <c r="K208" s="301">
        <v>0</v>
      </c>
      <c r="L208" s="304">
        <v>1136.1155375232654</v>
      </c>
      <c r="N208" s="62"/>
    </row>
    <row r="209" spans="1:14" s="61" customFormat="1" ht="14.25" x14ac:dyDescent="0.25">
      <c r="A209" s="299">
        <v>244</v>
      </c>
      <c r="B209" s="130" t="s">
        <v>130</v>
      </c>
      <c r="C209" s="300" t="s">
        <v>1095</v>
      </c>
      <c r="D209" s="301">
        <v>1736.8601951073954</v>
      </c>
      <c r="E209" s="301">
        <v>1252.6858591703999</v>
      </c>
      <c r="F209" s="302">
        <f t="shared" si="11"/>
        <v>-27.876413847290536</v>
      </c>
      <c r="G209" s="301">
        <v>1252.6858581193844</v>
      </c>
      <c r="H209" s="282">
        <f t="shared" si="12"/>
        <v>665.92807655677302</v>
      </c>
      <c r="I209" s="282">
        <f t="shared" si="13"/>
        <v>53.160021858775394</v>
      </c>
      <c r="J209" s="306"/>
      <c r="K209" s="301">
        <v>0</v>
      </c>
      <c r="L209" s="304">
        <v>665.92807655677302</v>
      </c>
      <c r="N209" s="62"/>
    </row>
    <row r="210" spans="1:14" s="61" customFormat="1" ht="14.25" x14ac:dyDescent="0.25">
      <c r="A210" s="299">
        <v>245</v>
      </c>
      <c r="B210" s="130" t="s">
        <v>130</v>
      </c>
      <c r="C210" s="300" t="s">
        <v>862</v>
      </c>
      <c r="D210" s="301">
        <v>1711.3630719003022</v>
      </c>
      <c r="E210" s="301">
        <v>1711.3630716871999</v>
      </c>
      <c r="F210" s="302">
        <f t="shared" si="11"/>
        <v>-1.245219038992218E-8</v>
      </c>
      <c r="G210" s="301">
        <v>1711.3630716871999</v>
      </c>
      <c r="H210" s="282">
        <f t="shared" si="12"/>
        <v>1379.0039325156745</v>
      </c>
      <c r="I210" s="282">
        <f t="shared" si="13"/>
        <v>80.579273640405319</v>
      </c>
      <c r="J210" s="306"/>
      <c r="K210" s="301">
        <v>977.49133948891699</v>
      </c>
      <c r="L210" s="304">
        <v>401.51259302675737</v>
      </c>
      <c r="N210" s="62"/>
    </row>
    <row r="211" spans="1:14" s="61" customFormat="1" ht="14.25" x14ac:dyDescent="0.25">
      <c r="A211" s="299">
        <v>247</v>
      </c>
      <c r="B211" s="130" t="s">
        <v>114</v>
      </c>
      <c r="C211" s="300" t="s">
        <v>863</v>
      </c>
      <c r="D211" s="301">
        <v>347.20646725169769</v>
      </c>
      <c r="E211" s="301">
        <v>347.20646746479997</v>
      </c>
      <c r="F211" s="302">
        <f t="shared" si="11"/>
        <v>6.1376240978461283E-8</v>
      </c>
      <c r="G211" s="301">
        <v>347.20646408778896</v>
      </c>
      <c r="H211" s="282">
        <f t="shared" si="12"/>
        <v>189.41766737802683</v>
      </c>
      <c r="I211" s="282">
        <f t="shared" si="13"/>
        <v>54.554763556421982</v>
      </c>
      <c r="J211" s="306"/>
      <c r="K211" s="301">
        <v>0</v>
      </c>
      <c r="L211" s="304">
        <v>189.41766737802683</v>
      </c>
      <c r="N211" s="62"/>
    </row>
    <row r="212" spans="1:14" s="61" customFormat="1" ht="14.25" x14ac:dyDescent="0.25">
      <c r="A212" s="299">
        <v>248</v>
      </c>
      <c r="B212" s="130" t="s">
        <v>114</v>
      </c>
      <c r="C212" s="300" t="s">
        <v>181</v>
      </c>
      <c r="D212" s="301">
        <v>1138.4068798013952</v>
      </c>
      <c r="E212" s="301">
        <v>1138.4068802275999</v>
      </c>
      <c r="F212" s="302">
        <f t="shared" si="11"/>
        <v>3.7438695699165692E-8</v>
      </c>
      <c r="G212" s="301">
        <v>1138.4068742812717</v>
      </c>
      <c r="H212" s="282">
        <f t="shared" si="12"/>
        <v>553.3653094193204</v>
      </c>
      <c r="I212" s="282">
        <f t="shared" si="13"/>
        <v>48.608746049451753</v>
      </c>
      <c r="J212" s="306"/>
      <c r="K212" s="301">
        <v>0</v>
      </c>
      <c r="L212" s="304">
        <v>553.3653094193204</v>
      </c>
      <c r="N212" s="62"/>
    </row>
    <row r="213" spans="1:14" s="61" customFormat="1" ht="14.25" x14ac:dyDescent="0.25">
      <c r="A213" s="299">
        <v>249</v>
      </c>
      <c r="B213" s="130" t="s">
        <v>114</v>
      </c>
      <c r="C213" s="300" t="s">
        <v>864</v>
      </c>
      <c r="D213" s="301">
        <v>1051.7596393743024</v>
      </c>
      <c r="E213" s="301">
        <v>1051.7596391611999</v>
      </c>
      <c r="F213" s="302">
        <f t="shared" si="11"/>
        <v>-2.0261524014131282E-8</v>
      </c>
      <c r="G213" s="301">
        <v>1051.7596391611999</v>
      </c>
      <c r="H213" s="282">
        <f t="shared" si="12"/>
        <v>791.81046812543536</v>
      </c>
      <c r="I213" s="282">
        <f t="shared" si="13"/>
        <v>75.284355725697992</v>
      </c>
      <c r="J213" s="306"/>
      <c r="K213" s="301">
        <v>237.87000056072043</v>
      </c>
      <c r="L213" s="304">
        <v>553.94046756471494</v>
      </c>
      <c r="N213" s="62"/>
    </row>
    <row r="214" spans="1:14" s="61" customFormat="1" ht="14.25" x14ac:dyDescent="0.25">
      <c r="A214" s="299">
        <v>250</v>
      </c>
      <c r="B214" s="130" t="s">
        <v>114</v>
      </c>
      <c r="C214" s="300" t="s">
        <v>865</v>
      </c>
      <c r="D214" s="301">
        <v>821.25046374630222</v>
      </c>
      <c r="E214" s="301">
        <v>821.25046353319999</v>
      </c>
      <c r="F214" s="302">
        <f t="shared" si="11"/>
        <v>-2.5948509119189112E-8</v>
      </c>
      <c r="G214" s="301">
        <v>821.25046530151565</v>
      </c>
      <c r="H214" s="282">
        <f t="shared" si="12"/>
        <v>314.34229845396749</v>
      </c>
      <c r="I214" s="282">
        <f t="shared" si="13"/>
        <v>38.276057355462285</v>
      </c>
      <c r="J214" s="306"/>
      <c r="K214" s="301">
        <v>0</v>
      </c>
      <c r="L214" s="304">
        <v>314.34229845396749</v>
      </c>
      <c r="N214" s="62"/>
    </row>
    <row r="215" spans="1:14" s="61" customFormat="1" ht="14.25" x14ac:dyDescent="0.25">
      <c r="A215" s="299">
        <v>251</v>
      </c>
      <c r="B215" s="130" t="s">
        <v>214</v>
      </c>
      <c r="C215" s="300" t="s">
        <v>1096</v>
      </c>
      <c r="D215" s="301">
        <v>841.19614351060454</v>
      </c>
      <c r="E215" s="301">
        <v>470.19029154479995</v>
      </c>
      <c r="F215" s="302">
        <f t="shared" si="11"/>
        <v>-44.104559302598311</v>
      </c>
      <c r="G215" s="301">
        <v>470.19028035911941</v>
      </c>
      <c r="H215" s="282">
        <f t="shared" si="12"/>
        <v>330.88299873078171</v>
      </c>
      <c r="I215" s="282">
        <f t="shared" si="13"/>
        <v>70.372146061049634</v>
      </c>
      <c r="J215" s="306"/>
      <c r="K215" s="301">
        <v>0</v>
      </c>
      <c r="L215" s="304">
        <v>330.88299873078171</v>
      </c>
      <c r="N215" s="62"/>
    </row>
    <row r="216" spans="1:14" s="61" customFormat="1" ht="24" x14ac:dyDescent="0.25">
      <c r="A216" s="299">
        <v>252</v>
      </c>
      <c r="B216" s="130" t="s">
        <v>130</v>
      </c>
      <c r="C216" s="300" t="s">
        <v>177</v>
      </c>
      <c r="D216" s="301">
        <v>145.10454658199998</v>
      </c>
      <c r="E216" s="301">
        <v>145.10454658199998</v>
      </c>
      <c r="F216" s="302">
        <f t="shared" si="11"/>
        <v>0</v>
      </c>
      <c r="G216" s="301">
        <v>145.10454232993874</v>
      </c>
      <c r="H216" s="282">
        <f t="shared" si="12"/>
        <v>38.185405543316612</v>
      </c>
      <c r="I216" s="282">
        <f t="shared" si="13"/>
        <v>26.315788473063229</v>
      </c>
      <c r="J216" s="306"/>
      <c r="K216" s="301">
        <v>0</v>
      </c>
      <c r="L216" s="304">
        <v>38.185405543316612</v>
      </c>
      <c r="N216" s="62"/>
    </row>
    <row r="217" spans="1:14" s="61" customFormat="1" ht="14.25" x14ac:dyDescent="0.25">
      <c r="A217" s="299">
        <v>253</v>
      </c>
      <c r="B217" s="130" t="s">
        <v>130</v>
      </c>
      <c r="C217" s="300" t="s">
        <v>866</v>
      </c>
      <c r="D217" s="301">
        <v>1499.4182851206047</v>
      </c>
      <c r="E217" s="301">
        <v>1499.3633042943998</v>
      </c>
      <c r="F217" s="302">
        <f t="shared" si="11"/>
        <v>-3.6668104391139877E-3</v>
      </c>
      <c r="G217" s="301">
        <v>1499.3633042943998</v>
      </c>
      <c r="H217" s="282">
        <f t="shared" si="12"/>
        <v>1375.7587688193075</v>
      </c>
      <c r="I217" s="282">
        <f t="shared" si="13"/>
        <v>91.756198439626317</v>
      </c>
      <c r="J217" s="306"/>
      <c r="K217" s="301">
        <v>950.76112377069035</v>
      </c>
      <c r="L217" s="304">
        <v>424.99764504861707</v>
      </c>
      <c r="N217" s="62"/>
    </row>
    <row r="218" spans="1:14" s="61" customFormat="1" ht="14.25" x14ac:dyDescent="0.25">
      <c r="A218" s="299">
        <v>258</v>
      </c>
      <c r="B218" s="130" t="s">
        <v>237</v>
      </c>
      <c r="C218" s="300" t="s">
        <v>867</v>
      </c>
      <c r="D218" s="301">
        <v>7892.5830343999996</v>
      </c>
      <c r="E218" s="301">
        <v>7892.5463807999995</v>
      </c>
      <c r="F218" s="302">
        <f t="shared" si="11"/>
        <v>-4.6440563045280214E-4</v>
      </c>
      <c r="G218" s="301">
        <v>6964.1537424531998</v>
      </c>
      <c r="H218" s="282">
        <f t="shared" si="12"/>
        <v>6964.1537424531998</v>
      </c>
      <c r="I218" s="282">
        <f t="shared" si="13"/>
        <v>88.23709619742904</v>
      </c>
      <c r="J218" s="306"/>
      <c r="K218" s="301">
        <v>6964.1537424531998</v>
      </c>
      <c r="L218" s="304">
        <v>0</v>
      </c>
      <c r="N218" s="62"/>
    </row>
    <row r="219" spans="1:14" s="61" customFormat="1" ht="14.25" x14ac:dyDescent="0.25">
      <c r="A219" s="299">
        <v>259</v>
      </c>
      <c r="B219" s="130" t="s">
        <v>214</v>
      </c>
      <c r="C219" s="300" t="s">
        <v>868</v>
      </c>
      <c r="D219" s="301">
        <v>1730.2698416000001</v>
      </c>
      <c r="E219" s="301">
        <v>1577.9374799999998</v>
      </c>
      <c r="F219" s="302">
        <f t="shared" si="11"/>
        <v>-8.803965597593546</v>
      </c>
      <c r="G219" s="301">
        <v>1577.9374799999998</v>
      </c>
      <c r="H219" s="282">
        <f t="shared" si="12"/>
        <v>1486.1670437718174</v>
      </c>
      <c r="I219" s="282">
        <f t="shared" si="13"/>
        <v>94.184152579468332</v>
      </c>
      <c r="J219" s="306"/>
      <c r="K219" s="301">
        <v>1050.9940257034411</v>
      </c>
      <c r="L219" s="304">
        <v>435.17301806837628</v>
      </c>
      <c r="N219" s="62"/>
    </row>
    <row r="220" spans="1:14" s="61" customFormat="1" ht="14.25" x14ac:dyDescent="0.25">
      <c r="A220" s="299">
        <v>260</v>
      </c>
      <c r="B220" s="130" t="s">
        <v>130</v>
      </c>
      <c r="C220" s="300" t="s">
        <v>869</v>
      </c>
      <c r="D220" s="301">
        <v>688.07970599999999</v>
      </c>
      <c r="E220" s="301">
        <v>688.07970599999999</v>
      </c>
      <c r="F220" s="302">
        <f t="shared" si="11"/>
        <v>0</v>
      </c>
      <c r="G220" s="301">
        <v>688.07970599999999</v>
      </c>
      <c r="H220" s="282">
        <f t="shared" si="12"/>
        <v>682.8353441530129</v>
      </c>
      <c r="I220" s="282">
        <f t="shared" si="13"/>
        <v>99.237826402776207</v>
      </c>
      <c r="J220" s="306"/>
      <c r="K220" s="301">
        <v>495.78481412558079</v>
      </c>
      <c r="L220" s="304">
        <v>187.05053002743213</v>
      </c>
      <c r="N220" s="62"/>
    </row>
    <row r="221" spans="1:14" s="61" customFormat="1" ht="14.25" x14ac:dyDescent="0.25">
      <c r="A221" s="299">
        <v>261</v>
      </c>
      <c r="B221" s="130" t="s">
        <v>172</v>
      </c>
      <c r="C221" s="300" t="s">
        <v>870</v>
      </c>
      <c r="D221" s="301">
        <v>9259.8005811846033</v>
      </c>
      <c r="E221" s="301">
        <v>9259.8005807583995</v>
      </c>
      <c r="F221" s="302">
        <f t="shared" si="11"/>
        <v>-4.6027253119973466E-9</v>
      </c>
      <c r="G221" s="301">
        <v>9259.8005807583995</v>
      </c>
      <c r="H221" s="282">
        <f t="shared" si="12"/>
        <v>7405.7165406897211</v>
      </c>
      <c r="I221" s="282">
        <f t="shared" si="13"/>
        <v>79.977062962658053</v>
      </c>
      <c r="J221" s="306"/>
      <c r="K221" s="301">
        <v>2351.9155802843716</v>
      </c>
      <c r="L221" s="304">
        <v>5053.8009604053495</v>
      </c>
      <c r="N221" s="62"/>
    </row>
    <row r="222" spans="1:14" s="61" customFormat="1" ht="14.25" x14ac:dyDescent="0.25">
      <c r="A222" s="299">
        <v>262</v>
      </c>
      <c r="B222" s="130" t="s">
        <v>114</v>
      </c>
      <c r="C222" s="300" t="s">
        <v>170</v>
      </c>
      <c r="D222" s="301">
        <v>689.70186647460469</v>
      </c>
      <c r="E222" s="301">
        <v>689.70186604840001</v>
      </c>
      <c r="F222" s="302">
        <f t="shared" si="11"/>
        <v>-6.1795489614269172E-8</v>
      </c>
      <c r="G222" s="301">
        <v>689.70186936531206</v>
      </c>
      <c r="H222" s="282">
        <f t="shared" si="12"/>
        <v>379.19651416778191</v>
      </c>
      <c r="I222" s="282">
        <f t="shared" si="13"/>
        <v>54.979772106513579</v>
      </c>
      <c r="J222" s="306"/>
      <c r="K222" s="301">
        <v>0</v>
      </c>
      <c r="L222" s="304">
        <v>379.19651416778191</v>
      </c>
      <c r="N222" s="62"/>
    </row>
    <row r="223" spans="1:14" s="61" customFormat="1" ht="14.25" x14ac:dyDescent="0.25">
      <c r="A223" s="299">
        <v>264</v>
      </c>
      <c r="B223" s="130" t="s">
        <v>854</v>
      </c>
      <c r="C223" s="300" t="s">
        <v>871</v>
      </c>
      <c r="D223" s="301">
        <v>13490.378647453999</v>
      </c>
      <c r="E223" s="301">
        <v>13490.378647453997</v>
      </c>
      <c r="F223" s="302">
        <f t="shared" si="11"/>
        <v>0</v>
      </c>
      <c r="G223" s="301">
        <v>13490.378647453997</v>
      </c>
      <c r="H223" s="282">
        <f t="shared" si="12"/>
        <v>13149.366656931101</v>
      </c>
      <c r="I223" s="282">
        <f t="shared" si="13"/>
        <v>97.472183698956044</v>
      </c>
      <c r="J223" s="306"/>
      <c r="K223" s="301">
        <v>2887.6294389279396</v>
      </c>
      <c r="L223" s="304">
        <v>10261.737218003162</v>
      </c>
      <c r="N223" s="62"/>
    </row>
    <row r="224" spans="1:14" s="61" customFormat="1" ht="14.25" x14ac:dyDescent="0.25">
      <c r="A224" s="299">
        <v>266</v>
      </c>
      <c r="B224" s="130" t="s">
        <v>114</v>
      </c>
      <c r="C224" s="300" t="s">
        <v>168</v>
      </c>
      <c r="D224" s="301">
        <v>3258.0651967999993</v>
      </c>
      <c r="E224" s="301">
        <v>3258.0651967999997</v>
      </c>
      <c r="F224" s="302">
        <f t="shared" si="11"/>
        <v>0</v>
      </c>
      <c r="G224" s="301">
        <v>1671.3676163608</v>
      </c>
      <c r="H224" s="282">
        <f t="shared" si="12"/>
        <v>1671.3676163608</v>
      </c>
      <c r="I224" s="282">
        <f t="shared" si="13"/>
        <v>51.299391368913696</v>
      </c>
      <c r="J224" s="306"/>
      <c r="K224" s="301">
        <v>1671.3676163608</v>
      </c>
      <c r="L224" s="304">
        <v>0</v>
      </c>
      <c r="N224" s="62"/>
    </row>
    <row r="225" spans="1:14" s="61" customFormat="1" ht="14.25" x14ac:dyDescent="0.25">
      <c r="A225" s="299">
        <v>267</v>
      </c>
      <c r="B225" s="130" t="s">
        <v>114</v>
      </c>
      <c r="C225" s="300" t="s">
        <v>872</v>
      </c>
      <c r="D225" s="301">
        <v>437.0832393266046</v>
      </c>
      <c r="E225" s="301">
        <v>437.08323890039992</v>
      </c>
      <c r="F225" s="302">
        <f t="shared" si="11"/>
        <v>-9.7511104968361906E-8</v>
      </c>
      <c r="G225" s="301">
        <v>437.08322987695277</v>
      </c>
      <c r="H225" s="282">
        <f t="shared" si="12"/>
        <v>298.56599958607205</v>
      </c>
      <c r="I225" s="282">
        <f t="shared" si="13"/>
        <v>68.308727723624202</v>
      </c>
      <c r="J225" s="306"/>
      <c r="K225" s="301">
        <v>0</v>
      </c>
      <c r="L225" s="304">
        <v>298.56599958607205</v>
      </c>
      <c r="N225" s="62"/>
    </row>
    <row r="226" spans="1:14" s="61" customFormat="1" ht="14.25" x14ac:dyDescent="0.25">
      <c r="A226" s="299">
        <v>268</v>
      </c>
      <c r="B226" s="130" t="s">
        <v>873</v>
      </c>
      <c r="C226" s="300" t="s">
        <v>166</v>
      </c>
      <c r="D226" s="301">
        <v>378.15958963200001</v>
      </c>
      <c r="E226" s="301">
        <v>378.15958963199995</v>
      </c>
      <c r="F226" s="302">
        <f t="shared" si="11"/>
        <v>0</v>
      </c>
      <c r="G226" s="301">
        <v>378.10048570200001</v>
      </c>
      <c r="H226" s="282">
        <f t="shared" si="12"/>
        <v>378.15958963199995</v>
      </c>
      <c r="I226" s="282">
        <f t="shared" si="13"/>
        <v>100</v>
      </c>
      <c r="J226" s="306"/>
      <c r="K226" s="301">
        <v>378.15958963199995</v>
      </c>
      <c r="L226" s="304">
        <v>0</v>
      </c>
      <c r="N226" s="62"/>
    </row>
    <row r="227" spans="1:14" s="61" customFormat="1" ht="14.25" x14ac:dyDescent="0.25">
      <c r="A227" s="299">
        <v>269</v>
      </c>
      <c r="B227" s="130" t="s">
        <v>120</v>
      </c>
      <c r="C227" s="300" t="s">
        <v>874</v>
      </c>
      <c r="D227" s="301">
        <v>52.834662028604654</v>
      </c>
      <c r="E227" s="301">
        <v>52.834661602399997</v>
      </c>
      <c r="F227" s="302">
        <f t="shared" si="11"/>
        <v>-8.0667622626151569E-7</v>
      </c>
      <c r="G227" s="301">
        <v>52.834660473969684</v>
      </c>
      <c r="H227" s="282">
        <f t="shared" si="12"/>
        <v>36.15003085061084</v>
      </c>
      <c r="I227" s="282">
        <f t="shared" si="13"/>
        <v>68.421051170258153</v>
      </c>
      <c r="J227" s="306"/>
      <c r="K227" s="301">
        <v>0</v>
      </c>
      <c r="L227" s="304">
        <v>36.15003085061084</v>
      </c>
      <c r="N227" s="62"/>
    </row>
    <row r="228" spans="1:14" s="61" customFormat="1" ht="14.25" x14ac:dyDescent="0.25">
      <c r="A228" s="299">
        <v>273</v>
      </c>
      <c r="B228" s="130" t="s">
        <v>130</v>
      </c>
      <c r="C228" s="300" t="s">
        <v>875</v>
      </c>
      <c r="D228" s="301">
        <v>1909.9571876433954</v>
      </c>
      <c r="E228" s="301">
        <v>1891.3257599999999</v>
      </c>
      <c r="F228" s="302">
        <f t="shared" si="11"/>
        <v>-0.9754892813269862</v>
      </c>
      <c r="G228" s="301">
        <v>1891.3257599999997</v>
      </c>
      <c r="H228" s="282">
        <f t="shared" si="12"/>
        <v>1813.4699478562554</v>
      </c>
      <c r="I228" s="282">
        <f t="shared" si="13"/>
        <v>95.883532398789697</v>
      </c>
      <c r="J228" s="306"/>
      <c r="K228" s="301">
        <v>1348.7706362018018</v>
      </c>
      <c r="L228" s="304">
        <v>464.69931165445354</v>
      </c>
      <c r="N228" s="62"/>
    </row>
    <row r="229" spans="1:14" s="61" customFormat="1" ht="14.25" x14ac:dyDescent="0.25">
      <c r="A229" s="299">
        <v>274</v>
      </c>
      <c r="B229" s="130" t="s">
        <v>130</v>
      </c>
      <c r="C229" s="300" t="s">
        <v>876</v>
      </c>
      <c r="D229" s="301">
        <v>6088.6203607006037</v>
      </c>
      <c r="E229" s="301">
        <v>5323.9353999999994</v>
      </c>
      <c r="F229" s="302">
        <f t="shared" si="11"/>
        <v>-12.559248489794399</v>
      </c>
      <c r="G229" s="301">
        <v>5323.9353999999994</v>
      </c>
      <c r="H229" s="282">
        <f t="shared" si="12"/>
        <v>4928.3839739941732</v>
      </c>
      <c r="I229" s="282">
        <f t="shared" si="13"/>
        <v>92.570318828327132</v>
      </c>
      <c r="J229" s="306"/>
      <c r="K229" s="301">
        <v>3882.3683026406452</v>
      </c>
      <c r="L229" s="304">
        <v>1046.015671353528</v>
      </c>
      <c r="N229" s="62"/>
    </row>
    <row r="230" spans="1:14" s="61" customFormat="1" ht="14.25" x14ac:dyDescent="0.25">
      <c r="A230" s="299">
        <v>275</v>
      </c>
      <c r="B230" s="130" t="s">
        <v>122</v>
      </c>
      <c r="C230" s="300" t="s">
        <v>162</v>
      </c>
      <c r="D230" s="301">
        <v>1279.2106399999998</v>
      </c>
      <c r="E230" s="301">
        <v>1279.2106399999998</v>
      </c>
      <c r="F230" s="302">
        <f t="shared" si="11"/>
        <v>0</v>
      </c>
      <c r="G230" s="301">
        <v>1279.2106399999998</v>
      </c>
      <c r="H230" s="282">
        <f t="shared" si="12"/>
        <v>875.24938528931273</v>
      </c>
      <c r="I230" s="282">
        <f t="shared" si="13"/>
        <v>68.421052633623574</v>
      </c>
      <c r="J230" s="306"/>
      <c r="K230" s="301">
        <v>0</v>
      </c>
      <c r="L230" s="304">
        <v>875.24938528931273</v>
      </c>
      <c r="N230" s="62"/>
    </row>
    <row r="231" spans="1:14" s="61" customFormat="1" ht="14.25" x14ac:dyDescent="0.25">
      <c r="A231" s="299">
        <v>278</v>
      </c>
      <c r="B231" s="130" t="s">
        <v>136</v>
      </c>
      <c r="C231" s="300" t="s">
        <v>877</v>
      </c>
      <c r="D231" s="301">
        <v>4444.065732</v>
      </c>
      <c r="E231" s="301">
        <v>4444.0290783999999</v>
      </c>
      <c r="F231" s="302">
        <f t="shared" si="11"/>
        <v>-8.2477627944399501E-4</v>
      </c>
      <c r="G231" s="301">
        <v>4444.0290783999999</v>
      </c>
      <c r="H231" s="282">
        <f t="shared" si="12"/>
        <v>4444.0290783999999</v>
      </c>
      <c r="I231" s="282">
        <f t="shared" si="13"/>
        <v>100</v>
      </c>
      <c r="J231" s="306"/>
      <c r="K231" s="301">
        <v>3463.5452783999999</v>
      </c>
      <c r="L231" s="304">
        <v>980.48379999999997</v>
      </c>
      <c r="N231" s="62"/>
    </row>
    <row r="232" spans="1:14" s="61" customFormat="1" ht="14.25" x14ac:dyDescent="0.25">
      <c r="A232" s="299">
        <v>280</v>
      </c>
      <c r="B232" s="130" t="s">
        <v>114</v>
      </c>
      <c r="C232" s="300" t="s">
        <v>878</v>
      </c>
      <c r="D232" s="301">
        <v>2123.2746336293949</v>
      </c>
      <c r="E232" s="301">
        <v>1862.0028799999998</v>
      </c>
      <c r="F232" s="302">
        <f t="shared" si="11"/>
        <v>-12.305132340925368</v>
      </c>
      <c r="G232" s="301">
        <v>1862.0028799999998</v>
      </c>
      <c r="H232" s="282">
        <f t="shared" si="12"/>
        <v>1826.5620307302693</v>
      </c>
      <c r="I232" s="282">
        <f t="shared" si="13"/>
        <v>98.096627580418655</v>
      </c>
      <c r="J232" s="306"/>
      <c r="K232" s="301">
        <v>1637.8894690847212</v>
      </c>
      <c r="L232" s="304">
        <v>188.67256164554811</v>
      </c>
      <c r="N232" s="62"/>
    </row>
    <row r="233" spans="1:14" s="61" customFormat="1" ht="14.25" x14ac:dyDescent="0.25">
      <c r="A233" s="299">
        <v>281</v>
      </c>
      <c r="B233" s="130" t="s">
        <v>120</v>
      </c>
      <c r="C233" s="300" t="s">
        <v>879</v>
      </c>
      <c r="D233" s="301">
        <v>1586.5510759999997</v>
      </c>
      <c r="E233" s="301">
        <v>1586.5510759999997</v>
      </c>
      <c r="F233" s="302">
        <f t="shared" si="11"/>
        <v>0</v>
      </c>
      <c r="G233" s="301">
        <v>1586.5510759999997</v>
      </c>
      <c r="H233" s="282">
        <f t="shared" si="12"/>
        <v>1585.3696422896796</v>
      </c>
      <c r="I233" s="282">
        <f t="shared" si="13"/>
        <v>99.925534467298789</v>
      </c>
      <c r="J233" s="306"/>
      <c r="K233" s="301">
        <v>1562.9224018031414</v>
      </c>
      <c r="L233" s="304">
        <v>22.447240486538163</v>
      </c>
      <c r="N233" s="62"/>
    </row>
    <row r="234" spans="1:14" s="61" customFormat="1" ht="14.25" x14ac:dyDescent="0.25">
      <c r="A234" s="299">
        <v>282</v>
      </c>
      <c r="B234" s="130" t="s">
        <v>114</v>
      </c>
      <c r="C234" s="300" t="s">
        <v>880</v>
      </c>
      <c r="D234" s="301">
        <v>853.0025791999999</v>
      </c>
      <c r="E234" s="301">
        <v>1099.6079999999999</v>
      </c>
      <c r="F234" s="302">
        <f t="shared" si="11"/>
        <v>28.910278446201431</v>
      </c>
      <c r="G234" s="301">
        <v>215.12089473999998</v>
      </c>
      <c r="H234" s="282">
        <f t="shared" si="12"/>
        <v>215.12089473999998</v>
      </c>
      <c r="I234" s="282">
        <f t="shared" si="13"/>
        <v>19.563416666666665</v>
      </c>
      <c r="J234" s="306"/>
      <c r="K234" s="301">
        <v>215.12089473999998</v>
      </c>
      <c r="L234" s="304">
        <v>0</v>
      </c>
      <c r="N234" s="62"/>
    </row>
    <row r="235" spans="1:14" s="61" customFormat="1" ht="14.25" x14ac:dyDescent="0.25">
      <c r="A235" s="299">
        <v>283</v>
      </c>
      <c r="B235" s="130" t="s">
        <v>120</v>
      </c>
      <c r="C235" s="300" t="s">
        <v>881</v>
      </c>
      <c r="D235" s="301">
        <v>456.09370142139534</v>
      </c>
      <c r="E235" s="301">
        <v>456.09370184760002</v>
      </c>
      <c r="F235" s="302">
        <f t="shared" si="11"/>
        <v>9.3446743676395272E-8</v>
      </c>
      <c r="G235" s="301">
        <v>317.94058381280001</v>
      </c>
      <c r="H235" s="282">
        <f t="shared" si="12"/>
        <v>317.94058381280001</v>
      </c>
      <c r="I235" s="282">
        <f t="shared" si="13"/>
        <v>69.709487880417441</v>
      </c>
      <c r="J235" s="306"/>
      <c r="K235" s="301">
        <v>317.94058381280001</v>
      </c>
      <c r="L235" s="304">
        <v>0</v>
      </c>
      <c r="N235" s="62"/>
    </row>
    <row r="236" spans="1:14" s="61" customFormat="1" ht="14.25" x14ac:dyDescent="0.25">
      <c r="A236" s="299">
        <v>284</v>
      </c>
      <c r="B236" s="130" t="s">
        <v>214</v>
      </c>
      <c r="C236" s="300" t="s">
        <v>882</v>
      </c>
      <c r="D236" s="301">
        <v>2380.9245725879996</v>
      </c>
      <c r="E236" s="301">
        <v>2380.9245725879996</v>
      </c>
      <c r="F236" s="302">
        <f t="shared" si="11"/>
        <v>0</v>
      </c>
      <c r="G236" s="301">
        <v>2380.9245725879996</v>
      </c>
      <c r="H236" s="282">
        <f t="shared" si="12"/>
        <v>2339.4577761476557</v>
      </c>
      <c r="I236" s="282">
        <f t="shared" si="13"/>
        <v>98.258374208164412</v>
      </c>
      <c r="J236" s="306"/>
      <c r="K236" s="301">
        <v>1593.0554405879996</v>
      </c>
      <c r="L236" s="304">
        <v>746.40233555965608</v>
      </c>
      <c r="N236" s="62"/>
    </row>
    <row r="237" spans="1:14" s="61" customFormat="1" ht="14.25" x14ac:dyDescent="0.25">
      <c r="A237" s="299">
        <v>286</v>
      </c>
      <c r="B237" s="130" t="s">
        <v>155</v>
      </c>
      <c r="C237" s="300" t="s">
        <v>154</v>
      </c>
      <c r="D237" s="301">
        <v>2054.4828279063022</v>
      </c>
      <c r="E237" s="301">
        <v>1959.1601376767999</v>
      </c>
      <c r="F237" s="302">
        <f t="shared" si="11"/>
        <v>-4.6397413954851316</v>
      </c>
      <c r="G237" s="301">
        <v>1959.1601376734006</v>
      </c>
      <c r="H237" s="282">
        <f t="shared" si="12"/>
        <v>1665.2861170266397</v>
      </c>
      <c r="I237" s="282">
        <f t="shared" si="13"/>
        <v>85.000000000069406</v>
      </c>
      <c r="J237" s="306"/>
      <c r="K237" s="301">
        <v>0</v>
      </c>
      <c r="L237" s="304">
        <v>1665.2861170266397</v>
      </c>
      <c r="N237" s="62"/>
    </row>
    <row r="238" spans="1:14" s="61" customFormat="1" ht="14.25" x14ac:dyDescent="0.25">
      <c r="A238" s="299">
        <v>288</v>
      </c>
      <c r="B238" s="130" t="s">
        <v>114</v>
      </c>
      <c r="C238" s="300" t="s">
        <v>883</v>
      </c>
      <c r="D238" s="301">
        <v>943.15445465660457</v>
      </c>
      <c r="E238" s="301">
        <v>850.36351999999988</v>
      </c>
      <c r="F238" s="302">
        <f t="shared" si="11"/>
        <v>-9.838360429563906</v>
      </c>
      <c r="G238" s="301">
        <v>850.36351999999988</v>
      </c>
      <c r="H238" s="282">
        <f t="shared" si="12"/>
        <v>820.7736674670391</v>
      </c>
      <c r="I238" s="282">
        <f t="shared" si="13"/>
        <v>96.520329031405211</v>
      </c>
      <c r="J238" s="306"/>
      <c r="K238" s="301">
        <v>654.28727052907152</v>
      </c>
      <c r="L238" s="304">
        <v>166.48639693796764</v>
      </c>
      <c r="N238" s="62"/>
    </row>
    <row r="239" spans="1:14" s="61" customFormat="1" ht="14.25" x14ac:dyDescent="0.25">
      <c r="A239" s="299">
        <v>289</v>
      </c>
      <c r="B239" s="130" t="s">
        <v>360</v>
      </c>
      <c r="C239" s="300" t="s">
        <v>884</v>
      </c>
      <c r="D239" s="301">
        <v>7330.526927162</v>
      </c>
      <c r="E239" s="301">
        <v>8163.1357365507993</v>
      </c>
      <c r="F239" s="302">
        <f t="shared" si="11"/>
        <v>11.35810314404155</v>
      </c>
      <c r="G239" s="301">
        <v>7081.8545365507998</v>
      </c>
      <c r="H239" s="282">
        <f t="shared" si="12"/>
        <v>7081.8545365507998</v>
      </c>
      <c r="I239" s="282">
        <f t="shared" si="13"/>
        <v>86.754095057386891</v>
      </c>
      <c r="J239" s="306"/>
      <c r="K239" s="301">
        <v>7081.8545365507998</v>
      </c>
      <c r="L239" s="304">
        <v>0</v>
      </c>
      <c r="N239" s="62"/>
    </row>
    <row r="240" spans="1:14" s="61" customFormat="1" ht="14.25" x14ac:dyDescent="0.25">
      <c r="A240" s="299">
        <v>292</v>
      </c>
      <c r="B240" s="130" t="s">
        <v>130</v>
      </c>
      <c r="C240" s="300" t="s">
        <v>1097</v>
      </c>
      <c r="D240" s="301">
        <v>1598.2802279999999</v>
      </c>
      <c r="E240" s="301">
        <v>1123.8735262328</v>
      </c>
      <c r="F240" s="302">
        <f t="shared" si="11"/>
        <v>-29.682323128081634</v>
      </c>
      <c r="G240" s="301">
        <v>1123.8735224943432</v>
      </c>
      <c r="H240" s="282">
        <f t="shared" si="12"/>
        <v>1046.6353638031205</v>
      </c>
      <c r="I240" s="282">
        <f t="shared" si="13"/>
        <v>93.127504062794316</v>
      </c>
      <c r="J240" s="306"/>
      <c r="K240" s="301">
        <v>0</v>
      </c>
      <c r="L240" s="304">
        <v>1046.6353638031205</v>
      </c>
      <c r="N240" s="62"/>
    </row>
    <row r="241" spans="1:14" s="61" customFormat="1" ht="14.25" x14ac:dyDescent="0.25">
      <c r="A241" s="299">
        <v>293</v>
      </c>
      <c r="B241" s="130" t="s">
        <v>114</v>
      </c>
      <c r="C241" s="300" t="s">
        <v>885</v>
      </c>
      <c r="D241" s="301">
        <v>1285.7297022553953</v>
      </c>
      <c r="E241" s="301">
        <v>1285.7297026815997</v>
      </c>
      <c r="F241" s="302">
        <f t="shared" si="11"/>
        <v>3.3148836564578232E-8</v>
      </c>
      <c r="G241" s="301">
        <v>1285.7297014528342</v>
      </c>
      <c r="H241" s="282">
        <f t="shared" si="12"/>
        <v>879.7097955391888</v>
      </c>
      <c r="I241" s="282">
        <f t="shared" si="13"/>
        <v>68.421052551279644</v>
      </c>
      <c r="J241" s="306"/>
      <c r="K241" s="301">
        <v>0</v>
      </c>
      <c r="L241" s="304">
        <v>879.7097955391888</v>
      </c>
      <c r="N241" s="62"/>
    </row>
    <row r="242" spans="1:14" s="61" customFormat="1" ht="24" x14ac:dyDescent="0.25">
      <c r="A242" s="299">
        <v>294</v>
      </c>
      <c r="B242" s="130" t="s">
        <v>219</v>
      </c>
      <c r="C242" s="300" t="s">
        <v>886</v>
      </c>
      <c r="D242" s="301">
        <v>957.9211629433953</v>
      </c>
      <c r="E242" s="301">
        <v>957.92116336959998</v>
      </c>
      <c r="F242" s="302">
        <f t="shared" si="11"/>
        <v>4.4492679762697662E-8</v>
      </c>
      <c r="G242" s="301">
        <v>957.92116486223017</v>
      </c>
      <c r="H242" s="282">
        <f t="shared" si="12"/>
        <v>631.88742350408393</v>
      </c>
      <c r="I242" s="282">
        <f t="shared" si="13"/>
        <v>65.964449650673316</v>
      </c>
      <c r="J242" s="306"/>
      <c r="K242" s="301">
        <v>0</v>
      </c>
      <c r="L242" s="304">
        <v>631.88742350408393</v>
      </c>
      <c r="N242" s="62"/>
    </row>
    <row r="243" spans="1:14" s="61" customFormat="1" ht="24" x14ac:dyDescent="0.25">
      <c r="A243" s="299">
        <v>295</v>
      </c>
      <c r="B243" s="130" t="s">
        <v>114</v>
      </c>
      <c r="C243" s="300" t="s">
        <v>1113</v>
      </c>
      <c r="D243" s="301">
        <v>367.60535066630229</v>
      </c>
      <c r="E243" s="301">
        <v>367.60535045319995</v>
      </c>
      <c r="F243" s="302">
        <f t="shared" si="11"/>
        <v>-5.797041069399711E-8</v>
      </c>
      <c r="G243" s="301">
        <v>367.6053533762975</v>
      </c>
      <c r="H243" s="282">
        <f t="shared" si="12"/>
        <v>249.13908112660468</v>
      </c>
      <c r="I243" s="282">
        <f t="shared" si="13"/>
        <v>67.773518753047284</v>
      </c>
      <c r="J243" s="306"/>
      <c r="K243" s="301">
        <v>0</v>
      </c>
      <c r="L243" s="304">
        <v>249.13908112660468</v>
      </c>
      <c r="N243" s="62"/>
    </row>
    <row r="244" spans="1:14" s="61" customFormat="1" ht="14.25" x14ac:dyDescent="0.25">
      <c r="A244" s="299">
        <v>296</v>
      </c>
      <c r="B244" s="130" t="s">
        <v>124</v>
      </c>
      <c r="C244" s="300" t="s">
        <v>887</v>
      </c>
      <c r="D244" s="301">
        <v>13530.199943199999</v>
      </c>
      <c r="E244" s="301">
        <v>13530.199943199999</v>
      </c>
      <c r="F244" s="302">
        <f t="shared" si="11"/>
        <v>0</v>
      </c>
      <c r="G244" s="301">
        <v>8739.0313817891983</v>
      </c>
      <c r="H244" s="282">
        <f t="shared" si="12"/>
        <v>8739.0313817891983</v>
      </c>
      <c r="I244" s="282">
        <f t="shared" si="13"/>
        <v>64.589077903325858</v>
      </c>
      <c r="J244" s="306"/>
      <c r="K244" s="301">
        <v>8739.0313817891983</v>
      </c>
      <c r="L244" s="304">
        <v>0</v>
      </c>
      <c r="N244" s="62"/>
    </row>
    <row r="245" spans="1:14" s="61" customFormat="1" ht="14.25" x14ac:dyDescent="0.25">
      <c r="A245" s="299">
        <v>297</v>
      </c>
      <c r="B245" s="130" t="s">
        <v>120</v>
      </c>
      <c r="C245" s="300" t="s">
        <v>888</v>
      </c>
      <c r="D245" s="301">
        <v>2636.6637956060003</v>
      </c>
      <c r="E245" s="301">
        <v>2636.6637956059999</v>
      </c>
      <c r="F245" s="302">
        <f t="shared" si="11"/>
        <v>0</v>
      </c>
      <c r="G245" s="301">
        <v>2636.6637956059999</v>
      </c>
      <c r="H245" s="282">
        <f t="shared" si="12"/>
        <v>2629.7666546316846</v>
      </c>
      <c r="I245" s="282">
        <f t="shared" si="13"/>
        <v>99.738414090343667</v>
      </c>
      <c r="J245" s="306"/>
      <c r="K245" s="301">
        <v>1063.633257381357</v>
      </c>
      <c r="L245" s="304">
        <v>1566.1333972503276</v>
      </c>
      <c r="N245" s="62"/>
    </row>
    <row r="246" spans="1:14" s="61" customFormat="1" ht="14.25" x14ac:dyDescent="0.25">
      <c r="A246" s="299">
        <v>298</v>
      </c>
      <c r="B246" s="130" t="s">
        <v>124</v>
      </c>
      <c r="C246" s="300" t="s">
        <v>889</v>
      </c>
      <c r="D246" s="301">
        <v>12805.934153867998</v>
      </c>
      <c r="E246" s="301">
        <v>12805.934153867998</v>
      </c>
      <c r="F246" s="302">
        <f t="shared" si="11"/>
        <v>0</v>
      </c>
      <c r="G246" s="301">
        <v>7794.6132397184001</v>
      </c>
      <c r="H246" s="282">
        <f t="shared" si="12"/>
        <v>7794.6132397184001</v>
      </c>
      <c r="I246" s="282">
        <f t="shared" si="13"/>
        <v>60.867197551254456</v>
      </c>
      <c r="J246" s="306"/>
      <c r="K246" s="301">
        <v>7794.6132397184001</v>
      </c>
      <c r="L246" s="304">
        <v>0</v>
      </c>
      <c r="N246" s="62"/>
    </row>
    <row r="247" spans="1:14" s="61" customFormat="1" ht="14.25" x14ac:dyDescent="0.25">
      <c r="A247" s="299">
        <v>304</v>
      </c>
      <c r="B247" s="130" t="s">
        <v>120</v>
      </c>
      <c r="C247" s="300" t="s">
        <v>890</v>
      </c>
      <c r="D247" s="301">
        <v>4612.8555599999991</v>
      </c>
      <c r="E247" s="301">
        <v>4612.8555599999991</v>
      </c>
      <c r="F247" s="302">
        <f t="shared" si="11"/>
        <v>0</v>
      </c>
      <c r="G247" s="301">
        <v>2324.3832240515999</v>
      </c>
      <c r="H247" s="282">
        <f t="shared" si="12"/>
        <v>2324.3832240515999</v>
      </c>
      <c r="I247" s="282">
        <f t="shared" si="13"/>
        <v>50.389247914183557</v>
      </c>
      <c r="J247" s="306"/>
      <c r="K247" s="301">
        <v>2324.3832240515999</v>
      </c>
      <c r="L247" s="304">
        <v>0</v>
      </c>
      <c r="N247" s="62"/>
    </row>
    <row r="248" spans="1:14" s="61" customFormat="1" ht="14.25" x14ac:dyDescent="0.25">
      <c r="A248" s="299">
        <v>305</v>
      </c>
      <c r="B248" s="130" t="s">
        <v>214</v>
      </c>
      <c r="C248" s="300" t="s">
        <v>891</v>
      </c>
      <c r="D248" s="301">
        <v>147.84658428430234</v>
      </c>
      <c r="E248" s="301">
        <v>147.84658407119997</v>
      </c>
      <c r="F248" s="302">
        <f t="shared" si="11"/>
        <v>-1.44137501933983E-7</v>
      </c>
      <c r="G248" s="301">
        <v>147.84659433437736</v>
      </c>
      <c r="H248" s="282">
        <f t="shared" si="12"/>
        <v>99.112407734276871</v>
      </c>
      <c r="I248" s="282">
        <f t="shared" si="13"/>
        <v>67.037333569063946</v>
      </c>
      <c r="J248" s="306"/>
      <c r="K248" s="301">
        <v>0</v>
      </c>
      <c r="L248" s="304">
        <v>99.112407734276871</v>
      </c>
      <c r="N248" s="62"/>
    </row>
    <row r="249" spans="1:14" s="61" customFormat="1" ht="14.25" x14ac:dyDescent="0.25">
      <c r="A249" s="299">
        <v>306</v>
      </c>
      <c r="B249" s="130" t="s">
        <v>214</v>
      </c>
      <c r="C249" s="300" t="s">
        <v>1098</v>
      </c>
      <c r="D249" s="301">
        <v>1423.0501973256978</v>
      </c>
      <c r="E249" s="301">
        <v>1297.2980736652</v>
      </c>
      <c r="F249" s="302">
        <f t="shared" si="11"/>
        <v>-8.8368016740955824</v>
      </c>
      <c r="G249" s="301">
        <v>1297.2980806327976</v>
      </c>
      <c r="H249" s="282">
        <f t="shared" si="12"/>
        <v>1166.4768028944632</v>
      </c>
      <c r="I249" s="282">
        <f t="shared" si="13"/>
        <v>89.915866412941384</v>
      </c>
      <c r="J249" s="306"/>
      <c r="K249" s="301">
        <v>0</v>
      </c>
      <c r="L249" s="304">
        <v>1166.4768028944632</v>
      </c>
      <c r="N249" s="62"/>
    </row>
    <row r="250" spans="1:14" s="61" customFormat="1" ht="25.5" x14ac:dyDescent="0.25">
      <c r="A250" s="299">
        <v>307</v>
      </c>
      <c r="B250" s="130" t="s">
        <v>114</v>
      </c>
      <c r="C250" s="300" t="s">
        <v>1099</v>
      </c>
      <c r="D250" s="301">
        <v>1973.4139350906046</v>
      </c>
      <c r="E250" s="301">
        <v>1973.4139346643997</v>
      </c>
      <c r="F250" s="302">
        <f t="shared" si="11"/>
        <v>-2.1597330146505556E-8</v>
      </c>
      <c r="G250" s="301">
        <v>1453.157682203956</v>
      </c>
      <c r="H250" s="282">
        <f t="shared" si="12"/>
        <v>1354.5593092779916</v>
      </c>
      <c r="I250" s="282">
        <f t="shared" si="13"/>
        <v>68.640404604640082</v>
      </c>
      <c r="J250" s="306"/>
      <c r="K250" s="301">
        <v>0</v>
      </c>
      <c r="L250" s="304">
        <v>1354.5593092779916</v>
      </c>
      <c r="N250" s="62"/>
    </row>
    <row r="251" spans="1:14" s="61" customFormat="1" ht="24" x14ac:dyDescent="0.25">
      <c r="A251" s="299">
        <v>308</v>
      </c>
      <c r="B251" s="130" t="s">
        <v>114</v>
      </c>
      <c r="C251" s="300" t="s">
        <v>892</v>
      </c>
      <c r="D251" s="301">
        <v>1167.2705456000001</v>
      </c>
      <c r="E251" s="301">
        <v>950.29023205879992</v>
      </c>
      <c r="F251" s="302">
        <f t="shared" si="11"/>
        <v>-18.588690887395614</v>
      </c>
      <c r="G251" s="301">
        <v>950.29022452887637</v>
      </c>
      <c r="H251" s="282">
        <f t="shared" si="12"/>
        <v>799.78863268735211</v>
      </c>
      <c r="I251" s="282">
        <f t="shared" si="13"/>
        <v>84.16256483607259</v>
      </c>
      <c r="J251" s="306"/>
      <c r="K251" s="301">
        <v>0</v>
      </c>
      <c r="L251" s="304">
        <v>799.78863268735211</v>
      </c>
      <c r="N251" s="62"/>
    </row>
    <row r="252" spans="1:14" s="61" customFormat="1" ht="14.25" x14ac:dyDescent="0.25">
      <c r="A252" s="299">
        <v>309</v>
      </c>
      <c r="B252" s="130" t="s">
        <v>114</v>
      </c>
      <c r="C252" s="300" t="s">
        <v>893</v>
      </c>
      <c r="D252" s="301">
        <v>1759.9226039999999</v>
      </c>
      <c r="E252" s="301">
        <v>1759.9226039999999</v>
      </c>
      <c r="F252" s="302">
        <f t="shared" si="11"/>
        <v>0</v>
      </c>
      <c r="G252" s="301">
        <v>1189.5376075999998</v>
      </c>
      <c r="H252" s="282">
        <f t="shared" si="12"/>
        <v>1189.5376075999998</v>
      </c>
      <c r="I252" s="282">
        <f t="shared" si="13"/>
        <v>67.590336353222952</v>
      </c>
      <c r="J252" s="306"/>
      <c r="K252" s="301">
        <v>1189.5376075999998</v>
      </c>
      <c r="L252" s="304">
        <v>0</v>
      </c>
      <c r="N252" s="62"/>
    </row>
    <row r="253" spans="1:14" s="61" customFormat="1" ht="14.25" x14ac:dyDescent="0.25">
      <c r="A253" s="299">
        <v>310</v>
      </c>
      <c r="B253" s="130" t="s">
        <v>114</v>
      </c>
      <c r="C253" s="300" t="s">
        <v>894</v>
      </c>
      <c r="D253" s="301">
        <v>2144.6754431999998</v>
      </c>
      <c r="E253" s="301">
        <v>2144.6754431999998</v>
      </c>
      <c r="F253" s="302">
        <f t="shared" si="11"/>
        <v>0</v>
      </c>
      <c r="G253" s="301">
        <v>107.02851199999999</v>
      </c>
      <c r="H253" s="282">
        <f t="shared" si="12"/>
        <v>295.47724777568044</v>
      </c>
      <c r="I253" s="282">
        <f t="shared" si="13"/>
        <v>13.777247681579668</v>
      </c>
      <c r="J253" s="306"/>
      <c r="K253" s="301">
        <v>107.02851199999999</v>
      </c>
      <c r="L253" s="304">
        <v>188.44873577568043</v>
      </c>
      <c r="N253" s="62"/>
    </row>
    <row r="254" spans="1:14" s="61" customFormat="1" ht="14.25" x14ac:dyDescent="0.25">
      <c r="A254" s="299">
        <v>311</v>
      </c>
      <c r="B254" s="130" t="s">
        <v>136</v>
      </c>
      <c r="C254" s="300" t="s">
        <v>895</v>
      </c>
      <c r="D254" s="301">
        <v>6020.7203359999994</v>
      </c>
      <c r="E254" s="301">
        <v>6020.7203359999994</v>
      </c>
      <c r="F254" s="302">
        <f t="shared" si="11"/>
        <v>0</v>
      </c>
      <c r="G254" s="301">
        <v>5920.9831597067996</v>
      </c>
      <c r="H254" s="282">
        <f t="shared" si="12"/>
        <v>5920.9831597067996</v>
      </c>
      <c r="I254" s="282">
        <f t="shared" si="13"/>
        <v>98.343434494094723</v>
      </c>
      <c r="J254" s="306"/>
      <c r="K254" s="301">
        <v>5920.9831597067996</v>
      </c>
      <c r="L254" s="304">
        <v>0</v>
      </c>
      <c r="N254" s="62"/>
    </row>
    <row r="255" spans="1:14" s="61" customFormat="1" ht="14.25" x14ac:dyDescent="0.25">
      <c r="A255" s="299">
        <v>312</v>
      </c>
      <c r="B255" s="130" t="s">
        <v>136</v>
      </c>
      <c r="C255" s="300" t="s">
        <v>896</v>
      </c>
      <c r="D255" s="301">
        <v>485.58689279999999</v>
      </c>
      <c r="E255" s="301">
        <v>485.53191239999995</v>
      </c>
      <c r="F255" s="302">
        <f t="shared" si="11"/>
        <v>-1.132246376812418E-2</v>
      </c>
      <c r="G255" s="301">
        <v>485.53191239999995</v>
      </c>
      <c r="H255" s="282">
        <f t="shared" si="12"/>
        <v>479.14903399840256</v>
      </c>
      <c r="I255" s="282">
        <f t="shared" si="13"/>
        <v>98.685384371534596</v>
      </c>
      <c r="J255" s="306"/>
      <c r="K255" s="301">
        <v>364.25722277975251</v>
      </c>
      <c r="L255" s="304">
        <v>114.89181121865003</v>
      </c>
      <c r="N255" s="62"/>
    </row>
    <row r="256" spans="1:14" s="61" customFormat="1" ht="14.25" x14ac:dyDescent="0.25">
      <c r="A256" s="299">
        <v>313</v>
      </c>
      <c r="B256" s="130" t="s">
        <v>124</v>
      </c>
      <c r="C256" s="300" t="s">
        <v>897</v>
      </c>
      <c r="D256" s="301">
        <v>13291.8415824</v>
      </c>
      <c r="E256" s="301">
        <v>13291.8415824</v>
      </c>
      <c r="F256" s="302">
        <f t="shared" si="11"/>
        <v>0</v>
      </c>
      <c r="G256" s="301">
        <v>7275.7020300599997</v>
      </c>
      <c r="H256" s="282">
        <f t="shared" si="12"/>
        <v>7275.7020300599997</v>
      </c>
      <c r="I256" s="282">
        <f t="shared" si="13"/>
        <v>54.738103707870742</v>
      </c>
      <c r="J256" s="306"/>
      <c r="K256" s="301">
        <v>7275.7020300599997</v>
      </c>
      <c r="L256" s="304">
        <v>0</v>
      </c>
      <c r="N256" s="62"/>
    </row>
    <row r="257" spans="1:14" s="61" customFormat="1" ht="14.25" x14ac:dyDescent="0.25">
      <c r="A257" s="299">
        <v>314</v>
      </c>
      <c r="B257" s="130" t="s">
        <v>120</v>
      </c>
      <c r="C257" s="300" t="s">
        <v>898</v>
      </c>
      <c r="D257" s="301">
        <v>2604.9889638416976</v>
      </c>
      <c r="E257" s="301">
        <v>2604.9889640547999</v>
      </c>
      <c r="F257" s="302">
        <f t="shared" si="11"/>
        <v>8.1805495710796094E-9</v>
      </c>
      <c r="G257" s="301">
        <v>2604.9889640547999</v>
      </c>
      <c r="H257" s="282">
        <f t="shared" si="12"/>
        <v>2600.1833000756114</v>
      </c>
      <c r="I257" s="282">
        <f t="shared" si="13"/>
        <v>99.815520754770944</v>
      </c>
      <c r="J257" s="306"/>
      <c r="K257" s="301">
        <v>860.72142876458838</v>
      </c>
      <c r="L257" s="304">
        <v>1739.4618713110233</v>
      </c>
      <c r="N257" s="62"/>
    </row>
    <row r="258" spans="1:14" s="61" customFormat="1" ht="14.25" x14ac:dyDescent="0.25">
      <c r="A258" s="299">
        <v>316</v>
      </c>
      <c r="B258" s="130" t="s">
        <v>130</v>
      </c>
      <c r="C258" s="300" t="s">
        <v>1100</v>
      </c>
      <c r="D258" s="301">
        <v>362.15695818060459</v>
      </c>
      <c r="E258" s="301">
        <v>327.39308908279997</v>
      </c>
      <c r="F258" s="302">
        <f t="shared" si="11"/>
        <v>-9.5991167123919183</v>
      </c>
      <c r="G258" s="301">
        <v>327.39308211298095</v>
      </c>
      <c r="H258" s="282">
        <f t="shared" si="12"/>
        <v>310.92710800371185</v>
      </c>
      <c r="I258" s="282">
        <f t="shared" si="13"/>
        <v>94.970577685308513</v>
      </c>
      <c r="J258" s="306"/>
      <c r="K258" s="301">
        <v>0</v>
      </c>
      <c r="L258" s="304">
        <v>310.92710800371185</v>
      </c>
      <c r="N258" s="62"/>
    </row>
    <row r="259" spans="1:14" s="61" customFormat="1" ht="14.25" x14ac:dyDescent="0.25">
      <c r="A259" s="299">
        <v>317</v>
      </c>
      <c r="B259" s="130" t="s">
        <v>114</v>
      </c>
      <c r="C259" s="300" t="s">
        <v>1101</v>
      </c>
      <c r="D259" s="301">
        <v>1579.5974661373955</v>
      </c>
      <c r="E259" s="301">
        <v>1230.2250279139998</v>
      </c>
      <c r="F259" s="302">
        <f t="shared" si="11"/>
        <v>-22.117814551685711</v>
      </c>
      <c r="G259" s="301">
        <v>1230.2250284235274</v>
      </c>
      <c r="H259" s="282">
        <f t="shared" si="12"/>
        <v>1119.9837683650405</v>
      </c>
      <c r="I259" s="282">
        <f t="shared" si="13"/>
        <v>91.038935394129723</v>
      </c>
      <c r="J259" s="306"/>
      <c r="K259" s="301">
        <v>0</v>
      </c>
      <c r="L259" s="304">
        <v>1119.9837683650405</v>
      </c>
      <c r="N259" s="62"/>
    </row>
    <row r="260" spans="1:14" s="61" customFormat="1" ht="14.25" x14ac:dyDescent="0.25">
      <c r="A260" s="299">
        <v>318</v>
      </c>
      <c r="B260" s="130" t="s">
        <v>130</v>
      </c>
      <c r="C260" s="300" t="s">
        <v>129</v>
      </c>
      <c r="D260" s="301">
        <v>275.732937112</v>
      </c>
      <c r="E260" s="301">
        <v>275.73293711199995</v>
      </c>
      <c r="F260" s="302">
        <f t="shared" si="11"/>
        <v>0</v>
      </c>
      <c r="G260" s="301">
        <v>275.732930455043</v>
      </c>
      <c r="H260" s="282">
        <f t="shared" si="12"/>
        <v>232.91266478822337</v>
      </c>
      <c r="I260" s="282">
        <f t="shared" si="13"/>
        <v>84.470381822254552</v>
      </c>
      <c r="J260" s="306"/>
      <c r="K260" s="301">
        <v>0</v>
      </c>
      <c r="L260" s="304">
        <v>232.91266478822337</v>
      </c>
      <c r="N260" s="62"/>
    </row>
    <row r="261" spans="1:14" s="61" customFormat="1" ht="14.25" x14ac:dyDescent="0.25">
      <c r="A261" s="299">
        <v>319</v>
      </c>
      <c r="B261" s="130" t="s">
        <v>114</v>
      </c>
      <c r="C261" s="300" t="s">
        <v>1102</v>
      </c>
      <c r="D261" s="301">
        <v>998.92056079999998</v>
      </c>
      <c r="E261" s="301">
        <v>825.68153556399989</v>
      </c>
      <c r="F261" s="302">
        <f t="shared" si="11"/>
        <v>-17.342622830514074</v>
      </c>
      <c r="G261" s="301">
        <v>825.6815440937354</v>
      </c>
      <c r="H261" s="282">
        <f t="shared" si="12"/>
        <v>743.11338968339157</v>
      </c>
      <c r="I261" s="282">
        <f t="shared" si="13"/>
        <v>90.000000929631014</v>
      </c>
      <c r="J261" s="306"/>
      <c r="K261" s="301">
        <v>0</v>
      </c>
      <c r="L261" s="304">
        <v>743.11338968339157</v>
      </c>
      <c r="N261" s="62"/>
    </row>
    <row r="262" spans="1:14" s="61" customFormat="1" ht="14.25" x14ac:dyDescent="0.25">
      <c r="A262" s="299">
        <v>320</v>
      </c>
      <c r="B262" s="130" t="s">
        <v>120</v>
      </c>
      <c r="C262" s="300" t="s">
        <v>1103</v>
      </c>
      <c r="D262" s="301">
        <v>1520.6112496000001</v>
      </c>
      <c r="E262" s="301">
        <v>1109.8934216763998</v>
      </c>
      <c r="F262" s="302">
        <f t="shared" si="11"/>
        <v>-27.010047967989209</v>
      </c>
      <c r="G262" s="301">
        <v>1109.8934192070412</v>
      </c>
      <c r="H262" s="282">
        <f t="shared" si="12"/>
        <v>1034.9253494828599</v>
      </c>
      <c r="I262" s="282">
        <f t="shared" si="13"/>
        <v>93.24547107592484</v>
      </c>
      <c r="J262" s="306"/>
      <c r="K262" s="301">
        <v>0</v>
      </c>
      <c r="L262" s="304">
        <v>1034.9253494828599</v>
      </c>
      <c r="N262" s="62"/>
    </row>
    <row r="263" spans="1:14" s="61" customFormat="1" ht="14.25" x14ac:dyDescent="0.25">
      <c r="A263" s="299">
        <v>321</v>
      </c>
      <c r="B263" s="130" t="s">
        <v>114</v>
      </c>
      <c r="C263" s="300" t="s">
        <v>126</v>
      </c>
      <c r="D263" s="301">
        <v>1076.4062712</v>
      </c>
      <c r="E263" s="301">
        <v>1076.4062712</v>
      </c>
      <c r="F263" s="302">
        <f t="shared" si="11"/>
        <v>0</v>
      </c>
      <c r="G263" s="301">
        <v>1076.4062711999998</v>
      </c>
      <c r="H263" s="282">
        <f t="shared" si="12"/>
        <v>1066.9658314022408</v>
      </c>
      <c r="I263" s="282">
        <f t="shared" si="13"/>
        <v>99.12296685272608</v>
      </c>
      <c r="J263" s="306"/>
      <c r="K263" s="301">
        <v>843.02180756699579</v>
      </c>
      <c r="L263" s="304">
        <v>223.9440238352451</v>
      </c>
      <c r="N263" s="62"/>
    </row>
    <row r="264" spans="1:14" s="61" customFormat="1" ht="14.25" x14ac:dyDescent="0.25">
      <c r="A264" s="299">
        <v>322</v>
      </c>
      <c r="B264" s="130" t="s">
        <v>114</v>
      </c>
      <c r="C264" s="300" t="s">
        <v>899</v>
      </c>
      <c r="D264" s="301">
        <v>10417.317823320001</v>
      </c>
      <c r="E264" s="301">
        <v>10321.067302399999</v>
      </c>
      <c r="F264" s="302">
        <f t="shared" si="11"/>
        <v>-0.92394724393007266</v>
      </c>
      <c r="G264" s="301">
        <v>10321.067302399999</v>
      </c>
      <c r="H264" s="282">
        <f t="shared" si="12"/>
        <v>10029.126685762578</v>
      </c>
      <c r="I264" s="282">
        <f t="shared" si="13"/>
        <v>97.171410590748351</v>
      </c>
      <c r="J264" s="306"/>
      <c r="K264" s="301">
        <v>4087.3663945030953</v>
      </c>
      <c r="L264" s="304">
        <v>5941.7602912594821</v>
      </c>
      <c r="N264" s="62"/>
    </row>
    <row r="265" spans="1:14" s="61" customFormat="1" ht="14.25" x14ac:dyDescent="0.25">
      <c r="A265" s="299">
        <v>327</v>
      </c>
      <c r="B265" s="130" t="s">
        <v>122</v>
      </c>
      <c r="C265" s="300" t="s">
        <v>121</v>
      </c>
      <c r="D265" s="301">
        <v>1155.6513543999999</v>
      </c>
      <c r="E265" s="301">
        <v>1155.6513543999999</v>
      </c>
      <c r="F265" s="302">
        <f t="shared" si="11"/>
        <v>0</v>
      </c>
      <c r="G265" s="301">
        <v>939.88993799999992</v>
      </c>
      <c r="H265" s="282">
        <f t="shared" si="12"/>
        <v>939.88993799999992</v>
      </c>
      <c r="I265" s="282">
        <f t="shared" si="13"/>
        <v>81.329886770909326</v>
      </c>
      <c r="J265" s="306"/>
      <c r="K265" s="301">
        <v>939.88993799999992</v>
      </c>
      <c r="L265" s="304">
        <v>0</v>
      </c>
      <c r="N265" s="62"/>
    </row>
    <row r="266" spans="1:14" s="61" customFormat="1" ht="14.25" x14ac:dyDescent="0.25">
      <c r="A266" s="299">
        <v>328</v>
      </c>
      <c r="B266" s="130" t="s">
        <v>120</v>
      </c>
      <c r="C266" s="300" t="s">
        <v>900</v>
      </c>
      <c r="D266" s="301">
        <v>94.163098399999996</v>
      </c>
      <c r="E266" s="301">
        <v>94.163098399999996</v>
      </c>
      <c r="F266" s="302">
        <f t="shared" si="11"/>
        <v>0</v>
      </c>
      <c r="G266" s="301">
        <v>82.130692840400002</v>
      </c>
      <c r="H266" s="282">
        <f t="shared" si="12"/>
        <v>82.130692840400002</v>
      </c>
      <c r="I266" s="282">
        <f t="shared" si="13"/>
        <v>87.221739976644614</v>
      </c>
      <c r="J266" s="306"/>
      <c r="K266" s="301">
        <v>82.130692840400002</v>
      </c>
      <c r="L266" s="304">
        <v>0</v>
      </c>
      <c r="N266" s="62"/>
    </row>
    <row r="267" spans="1:14" s="61" customFormat="1" ht="24" x14ac:dyDescent="0.25">
      <c r="A267" s="299">
        <v>336</v>
      </c>
      <c r="B267" s="130" t="s">
        <v>114</v>
      </c>
      <c r="C267" s="300" t="s">
        <v>901</v>
      </c>
      <c r="D267" s="301">
        <v>2389.6681056000002</v>
      </c>
      <c r="E267" s="301">
        <v>2389.6681055999998</v>
      </c>
      <c r="F267" s="302">
        <f t="shared" si="11"/>
        <v>0</v>
      </c>
      <c r="G267" s="301">
        <v>2389.6681055999998</v>
      </c>
      <c r="H267" s="282">
        <f t="shared" si="12"/>
        <v>2387.8179590794516</v>
      </c>
      <c r="I267" s="282">
        <f t="shared" si="13"/>
        <v>99.922577260155393</v>
      </c>
      <c r="J267" s="306"/>
      <c r="K267" s="301">
        <v>2202.1063504813524</v>
      </c>
      <c r="L267" s="304">
        <v>185.71160859809933</v>
      </c>
      <c r="N267" s="62"/>
    </row>
    <row r="268" spans="1:14" s="61" customFormat="1" ht="24" x14ac:dyDescent="0.25">
      <c r="A268" s="299">
        <v>337</v>
      </c>
      <c r="B268" s="130" t="s">
        <v>114</v>
      </c>
      <c r="C268" s="300" t="s">
        <v>117</v>
      </c>
      <c r="D268" s="301">
        <v>2694.9192864000001</v>
      </c>
      <c r="E268" s="301">
        <v>2694.9192863999997</v>
      </c>
      <c r="F268" s="302">
        <f t="shared" si="11"/>
        <v>0</v>
      </c>
      <c r="G268" s="301">
        <v>2694.9192863999997</v>
      </c>
      <c r="H268" s="282">
        <f t="shared" si="12"/>
        <v>2694.9192863999997</v>
      </c>
      <c r="I268" s="282">
        <f t="shared" si="13"/>
        <v>100</v>
      </c>
      <c r="J268" s="306"/>
      <c r="K268" s="301">
        <v>2694.9192863999997</v>
      </c>
      <c r="L268" s="304">
        <v>0</v>
      </c>
      <c r="N268" s="62"/>
    </row>
    <row r="269" spans="1:14" s="61" customFormat="1" ht="14.25" x14ac:dyDescent="0.25">
      <c r="A269" s="299">
        <v>338</v>
      </c>
      <c r="B269" s="130" t="s">
        <v>114</v>
      </c>
      <c r="C269" s="300" t="s">
        <v>902</v>
      </c>
      <c r="D269" s="301">
        <v>3053.061612</v>
      </c>
      <c r="E269" s="301">
        <v>3053.061612</v>
      </c>
      <c r="F269" s="302">
        <f t="shared" si="11"/>
        <v>0</v>
      </c>
      <c r="G269" s="301">
        <v>182.4249672</v>
      </c>
      <c r="H269" s="282">
        <f t="shared" si="12"/>
        <v>182.4249672</v>
      </c>
      <c r="I269" s="282">
        <f t="shared" si="13"/>
        <v>5.9751485683414369</v>
      </c>
      <c r="J269" s="306"/>
      <c r="K269" s="301">
        <v>182.4249672</v>
      </c>
      <c r="L269" s="304">
        <v>0</v>
      </c>
      <c r="N269" s="62"/>
    </row>
    <row r="270" spans="1:14" s="61" customFormat="1" ht="24" x14ac:dyDescent="0.25">
      <c r="A270" s="299">
        <v>339</v>
      </c>
      <c r="B270" s="130" t="s">
        <v>114</v>
      </c>
      <c r="C270" s="300" t="s">
        <v>903</v>
      </c>
      <c r="D270" s="301">
        <v>15483.653555199999</v>
      </c>
      <c r="E270" s="301">
        <v>15483.653555199999</v>
      </c>
      <c r="F270" s="302">
        <f t="shared" ref="F270:F306" si="14">E270/D270*100-100</f>
        <v>0</v>
      </c>
      <c r="G270" s="301">
        <v>15483.653555199999</v>
      </c>
      <c r="H270" s="282">
        <f t="shared" ref="H270:H271" si="15">K270+L270</f>
        <v>15436.177905168579</v>
      </c>
      <c r="I270" s="282">
        <f t="shared" ref="I270:I271" si="16">+H270/E270*100</f>
        <v>99.693382121589281</v>
      </c>
      <c r="J270" s="306"/>
      <c r="K270" s="301">
        <v>12848.286542212196</v>
      </c>
      <c r="L270" s="304">
        <v>2587.8913629563831</v>
      </c>
      <c r="N270" s="62"/>
    </row>
    <row r="271" spans="1:14" s="61" customFormat="1" ht="24" x14ac:dyDescent="0.25">
      <c r="A271" s="299">
        <v>350</v>
      </c>
      <c r="B271" s="130" t="s">
        <v>114</v>
      </c>
      <c r="C271" s="300" t="s">
        <v>113</v>
      </c>
      <c r="D271" s="301">
        <v>2404.8793495999998</v>
      </c>
      <c r="E271" s="301">
        <v>2404.8793495999998</v>
      </c>
      <c r="F271" s="302">
        <f t="shared" si="14"/>
        <v>0</v>
      </c>
      <c r="G271" s="301">
        <v>2404.8793495999998</v>
      </c>
      <c r="H271" s="282">
        <f t="shared" si="15"/>
        <v>2404.8793495999998</v>
      </c>
      <c r="I271" s="282">
        <f t="shared" si="16"/>
        <v>100</v>
      </c>
      <c r="J271" s="306"/>
      <c r="K271" s="301">
        <v>2404.8793495999998</v>
      </c>
      <c r="L271" s="304">
        <v>0</v>
      </c>
      <c r="N271" s="62"/>
    </row>
    <row r="272" spans="1:14" s="61" customFormat="1" ht="14.25" x14ac:dyDescent="0.25">
      <c r="A272" s="380" t="s">
        <v>904</v>
      </c>
      <c r="B272" s="380"/>
      <c r="C272" s="380"/>
      <c r="D272" s="295">
        <f>SUM(D273:D306)</f>
        <v>246980.14862387718</v>
      </c>
      <c r="E272" s="295">
        <f>SUM(E273:E306)</f>
        <v>246980.14862302478</v>
      </c>
      <c r="F272" s="308">
        <f t="shared" si="14"/>
        <v>-3.4512481761339586E-10</v>
      </c>
      <c r="G272" s="295">
        <f t="shared" ref="G272:H272" si="17">SUM(G273:G306)</f>
        <v>208318.4320688126</v>
      </c>
      <c r="H272" s="295">
        <f t="shared" si="17"/>
        <v>208318.4320688126</v>
      </c>
      <c r="I272" s="297">
        <f>+H272/E272*100</f>
        <v>84.346225083367727</v>
      </c>
      <c r="J272" s="295"/>
      <c r="K272" s="295">
        <f t="shared" ref="K272:L272" si="18">SUM(K273:K306)</f>
        <v>38186.237643969202</v>
      </c>
      <c r="L272" s="295">
        <f t="shared" si="18"/>
        <v>170132.19442484342</v>
      </c>
    </row>
    <row r="273" spans="1:12" s="61" customFormat="1" ht="14.25" x14ac:dyDescent="0.25">
      <c r="A273" s="299">
        <v>1</v>
      </c>
      <c r="B273" s="130" t="s">
        <v>905</v>
      </c>
      <c r="C273" s="309" t="s">
        <v>906</v>
      </c>
      <c r="D273" s="301">
        <v>6607.177936</v>
      </c>
      <c r="E273" s="301">
        <v>6607.1779359999991</v>
      </c>
      <c r="F273" s="282">
        <f>E273/D273*100-100</f>
        <v>0</v>
      </c>
      <c r="G273" s="301">
        <v>6607.1779359999991</v>
      </c>
      <c r="H273" s="301">
        <v>6607.1779359999991</v>
      </c>
      <c r="I273" s="282">
        <f>+H273/E273*100</f>
        <v>100</v>
      </c>
      <c r="J273" s="303"/>
      <c r="K273" s="301">
        <v>0</v>
      </c>
      <c r="L273" s="301">
        <v>6607.1779359999991</v>
      </c>
    </row>
    <row r="274" spans="1:12" s="61" customFormat="1" ht="14.25" x14ac:dyDescent="0.25">
      <c r="A274" s="299">
        <v>2</v>
      </c>
      <c r="B274" s="130" t="s">
        <v>124</v>
      </c>
      <c r="C274" s="309" t="s">
        <v>907</v>
      </c>
      <c r="D274" s="301">
        <v>4725.3821120000002</v>
      </c>
      <c r="E274" s="301">
        <v>4725.3821119999993</v>
      </c>
      <c r="F274" s="282">
        <f t="shared" si="14"/>
        <v>0</v>
      </c>
      <c r="G274" s="301">
        <v>4725.3821119999993</v>
      </c>
      <c r="H274" s="301">
        <v>4725.3821119999993</v>
      </c>
      <c r="I274" s="282">
        <f t="shared" ref="I274:I302" si="19">+H274/E274*100</f>
        <v>100</v>
      </c>
      <c r="J274" s="303"/>
      <c r="K274" s="301">
        <v>0</v>
      </c>
      <c r="L274" s="301">
        <v>4725.3821119999993</v>
      </c>
    </row>
    <row r="275" spans="1:12" s="61" customFormat="1" ht="14.25" x14ac:dyDescent="0.25">
      <c r="A275" s="299">
        <v>3</v>
      </c>
      <c r="B275" s="130" t="s">
        <v>124</v>
      </c>
      <c r="C275" s="309" t="s">
        <v>908</v>
      </c>
      <c r="D275" s="301">
        <v>6729.4176919999991</v>
      </c>
      <c r="E275" s="301">
        <v>6729.4176919999991</v>
      </c>
      <c r="F275" s="282">
        <f t="shared" si="14"/>
        <v>0</v>
      </c>
      <c r="G275" s="301">
        <v>6729.6009599999988</v>
      </c>
      <c r="H275" s="301">
        <v>6729.6009599999988</v>
      </c>
      <c r="I275" s="282">
        <f t="shared" si="19"/>
        <v>100.00272338571313</v>
      </c>
      <c r="J275" s="303"/>
      <c r="K275" s="301">
        <v>0</v>
      </c>
      <c r="L275" s="301">
        <v>6729.6009599999988</v>
      </c>
    </row>
    <row r="276" spans="1:12" s="61" customFormat="1" ht="14.25" x14ac:dyDescent="0.25">
      <c r="A276" s="299">
        <v>4</v>
      </c>
      <c r="B276" s="130" t="s">
        <v>124</v>
      </c>
      <c r="C276" s="309" t="s">
        <v>909</v>
      </c>
      <c r="D276" s="301">
        <v>2743.8904938343026</v>
      </c>
      <c r="E276" s="301">
        <v>2743.8904936211998</v>
      </c>
      <c r="F276" s="282">
        <f t="shared" si="14"/>
        <v>-7.7664452646786231E-9</v>
      </c>
      <c r="G276" s="301">
        <v>2743.8904939805484</v>
      </c>
      <c r="H276" s="301">
        <v>2743.8904939805484</v>
      </c>
      <c r="I276" s="282">
        <f t="shared" si="19"/>
        <v>100.00000001309633</v>
      </c>
      <c r="J276" s="303"/>
      <c r="K276" s="301">
        <v>0</v>
      </c>
      <c r="L276" s="301">
        <v>2743.8904939805484</v>
      </c>
    </row>
    <row r="277" spans="1:12" s="61" customFormat="1" ht="14.25" x14ac:dyDescent="0.25">
      <c r="A277" s="299">
        <v>5</v>
      </c>
      <c r="B277" s="130" t="s">
        <v>124</v>
      </c>
      <c r="C277" s="309" t="s">
        <v>910</v>
      </c>
      <c r="D277" s="301">
        <v>3210.7084152913953</v>
      </c>
      <c r="E277" s="301">
        <v>3210.7084157175996</v>
      </c>
      <c r="F277" s="282">
        <f t="shared" si="14"/>
        <v>1.3274473076307913E-8</v>
      </c>
      <c r="G277" s="301">
        <v>3210.8553599999996</v>
      </c>
      <c r="H277" s="301">
        <v>3210.8553599999996</v>
      </c>
      <c r="I277" s="282">
        <f t="shared" si="19"/>
        <v>100.00457669346991</v>
      </c>
      <c r="J277" s="303"/>
      <c r="K277" s="301">
        <v>0</v>
      </c>
      <c r="L277" s="301">
        <v>3210.8553599999996</v>
      </c>
    </row>
    <row r="278" spans="1:12" s="61" customFormat="1" ht="14.25" x14ac:dyDescent="0.25">
      <c r="A278" s="299">
        <v>6</v>
      </c>
      <c r="B278" s="130" t="s">
        <v>194</v>
      </c>
      <c r="C278" s="309" t="s">
        <v>911</v>
      </c>
      <c r="D278" s="301">
        <v>3742.7907300000002</v>
      </c>
      <c r="E278" s="301">
        <v>3742.7907299999997</v>
      </c>
      <c r="F278" s="282">
        <f t="shared" si="14"/>
        <v>0</v>
      </c>
      <c r="G278" s="301">
        <v>3742.7907299999997</v>
      </c>
      <c r="H278" s="301">
        <v>3742.7907299999997</v>
      </c>
      <c r="I278" s="282">
        <f t="shared" si="19"/>
        <v>100</v>
      </c>
      <c r="J278" s="303"/>
      <c r="K278" s="301">
        <v>0</v>
      </c>
      <c r="L278" s="301">
        <v>3742.7907299999997</v>
      </c>
    </row>
    <row r="279" spans="1:12" s="61" customFormat="1" ht="14.25" x14ac:dyDescent="0.25">
      <c r="A279" s="299">
        <v>7</v>
      </c>
      <c r="B279" s="130" t="s">
        <v>124</v>
      </c>
      <c r="C279" s="309" t="s">
        <v>912</v>
      </c>
      <c r="D279" s="301">
        <v>4742.2427679999992</v>
      </c>
      <c r="E279" s="301">
        <v>4742.2427679999992</v>
      </c>
      <c r="F279" s="282">
        <f t="shared" si="14"/>
        <v>0</v>
      </c>
      <c r="G279" s="301">
        <v>4742.9758400000001</v>
      </c>
      <c r="H279" s="301">
        <v>4742.9758400000001</v>
      </c>
      <c r="I279" s="282">
        <f t="shared" si="19"/>
        <v>100.01545833977433</v>
      </c>
      <c r="J279" s="303"/>
      <c r="K279" s="301">
        <v>0</v>
      </c>
      <c r="L279" s="301">
        <v>4742.9758400000001</v>
      </c>
    </row>
    <row r="280" spans="1:12" s="61" customFormat="1" ht="14.25" x14ac:dyDescent="0.25">
      <c r="A280" s="299">
        <v>8</v>
      </c>
      <c r="B280" s="130" t="s">
        <v>124</v>
      </c>
      <c r="C280" s="309" t="s">
        <v>913</v>
      </c>
      <c r="D280" s="301">
        <v>2960.1447359999993</v>
      </c>
      <c r="E280" s="301">
        <v>2960.1447360000002</v>
      </c>
      <c r="F280" s="282">
        <f t="shared" si="14"/>
        <v>0</v>
      </c>
      <c r="G280" s="301">
        <v>2960.1447360000002</v>
      </c>
      <c r="H280" s="301">
        <v>2960.1447360000002</v>
      </c>
      <c r="I280" s="282">
        <f t="shared" si="19"/>
        <v>100</v>
      </c>
      <c r="J280" s="303"/>
      <c r="K280" s="301">
        <v>0</v>
      </c>
      <c r="L280" s="301">
        <v>2960.1447360000002</v>
      </c>
    </row>
    <row r="281" spans="1:12" s="61" customFormat="1" ht="14.25" x14ac:dyDescent="0.25">
      <c r="A281" s="299">
        <v>9</v>
      </c>
      <c r="B281" s="130" t="s">
        <v>124</v>
      </c>
      <c r="C281" s="309" t="s">
        <v>914</v>
      </c>
      <c r="D281" s="301">
        <v>4360.8620599999995</v>
      </c>
      <c r="E281" s="301">
        <v>4360.8620599999995</v>
      </c>
      <c r="F281" s="282">
        <f t="shared" si="14"/>
        <v>0</v>
      </c>
      <c r="G281" s="301">
        <v>4361.7783999999992</v>
      </c>
      <c r="H281" s="301">
        <v>4361.7783999999992</v>
      </c>
      <c r="I281" s="282">
        <f t="shared" si="19"/>
        <v>100.02101281781886</v>
      </c>
      <c r="J281" s="303"/>
      <c r="K281" s="301">
        <v>0</v>
      </c>
      <c r="L281" s="301">
        <v>4361.7783999999992</v>
      </c>
    </row>
    <row r="282" spans="1:12" s="61" customFormat="1" ht="14.25" x14ac:dyDescent="0.25">
      <c r="A282" s="299">
        <v>10</v>
      </c>
      <c r="B282" s="130" t="s">
        <v>124</v>
      </c>
      <c r="C282" s="309" t="s">
        <v>915</v>
      </c>
      <c r="D282" s="301">
        <v>6508.7630200000003</v>
      </c>
      <c r="E282" s="301">
        <v>6508.7630199999994</v>
      </c>
      <c r="F282" s="282">
        <f t="shared" si="14"/>
        <v>0</v>
      </c>
      <c r="G282" s="301">
        <v>6509.6793599999992</v>
      </c>
      <c r="H282" s="301">
        <v>6509.6793599999992</v>
      </c>
      <c r="I282" s="282">
        <f t="shared" si="19"/>
        <v>100.01407855835562</v>
      </c>
      <c r="J282" s="303"/>
      <c r="K282" s="301">
        <v>0</v>
      </c>
      <c r="L282" s="301">
        <v>6509.6793599999992</v>
      </c>
    </row>
    <row r="283" spans="1:12" s="61" customFormat="1" ht="14.25" x14ac:dyDescent="0.25">
      <c r="A283" s="299">
        <v>11</v>
      </c>
      <c r="B283" s="130" t="s">
        <v>124</v>
      </c>
      <c r="C283" s="309" t="s">
        <v>916</v>
      </c>
      <c r="D283" s="301">
        <v>3134.9824079999999</v>
      </c>
      <c r="E283" s="301">
        <v>3134.9824079999999</v>
      </c>
      <c r="F283" s="282">
        <f t="shared" si="14"/>
        <v>0</v>
      </c>
      <c r="G283" s="301">
        <v>3135.7154799999998</v>
      </c>
      <c r="H283" s="301">
        <v>3135.7154799999998</v>
      </c>
      <c r="I283" s="282">
        <f t="shared" si="19"/>
        <v>100.02338360809074</v>
      </c>
      <c r="J283" s="303"/>
      <c r="K283" s="301">
        <v>0</v>
      </c>
      <c r="L283" s="301">
        <v>3135.7154799999998</v>
      </c>
    </row>
    <row r="284" spans="1:12" s="61" customFormat="1" ht="14.25" x14ac:dyDescent="0.25">
      <c r="A284" s="299">
        <v>12</v>
      </c>
      <c r="B284" s="130" t="s">
        <v>124</v>
      </c>
      <c r="C284" s="309" t="s">
        <v>917</v>
      </c>
      <c r="D284" s="301">
        <v>5566.7654999999995</v>
      </c>
      <c r="E284" s="301">
        <v>5566.7654999999995</v>
      </c>
      <c r="F284" s="282">
        <f t="shared" si="14"/>
        <v>0</v>
      </c>
      <c r="G284" s="301">
        <v>5567.6818400000002</v>
      </c>
      <c r="H284" s="301">
        <v>5567.6818400000002</v>
      </c>
      <c r="I284" s="282">
        <f t="shared" si="19"/>
        <v>100.01646090534982</v>
      </c>
      <c r="J284" s="303"/>
      <c r="K284" s="301">
        <v>0</v>
      </c>
      <c r="L284" s="301">
        <v>5567.6818400000002</v>
      </c>
    </row>
    <row r="285" spans="1:12" s="61" customFormat="1" ht="14.25" x14ac:dyDescent="0.25">
      <c r="A285" s="299">
        <v>13</v>
      </c>
      <c r="B285" s="130" t="s">
        <v>905</v>
      </c>
      <c r="C285" s="309" t="s">
        <v>918</v>
      </c>
      <c r="D285" s="301">
        <v>5553.9917203999994</v>
      </c>
      <c r="E285" s="301">
        <v>5553.9917203999994</v>
      </c>
      <c r="F285" s="282">
        <f t="shared" si="14"/>
        <v>0</v>
      </c>
      <c r="G285" s="301">
        <v>5554.8530799999999</v>
      </c>
      <c r="H285" s="301">
        <v>5554.8530799999999</v>
      </c>
      <c r="I285" s="282">
        <f t="shared" si="19"/>
        <v>100.01550883838802</v>
      </c>
      <c r="J285" s="303"/>
      <c r="K285" s="301">
        <v>0</v>
      </c>
      <c r="L285" s="301">
        <v>5554.8530799999999</v>
      </c>
    </row>
    <row r="286" spans="1:12" s="61" customFormat="1" ht="14.25" x14ac:dyDescent="0.25">
      <c r="A286" s="299">
        <v>15</v>
      </c>
      <c r="B286" s="130" t="s">
        <v>124</v>
      </c>
      <c r="C286" s="309" t="s">
        <v>919</v>
      </c>
      <c r="D286" s="301">
        <v>9886.2616996636971</v>
      </c>
      <c r="E286" s="301">
        <v>9886.261699876799</v>
      </c>
      <c r="F286" s="282">
        <f t="shared" si="14"/>
        <v>2.1555450757659855E-9</v>
      </c>
      <c r="G286" s="301">
        <v>9886.2617001163653</v>
      </c>
      <c r="H286" s="301">
        <v>9886.2617001163653</v>
      </c>
      <c r="I286" s="282">
        <f t="shared" si="19"/>
        <v>100.00000000242322</v>
      </c>
      <c r="J286" s="303"/>
      <c r="K286" s="301">
        <v>0</v>
      </c>
      <c r="L286" s="301">
        <v>9886.2617001163653</v>
      </c>
    </row>
    <row r="287" spans="1:12" s="61" customFormat="1" ht="14.25" x14ac:dyDescent="0.25">
      <c r="A287" s="299">
        <v>16</v>
      </c>
      <c r="B287" s="130" t="s">
        <v>124</v>
      </c>
      <c r="C287" s="309" t="s">
        <v>920</v>
      </c>
      <c r="D287" s="301">
        <v>3114.313149944302</v>
      </c>
      <c r="E287" s="301">
        <v>3114.3131497311997</v>
      </c>
      <c r="F287" s="282">
        <f t="shared" si="14"/>
        <v>-6.8426686539169168E-9</v>
      </c>
      <c r="G287" s="301">
        <v>3114.3131494916338</v>
      </c>
      <c r="H287" s="301">
        <v>3114.3131494916338</v>
      </c>
      <c r="I287" s="282">
        <f t="shared" si="19"/>
        <v>99.999999992307593</v>
      </c>
      <c r="J287" s="303"/>
      <c r="K287" s="301">
        <v>0</v>
      </c>
      <c r="L287" s="301">
        <v>3114.3131494916338</v>
      </c>
    </row>
    <row r="288" spans="1:12" s="61" customFormat="1" ht="14.25" x14ac:dyDescent="0.25">
      <c r="A288" s="299">
        <v>17</v>
      </c>
      <c r="B288" s="130" t="s">
        <v>124</v>
      </c>
      <c r="C288" s="309" t="s">
        <v>921</v>
      </c>
      <c r="D288" s="301">
        <v>6219.2868890883028</v>
      </c>
      <c r="E288" s="301">
        <v>6219.2868888751991</v>
      </c>
      <c r="F288" s="282">
        <f t="shared" si="14"/>
        <v>-3.4264928672200767E-9</v>
      </c>
      <c r="G288" s="301">
        <v>6220.1159199999993</v>
      </c>
      <c r="H288" s="301">
        <v>6220.1159199999993</v>
      </c>
      <c r="I288" s="282">
        <f t="shared" si="19"/>
        <v>100.01333000293464</v>
      </c>
      <c r="J288" s="310"/>
      <c r="K288" s="301">
        <v>0</v>
      </c>
      <c r="L288" s="301">
        <v>6220.1159199999993</v>
      </c>
    </row>
    <row r="289" spans="1:12" s="61" customFormat="1" ht="14.25" x14ac:dyDescent="0.25">
      <c r="A289" s="299">
        <v>18</v>
      </c>
      <c r="B289" s="130" t="s">
        <v>124</v>
      </c>
      <c r="C289" s="309" t="s">
        <v>922</v>
      </c>
      <c r="D289" s="301">
        <v>4891.527071630605</v>
      </c>
      <c r="E289" s="301">
        <v>4891.5270712044003</v>
      </c>
      <c r="F289" s="282">
        <f t="shared" si="14"/>
        <v>-8.7131155623865197E-9</v>
      </c>
      <c r="G289" s="301">
        <v>4891.5270713241825</v>
      </c>
      <c r="H289" s="301">
        <v>4891.5270713241825</v>
      </c>
      <c r="I289" s="282">
        <f t="shared" si="19"/>
        <v>100.00000000244877</v>
      </c>
      <c r="J289" s="310"/>
      <c r="K289" s="301">
        <v>0</v>
      </c>
      <c r="L289" s="301">
        <v>4891.5270713241825</v>
      </c>
    </row>
    <row r="290" spans="1:12" s="61" customFormat="1" ht="14.25" x14ac:dyDescent="0.25">
      <c r="A290" s="299">
        <v>19</v>
      </c>
      <c r="B290" s="130" t="s">
        <v>124</v>
      </c>
      <c r="C290" s="309" t="s">
        <v>923</v>
      </c>
      <c r="D290" s="301">
        <v>10637.017760674</v>
      </c>
      <c r="E290" s="301">
        <v>10637.017760674</v>
      </c>
      <c r="F290" s="282">
        <f t="shared" si="14"/>
        <v>0</v>
      </c>
      <c r="G290" s="301">
        <v>10636.874719999998</v>
      </c>
      <c r="H290" s="301">
        <v>10636.874719999998</v>
      </c>
      <c r="I290" s="282">
        <f t="shared" si="19"/>
        <v>99.99865525585065</v>
      </c>
      <c r="J290" s="311"/>
      <c r="K290" s="301">
        <v>0</v>
      </c>
      <c r="L290" s="301">
        <v>10636.874719999998</v>
      </c>
    </row>
    <row r="291" spans="1:12" s="61" customFormat="1" ht="14.25" x14ac:dyDescent="0.25">
      <c r="A291" s="299">
        <v>20</v>
      </c>
      <c r="B291" s="130" t="s">
        <v>124</v>
      </c>
      <c r="C291" s="309" t="s">
        <v>924</v>
      </c>
      <c r="D291" s="301">
        <v>10474.561491486</v>
      </c>
      <c r="E291" s="301">
        <v>10474.561491486</v>
      </c>
      <c r="F291" s="282">
        <f t="shared" si="14"/>
        <v>0</v>
      </c>
      <c r="G291" s="301">
        <v>10474.561492084913</v>
      </c>
      <c r="H291" s="301">
        <v>10474.561492084913</v>
      </c>
      <c r="I291" s="282">
        <f t="shared" si="19"/>
        <v>100.00000000571778</v>
      </c>
      <c r="J291" s="311"/>
      <c r="K291" s="301">
        <v>0</v>
      </c>
      <c r="L291" s="301">
        <v>10474.561492084913</v>
      </c>
    </row>
    <row r="292" spans="1:12" s="61" customFormat="1" ht="14.25" x14ac:dyDescent="0.25">
      <c r="A292" s="299">
        <v>21</v>
      </c>
      <c r="B292" s="130" t="s">
        <v>124</v>
      </c>
      <c r="C292" s="309" t="s">
        <v>925</v>
      </c>
      <c r="D292" s="301">
        <v>8852.5481491200007</v>
      </c>
      <c r="E292" s="301">
        <v>8852.5481491199989</v>
      </c>
      <c r="F292" s="282">
        <f t="shared" si="14"/>
        <v>0</v>
      </c>
      <c r="G292" s="301">
        <v>8851.8444</v>
      </c>
      <c r="H292" s="301">
        <v>8851.8444</v>
      </c>
      <c r="I292" s="282">
        <f t="shared" si="19"/>
        <v>99.992050321465143</v>
      </c>
      <c r="J292" s="311"/>
      <c r="K292" s="301">
        <v>0</v>
      </c>
      <c r="L292" s="301">
        <v>8851.8444</v>
      </c>
    </row>
    <row r="293" spans="1:12" s="61" customFormat="1" ht="14.25" x14ac:dyDescent="0.25">
      <c r="A293" s="299">
        <v>24</v>
      </c>
      <c r="B293" s="130" t="s">
        <v>124</v>
      </c>
      <c r="C293" s="309" t="s">
        <v>926</v>
      </c>
      <c r="D293" s="301">
        <v>4899.8163194980007</v>
      </c>
      <c r="E293" s="301">
        <v>4899.8163194979998</v>
      </c>
      <c r="F293" s="282">
        <f t="shared" si="14"/>
        <v>0</v>
      </c>
      <c r="G293" s="301">
        <v>4900.5863199999994</v>
      </c>
      <c r="H293" s="301">
        <v>4900.5863199999994</v>
      </c>
      <c r="I293" s="282">
        <f t="shared" si="19"/>
        <v>100.01571488504449</v>
      </c>
      <c r="J293" s="311"/>
      <c r="K293" s="301">
        <v>0</v>
      </c>
      <c r="L293" s="301">
        <v>4900.5863199999994</v>
      </c>
    </row>
    <row r="294" spans="1:12" s="61" customFormat="1" ht="14.25" x14ac:dyDescent="0.25">
      <c r="A294" s="299">
        <v>25</v>
      </c>
      <c r="B294" s="130" t="s">
        <v>124</v>
      </c>
      <c r="C294" s="309" t="s">
        <v>927</v>
      </c>
      <c r="D294" s="301">
        <v>5405.5894856533951</v>
      </c>
      <c r="E294" s="301">
        <v>5405.5894860795997</v>
      </c>
      <c r="F294" s="282">
        <f t="shared" si="14"/>
        <v>7.8845090456525213E-9</v>
      </c>
      <c r="G294" s="301">
        <v>5406.4059999999999</v>
      </c>
      <c r="H294" s="301">
        <v>5406.4059999999999</v>
      </c>
      <c r="I294" s="282">
        <f t="shared" si="19"/>
        <v>100.01510499312801</v>
      </c>
      <c r="J294" s="311"/>
      <c r="K294" s="301">
        <v>0</v>
      </c>
      <c r="L294" s="301">
        <v>5406.4059999999999</v>
      </c>
    </row>
    <row r="295" spans="1:12" s="61" customFormat="1" ht="14.25" x14ac:dyDescent="0.25">
      <c r="A295" s="299">
        <v>26</v>
      </c>
      <c r="B295" s="130" t="s">
        <v>124</v>
      </c>
      <c r="C295" s="309" t="s">
        <v>928</v>
      </c>
      <c r="D295" s="301">
        <v>4870.1566291413956</v>
      </c>
      <c r="E295" s="301">
        <v>4870.1566295675993</v>
      </c>
      <c r="F295" s="282">
        <f t="shared" si="14"/>
        <v>8.7513285507156979E-9</v>
      </c>
      <c r="G295" s="301">
        <v>4870.1566294478171</v>
      </c>
      <c r="H295" s="301">
        <v>4870.1566294478171</v>
      </c>
      <c r="I295" s="282">
        <f t="shared" si="19"/>
        <v>99.999999997540485</v>
      </c>
      <c r="J295" s="311"/>
      <c r="K295" s="301">
        <v>0</v>
      </c>
      <c r="L295" s="301">
        <v>4870.1566294478171</v>
      </c>
    </row>
    <row r="296" spans="1:12" s="61" customFormat="1" ht="14.25" x14ac:dyDescent="0.25">
      <c r="A296" s="299">
        <v>28</v>
      </c>
      <c r="B296" s="130" t="s">
        <v>172</v>
      </c>
      <c r="C296" s="309" t="s">
        <v>929</v>
      </c>
      <c r="D296" s="301">
        <v>8621.5571438063016</v>
      </c>
      <c r="E296" s="301">
        <v>8621.5571435931997</v>
      </c>
      <c r="F296" s="282">
        <f t="shared" si="14"/>
        <v>-2.4717365931792301E-9</v>
      </c>
      <c r="G296" s="301">
        <v>8620.9267199999995</v>
      </c>
      <c r="H296" s="301">
        <v>8620.9267199999995</v>
      </c>
      <c r="I296" s="282">
        <f t="shared" si="19"/>
        <v>99.992687822133519</v>
      </c>
      <c r="J296" s="311"/>
      <c r="K296" s="301">
        <v>0</v>
      </c>
      <c r="L296" s="301">
        <v>8620.9267199999995</v>
      </c>
    </row>
    <row r="297" spans="1:12" s="61" customFormat="1" ht="14.25" x14ac:dyDescent="0.25">
      <c r="A297" s="299">
        <v>29</v>
      </c>
      <c r="B297" s="130" t="s">
        <v>124</v>
      </c>
      <c r="C297" s="309" t="s">
        <v>297</v>
      </c>
      <c r="D297" s="301">
        <v>8825.9303048000002</v>
      </c>
      <c r="E297" s="301">
        <v>8825.9303048000002</v>
      </c>
      <c r="F297" s="282">
        <f t="shared" si="14"/>
        <v>0</v>
      </c>
      <c r="G297" s="301">
        <v>8826.1868799999993</v>
      </c>
      <c r="H297" s="301">
        <v>8826.1868799999993</v>
      </c>
      <c r="I297" s="282">
        <f t="shared" si="19"/>
        <v>100.00290706125176</v>
      </c>
      <c r="J297" s="311"/>
      <c r="K297" s="301">
        <v>0</v>
      </c>
      <c r="L297" s="301">
        <v>8826.1868799999993</v>
      </c>
    </row>
    <row r="298" spans="1:12" s="61" customFormat="1" ht="14.25" x14ac:dyDescent="0.25">
      <c r="A298" s="299">
        <v>31</v>
      </c>
      <c r="B298" s="130" t="s">
        <v>930</v>
      </c>
      <c r="C298" s="309" t="s">
        <v>931</v>
      </c>
      <c r="D298" s="301">
        <v>2934.3645180739995</v>
      </c>
      <c r="E298" s="301">
        <v>2934.3645180739995</v>
      </c>
      <c r="F298" s="282">
        <f t="shared" si="14"/>
        <v>0</v>
      </c>
      <c r="G298" s="301">
        <v>2934.1206799999995</v>
      </c>
      <c r="H298" s="301">
        <v>2934.1206799999995</v>
      </c>
      <c r="I298" s="282">
        <f t="shared" si="19"/>
        <v>99.991690259594606</v>
      </c>
      <c r="J298" s="311"/>
      <c r="K298" s="301">
        <v>0</v>
      </c>
      <c r="L298" s="301">
        <v>2934.1206799999995</v>
      </c>
    </row>
    <row r="299" spans="1:12" s="61" customFormat="1" ht="14.25" x14ac:dyDescent="0.25">
      <c r="A299" s="299">
        <v>33</v>
      </c>
      <c r="B299" s="130" t="s">
        <v>930</v>
      </c>
      <c r="C299" s="309" t="s">
        <v>932</v>
      </c>
      <c r="D299" s="301">
        <v>2962.6849221139996</v>
      </c>
      <c r="E299" s="301">
        <v>2962.6849221139996</v>
      </c>
      <c r="F299" s="282">
        <f t="shared" si="14"/>
        <v>0</v>
      </c>
      <c r="G299" s="301">
        <v>2963.4435599999997</v>
      </c>
      <c r="H299" s="301">
        <v>2963.4435599999997</v>
      </c>
      <c r="I299" s="282">
        <f t="shared" si="19"/>
        <v>100.02560643152896</v>
      </c>
      <c r="J299" s="311"/>
      <c r="K299" s="301">
        <v>0</v>
      </c>
      <c r="L299" s="301">
        <v>2963.4435599999997</v>
      </c>
    </row>
    <row r="300" spans="1:12" s="61" customFormat="1" ht="14.25" x14ac:dyDescent="0.25">
      <c r="A300" s="299">
        <v>34</v>
      </c>
      <c r="B300" s="130" t="s">
        <v>930</v>
      </c>
      <c r="C300" s="309" t="s">
        <v>933</v>
      </c>
      <c r="D300" s="301">
        <v>9223.8963448573941</v>
      </c>
      <c r="E300" s="301">
        <v>9223.8963452835997</v>
      </c>
      <c r="F300" s="282">
        <f t="shared" si="14"/>
        <v>4.6206594106479315E-9</v>
      </c>
      <c r="G300" s="301">
        <v>9223.8784400000004</v>
      </c>
      <c r="H300" s="301">
        <v>9223.8784400000004</v>
      </c>
      <c r="I300" s="282">
        <f t="shared" si="19"/>
        <v>99.999805881561016</v>
      </c>
      <c r="J300" s="311"/>
      <c r="K300" s="301">
        <v>0</v>
      </c>
      <c r="L300" s="301">
        <v>9223.8784400000004</v>
      </c>
    </row>
    <row r="301" spans="1:12" s="61" customFormat="1" ht="14.25" x14ac:dyDescent="0.25">
      <c r="A301" s="299">
        <v>36</v>
      </c>
      <c r="B301" s="130" t="s">
        <v>124</v>
      </c>
      <c r="C301" s="309" t="s">
        <v>934</v>
      </c>
      <c r="D301" s="301">
        <v>4831.4496220146038</v>
      </c>
      <c r="E301" s="301">
        <v>4831.4496215884001</v>
      </c>
      <c r="F301" s="282">
        <f t="shared" si="14"/>
        <v>-8.8214449078805046E-9</v>
      </c>
      <c r="G301" s="301">
        <v>4830.9444800000001</v>
      </c>
      <c r="H301" s="301">
        <v>4830.9444800000001</v>
      </c>
      <c r="I301" s="282">
        <f t="shared" si="19"/>
        <v>99.989544719950246</v>
      </c>
      <c r="J301" s="311"/>
      <c r="K301" s="301">
        <v>0</v>
      </c>
      <c r="L301" s="301">
        <v>4830.9444800000001</v>
      </c>
    </row>
    <row r="302" spans="1:12" s="61" customFormat="1" ht="14.25" x14ac:dyDescent="0.25">
      <c r="A302" s="299">
        <v>38</v>
      </c>
      <c r="B302" s="130" t="s">
        <v>124</v>
      </c>
      <c r="C302" s="309" t="s">
        <v>935</v>
      </c>
      <c r="D302" s="301">
        <v>18855.134484108603</v>
      </c>
      <c r="E302" s="301">
        <v>18855.134483682399</v>
      </c>
      <c r="F302" s="282">
        <f t="shared" si="14"/>
        <v>-2.2604069727094611E-9</v>
      </c>
      <c r="G302" s="301">
        <v>18854.611839999998</v>
      </c>
      <c r="H302" s="301">
        <v>18854.611839999998</v>
      </c>
      <c r="I302" s="282">
        <f t="shared" si="19"/>
        <v>99.99722810949531</v>
      </c>
      <c r="J302" s="311"/>
      <c r="K302" s="301">
        <v>18854.611839999998</v>
      </c>
      <c r="L302" s="301">
        <v>0</v>
      </c>
    </row>
    <row r="303" spans="1:12" s="61" customFormat="1" ht="14.25" x14ac:dyDescent="0.25">
      <c r="A303" s="299">
        <v>40</v>
      </c>
      <c r="B303" s="130" t="s">
        <v>930</v>
      </c>
      <c r="C303" s="309" t="s">
        <v>936</v>
      </c>
      <c r="D303" s="301">
        <v>10315.327898443998</v>
      </c>
      <c r="E303" s="301">
        <v>10315.327898443998</v>
      </c>
      <c r="F303" s="282">
        <f t="shared" si="14"/>
        <v>0</v>
      </c>
      <c r="G303" s="301">
        <v>2887.5199343979998</v>
      </c>
      <c r="H303" s="301">
        <v>2887.5199343979998</v>
      </c>
      <c r="I303" s="282">
        <f>+H303/E303*100</f>
        <v>27.992517182450051</v>
      </c>
      <c r="J303" s="311"/>
      <c r="K303" s="301">
        <v>0</v>
      </c>
      <c r="L303" s="301">
        <v>2887.5199343979998</v>
      </c>
    </row>
    <row r="304" spans="1:12" s="61" customFormat="1" ht="14.25" x14ac:dyDescent="0.25">
      <c r="A304" s="299">
        <v>42</v>
      </c>
      <c r="B304" s="130" t="s">
        <v>124</v>
      </c>
      <c r="C304" s="309" t="s">
        <v>937</v>
      </c>
      <c r="D304" s="301">
        <v>12015.350511658589</v>
      </c>
      <c r="E304" s="301">
        <v>12015.3505112324</v>
      </c>
      <c r="F304" s="282">
        <f t="shared" si="14"/>
        <v>-3.5470435477691353E-9</v>
      </c>
      <c r="G304" s="301">
        <v>6130.1951825712003</v>
      </c>
      <c r="H304" s="301">
        <v>6130.1951825712003</v>
      </c>
      <c r="I304" s="282">
        <f t="shared" ref="I304:I306" si="20">+H304/E304*100</f>
        <v>51.019694988011075</v>
      </c>
      <c r="J304" s="311"/>
      <c r="K304" s="301">
        <v>6130.1951825712003</v>
      </c>
      <c r="L304" s="301">
        <v>0</v>
      </c>
    </row>
    <row r="305" spans="1:12" s="61" customFormat="1" ht="14.25" x14ac:dyDescent="0.25">
      <c r="A305" s="299">
        <v>43</v>
      </c>
      <c r="B305" s="130" t="s">
        <v>124</v>
      </c>
      <c r="C305" s="309" t="s">
        <v>938</v>
      </c>
      <c r="D305" s="301">
        <v>26994.362103254</v>
      </c>
      <c r="E305" s="301">
        <v>26994.362103254</v>
      </c>
      <c r="F305" s="282">
        <f t="shared" si="14"/>
        <v>0</v>
      </c>
      <c r="G305" s="301">
        <v>6331.1343413012</v>
      </c>
      <c r="H305" s="301">
        <v>6331.1343413012</v>
      </c>
      <c r="I305" s="282">
        <f t="shared" si="20"/>
        <v>23.453543066083498</v>
      </c>
      <c r="J305" s="311"/>
      <c r="K305" s="301">
        <v>6331.1343413012</v>
      </c>
      <c r="L305" s="301">
        <v>0</v>
      </c>
    </row>
    <row r="306" spans="1:12" s="61" customFormat="1" ht="14.25" x14ac:dyDescent="0.25">
      <c r="A306" s="312">
        <v>45</v>
      </c>
      <c r="B306" s="254" t="s">
        <v>124</v>
      </c>
      <c r="C306" s="313" t="s">
        <v>939</v>
      </c>
      <c r="D306" s="257">
        <v>11561.892533320284</v>
      </c>
      <c r="E306" s="257">
        <v>11561.892533107201</v>
      </c>
      <c r="F306" s="290">
        <f t="shared" si="14"/>
        <v>-1.8429773263051175E-9</v>
      </c>
      <c r="G306" s="257">
        <v>6870.2962800967998</v>
      </c>
      <c r="H306" s="257">
        <v>6870.2962800967998</v>
      </c>
      <c r="I306" s="290">
        <f t="shared" si="20"/>
        <v>59.421900527304437</v>
      </c>
      <c r="J306" s="314"/>
      <c r="K306" s="257">
        <v>6870.2962800967998</v>
      </c>
      <c r="L306" s="257">
        <v>0</v>
      </c>
    </row>
    <row r="307" spans="1:12" ht="15" customHeight="1" x14ac:dyDescent="0.25">
      <c r="A307" s="128" t="s">
        <v>1060</v>
      </c>
      <c r="B307" s="128"/>
      <c r="C307" s="128"/>
      <c r="D307" s="128"/>
      <c r="E307" s="128"/>
      <c r="F307" s="128"/>
      <c r="G307" s="128"/>
      <c r="H307" s="128"/>
      <c r="I307" s="128"/>
      <c r="J307" s="128"/>
      <c r="K307" s="128"/>
      <c r="L307" s="128"/>
    </row>
    <row r="308" spans="1:12" s="50" customFormat="1" ht="15" customHeight="1" x14ac:dyDescent="0.25">
      <c r="A308" s="131" t="s">
        <v>940</v>
      </c>
      <c r="B308" s="131"/>
      <c r="C308" s="131"/>
      <c r="D308" s="131"/>
      <c r="E308" s="131"/>
      <c r="F308" s="131"/>
      <c r="G308" s="131"/>
      <c r="H308" s="131"/>
      <c r="I308" s="131"/>
      <c r="J308" s="131"/>
      <c r="K308" s="131"/>
      <c r="L308" s="131"/>
    </row>
    <row r="309" spans="1:12" s="50" customFormat="1" ht="15" customHeight="1" x14ac:dyDescent="0.25">
      <c r="A309" s="131" t="s">
        <v>1061</v>
      </c>
      <c r="B309" s="131"/>
      <c r="C309" s="131"/>
      <c r="D309" s="131"/>
      <c r="E309" s="131"/>
      <c r="F309" s="131"/>
      <c r="G309" s="131"/>
      <c r="H309" s="131"/>
      <c r="I309" s="131"/>
      <c r="J309" s="131"/>
      <c r="K309" s="131"/>
      <c r="L309" s="131"/>
    </row>
    <row r="310" spans="1:12" ht="15" customHeight="1" x14ac:dyDescent="0.25">
      <c r="A310" s="315" t="s">
        <v>111</v>
      </c>
      <c r="B310" s="315"/>
      <c r="C310" s="315"/>
      <c r="D310" s="315"/>
      <c r="E310" s="315"/>
      <c r="F310" s="315"/>
      <c r="G310" s="315"/>
      <c r="H310" s="315"/>
      <c r="I310" s="315"/>
      <c r="J310" s="315"/>
      <c r="K310" s="315"/>
      <c r="L310" s="315"/>
    </row>
    <row r="311" spans="1:12" s="63" customFormat="1" ht="15" x14ac:dyDescent="0.25">
      <c r="B311" s="64"/>
      <c r="C311" s="65"/>
      <c r="D311" s="66"/>
      <c r="E311" s="66"/>
      <c r="F311" s="66"/>
      <c r="G311" s="66"/>
      <c r="H311" s="66"/>
      <c r="I311" s="66"/>
      <c r="J311" s="66"/>
      <c r="K311" s="66"/>
      <c r="L311" s="66"/>
    </row>
    <row r="312" spans="1:12" s="63" customFormat="1" ht="15" x14ac:dyDescent="0.25">
      <c r="B312" s="64"/>
      <c r="C312" s="65"/>
      <c r="D312" s="66"/>
      <c r="E312" s="66"/>
      <c r="F312" s="66"/>
      <c r="G312" s="66"/>
      <c r="H312" s="66"/>
      <c r="I312" s="66"/>
      <c r="J312" s="66"/>
      <c r="K312" s="66"/>
      <c r="L312" s="66"/>
    </row>
    <row r="313" spans="1:12" s="63" customFormat="1" ht="15" x14ac:dyDescent="0.25">
      <c r="B313" s="64"/>
      <c r="C313" s="65"/>
      <c r="D313" s="66"/>
      <c r="E313" s="66"/>
      <c r="F313" s="66"/>
      <c r="G313" s="66"/>
      <c r="H313" s="66"/>
      <c r="I313" s="66"/>
      <c r="J313" s="66"/>
      <c r="K313" s="66"/>
      <c r="L313" s="66"/>
    </row>
    <row r="314" spans="1:12" s="63" customFormat="1" ht="15" x14ac:dyDescent="0.25">
      <c r="B314" s="64"/>
      <c r="C314" s="65"/>
      <c r="D314" s="67"/>
      <c r="E314" s="67"/>
      <c r="G314" s="67"/>
      <c r="H314" s="67"/>
      <c r="K314" s="67"/>
      <c r="L314" s="67"/>
    </row>
    <row r="315" spans="1:12" x14ac:dyDescent="0.25">
      <c r="A315" s="30"/>
      <c r="B315" s="68"/>
      <c r="C315" s="69"/>
      <c r="D315" s="70"/>
      <c r="E315" s="70"/>
      <c r="F315" s="70"/>
      <c r="G315" s="70"/>
      <c r="H315" s="70"/>
      <c r="I315" s="70"/>
      <c r="J315" s="70"/>
      <c r="K315" s="70"/>
      <c r="L315" s="70"/>
    </row>
    <row r="316" spans="1:12" x14ac:dyDescent="0.25">
      <c r="A316" s="30"/>
      <c r="B316" s="68"/>
      <c r="C316" s="69"/>
      <c r="D316" s="71"/>
      <c r="E316" s="71"/>
      <c r="F316" s="71"/>
      <c r="G316" s="71"/>
      <c r="H316" s="71"/>
      <c r="I316" s="71"/>
      <c r="J316" s="71"/>
      <c r="K316" s="71"/>
      <c r="L316" s="71"/>
    </row>
    <row r="317" spans="1:12" x14ac:dyDescent="0.25">
      <c r="A317" s="30"/>
      <c r="B317" s="68"/>
      <c r="C317" s="69"/>
      <c r="D317" s="30"/>
      <c r="E317" s="30"/>
      <c r="F317" s="30"/>
      <c r="G317" s="30"/>
      <c r="H317" s="30"/>
      <c r="I317" s="30"/>
      <c r="J317" s="30"/>
      <c r="K317" s="30"/>
      <c r="L317" s="30"/>
    </row>
    <row r="318" spans="1:12" x14ac:dyDescent="0.25">
      <c r="A318" s="30"/>
      <c r="B318" s="68"/>
      <c r="C318" s="69"/>
      <c r="D318" s="30"/>
      <c r="E318" s="30"/>
      <c r="F318" s="30"/>
      <c r="G318" s="30"/>
      <c r="H318" s="30"/>
      <c r="I318" s="30"/>
      <c r="J318" s="30"/>
      <c r="K318" s="30"/>
      <c r="L318" s="30"/>
    </row>
    <row r="319" spans="1:12" x14ac:dyDescent="0.25">
      <c r="A319" s="30"/>
      <c r="B319" s="68"/>
      <c r="C319" s="69"/>
      <c r="D319" s="30"/>
      <c r="E319" s="30"/>
      <c r="F319" s="30"/>
      <c r="G319" s="30"/>
      <c r="H319" s="30"/>
      <c r="I319" s="30"/>
      <c r="J319" s="30"/>
      <c r="K319" s="30"/>
      <c r="L319" s="30"/>
    </row>
    <row r="320" spans="1:12" x14ac:dyDescent="0.25">
      <c r="A320" s="30"/>
      <c r="B320" s="68"/>
      <c r="C320" s="69"/>
      <c r="D320" s="30"/>
      <c r="E320" s="30"/>
      <c r="F320" s="30"/>
      <c r="G320" s="30"/>
      <c r="H320" s="30"/>
      <c r="I320" s="30"/>
      <c r="J320" s="30"/>
      <c r="K320" s="30"/>
      <c r="L320" s="30"/>
    </row>
    <row r="321" spans="1:12" x14ac:dyDescent="0.25">
      <c r="A321" s="30"/>
      <c r="B321" s="68"/>
      <c r="C321" s="69"/>
      <c r="D321" s="30"/>
      <c r="E321" s="30"/>
      <c r="F321" s="30"/>
      <c r="G321" s="30"/>
      <c r="H321" s="30"/>
      <c r="I321" s="30"/>
      <c r="J321" s="30"/>
      <c r="K321" s="30"/>
      <c r="L321" s="30"/>
    </row>
    <row r="322" spans="1:12" x14ac:dyDescent="0.25">
      <c r="A322" s="30"/>
      <c r="B322" s="68"/>
      <c r="C322" s="69"/>
      <c r="D322" s="30"/>
      <c r="E322" s="30"/>
      <c r="F322" s="30"/>
      <c r="G322" s="30"/>
      <c r="H322" s="30"/>
      <c r="I322" s="30"/>
      <c r="J322" s="30"/>
      <c r="K322" s="30"/>
      <c r="L322" s="30"/>
    </row>
    <row r="323" spans="1:12" x14ac:dyDescent="0.25">
      <c r="A323" s="30"/>
      <c r="B323" s="68"/>
      <c r="C323" s="69"/>
      <c r="D323" s="30"/>
      <c r="E323" s="30"/>
      <c r="F323" s="30"/>
      <c r="G323" s="30"/>
      <c r="H323" s="30"/>
      <c r="I323" s="30"/>
      <c r="J323" s="30"/>
      <c r="K323" s="30"/>
      <c r="L323" s="30"/>
    </row>
    <row r="324" spans="1:12" x14ac:dyDescent="0.25">
      <c r="A324" s="30"/>
      <c r="B324" s="68"/>
      <c r="C324" s="69"/>
      <c r="D324" s="30"/>
      <c r="E324" s="30"/>
      <c r="F324" s="30"/>
      <c r="G324" s="30"/>
      <c r="H324" s="30"/>
      <c r="I324" s="30"/>
      <c r="J324" s="30"/>
      <c r="K324" s="30"/>
      <c r="L324" s="30"/>
    </row>
    <row r="325" spans="1:12" x14ac:dyDescent="0.25">
      <c r="A325" s="30"/>
      <c r="B325" s="68"/>
      <c r="C325" s="69"/>
      <c r="D325" s="30"/>
      <c r="E325" s="30"/>
      <c r="F325" s="30"/>
      <c r="G325" s="30"/>
      <c r="H325" s="30"/>
      <c r="I325" s="30"/>
      <c r="J325" s="30"/>
      <c r="K325" s="30"/>
      <c r="L325" s="30"/>
    </row>
    <row r="326" spans="1:12" x14ac:dyDescent="0.25">
      <c r="A326" s="30"/>
      <c r="B326" s="68"/>
      <c r="C326" s="69"/>
      <c r="D326" s="30"/>
      <c r="E326" s="30"/>
      <c r="F326" s="30"/>
      <c r="G326" s="30"/>
      <c r="H326" s="30"/>
      <c r="I326" s="30"/>
      <c r="J326" s="30"/>
      <c r="K326" s="30"/>
      <c r="L326" s="30"/>
    </row>
    <row r="327" spans="1:12" x14ac:dyDescent="0.25">
      <c r="A327" s="30"/>
      <c r="B327" s="68"/>
      <c r="C327" s="69"/>
      <c r="D327" s="30"/>
      <c r="E327" s="30"/>
      <c r="F327" s="30"/>
      <c r="G327" s="30"/>
      <c r="H327" s="30"/>
      <c r="I327" s="30"/>
      <c r="J327" s="30"/>
      <c r="K327" s="30"/>
      <c r="L327" s="30"/>
    </row>
    <row r="328" spans="1:12" x14ac:dyDescent="0.25">
      <c r="A328" s="30"/>
      <c r="B328" s="68"/>
      <c r="C328" s="69"/>
      <c r="D328" s="30"/>
      <c r="E328" s="30"/>
      <c r="F328" s="30"/>
      <c r="G328" s="30"/>
      <c r="H328" s="30"/>
      <c r="I328" s="30"/>
      <c r="J328" s="30"/>
      <c r="K328" s="30"/>
      <c r="L328" s="30"/>
    </row>
    <row r="329" spans="1:12" x14ac:dyDescent="0.25">
      <c r="A329" s="30"/>
      <c r="B329" s="68"/>
      <c r="C329" s="69"/>
      <c r="D329" s="30"/>
      <c r="E329" s="30"/>
      <c r="F329" s="30"/>
      <c r="G329" s="30"/>
      <c r="H329" s="30"/>
      <c r="I329" s="30"/>
      <c r="J329" s="30"/>
      <c r="K329" s="30"/>
      <c r="L329" s="30"/>
    </row>
    <row r="330" spans="1:12" x14ac:dyDescent="0.25">
      <c r="A330" s="30"/>
      <c r="B330" s="68"/>
      <c r="C330" s="69"/>
      <c r="D330" s="30"/>
      <c r="E330" s="30"/>
      <c r="F330" s="30"/>
      <c r="G330" s="30"/>
      <c r="H330" s="30"/>
      <c r="I330" s="30"/>
      <c r="J330" s="30"/>
      <c r="K330" s="30"/>
      <c r="L330" s="30"/>
    </row>
    <row r="331" spans="1:12" x14ac:dyDescent="0.25">
      <c r="A331" s="30"/>
      <c r="B331" s="68"/>
      <c r="C331" s="69"/>
      <c r="D331" s="30"/>
      <c r="E331" s="30"/>
      <c r="F331" s="30"/>
      <c r="G331" s="30"/>
      <c r="H331" s="30"/>
      <c r="I331" s="30"/>
      <c r="J331" s="30"/>
      <c r="K331" s="30"/>
      <c r="L331" s="30"/>
    </row>
    <row r="332" spans="1:12" x14ac:dyDescent="0.25">
      <c r="A332" s="30"/>
      <c r="B332" s="68"/>
      <c r="C332" s="69"/>
      <c r="D332" s="30"/>
      <c r="E332" s="30"/>
      <c r="F332" s="30"/>
      <c r="G332" s="30"/>
      <c r="H332" s="30"/>
      <c r="I332" s="30"/>
      <c r="J332" s="30"/>
      <c r="K332" s="30"/>
      <c r="L332" s="30"/>
    </row>
    <row r="333" spans="1:12" x14ac:dyDescent="0.25">
      <c r="A333" s="30"/>
      <c r="B333" s="68"/>
      <c r="C333" s="69"/>
      <c r="D333" s="30"/>
      <c r="E333" s="30"/>
      <c r="F333" s="30"/>
      <c r="G333" s="30"/>
      <c r="H333" s="30"/>
      <c r="I333" s="30"/>
      <c r="J333" s="30"/>
      <c r="K333" s="30"/>
      <c r="L333" s="30"/>
    </row>
    <row r="334" spans="1:12" x14ac:dyDescent="0.25">
      <c r="A334" s="30"/>
      <c r="B334" s="68"/>
      <c r="C334" s="69"/>
      <c r="D334" s="30"/>
      <c r="E334" s="30"/>
      <c r="F334" s="30"/>
      <c r="G334" s="30"/>
      <c r="H334" s="30"/>
      <c r="I334" s="30"/>
      <c r="J334" s="30"/>
      <c r="K334" s="30"/>
      <c r="L334" s="30"/>
    </row>
    <row r="335" spans="1:12" x14ac:dyDescent="0.25">
      <c r="A335" s="30"/>
      <c r="B335" s="68"/>
      <c r="C335" s="69"/>
      <c r="D335" s="30"/>
      <c r="E335" s="30"/>
      <c r="F335" s="30"/>
      <c r="G335" s="30"/>
      <c r="H335" s="30"/>
      <c r="I335" s="30"/>
      <c r="J335" s="30"/>
      <c r="K335" s="30"/>
      <c r="L335" s="30"/>
    </row>
    <row r="336" spans="1:12" x14ac:dyDescent="0.25">
      <c r="A336" s="30"/>
      <c r="B336" s="68"/>
      <c r="C336" s="69"/>
      <c r="D336" s="30"/>
      <c r="E336" s="30"/>
      <c r="F336" s="30"/>
      <c r="G336" s="30"/>
      <c r="H336" s="30"/>
      <c r="I336" s="30"/>
      <c r="J336" s="30"/>
      <c r="K336" s="30"/>
      <c r="L336" s="30"/>
    </row>
    <row r="337" spans="1:12" x14ac:dyDescent="0.25">
      <c r="A337" s="30"/>
      <c r="B337" s="68"/>
      <c r="C337" s="69"/>
      <c r="D337" s="30"/>
      <c r="E337" s="30"/>
      <c r="F337" s="30"/>
      <c r="G337" s="30"/>
      <c r="H337" s="30"/>
      <c r="I337" s="30"/>
      <c r="J337" s="30"/>
      <c r="K337" s="30"/>
      <c r="L337" s="30"/>
    </row>
    <row r="338" spans="1:12" x14ac:dyDescent="0.25">
      <c r="A338" s="30"/>
      <c r="B338" s="68"/>
      <c r="C338" s="69"/>
      <c r="D338" s="30"/>
      <c r="E338" s="30"/>
      <c r="F338" s="30"/>
      <c r="G338" s="30"/>
      <c r="H338" s="30"/>
      <c r="I338" s="30"/>
      <c r="J338" s="30"/>
      <c r="K338" s="30"/>
      <c r="L338" s="30"/>
    </row>
    <row r="339" spans="1:12" x14ac:dyDescent="0.25">
      <c r="A339" s="30"/>
      <c r="B339" s="68"/>
      <c r="C339" s="69"/>
      <c r="D339" s="30"/>
      <c r="E339" s="30"/>
      <c r="F339" s="30"/>
      <c r="G339" s="30"/>
      <c r="H339" s="30"/>
      <c r="I339" s="30"/>
      <c r="J339" s="30"/>
      <c r="K339" s="30"/>
      <c r="L339" s="30"/>
    </row>
    <row r="340" spans="1:12" x14ac:dyDescent="0.25">
      <c r="A340" s="30"/>
      <c r="B340" s="68"/>
      <c r="C340" s="69"/>
      <c r="D340" s="30"/>
      <c r="E340" s="30"/>
      <c r="F340" s="30"/>
      <c r="G340" s="30"/>
      <c r="H340" s="30"/>
      <c r="I340" s="30"/>
      <c r="J340" s="30"/>
      <c r="K340" s="30"/>
      <c r="L340" s="30"/>
    </row>
    <row r="341" spans="1:12" x14ac:dyDescent="0.25">
      <c r="A341" s="30"/>
      <c r="B341" s="68"/>
      <c r="C341" s="69"/>
      <c r="D341" s="30"/>
      <c r="E341" s="30"/>
      <c r="F341" s="30"/>
      <c r="G341" s="30"/>
      <c r="H341" s="30"/>
      <c r="I341" s="30"/>
      <c r="J341" s="30"/>
      <c r="K341" s="30"/>
      <c r="L341" s="30"/>
    </row>
  </sheetData>
  <mergeCells count="12">
    <mergeCell ref="A11:C11"/>
    <mergeCell ref="A12:C12"/>
    <mergeCell ref="A272:C272"/>
    <mergeCell ref="A8:A10"/>
    <mergeCell ref="B8:C10"/>
    <mergeCell ref="D8:F8"/>
    <mergeCell ref="G8:G9"/>
    <mergeCell ref="H8:I8"/>
    <mergeCell ref="K8:L8"/>
    <mergeCell ref="A1:D1"/>
    <mergeCell ref="E1:L1"/>
    <mergeCell ref="A2:L2"/>
  </mergeCells>
  <printOptions horizontalCentered="1"/>
  <pageMargins left="0" right="0" top="0" bottom="0" header="0" footer="0"/>
  <pageSetup scale="65" fitToWidth="0" fitToHeight="7" orientation="landscape" r:id="rId1"/>
  <headerFooter alignWithMargins="0"/>
  <ignoredErrors>
    <ignoredError sqref="D10:G10 K10:L10 D14:G16 D11:E13 G11:G13" numberStoredAsText="1"/>
    <ignoredError sqref="F11:F13" numberStoredAsText="1"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51"/>
  <sheetViews>
    <sheetView showGridLines="0" zoomScale="90" zoomScaleNormal="90" zoomScaleSheetLayoutView="100" workbookViewId="0">
      <selection sqref="A1:D1"/>
    </sheetView>
  </sheetViews>
  <sheetFormatPr baseColWidth="10" defaultColWidth="11.42578125" defaultRowHeight="12.75" x14ac:dyDescent="0.25"/>
  <cols>
    <col min="1" max="2" width="5" style="75" customWidth="1"/>
    <col min="3" max="3" width="66.140625" style="75" bestFit="1" customWidth="1"/>
    <col min="4" max="6" width="18.7109375" style="75" customWidth="1"/>
    <col min="7" max="9" width="13.7109375" style="75" customWidth="1"/>
    <col min="10" max="11" width="9.28515625" style="75" customWidth="1"/>
    <col min="12" max="12" width="12.42578125" style="75" customWidth="1"/>
    <col min="13" max="16384" width="11.42578125" style="75"/>
  </cols>
  <sheetData>
    <row r="1" spans="1:15" ht="53.25" customHeight="1" x14ac:dyDescent="0.25">
      <c r="A1" s="347" t="s">
        <v>1044</v>
      </c>
      <c r="B1" s="347"/>
      <c r="C1" s="347"/>
      <c r="D1" s="347"/>
      <c r="E1" s="373" t="s">
        <v>1045</v>
      </c>
      <c r="F1" s="373"/>
      <c r="G1" s="373"/>
      <c r="H1" s="373"/>
      <c r="I1" s="373"/>
      <c r="J1" s="373"/>
      <c r="K1" s="373"/>
    </row>
    <row r="2" spans="1:15" ht="38.25" customHeight="1" x14ac:dyDescent="0.3">
      <c r="A2" s="348" t="s">
        <v>1046</v>
      </c>
      <c r="B2" s="348"/>
      <c r="C2" s="348"/>
      <c r="D2" s="348"/>
      <c r="E2" s="348"/>
      <c r="F2" s="348"/>
      <c r="G2" s="348"/>
      <c r="H2" s="348"/>
      <c r="I2" s="348"/>
      <c r="J2" s="348"/>
      <c r="K2" s="348"/>
    </row>
    <row r="3" spans="1:15" s="57" customFormat="1" ht="16.899999999999999" customHeight="1" x14ac:dyDescent="0.25">
      <c r="A3" s="183" t="s">
        <v>1077</v>
      </c>
      <c r="B3" s="183"/>
      <c r="C3" s="183"/>
      <c r="D3" s="183"/>
      <c r="E3" s="183"/>
      <c r="F3" s="183"/>
      <c r="G3" s="183"/>
      <c r="H3" s="183"/>
      <c r="I3" s="183"/>
      <c r="J3" s="183"/>
      <c r="K3" s="183"/>
      <c r="L3" s="59"/>
      <c r="M3" s="59"/>
      <c r="N3" s="59"/>
      <c r="O3" s="59"/>
    </row>
    <row r="4" spans="1:15" s="57" customFormat="1" ht="16.899999999999999" customHeight="1" x14ac:dyDescent="0.25">
      <c r="A4" s="183" t="s">
        <v>1107</v>
      </c>
      <c r="B4" s="191"/>
      <c r="C4" s="192"/>
      <c r="D4" s="191"/>
      <c r="E4" s="191"/>
      <c r="F4" s="191"/>
      <c r="G4" s="191"/>
      <c r="H4" s="191"/>
      <c r="I4" s="191"/>
      <c r="J4" s="191"/>
      <c r="K4" s="191"/>
      <c r="L4" s="90">
        <v>18.326799999999999</v>
      </c>
      <c r="M4" s="59"/>
      <c r="N4" s="59"/>
      <c r="O4" s="59"/>
    </row>
    <row r="5" spans="1:15" s="57" customFormat="1" ht="16.899999999999999" customHeight="1" x14ac:dyDescent="0.25">
      <c r="A5" s="181" t="s">
        <v>0</v>
      </c>
      <c r="B5" s="181"/>
      <c r="C5" s="181"/>
      <c r="D5" s="181"/>
      <c r="E5" s="181"/>
      <c r="F5" s="181"/>
      <c r="G5" s="181"/>
      <c r="H5" s="181"/>
      <c r="I5" s="181"/>
      <c r="J5" s="181"/>
      <c r="K5" s="181"/>
      <c r="L5" s="392"/>
      <c r="M5" s="392"/>
      <c r="N5" s="392"/>
      <c r="O5" s="392"/>
    </row>
    <row r="6" spans="1:15" s="57" customFormat="1" ht="16.899999999999999" customHeight="1" x14ac:dyDescent="0.25">
      <c r="A6" s="181" t="s">
        <v>1022</v>
      </c>
      <c r="B6" s="181"/>
      <c r="C6" s="181"/>
      <c r="D6" s="181"/>
      <c r="E6" s="181"/>
      <c r="F6" s="181"/>
      <c r="G6" s="181"/>
      <c r="H6" s="181"/>
      <c r="I6" s="181"/>
      <c r="J6" s="181"/>
      <c r="K6" s="181"/>
      <c r="L6" s="392"/>
      <c r="M6" s="392"/>
      <c r="N6" s="392"/>
      <c r="O6" s="392"/>
    </row>
    <row r="7" spans="1:15" s="57" customFormat="1" ht="16.899999999999999" customHeight="1" x14ac:dyDescent="0.25">
      <c r="A7" s="393" t="s">
        <v>1104</v>
      </c>
      <c r="B7" s="393"/>
      <c r="C7" s="393"/>
      <c r="D7" s="393"/>
      <c r="E7" s="393"/>
      <c r="F7" s="393"/>
      <c r="G7" s="393"/>
      <c r="H7" s="393"/>
      <c r="I7" s="393"/>
      <c r="J7" s="393"/>
      <c r="K7" s="393"/>
      <c r="L7" s="59"/>
      <c r="M7" s="59"/>
      <c r="N7" s="59"/>
      <c r="O7" s="59"/>
    </row>
    <row r="8" spans="1:15" s="44" customFormat="1" ht="19.899999999999999" customHeight="1" x14ac:dyDescent="0.25">
      <c r="A8" s="383" t="s">
        <v>1021</v>
      </c>
      <c r="B8" s="353" t="s">
        <v>1066</v>
      </c>
      <c r="C8" s="353"/>
      <c r="D8" s="384" t="s">
        <v>1020</v>
      </c>
      <c r="E8" s="384"/>
      <c r="F8" s="193" t="s">
        <v>1019</v>
      </c>
      <c r="G8" s="383" t="s">
        <v>1062</v>
      </c>
      <c r="H8" s="383" t="s">
        <v>1018</v>
      </c>
      <c r="I8" s="383" t="s">
        <v>1063</v>
      </c>
      <c r="J8" s="383" t="s">
        <v>1017</v>
      </c>
      <c r="K8" s="383"/>
      <c r="L8" s="45"/>
      <c r="M8" s="45"/>
      <c r="N8" s="45"/>
      <c r="O8" s="45"/>
    </row>
    <row r="9" spans="1:15" s="44" customFormat="1" ht="4.9000000000000004" customHeight="1" x14ac:dyDescent="0.25">
      <c r="A9" s="383"/>
      <c r="B9" s="353"/>
      <c r="C9" s="353"/>
      <c r="D9" s="383" t="s">
        <v>1016</v>
      </c>
      <c r="E9" s="383" t="s">
        <v>1015</v>
      </c>
      <c r="F9" s="383" t="s">
        <v>1015</v>
      </c>
      <c r="G9" s="383"/>
      <c r="H9" s="383"/>
      <c r="I9" s="383"/>
      <c r="J9" s="384"/>
      <c r="K9" s="384"/>
    </row>
    <row r="10" spans="1:15" s="44" customFormat="1" ht="46.5" customHeight="1" x14ac:dyDescent="0.25">
      <c r="A10" s="384"/>
      <c r="B10" s="377"/>
      <c r="C10" s="377"/>
      <c r="D10" s="384"/>
      <c r="E10" s="384"/>
      <c r="F10" s="384"/>
      <c r="G10" s="384"/>
      <c r="H10" s="384"/>
      <c r="I10" s="384"/>
      <c r="J10" s="190" t="s">
        <v>1014</v>
      </c>
      <c r="K10" s="190" t="s">
        <v>1013</v>
      </c>
    </row>
    <row r="11" spans="1:15" s="52" customFormat="1" ht="20.100000000000001" customHeight="1" x14ac:dyDescent="0.25">
      <c r="A11" s="316"/>
      <c r="B11" s="316"/>
      <c r="C11" s="317" t="s">
        <v>1012</v>
      </c>
      <c r="D11" s="318">
        <f>D12+D28+D37+D51+D62+D75+D114+D132+D142+D164+D189+D211+D222+D232+D236+D246+D261+D275+D285+D301</f>
        <v>2305791.2326531941</v>
      </c>
      <c r="E11" s="318">
        <f>E12+E28+E37+E51+E62+E75+E114+E132+E142+E164+E189+E211+E222+E232+E236+E246+E261+E275+E285+E301</f>
        <v>2305791.2326531941</v>
      </c>
      <c r="F11" s="318">
        <f>F12+F28+F37+F51+F62+F75+F114+F132+F142+F164+F189+F211+F222+F232+F236+F246+F261+F275+F285+F301</f>
        <v>2305791.2326531941</v>
      </c>
      <c r="G11" s="319"/>
      <c r="H11" s="320"/>
      <c r="I11" s="321"/>
      <c r="J11" s="321"/>
      <c r="K11" s="131"/>
    </row>
    <row r="12" spans="1:15" s="82" customFormat="1" ht="12.95" customHeight="1" x14ac:dyDescent="0.25">
      <c r="A12" s="385" t="s">
        <v>1011</v>
      </c>
      <c r="B12" s="385"/>
      <c r="C12" s="385"/>
      <c r="D12" s="322">
        <f>SUM(D13:D27)</f>
        <v>72739.598551291201</v>
      </c>
      <c r="E12" s="322">
        <f>SUM(E13:E27)</f>
        <v>72739.598551291201</v>
      </c>
      <c r="F12" s="322">
        <f>SUM(F13:F27)</f>
        <v>72739.598551291201</v>
      </c>
      <c r="G12" s="323"/>
      <c r="H12" s="324"/>
      <c r="I12" s="324"/>
      <c r="J12" s="324"/>
      <c r="K12" s="131"/>
    </row>
    <row r="13" spans="1:15" s="82" customFormat="1" ht="12.95" customHeight="1" x14ac:dyDescent="0.25">
      <c r="A13" s="325">
        <v>1</v>
      </c>
      <c r="B13" s="326" t="s">
        <v>122</v>
      </c>
      <c r="C13" s="327" t="s">
        <v>385</v>
      </c>
      <c r="D13" s="328">
        <v>3289.4340807519998</v>
      </c>
      <c r="E13" s="328">
        <v>3289.4340807519998</v>
      </c>
      <c r="F13" s="328">
        <v>3289.4340807519998</v>
      </c>
      <c r="G13" s="329">
        <v>36732</v>
      </c>
      <c r="H13" s="329">
        <v>36732</v>
      </c>
      <c r="I13" s="329">
        <v>42128</v>
      </c>
      <c r="J13" s="130">
        <v>14</v>
      </c>
      <c r="K13" s="130">
        <v>9</v>
      </c>
    </row>
    <row r="14" spans="1:15" s="82" customFormat="1" ht="12.95" customHeight="1" x14ac:dyDescent="0.25">
      <c r="A14" s="325">
        <v>2</v>
      </c>
      <c r="B14" s="326" t="s">
        <v>124</v>
      </c>
      <c r="C14" s="327" t="s">
        <v>765</v>
      </c>
      <c r="D14" s="328">
        <v>14519.592932157198</v>
      </c>
      <c r="E14" s="328">
        <v>14519.592932157198</v>
      </c>
      <c r="F14" s="328">
        <v>14519.592932157198</v>
      </c>
      <c r="G14" s="329">
        <v>37019</v>
      </c>
      <c r="H14" s="329">
        <v>37019</v>
      </c>
      <c r="I14" s="329">
        <v>42460</v>
      </c>
      <c r="J14" s="130">
        <v>14</v>
      </c>
      <c r="K14" s="130">
        <v>3</v>
      </c>
    </row>
    <row r="15" spans="1:15" s="82" customFormat="1" ht="12.95" customHeight="1" x14ac:dyDescent="0.25">
      <c r="A15" s="325">
        <v>3</v>
      </c>
      <c r="B15" s="326" t="s">
        <v>155</v>
      </c>
      <c r="C15" s="327" t="s">
        <v>383</v>
      </c>
      <c r="D15" s="328">
        <v>688.6822178768</v>
      </c>
      <c r="E15" s="328">
        <v>688.6822178768</v>
      </c>
      <c r="F15" s="328">
        <v>688.6822178768</v>
      </c>
      <c r="G15" s="329">
        <v>38080</v>
      </c>
      <c r="H15" s="329">
        <v>38080</v>
      </c>
      <c r="I15" s="329">
        <v>41759</v>
      </c>
      <c r="J15" s="130">
        <v>10</v>
      </c>
      <c r="K15" s="130">
        <v>0</v>
      </c>
    </row>
    <row r="16" spans="1:15" s="82" customFormat="1" ht="12.95" customHeight="1" x14ac:dyDescent="0.25">
      <c r="A16" s="325">
        <v>4</v>
      </c>
      <c r="B16" s="326" t="s">
        <v>124</v>
      </c>
      <c r="C16" s="327" t="s">
        <v>382</v>
      </c>
      <c r="D16" s="328">
        <v>8928.2726723667984</v>
      </c>
      <c r="E16" s="328">
        <v>8928.2726723667984</v>
      </c>
      <c r="F16" s="328">
        <v>8928.2726723667984</v>
      </c>
      <c r="G16" s="329">
        <v>36786</v>
      </c>
      <c r="H16" s="329">
        <v>36786</v>
      </c>
      <c r="I16" s="329">
        <v>41944</v>
      </c>
      <c r="J16" s="130">
        <v>14</v>
      </c>
      <c r="K16" s="130">
        <v>0</v>
      </c>
    </row>
    <row r="17" spans="1:11" s="82" customFormat="1" ht="12.95" customHeight="1" x14ac:dyDescent="0.25">
      <c r="A17" s="325">
        <v>5</v>
      </c>
      <c r="B17" s="326" t="s">
        <v>381</v>
      </c>
      <c r="C17" s="327" t="s">
        <v>380</v>
      </c>
      <c r="D17" s="328">
        <v>1169.0379638651998</v>
      </c>
      <c r="E17" s="328">
        <v>1169.0379638651998</v>
      </c>
      <c r="F17" s="328">
        <v>1169.0379638651998</v>
      </c>
      <c r="G17" s="329">
        <v>37248</v>
      </c>
      <c r="H17" s="329">
        <v>37248</v>
      </c>
      <c r="I17" s="329">
        <v>40816</v>
      </c>
      <c r="J17" s="130">
        <v>9</v>
      </c>
      <c r="K17" s="130">
        <v>2</v>
      </c>
    </row>
    <row r="18" spans="1:11" s="82" customFormat="1" ht="12.95" customHeight="1" x14ac:dyDescent="0.25">
      <c r="A18" s="325">
        <v>6</v>
      </c>
      <c r="B18" s="326" t="s">
        <v>124</v>
      </c>
      <c r="C18" s="327" t="s">
        <v>379</v>
      </c>
      <c r="D18" s="328">
        <v>8720.8992673855992</v>
      </c>
      <c r="E18" s="328">
        <v>8720.8992673855992</v>
      </c>
      <c r="F18" s="328">
        <v>8720.8992673855992</v>
      </c>
      <c r="G18" s="329">
        <v>37076</v>
      </c>
      <c r="H18" s="329">
        <v>37076</v>
      </c>
      <c r="I18" s="329">
        <v>42521</v>
      </c>
      <c r="J18" s="130">
        <v>14</v>
      </c>
      <c r="K18" s="130">
        <v>6</v>
      </c>
    </row>
    <row r="19" spans="1:11" s="82" customFormat="1" ht="12.95" customHeight="1" x14ac:dyDescent="0.25">
      <c r="A19" s="325">
        <v>7</v>
      </c>
      <c r="B19" s="326" t="s">
        <v>194</v>
      </c>
      <c r="C19" s="327" t="s">
        <v>378</v>
      </c>
      <c r="D19" s="328">
        <v>7676.2051044479995</v>
      </c>
      <c r="E19" s="328">
        <v>7676.2051044479995</v>
      </c>
      <c r="F19" s="328">
        <v>7676.2051044479995</v>
      </c>
      <c r="G19" s="329">
        <v>36168</v>
      </c>
      <c r="H19" s="329">
        <v>36168</v>
      </c>
      <c r="I19" s="329">
        <v>43511</v>
      </c>
      <c r="J19" s="130">
        <v>19</v>
      </c>
      <c r="K19" s="130">
        <v>9</v>
      </c>
    </row>
    <row r="20" spans="1:11" s="82" customFormat="1" ht="12.95" customHeight="1" x14ac:dyDescent="0.25">
      <c r="A20" s="325">
        <v>9</v>
      </c>
      <c r="B20" s="326" t="s">
        <v>120</v>
      </c>
      <c r="C20" s="327" t="s">
        <v>377</v>
      </c>
      <c r="D20" s="328">
        <v>4898.4203854687994</v>
      </c>
      <c r="E20" s="328">
        <v>4898.4203854687994</v>
      </c>
      <c r="F20" s="328">
        <v>4898.4203854687994</v>
      </c>
      <c r="G20" s="329">
        <v>36372</v>
      </c>
      <c r="H20" s="329">
        <v>36433</v>
      </c>
      <c r="I20" s="329">
        <v>40101</v>
      </c>
      <c r="J20" s="130">
        <v>10</v>
      </c>
      <c r="K20" s="130">
        <v>0</v>
      </c>
    </row>
    <row r="21" spans="1:11" s="82" customFormat="1" ht="12.95" customHeight="1" x14ac:dyDescent="0.25">
      <c r="A21" s="325">
        <v>10</v>
      </c>
      <c r="B21" s="326" t="s">
        <v>120</v>
      </c>
      <c r="C21" s="327" t="s">
        <v>376</v>
      </c>
      <c r="D21" s="328">
        <v>5191.5713148955992</v>
      </c>
      <c r="E21" s="328">
        <v>5191.5713148955992</v>
      </c>
      <c r="F21" s="328">
        <v>5191.5713148955992</v>
      </c>
      <c r="G21" s="329">
        <v>36483</v>
      </c>
      <c r="H21" s="329">
        <v>36742</v>
      </c>
      <c r="I21" s="329">
        <v>42292</v>
      </c>
      <c r="J21" s="130">
        <v>15</v>
      </c>
      <c r="K21" s="130">
        <v>3</v>
      </c>
    </row>
    <row r="22" spans="1:11" s="82" customFormat="1" ht="12.95" customHeight="1" x14ac:dyDescent="0.25">
      <c r="A22" s="325">
        <v>11</v>
      </c>
      <c r="B22" s="326" t="s">
        <v>120</v>
      </c>
      <c r="C22" s="327" t="s">
        <v>375</v>
      </c>
      <c r="D22" s="328">
        <v>3387.5035548987994</v>
      </c>
      <c r="E22" s="328">
        <v>3387.5035548987994</v>
      </c>
      <c r="F22" s="328">
        <v>3387.5035548987994</v>
      </c>
      <c r="G22" s="329">
        <v>36314</v>
      </c>
      <c r="H22" s="329">
        <v>36692</v>
      </c>
      <c r="I22" s="329">
        <v>40101</v>
      </c>
      <c r="J22" s="130">
        <v>10</v>
      </c>
      <c r="K22" s="130">
        <v>0</v>
      </c>
    </row>
    <row r="23" spans="1:11" s="82" customFormat="1" ht="12.95" customHeight="1" x14ac:dyDescent="0.25">
      <c r="A23" s="325">
        <v>12</v>
      </c>
      <c r="B23" s="326" t="s">
        <v>130</v>
      </c>
      <c r="C23" s="327" t="s">
        <v>374</v>
      </c>
      <c r="D23" s="328">
        <v>3652.8208034399995</v>
      </c>
      <c r="E23" s="328">
        <v>3652.8208034399995</v>
      </c>
      <c r="F23" s="328">
        <v>3652.8208034399995</v>
      </c>
      <c r="G23" s="329">
        <v>36348</v>
      </c>
      <c r="H23" s="329">
        <v>36748</v>
      </c>
      <c r="I23" s="329">
        <v>42004</v>
      </c>
      <c r="J23" s="130">
        <v>15</v>
      </c>
      <c r="K23" s="130">
        <v>2</v>
      </c>
    </row>
    <row r="24" spans="1:11" s="82" customFormat="1" ht="12.95" customHeight="1" x14ac:dyDescent="0.25">
      <c r="A24" s="325">
        <v>13</v>
      </c>
      <c r="B24" s="326" t="s">
        <v>130</v>
      </c>
      <c r="C24" s="327" t="s">
        <v>373</v>
      </c>
      <c r="D24" s="328">
        <v>3662.3755905807998</v>
      </c>
      <c r="E24" s="328">
        <v>3662.3755905807998</v>
      </c>
      <c r="F24" s="328">
        <v>3662.3755905807998</v>
      </c>
      <c r="G24" s="329">
        <v>36341</v>
      </c>
      <c r="H24" s="329">
        <v>36341</v>
      </c>
      <c r="I24" s="329">
        <v>42109</v>
      </c>
      <c r="J24" s="130">
        <v>15</v>
      </c>
      <c r="K24" s="130">
        <v>3</v>
      </c>
    </row>
    <row r="25" spans="1:11" s="82" customFormat="1" ht="12.95" customHeight="1" x14ac:dyDescent="0.25">
      <c r="A25" s="325">
        <v>14</v>
      </c>
      <c r="B25" s="326" t="s">
        <v>130</v>
      </c>
      <c r="C25" s="327" t="s">
        <v>372</v>
      </c>
      <c r="D25" s="328">
        <v>2340.5954412139999</v>
      </c>
      <c r="E25" s="328">
        <v>2340.5954412139999</v>
      </c>
      <c r="F25" s="328">
        <v>2340.5954412139999</v>
      </c>
      <c r="G25" s="329">
        <v>36402</v>
      </c>
      <c r="H25" s="329">
        <v>36402</v>
      </c>
      <c r="I25" s="329">
        <v>40101</v>
      </c>
      <c r="J25" s="130">
        <v>10</v>
      </c>
      <c r="K25" s="130">
        <v>0</v>
      </c>
    </row>
    <row r="26" spans="1:11" s="82" customFormat="1" ht="12.95" customHeight="1" x14ac:dyDescent="0.25">
      <c r="A26" s="325">
        <v>15</v>
      </c>
      <c r="B26" s="326" t="s">
        <v>130</v>
      </c>
      <c r="C26" s="327" t="s">
        <v>371</v>
      </c>
      <c r="D26" s="328">
        <v>1961.2331003515999</v>
      </c>
      <c r="E26" s="328">
        <v>1961.2331003515999</v>
      </c>
      <c r="F26" s="328">
        <v>1961.2331003515999</v>
      </c>
      <c r="G26" s="329">
        <v>36294</v>
      </c>
      <c r="H26" s="329">
        <v>36707</v>
      </c>
      <c r="I26" s="329">
        <v>40101</v>
      </c>
      <c r="J26" s="130">
        <v>10</v>
      </c>
      <c r="K26" s="130">
        <v>0</v>
      </c>
    </row>
    <row r="27" spans="1:11" s="82" customFormat="1" ht="12.95" customHeight="1" x14ac:dyDescent="0.25">
      <c r="A27" s="325">
        <v>16</v>
      </c>
      <c r="B27" s="326" t="s">
        <v>130</v>
      </c>
      <c r="C27" s="327" t="s">
        <v>370</v>
      </c>
      <c r="D27" s="328">
        <v>2652.9541215899999</v>
      </c>
      <c r="E27" s="328">
        <v>2652.9541215899999</v>
      </c>
      <c r="F27" s="328">
        <v>2652.9541215899999</v>
      </c>
      <c r="G27" s="329">
        <v>36433</v>
      </c>
      <c r="H27" s="329">
        <v>36433</v>
      </c>
      <c r="I27" s="329">
        <v>41927</v>
      </c>
      <c r="J27" s="130">
        <v>15</v>
      </c>
      <c r="K27" s="130">
        <v>0</v>
      </c>
    </row>
    <row r="28" spans="1:11" s="82" customFormat="1" ht="12.95" customHeight="1" x14ac:dyDescent="0.25">
      <c r="A28" s="382" t="s">
        <v>1010</v>
      </c>
      <c r="B28" s="382"/>
      <c r="C28" s="382"/>
      <c r="D28" s="322">
        <f>SUM(D29:D36)</f>
        <v>9607.6457738567988</v>
      </c>
      <c r="E28" s="322">
        <f>SUM(E29:E36)</f>
        <v>9607.6457738567988</v>
      </c>
      <c r="F28" s="322">
        <f>SUM(F29:F36)</f>
        <v>9607.6457738567988</v>
      </c>
      <c r="G28" s="130"/>
      <c r="H28" s="130"/>
      <c r="I28" s="130"/>
      <c r="J28" s="130"/>
      <c r="K28" s="130"/>
    </row>
    <row r="29" spans="1:11" s="82" customFormat="1" ht="12.95" customHeight="1" x14ac:dyDescent="0.25">
      <c r="A29" s="325">
        <v>17</v>
      </c>
      <c r="B29" s="326" t="s">
        <v>120</v>
      </c>
      <c r="C29" s="327" t="s">
        <v>369</v>
      </c>
      <c r="D29" s="328">
        <v>1331.6412689695999</v>
      </c>
      <c r="E29" s="328">
        <v>1331.6412689695999</v>
      </c>
      <c r="F29" s="328">
        <v>1331.6412689695999</v>
      </c>
      <c r="G29" s="329">
        <v>37075</v>
      </c>
      <c r="H29" s="329">
        <v>37498</v>
      </c>
      <c r="I29" s="329">
        <v>40907</v>
      </c>
      <c r="J29" s="130">
        <v>10</v>
      </c>
      <c r="K29" s="130">
        <v>2</v>
      </c>
    </row>
    <row r="30" spans="1:11" s="82" customFormat="1" ht="12.95" customHeight="1" x14ac:dyDescent="0.25">
      <c r="A30" s="325">
        <v>18</v>
      </c>
      <c r="B30" s="326" t="s">
        <v>120</v>
      </c>
      <c r="C30" s="327" t="s">
        <v>368</v>
      </c>
      <c r="D30" s="328">
        <v>1232.7514506012001</v>
      </c>
      <c r="E30" s="328">
        <v>1232.7514506012001</v>
      </c>
      <c r="F30" s="328">
        <v>1232.7514506012001</v>
      </c>
      <c r="G30" s="329">
        <v>37106</v>
      </c>
      <c r="H30" s="329">
        <v>37398</v>
      </c>
      <c r="I30" s="329">
        <v>40908</v>
      </c>
      <c r="J30" s="130">
        <v>9</v>
      </c>
      <c r="K30" s="130">
        <v>11</v>
      </c>
    </row>
    <row r="31" spans="1:11" s="82" customFormat="1" ht="12.95" customHeight="1" x14ac:dyDescent="0.25">
      <c r="A31" s="325">
        <v>19</v>
      </c>
      <c r="B31" s="326" t="s">
        <v>120</v>
      </c>
      <c r="C31" s="327" t="s">
        <v>367</v>
      </c>
      <c r="D31" s="328">
        <v>1067.7632057055998</v>
      </c>
      <c r="E31" s="328">
        <v>1067.7632057055998</v>
      </c>
      <c r="F31" s="328">
        <v>1067.7632057055998</v>
      </c>
      <c r="G31" s="329">
        <v>37105</v>
      </c>
      <c r="H31" s="329">
        <v>37188</v>
      </c>
      <c r="I31" s="329">
        <v>40739</v>
      </c>
      <c r="J31" s="130">
        <v>9</v>
      </c>
      <c r="K31" s="130">
        <v>9</v>
      </c>
    </row>
    <row r="32" spans="1:11" s="82" customFormat="1" ht="12.95" customHeight="1" x14ac:dyDescent="0.25">
      <c r="A32" s="325">
        <v>20</v>
      </c>
      <c r="B32" s="326" t="s">
        <v>120</v>
      </c>
      <c r="C32" s="327" t="s">
        <v>366</v>
      </c>
      <c r="D32" s="328">
        <v>1015.4120783943999</v>
      </c>
      <c r="E32" s="328">
        <v>1015.4120783943999</v>
      </c>
      <c r="F32" s="328">
        <v>1015.4120783943999</v>
      </c>
      <c r="G32" s="329">
        <v>37022</v>
      </c>
      <c r="H32" s="329">
        <v>37103</v>
      </c>
      <c r="I32" s="329">
        <v>40725</v>
      </c>
      <c r="J32" s="130">
        <v>10</v>
      </c>
      <c r="K32" s="130">
        <v>2</v>
      </c>
    </row>
    <row r="33" spans="1:11" s="82" customFormat="1" ht="12.95" customHeight="1" x14ac:dyDescent="0.25">
      <c r="A33" s="325">
        <v>21</v>
      </c>
      <c r="B33" s="326" t="s">
        <v>130</v>
      </c>
      <c r="C33" s="327" t="s">
        <v>365</v>
      </c>
      <c r="D33" s="328">
        <v>1527.3924588287998</v>
      </c>
      <c r="E33" s="328">
        <v>1527.3924588287998</v>
      </c>
      <c r="F33" s="328">
        <v>1527.3924588287998</v>
      </c>
      <c r="G33" s="329">
        <v>37075</v>
      </c>
      <c r="H33" s="329">
        <v>37134</v>
      </c>
      <c r="I33" s="329">
        <v>40786</v>
      </c>
      <c r="J33" s="130">
        <v>10</v>
      </c>
      <c r="K33" s="130">
        <v>1</v>
      </c>
    </row>
    <row r="34" spans="1:11" s="82" customFormat="1" ht="12.95" customHeight="1" x14ac:dyDescent="0.25">
      <c r="A34" s="325">
        <v>22</v>
      </c>
      <c r="B34" s="326" t="s">
        <v>130</v>
      </c>
      <c r="C34" s="327" t="s">
        <v>364</v>
      </c>
      <c r="D34" s="328">
        <v>1204.1839096632</v>
      </c>
      <c r="E34" s="328">
        <v>1204.1839096632</v>
      </c>
      <c r="F34" s="328">
        <v>1204.1839096632</v>
      </c>
      <c r="G34" s="329">
        <v>37134</v>
      </c>
      <c r="H34" s="329">
        <v>37200</v>
      </c>
      <c r="I34" s="329">
        <v>40739</v>
      </c>
      <c r="J34" s="130">
        <v>9</v>
      </c>
      <c r="K34" s="130">
        <v>11</v>
      </c>
    </row>
    <row r="35" spans="1:11" s="82" customFormat="1" ht="12.95" customHeight="1" x14ac:dyDescent="0.25">
      <c r="A35" s="325">
        <v>23</v>
      </c>
      <c r="B35" s="326" t="s">
        <v>130</v>
      </c>
      <c r="C35" s="327" t="s">
        <v>363</v>
      </c>
      <c r="D35" s="328">
        <v>806.57879717879996</v>
      </c>
      <c r="E35" s="328">
        <v>806.57879717879996</v>
      </c>
      <c r="F35" s="328">
        <v>806.57879717879996</v>
      </c>
      <c r="G35" s="329">
        <v>36999</v>
      </c>
      <c r="H35" s="329">
        <v>36999</v>
      </c>
      <c r="I35" s="329">
        <v>40816</v>
      </c>
      <c r="J35" s="130">
        <v>9</v>
      </c>
      <c r="K35" s="130">
        <v>11</v>
      </c>
    </row>
    <row r="36" spans="1:11" s="82" customFormat="1" ht="12.95" customHeight="1" x14ac:dyDescent="0.25">
      <c r="A36" s="325">
        <v>24</v>
      </c>
      <c r="B36" s="326" t="s">
        <v>130</v>
      </c>
      <c r="C36" s="327" t="s">
        <v>362</v>
      </c>
      <c r="D36" s="328">
        <v>1421.9226045152</v>
      </c>
      <c r="E36" s="328">
        <v>1421.9226045152</v>
      </c>
      <c r="F36" s="328">
        <v>1421.9226045152</v>
      </c>
      <c r="G36" s="329">
        <v>37022</v>
      </c>
      <c r="H36" s="329">
        <v>37314</v>
      </c>
      <c r="I36" s="329">
        <v>40908</v>
      </c>
      <c r="J36" s="130">
        <v>10</v>
      </c>
      <c r="K36" s="130">
        <v>2</v>
      </c>
    </row>
    <row r="37" spans="1:11" s="82" customFormat="1" ht="12.95" customHeight="1" x14ac:dyDescent="0.25">
      <c r="A37" s="380" t="s">
        <v>1009</v>
      </c>
      <c r="B37" s="380"/>
      <c r="C37" s="380"/>
      <c r="D37" s="322">
        <f>SUM(D38:D50)</f>
        <v>66381.038648613598</v>
      </c>
      <c r="E37" s="322">
        <f>SUM(E38:E50)</f>
        <v>66381.038648613598</v>
      </c>
      <c r="F37" s="322">
        <f>SUM(F38:F50)</f>
        <v>66381.038648613598</v>
      </c>
      <c r="G37" s="130"/>
      <c r="H37" s="130"/>
      <c r="I37" s="130"/>
      <c r="J37" s="130"/>
      <c r="K37" s="130"/>
    </row>
    <row r="38" spans="1:11" s="82" customFormat="1" ht="12.95" customHeight="1" x14ac:dyDescent="0.25">
      <c r="A38" s="325">
        <v>25</v>
      </c>
      <c r="B38" s="326" t="s">
        <v>122</v>
      </c>
      <c r="C38" s="327" t="s">
        <v>361</v>
      </c>
      <c r="D38" s="328">
        <v>6066.7446854151995</v>
      </c>
      <c r="E38" s="328">
        <v>6066.7446854151995</v>
      </c>
      <c r="F38" s="328">
        <v>6066.7446854151995</v>
      </c>
      <c r="G38" s="329">
        <v>37581</v>
      </c>
      <c r="H38" s="329">
        <v>37823</v>
      </c>
      <c r="I38" s="329">
        <v>43290</v>
      </c>
      <c r="J38" s="130">
        <v>15</v>
      </c>
      <c r="K38" s="130">
        <v>6</v>
      </c>
    </row>
    <row r="39" spans="1:11" s="82" customFormat="1" ht="12.95" customHeight="1" x14ac:dyDescent="0.25">
      <c r="A39" s="325">
        <v>26</v>
      </c>
      <c r="B39" s="326" t="s">
        <v>360</v>
      </c>
      <c r="C39" s="327" t="s">
        <v>359</v>
      </c>
      <c r="D39" s="328">
        <v>23878.321652622795</v>
      </c>
      <c r="E39" s="328">
        <v>23878.321652622795</v>
      </c>
      <c r="F39" s="328">
        <v>23878.321652622795</v>
      </c>
      <c r="G39" s="329">
        <v>38380</v>
      </c>
      <c r="H39" s="329">
        <v>38380</v>
      </c>
      <c r="I39" s="329">
        <v>43341</v>
      </c>
      <c r="J39" s="130">
        <v>13</v>
      </c>
      <c r="K39" s="130">
        <v>9</v>
      </c>
    </row>
    <row r="40" spans="1:11" s="82" customFormat="1" ht="12.95" customHeight="1" x14ac:dyDescent="0.25">
      <c r="A40" s="325">
        <v>27</v>
      </c>
      <c r="B40" s="326" t="s">
        <v>120</v>
      </c>
      <c r="C40" s="327" t="s">
        <v>771</v>
      </c>
      <c r="D40" s="328">
        <v>7495.6745235835988</v>
      </c>
      <c r="E40" s="328">
        <v>7495.6745235835988</v>
      </c>
      <c r="F40" s="328">
        <v>7495.6745235835988</v>
      </c>
      <c r="G40" s="329">
        <v>37105</v>
      </c>
      <c r="H40" s="329">
        <v>37863</v>
      </c>
      <c r="I40" s="329">
        <v>43279</v>
      </c>
      <c r="J40" s="130">
        <v>16</v>
      </c>
      <c r="K40" s="130">
        <v>8</v>
      </c>
    </row>
    <row r="41" spans="1:11" s="82" customFormat="1" ht="12.95" customHeight="1" x14ac:dyDescent="0.25">
      <c r="A41" s="325">
        <v>28</v>
      </c>
      <c r="B41" s="326" t="s">
        <v>120</v>
      </c>
      <c r="C41" s="327" t="s">
        <v>357</v>
      </c>
      <c r="D41" s="328">
        <v>10129.5617356824</v>
      </c>
      <c r="E41" s="328">
        <v>10129.5617356824</v>
      </c>
      <c r="F41" s="328">
        <v>10129.5617356824</v>
      </c>
      <c r="G41" s="329">
        <v>37188</v>
      </c>
      <c r="H41" s="329">
        <v>38060</v>
      </c>
      <c r="I41" s="329">
        <v>43290</v>
      </c>
      <c r="J41" s="130">
        <v>16</v>
      </c>
      <c r="K41" s="130">
        <v>3</v>
      </c>
    </row>
    <row r="42" spans="1:11" s="82" customFormat="1" ht="12.95" customHeight="1" x14ac:dyDescent="0.25">
      <c r="A42" s="325">
        <v>29</v>
      </c>
      <c r="B42" s="326" t="s">
        <v>120</v>
      </c>
      <c r="C42" s="327" t="s">
        <v>356</v>
      </c>
      <c r="D42" s="328">
        <v>1562.3781734144</v>
      </c>
      <c r="E42" s="328">
        <v>1562.3781734144</v>
      </c>
      <c r="F42" s="328">
        <v>1562.3781734144</v>
      </c>
      <c r="G42" s="329">
        <v>37550</v>
      </c>
      <c r="H42" s="329">
        <v>37739</v>
      </c>
      <c r="I42" s="329">
        <v>41365</v>
      </c>
      <c r="J42" s="130">
        <v>10</v>
      </c>
      <c r="K42" s="130">
        <v>6</v>
      </c>
    </row>
    <row r="43" spans="1:11" s="82" customFormat="1" ht="12.95" customHeight="1" x14ac:dyDescent="0.25">
      <c r="A43" s="325">
        <v>30</v>
      </c>
      <c r="B43" s="326" t="s">
        <v>120</v>
      </c>
      <c r="C43" s="327" t="s">
        <v>355</v>
      </c>
      <c r="D43" s="328">
        <v>3864.8737552063999</v>
      </c>
      <c r="E43" s="328">
        <v>3864.8737552063999</v>
      </c>
      <c r="F43" s="328">
        <v>3864.8737552063999</v>
      </c>
      <c r="G43" s="329">
        <v>37484</v>
      </c>
      <c r="H43" s="329">
        <v>37977</v>
      </c>
      <c r="I43" s="329">
        <v>43290</v>
      </c>
      <c r="J43" s="130">
        <v>15</v>
      </c>
      <c r="K43" s="130">
        <v>9</v>
      </c>
    </row>
    <row r="44" spans="1:11" s="82" customFormat="1" ht="12.95" customHeight="1" x14ac:dyDescent="0.25">
      <c r="A44" s="325">
        <v>31</v>
      </c>
      <c r="B44" s="326" t="s">
        <v>120</v>
      </c>
      <c r="C44" s="327" t="s">
        <v>1008</v>
      </c>
      <c r="D44" s="328">
        <v>2534.1437130595996</v>
      </c>
      <c r="E44" s="328">
        <v>2534.1437130595996</v>
      </c>
      <c r="F44" s="328">
        <v>2534.1437130595996</v>
      </c>
      <c r="G44" s="329">
        <v>37931</v>
      </c>
      <c r="H44" s="329">
        <v>37931</v>
      </c>
      <c r="I44" s="329">
        <v>43341</v>
      </c>
      <c r="J44" s="130">
        <v>14</v>
      </c>
      <c r="K44" s="130">
        <v>9</v>
      </c>
    </row>
    <row r="45" spans="1:11" s="82" customFormat="1" ht="12.95" customHeight="1" x14ac:dyDescent="0.25">
      <c r="A45" s="325">
        <v>32</v>
      </c>
      <c r="B45" s="326" t="s">
        <v>130</v>
      </c>
      <c r="C45" s="327" t="s">
        <v>353</v>
      </c>
      <c r="D45" s="328">
        <v>1419.4456825147997</v>
      </c>
      <c r="E45" s="328">
        <v>1419.4456825147997</v>
      </c>
      <c r="F45" s="328">
        <v>1419.4456825147997</v>
      </c>
      <c r="G45" s="329">
        <v>37579</v>
      </c>
      <c r="H45" s="329">
        <v>37579</v>
      </c>
      <c r="I45" s="329">
        <v>41262</v>
      </c>
      <c r="J45" s="130">
        <v>10</v>
      </c>
      <c r="K45" s="130">
        <v>0</v>
      </c>
    </row>
    <row r="46" spans="1:11" s="82" customFormat="1" ht="12.95" customHeight="1" x14ac:dyDescent="0.25">
      <c r="A46" s="325">
        <v>33</v>
      </c>
      <c r="B46" s="326" t="s">
        <v>130</v>
      </c>
      <c r="C46" s="327" t="s">
        <v>352</v>
      </c>
      <c r="D46" s="328">
        <v>1810.0606785771997</v>
      </c>
      <c r="E46" s="328">
        <v>1810.0606785771997</v>
      </c>
      <c r="F46" s="328">
        <v>1810.0606785771997</v>
      </c>
      <c r="G46" s="329">
        <v>37603</v>
      </c>
      <c r="H46" s="329">
        <v>38518</v>
      </c>
      <c r="I46" s="329">
        <v>42069</v>
      </c>
      <c r="J46" s="130">
        <v>11</v>
      </c>
      <c r="K46" s="130">
        <v>9</v>
      </c>
    </row>
    <row r="47" spans="1:11" s="82" customFormat="1" ht="12.95" customHeight="1" x14ac:dyDescent="0.25">
      <c r="A47" s="325">
        <v>34</v>
      </c>
      <c r="B47" s="326" t="s">
        <v>130</v>
      </c>
      <c r="C47" s="327" t="s">
        <v>351</v>
      </c>
      <c r="D47" s="328">
        <v>601.48005963319997</v>
      </c>
      <c r="E47" s="328">
        <v>601.48005963319997</v>
      </c>
      <c r="F47" s="328">
        <v>601.48005963319997</v>
      </c>
      <c r="G47" s="329">
        <v>37307</v>
      </c>
      <c r="H47" s="329">
        <v>37572</v>
      </c>
      <c r="I47" s="329">
        <v>41225</v>
      </c>
      <c r="J47" s="130">
        <v>10</v>
      </c>
      <c r="K47" s="130">
        <v>9</v>
      </c>
    </row>
    <row r="48" spans="1:11" s="82" customFormat="1" ht="12.95" customHeight="1" x14ac:dyDescent="0.25">
      <c r="A48" s="325">
        <v>35</v>
      </c>
      <c r="B48" s="326" t="s">
        <v>130</v>
      </c>
      <c r="C48" s="327" t="s">
        <v>350</v>
      </c>
      <c r="D48" s="328">
        <v>1259.6277394547999</v>
      </c>
      <c r="E48" s="328">
        <v>1259.6277394547999</v>
      </c>
      <c r="F48" s="328">
        <v>1259.6277394547999</v>
      </c>
      <c r="G48" s="329">
        <v>37386</v>
      </c>
      <c r="H48" s="329">
        <v>37448</v>
      </c>
      <c r="I48" s="329">
        <v>40725</v>
      </c>
      <c r="J48" s="130">
        <v>9</v>
      </c>
      <c r="K48" s="130">
        <v>2</v>
      </c>
    </row>
    <row r="49" spans="1:11" s="82" customFormat="1" ht="12.95" customHeight="1" x14ac:dyDescent="0.25">
      <c r="A49" s="325">
        <v>36</v>
      </c>
      <c r="B49" s="326" t="s">
        <v>130</v>
      </c>
      <c r="C49" s="327" t="s">
        <v>349</v>
      </c>
      <c r="D49" s="328">
        <v>1860.2370928199998</v>
      </c>
      <c r="E49" s="328">
        <v>1860.2370928199998</v>
      </c>
      <c r="F49" s="328">
        <v>1860.2370928199998</v>
      </c>
      <c r="G49" s="329">
        <v>37732</v>
      </c>
      <c r="H49" s="329">
        <v>37865</v>
      </c>
      <c r="I49" s="329">
        <v>41547</v>
      </c>
      <c r="J49" s="130">
        <v>9</v>
      </c>
      <c r="K49" s="130">
        <v>9</v>
      </c>
    </row>
    <row r="50" spans="1:11" s="82" customFormat="1" ht="12.95" customHeight="1" x14ac:dyDescent="0.25">
      <c r="A50" s="325">
        <v>37</v>
      </c>
      <c r="B50" s="326" t="s">
        <v>130</v>
      </c>
      <c r="C50" s="327" t="s">
        <v>348</v>
      </c>
      <c r="D50" s="328">
        <v>3898.4891566291994</v>
      </c>
      <c r="E50" s="328">
        <v>3898.4891566291994</v>
      </c>
      <c r="F50" s="328">
        <v>3898.4891566291994</v>
      </c>
      <c r="G50" s="329">
        <v>37489</v>
      </c>
      <c r="H50" s="329">
        <v>37603</v>
      </c>
      <c r="I50" s="329">
        <v>41197</v>
      </c>
      <c r="J50" s="130">
        <v>10</v>
      </c>
      <c r="K50" s="130">
        <v>0</v>
      </c>
    </row>
    <row r="51" spans="1:11" s="82" customFormat="1" ht="12.95" customHeight="1" x14ac:dyDescent="0.25">
      <c r="A51" s="380" t="s">
        <v>1007</v>
      </c>
      <c r="B51" s="380"/>
      <c r="C51" s="380"/>
      <c r="D51" s="330">
        <f>SUM(D52:D61)</f>
        <v>42725.346032481604</v>
      </c>
      <c r="E51" s="330">
        <f>SUM(E52:E61)</f>
        <v>42725.346032481604</v>
      </c>
      <c r="F51" s="330">
        <f>SUM(F52:F61)</f>
        <v>42725.346032481604</v>
      </c>
      <c r="G51" s="331"/>
      <c r="H51" s="331"/>
      <c r="I51" s="331"/>
      <c r="J51" s="130"/>
      <c r="K51" s="130"/>
    </row>
    <row r="52" spans="1:11" s="82" customFormat="1" ht="12.95" customHeight="1" x14ac:dyDescent="0.25">
      <c r="A52" s="325">
        <v>38</v>
      </c>
      <c r="B52" s="326" t="s">
        <v>124</v>
      </c>
      <c r="C52" s="327" t="s">
        <v>347</v>
      </c>
      <c r="D52" s="328">
        <v>16465.9778790704</v>
      </c>
      <c r="E52" s="328">
        <v>16465.9778790704</v>
      </c>
      <c r="F52" s="328">
        <v>16465.9778790704</v>
      </c>
      <c r="G52" s="329">
        <v>37955</v>
      </c>
      <c r="H52" s="329">
        <v>37955</v>
      </c>
      <c r="I52" s="329">
        <v>43341</v>
      </c>
      <c r="J52" s="130">
        <v>14</v>
      </c>
      <c r="K52" s="130">
        <v>9</v>
      </c>
    </row>
    <row r="53" spans="1:11" s="82" customFormat="1" ht="12.95" customHeight="1" x14ac:dyDescent="0.25">
      <c r="A53" s="325">
        <v>39</v>
      </c>
      <c r="B53" s="326" t="s">
        <v>120</v>
      </c>
      <c r="C53" s="327" t="s">
        <v>346</v>
      </c>
      <c r="D53" s="328">
        <v>1959.8415097739996</v>
      </c>
      <c r="E53" s="328">
        <v>1959.8415097739996</v>
      </c>
      <c r="F53" s="328">
        <v>1959.8415097739996</v>
      </c>
      <c r="G53" s="329">
        <v>37795</v>
      </c>
      <c r="H53" s="329">
        <v>37851</v>
      </c>
      <c r="I53" s="329">
        <v>43279</v>
      </c>
      <c r="J53" s="130">
        <v>14</v>
      </c>
      <c r="K53" s="130">
        <v>8</v>
      </c>
    </row>
    <row r="54" spans="1:11" s="88" customFormat="1" ht="12.95" customHeight="1" x14ac:dyDescent="0.25">
      <c r="A54" s="332">
        <v>40</v>
      </c>
      <c r="B54" s="326" t="s">
        <v>120</v>
      </c>
      <c r="C54" s="327" t="s">
        <v>1006</v>
      </c>
      <c r="D54" s="328">
        <v>741.77836626160001</v>
      </c>
      <c r="E54" s="328">
        <v>741.77836626160001</v>
      </c>
      <c r="F54" s="328">
        <v>741.77836626160001</v>
      </c>
      <c r="G54" s="329">
        <v>38200</v>
      </c>
      <c r="H54" s="329">
        <v>38366</v>
      </c>
      <c r="I54" s="329">
        <v>42185</v>
      </c>
      <c r="J54" s="130">
        <v>10</v>
      </c>
      <c r="K54" s="130">
        <v>10</v>
      </c>
    </row>
    <row r="55" spans="1:11" s="82" customFormat="1" ht="12.95" customHeight="1" x14ac:dyDescent="0.25">
      <c r="A55" s="325">
        <v>41</v>
      </c>
      <c r="B55" s="326" t="s">
        <v>120</v>
      </c>
      <c r="C55" s="327" t="s">
        <v>1005</v>
      </c>
      <c r="D55" s="328">
        <v>9148.1900755295992</v>
      </c>
      <c r="E55" s="328">
        <v>9148.1900755295992</v>
      </c>
      <c r="F55" s="328">
        <v>9148.1900755295992</v>
      </c>
      <c r="G55" s="329">
        <v>37966</v>
      </c>
      <c r="H55" s="329">
        <v>37966</v>
      </c>
      <c r="I55" s="329">
        <v>43290</v>
      </c>
      <c r="J55" s="130">
        <v>14</v>
      </c>
      <c r="K55" s="130">
        <v>1</v>
      </c>
    </row>
    <row r="56" spans="1:11" s="82" customFormat="1" ht="12.95" customHeight="1" x14ac:dyDescent="0.25">
      <c r="A56" s="325">
        <v>42</v>
      </c>
      <c r="B56" s="326" t="s">
        <v>120</v>
      </c>
      <c r="C56" s="327" t="s">
        <v>343</v>
      </c>
      <c r="D56" s="328">
        <v>5374.3073795255996</v>
      </c>
      <c r="E56" s="328">
        <v>5374.3073795255996</v>
      </c>
      <c r="F56" s="328">
        <v>5374.3073795255996</v>
      </c>
      <c r="G56" s="329">
        <v>38958</v>
      </c>
      <c r="H56" s="329">
        <v>39113</v>
      </c>
      <c r="I56" s="329">
        <v>43341</v>
      </c>
      <c r="J56" s="130">
        <v>11</v>
      </c>
      <c r="K56" s="130">
        <v>6</v>
      </c>
    </row>
    <row r="57" spans="1:11" s="82" customFormat="1" ht="12.95" customHeight="1" x14ac:dyDescent="0.25">
      <c r="A57" s="325">
        <v>43</v>
      </c>
      <c r="B57" s="326" t="s">
        <v>120</v>
      </c>
      <c r="C57" s="327" t="s">
        <v>342</v>
      </c>
      <c r="D57" s="328">
        <v>3843.8129265287998</v>
      </c>
      <c r="E57" s="328">
        <v>3843.8129265287998</v>
      </c>
      <c r="F57" s="328">
        <v>3843.8129265287998</v>
      </c>
      <c r="G57" s="329">
        <v>37904</v>
      </c>
      <c r="H57" s="329">
        <v>38121</v>
      </c>
      <c r="I57" s="329">
        <v>43341</v>
      </c>
      <c r="J57" s="130">
        <v>14</v>
      </c>
      <c r="K57" s="130">
        <v>8</v>
      </c>
    </row>
    <row r="58" spans="1:11" s="82" customFormat="1" ht="12.95" customHeight="1" x14ac:dyDescent="0.25">
      <c r="A58" s="325">
        <v>44</v>
      </c>
      <c r="B58" s="326" t="s">
        <v>130</v>
      </c>
      <c r="C58" s="327" t="s">
        <v>341</v>
      </c>
      <c r="D58" s="328">
        <v>645.79418872600002</v>
      </c>
      <c r="E58" s="328">
        <v>645.79418872600002</v>
      </c>
      <c r="F58" s="328">
        <v>645.79418872600002</v>
      </c>
      <c r="G58" s="329">
        <v>37750</v>
      </c>
      <c r="H58" s="329">
        <v>37750</v>
      </c>
      <c r="I58" s="329">
        <v>41421</v>
      </c>
      <c r="J58" s="130">
        <v>9</v>
      </c>
      <c r="K58" s="130">
        <v>6</v>
      </c>
    </row>
    <row r="59" spans="1:11" s="82" customFormat="1" ht="12.95" customHeight="1" x14ac:dyDescent="0.25">
      <c r="A59" s="325">
        <v>45</v>
      </c>
      <c r="B59" s="326" t="s">
        <v>130</v>
      </c>
      <c r="C59" s="327" t="s">
        <v>340</v>
      </c>
      <c r="D59" s="328">
        <v>2239.9375081619996</v>
      </c>
      <c r="E59" s="328">
        <v>2239.9375081619996</v>
      </c>
      <c r="F59" s="328">
        <v>2239.9375081619996</v>
      </c>
      <c r="G59" s="329">
        <v>37995</v>
      </c>
      <c r="H59" s="329">
        <v>38231</v>
      </c>
      <c r="I59" s="329">
        <v>43341</v>
      </c>
      <c r="J59" s="130">
        <v>13</v>
      </c>
      <c r="K59" s="130">
        <v>8</v>
      </c>
    </row>
    <row r="60" spans="1:11" s="82" customFormat="1" ht="12.95" customHeight="1" x14ac:dyDescent="0.25">
      <c r="A60" s="325">
        <v>46</v>
      </c>
      <c r="B60" s="326" t="s">
        <v>130</v>
      </c>
      <c r="C60" s="327" t="s">
        <v>339</v>
      </c>
      <c r="D60" s="328">
        <v>585.12802731359989</v>
      </c>
      <c r="E60" s="328">
        <v>585.12802731359989</v>
      </c>
      <c r="F60" s="328">
        <v>585.12802731359989</v>
      </c>
      <c r="G60" s="329">
        <v>38082</v>
      </c>
      <c r="H60" s="329">
        <v>37742</v>
      </c>
      <c r="I60" s="329">
        <v>41395</v>
      </c>
      <c r="J60" s="130">
        <v>10</v>
      </c>
      <c r="K60" s="130">
        <v>1</v>
      </c>
    </row>
    <row r="61" spans="1:11" s="82" customFormat="1" ht="12.95" customHeight="1" x14ac:dyDescent="0.25">
      <c r="A61" s="325">
        <v>47</v>
      </c>
      <c r="B61" s="326" t="s">
        <v>130</v>
      </c>
      <c r="C61" s="327" t="s">
        <v>338</v>
      </c>
      <c r="D61" s="328">
        <v>1720.5781715899998</v>
      </c>
      <c r="E61" s="328">
        <v>1720.5781715899998</v>
      </c>
      <c r="F61" s="328">
        <v>1720.5781715899998</v>
      </c>
      <c r="G61" s="329">
        <v>37685</v>
      </c>
      <c r="H61" s="329">
        <v>37895</v>
      </c>
      <c r="I61" s="329">
        <v>41670</v>
      </c>
      <c r="J61" s="130">
        <v>10</v>
      </c>
      <c r="K61" s="130">
        <v>3</v>
      </c>
    </row>
    <row r="62" spans="1:11" s="82" customFormat="1" ht="12.95" customHeight="1" x14ac:dyDescent="0.25">
      <c r="A62" s="380" t="s">
        <v>1004</v>
      </c>
      <c r="B62" s="380"/>
      <c r="C62" s="380"/>
      <c r="D62" s="330">
        <f>SUM(D63:D74)</f>
        <v>21605.969973143998</v>
      </c>
      <c r="E62" s="330">
        <f>SUM(E63:E74)</f>
        <v>21605.969973143998</v>
      </c>
      <c r="F62" s="330">
        <f>SUM(F63:F74)</f>
        <v>21605.969973143998</v>
      </c>
      <c r="G62" s="331"/>
      <c r="H62" s="331"/>
      <c r="I62" s="331"/>
      <c r="J62" s="130"/>
      <c r="K62" s="130"/>
    </row>
    <row r="63" spans="1:11" s="82" customFormat="1" ht="12.95" customHeight="1" x14ac:dyDescent="0.25">
      <c r="A63" s="325">
        <v>48</v>
      </c>
      <c r="B63" s="326" t="s">
        <v>155</v>
      </c>
      <c r="C63" s="327" t="s">
        <v>337</v>
      </c>
      <c r="D63" s="328">
        <v>1439.9495597403998</v>
      </c>
      <c r="E63" s="328">
        <v>1439.9495597403998</v>
      </c>
      <c r="F63" s="328">
        <v>1439.9495597403998</v>
      </c>
      <c r="G63" s="329">
        <v>38562</v>
      </c>
      <c r="H63" s="329">
        <v>38562</v>
      </c>
      <c r="I63" s="329">
        <v>43341</v>
      </c>
      <c r="J63" s="130">
        <v>13</v>
      </c>
      <c r="K63" s="130">
        <v>0</v>
      </c>
    </row>
    <row r="64" spans="1:11" s="82" customFormat="1" ht="12.95" customHeight="1" x14ac:dyDescent="0.25">
      <c r="A64" s="325">
        <v>49</v>
      </c>
      <c r="B64" s="326" t="s">
        <v>120</v>
      </c>
      <c r="C64" s="327" t="s">
        <v>336</v>
      </c>
      <c r="D64" s="328">
        <v>2823.3279898943997</v>
      </c>
      <c r="E64" s="328">
        <v>2823.3279898943997</v>
      </c>
      <c r="F64" s="328">
        <v>2823.3279898943997</v>
      </c>
      <c r="G64" s="329">
        <v>38546</v>
      </c>
      <c r="H64" s="329">
        <v>38546</v>
      </c>
      <c r="I64" s="329">
        <v>43279</v>
      </c>
      <c r="J64" s="130">
        <v>12</v>
      </c>
      <c r="K64" s="130">
        <v>11</v>
      </c>
    </row>
    <row r="65" spans="1:11" s="82" customFormat="1" ht="12.95" customHeight="1" x14ac:dyDescent="0.25">
      <c r="A65" s="325">
        <v>50</v>
      </c>
      <c r="B65" s="326" t="s">
        <v>120</v>
      </c>
      <c r="C65" s="327" t="s">
        <v>335</v>
      </c>
      <c r="D65" s="328">
        <v>1993.006878296</v>
      </c>
      <c r="E65" s="328">
        <v>1993.006878296</v>
      </c>
      <c r="F65" s="328">
        <v>1993.006878296</v>
      </c>
      <c r="G65" s="329">
        <v>38275</v>
      </c>
      <c r="H65" s="329">
        <v>39538</v>
      </c>
      <c r="I65" s="329">
        <v>43341</v>
      </c>
      <c r="J65" s="130">
        <v>13</v>
      </c>
      <c r="K65" s="130">
        <v>8</v>
      </c>
    </row>
    <row r="66" spans="1:11" s="82" customFormat="1" ht="12.95" customHeight="1" x14ac:dyDescent="0.25">
      <c r="A66" s="325">
        <v>51</v>
      </c>
      <c r="B66" s="326" t="s">
        <v>120</v>
      </c>
      <c r="C66" s="327" t="s">
        <v>334</v>
      </c>
      <c r="D66" s="328">
        <v>2149.890059238</v>
      </c>
      <c r="E66" s="328">
        <v>2149.890059238</v>
      </c>
      <c r="F66" s="328">
        <v>2149.890059238</v>
      </c>
      <c r="G66" s="329">
        <v>39854</v>
      </c>
      <c r="H66" s="329">
        <v>39798</v>
      </c>
      <c r="I66" s="329">
        <v>42720</v>
      </c>
      <c r="J66" s="130">
        <v>11</v>
      </c>
      <c r="K66" s="130">
        <v>0</v>
      </c>
    </row>
    <row r="67" spans="1:11" s="82" customFormat="1" ht="12.95" customHeight="1" x14ac:dyDescent="0.25">
      <c r="A67" s="325">
        <v>52</v>
      </c>
      <c r="B67" s="326" t="s">
        <v>120</v>
      </c>
      <c r="C67" s="327" t="s">
        <v>333</v>
      </c>
      <c r="D67" s="328">
        <v>1036.5489632920001</v>
      </c>
      <c r="E67" s="328">
        <v>1036.5489632920001</v>
      </c>
      <c r="F67" s="328">
        <v>1036.5489632920001</v>
      </c>
      <c r="G67" s="329">
        <v>38200</v>
      </c>
      <c r="H67" s="329">
        <v>38327</v>
      </c>
      <c r="I67" s="329">
        <v>43341</v>
      </c>
      <c r="J67" s="130">
        <v>13</v>
      </c>
      <c r="K67" s="130">
        <v>8</v>
      </c>
    </row>
    <row r="68" spans="1:11" s="82" customFormat="1" ht="12.95" customHeight="1" x14ac:dyDescent="0.25">
      <c r="A68" s="325">
        <v>53</v>
      </c>
      <c r="B68" s="326" t="s">
        <v>120</v>
      </c>
      <c r="C68" s="327" t="s">
        <v>332</v>
      </c>
      <c r="D68" s="328">
        <v>571.54323183319991</v>
      </c>
      <c r="E68" s="328">
        <v>571.54323183319991</v>
      </c>
      <c r="F68" s="328">
        <v>571.54323183319991</v>
      </c>
      <c r="G68" s="329">
        <v>38353</v>
      </c>
      <c r="H68" s="329">
        <v>38504</v>
      </c>
      <c r="I68" s="329">
        <v>42674</v>
      </c>
      <c r="J68" s="130">
        <v>11</v>
      </c>
      <c r="K68" s="130">
        <v>7</v>
      </c>
    </row>
    <row r="69" spans="1:11" s="82" customFormat="1" ht="12.95" customHeight="1" x14ac:dyDescent="0.25">
      <c r="A69" s="325">
        <v>54</v>
      </c>
      <c r="B69" s="326" t="s">
        <v>120</v>
      </c>
      <c r="C69" s="327" t="s">
        <v>331</v>
      </c>
      <c r="D69" s="328">
        <v>634.15780698759988</v>
      </c>
      <c r="E69" s="328">
        <v>634.15780698759988</v>
      </c>
      <c r="F69" s="328">
        <v>634.15780698759988</v>
      </c>
      <c r="G69" s="329">
        <v>38279</v>
      </c>
      <c r="H69" s="329">
        <v>38777</v>
      </c>
      <c r="I69" s="329">
        <v>42479</v>
      </c>
      <c r="J69" s="130">
        <v>11</v>
      </c>
      <c r="K69" s="130">
        <v>6</v>
      </c>
    </row>
    <row r="70" spans="1:11" s="82" customFormat="1" ht="12.95" customHeight="1" x14ac:dyDescent="0.25">
      <c r="A70" s="325">
        <v>55</v>
      </c>
      <c r="B70" s="326" t="s">
        <v>120</v>
      </c>
      <c r="C70" s="327" t="s">
        <v>330</v>
      </c>
      <c r="D70" s="328">
        <v>170.12262620319999</v>
      </c>
      <c r="E70" s="328">
        <v>170.12262620319999</v>
      </c>
      <c r="F70" s="328">
        <v>170.12262620319999</v>
      </c>
      <c r="G70" s="329">
        <v>38026</v>
      </c>
      <c r="H70" s="329">
        <v>38026</v>
      </c>
      <c r="I70" s="329">
        <v>41679</v>
      </c>
      <c r="J70" s="130">
        <v>10</v>
      </c>
      <c r="K70" s="130">
        <v>0</v>
      </c>
    </row>
    <row r="71" spans="1:11" s="89" customFormat="1" ht="12.95" customHeight="1" x14ac:dyDescent="0.25">
      <c r="A71" s="130">
        <v>57</v>
      </c>
      <c r="B71" s="326" t="s">
        <v>120</v>
      </c>
      <c r="C71" s="327" t="s">
        <v>329</v>
      </c>
      <c r="D71" s="328">
        <v>428.25005118279995</v>
      </c>
      <c r="E71" s="328">
        <v>428.25005118279995</v>
      </c>
      <c r="F71" s="328">
        <v>428.25005118279995</v>
      </c>
      <c r="G71" s="329">
        <v>39692</v>
      </c>
      <c r="H71" s="329">
        <v>39677</v>
      </c>
      <c r="I71" s="329">
        <v>43111</v>
      </c>
      <c r="J71" s="130">
        <v>9</v>
      </c>
      <c r="K71" s="130">
        <v>0</v>
      </c>
    </row>
    <row r="72" spans="1:11" s="89" customFormat="1" ht="12.95" customHeight="1" x14ac:dyDescent="0.25">
      <c r="A72" s="130">
        <v>58</v>
      </c>
      <c r="B72" s="326" t="s">
        <v>130</v>
      </c>
      <c r="C72" s="327" t="s">
        <v>1003</v>
      </c>
      <c r="D72" s="328">
        <v>3427.1410328408001</v>
      </c>
      <c r="E72" s="328">
        <v>3427.1410328408001</v>
      </c>
      <c r="F72" s="328">
        <v>3427.1410328408001</v>
      </c>
      <c r="G72" s="329">
        <v>38037</v>
      </c>
      <c r="H72" s="329">
        <v>38037</v>
      </c>
      <c r="I72" s="329">
        <v>43341</v>
      </c>
      <c r="J72" s="130">
        <v>14</v>
      </c>
      <c r="K72" s="130">
        <v>6</v>
      </c>
    </row>
    <row r="73" spans="1:11" s="89" customFormat="1" ht="12.95" customHeight="1" x14ac:dyDescent="0.25">
      <c r="A73" s="130">
        <v>59</v>
      </c>
      <c r="B73" s="326" t="s">
        <v>130</v>
      </c>
      <c r="C73" s="327" t="s">
        <v>328</v>
      </c>
      <c r="D73" s="328">
        <v>951.41412306879988</v>
      </c>
      <c r="E73" s="328">
        <v>951.41412306879988</v>
      </c>
      <c r="F73" s="328">
        <v>951.41412306879988</v>
      </c>
      <c r="G73" s="329">
        <v>38650</v>
      </c>
      <c r="H73" s="329">
        <v>39188</v>
      </c>
      <c r="I73" s="329">
        <v>42626</v>
      </c>
      <c r="J73" s="130">
        <v>10</v>
      </c>
      <c r="K73" s="130">
        <v>6</v>
      </c>
    </row>
    <row r="74" spans="1:11" s="89" customFormat="1" ht="12.95" customHeight="1" x14ac:dyDescent="0.25">
      <c r="A74" s="130">
        <v>60</v>
      </c>
      <c r="B74" s="326" t="s">
        <v>216</v>
      </c>
      <c r="C74" s="327" t="s">
        <v>327</v>
      </c>
      <c r="D74" s="328">
        <v>5980.6176505667991</v>
      </c>
      <c r="E74" s="328">
        <v>5980.6176505667991</v>
      </c>
      <c r="F74" s="328">
        <v>5980.6176505667991</v>
      </c>
      <c r="G74" s="329">
        <v>38163</v>
      </c>
      <c r="H74" s="329">
        <v>39783</v>
      </c>
      <c r="I74" s="329">
        <v>42625</v>
      </c>
      <c r="J74" s="130">
        <v>10</v>
      </c>
      <c r="K74" s="130">
        <v>9</v>
      </c>
    </row>
    <row r="75" spans="1:11" s="89" customFormat="1" ht="12.95" customHeight="1" x14ac:dyDescent="0.25">
      <c r="A75" s="380" t="s">
        <v>1002</v>
      </c>
      <c r="B75" s="380"/>
      <c r="C75" s="380"/>
      <c r="D75" s="330">
        <f>SUM(D76:D113)</f>
        <v>104812.31796084601</v>
      </c>
      <c r="E75" s="330">
        <f>SUM(E76:E113)</f>
        <v>104812.31796084601</v>
      </c>
      <c r="F75" s="330">
        <f>SUM(F76:F113)</f>
        <v>104812.31796084601</v>
      </c>
      <c r="G75" s="331"/>
      <c r="H75" s="331"/>
      <c r="I75" s="331"/>
      <c r="J75" s="130"/>
      <c r="K75" s="130"/>
    </row>
    <row r="76" spans="1:11" s="89" customFormat="1" ht="12.95" customHeight="1" x14ac:dyDescent="0.25">
      <c r="A76" s="130">
        <v>61</v>
      </c>
      <c r="B76" s="326" t="s">
        <v>124</v>
      </c>
      <c r="C76" s="327" t="s">
        <v>326</v>
      </c>
      <c r="D76" s="328">
        <v>8097.615667178</v>
      </c>
      <c r="E76" s="328">
        <v>8097.615667178</v>
      </c>
      <c r="F76" s="328">
        <v>8097.615667178</v>
      </c>
      <c r="G76" s="329">
        <v>38598</v>
      </c>
      <c r="H76" s="329">
        <v>38598</v>
      </c>
      <c r="I76" s="329">
        <v>43279</v>
      </c>
      <c r="J76" s="130">
        <v>12</v>
      </c>
      <c r="K76" s="130">
        <v>9</v>
      </c>
    </row>
    <row r="77" spans="1:11" s="89" customFormat="1" ht="12.95" customHeight="1" x14ac:dyDescent="0.25">
      <c r="A77" s="130">
        <v>62</v>
      </c>
      <c r="B77" s="326" t="s">
        <v>172</v>
      </c>
      <c r="C77" s="327" t="s">
        <v>1001</v>
      </c>
      <c r="D77" s="328">
        <v>24959.2085698476</v>
      </c>
      <c r="E77" s="328">
        <v>24959.2085698476</v>
      </c>
      <c r="F77" s="328">
        <v>24959.2085698476</v>
      </c>
      <c r="G77" s="329">
        <v>40258</v>
      </c>
      <c r="H77" s="329">
        <v>40258</v>
      </c>
      <c r="I77" s="329">
        <v>44727</v>
      </c>
      <c r="J77" s="130">
        <v>11</v>
      </c>
      <c r="K77" s="130">
        <v>10</v>
      </c>
    </row>
    <row r="78" spans="1:11" s="89" customFormat="1" ht="12.95" customHeight="1" x14ac:dyDescent="0.25">
      <c r="A78" s="130">
        <v>63</v>
      </c>
      <c r="B78" s="326" t="s">
        <v>360</v>
      </c>
      <c r="C78" s="327" t="s">
        <v>1000</v>
      </c>
      <c r="D78" s="328">
        <v>6828.4795990203993</v>
      </c>
      <c r="E78" s="328">
        <v>6828.4795990203993</v>
      </c>
      <c r="F78" s="328">
        <v>6828.4795990203993</v>
      </c>
      <c r="G78" s="329">
        <v>39141</v>
      </c>
      <c r="H78" s="329">
        <v>39325</v>
      </c>
      <c r="I78" s="329">
        <v>50020</v>
      </c>
      <c r="J78" s="130">
        <v>29</v>
      </c>
      <c r="K78" s="130">
        <v>4</v>
      </c>
    </row>
    <row r="79" spans="1:11" s="89" customFormat="1" ht="12.95" customHeight="1" x14ac:dyDescent="0.25">
      <c r="A79" s="130">
        <v>64</v>
      </c>
      <c r="B79" s="326" t="s">
        <v>120</v>
      </c>
      <c r="C79" s="327" t="s">
        <v>999</v>
      </c>
      <c r="D79" s="328">
        <v>192.98919448479998</v>
      </c>
      <c r="E79" s="328">
        <v>192.98919448479998</v>
      </c>
      <c r="F79" s="328">
        <v>192.98919448479998</v>
      </c>
      <c r="G79" s="329">
        <v>38922</v>
      </c>
      <c r="H79" s="329">
        <v>38901</v>
      </c>
      <c r="I79" s="329">
        <v>42715</v>
      </c>
      <c r="J79" s="130">
        <v>10</v>
      </c>
      <c r="K79" s="130">
        <v>5</v>
      </c>
    </row>
    <row r="80" spans="1:11" s="89" customFormat="1" ht="12.95" customHeight="1" x14ac:dyDescent="0.25">
      <c r="A80" s="130">
        <v>65</v>
      </c>
      <c r="B80" s="326" t="s">
        <v>120</v>
      </c>
      <c r="C80" s="327" t="s">
        <v>323</v>
      </c>
      <c r="D80" s="328">
        <v>923.65164180119984</v>
      </c>
      <c r="E80" s="328">
        <v>923.65164180119984</v>
      </c>
      <c r="F80" s="328">
        <v>923.65164180119984</v>
      </c>
      <c r="G80" s="329">
        <v>38905</v>
      </c>
      <c r="H80" s="329">
        <v>38946</v>
      </c>
      <c r="I80" s="329">
        <v>43341</v>
      </c>
      <c r="J80" s="130">
        <v>12</v>
      </c>
      <c r="K80" s="130">
        <v>1</v>
      </c>
    </row>
    <row r="81" spans="1:11" s="89" customFormat="1" ht="12.95" customHeight="1" x14ac:dyDescent="0.25">
      <c r="A81" s="130">
        <v>66</v>
      </c>
      <c r="B81" s="326" t="s">
        <v>120</v>
      </c>
      <c r="C81" s="327" t="s">
        <v>322</v>
      </c>
      <c r="D81" s="328">
        <v>5540.8068706759996</v>
      </c>
      <c r="E81" s="328">
        <v>5540.8068706759996</v>
      </c>
      <c r="F81" s="328">
        <v>5540.8068706759996</v>
      </c>
      <c r="G81" s="329">
        <v>38544</v>
      </c>
      <c r="H81" s="329">
        <v>39141</v>
      </c>
      <c r="I81" s="329">
        <v>43341</v>
      </c>
      <c r="J81" s="130">
        <v>13</v>
      </c>
      <c r="K81" s="130">
        <v>1</v>
      </c>
    </row>
    <row r="82" spans="1:11" s="89" customFormat="1" ht="12.95" customHeight="1" x14ac:dyDescent="0.25">
      <c r="A82" s="130">
        <v>67</v>
      </c>
      <c r="B82" s="326" t="s">
        <v>120</v>
      </c>
      <c r="C82" s="327" t="s">
        <v>321</v>
      </c>
      <c r="D82" s="328">
        <v>2083.2803149908</v>
      </c>
      <c r="E82" s="328">
        <v>2083.2803149908</v>
      </c>
      <c r="F82" s="328">
        <v>2083.2803149908</v>
      </c>
      <c r="G82" s="329">
        <v>38288</v>
      </c>
      <c r="H82" s="329">
        <v>38288</v>
      </c>
      <c r="I82" s="329">
        <v>41906</v>
      </c>
      <c r="J82" s="130">
        <v>9</v>
      </c>
      <c r="K82" s="130">
        <v>5</v>
      </c>
    </row>
    <row r="83" spans="1:11" s="89" customFormat="1" ht="12.95" customHeight="1" x14ac:dyDescent="0.25">
      <c r="A83" s="130">
        <v>68</v>
      </c>
      <c r="B83" s="326" t="s">
        <v>120</v>
      </c>
      <c r="C83" s="327" t="s">
        <v>320</v>
      </c>
      <c r="D83" s="328">
        <v>2407.8043252067996</v>
      </c>
      <c r="E83" s="328">
        <v>2407.8043252067996</v>
      </c>
      <c r="F83" s="328">
        <v>2407.8043252067996</v>
      </c>
      <c r="G83" s="329">
        <v>39988</v>
      </c>
      <c r="H83" s="329">
        <v>40991</v>
      </c>
      <c r="I83" s="329">
        <v>45291</v>
      </c>
      <c r="J83" s="130">
        <v>14</v>
      </c>
      <c r="K83" s="130">
        <v>5</v>
      </c>
    </row>
    <row r="84" spans="1:11" s="89" customFormat="1" ht="12.95" customHeight="1" x14ac:dyDescent="0.25">
      <c r="A84" s="130">
        <v>69</v>
      </c>
      <c r="B84" s="326" t="s">
        <v>120</v>
      </c>
      <c r="C84" s="327" t="s">
        <v>319</v>
      </c>
      <c r="D84" s="328">
        <v>1543.4426487523999</v>
      </c>
      <c r="E84" s="328">
        <v>1543.4426487523999</v>
      </c>
      <c r="F84" s="328">
        <v>1543.4426487523999</v>
      </c>
      <c r="G84" s="329">
        <v>38121</v>
      </c>
      <c r="H84" s="329">
        <v>38121</v>
      </c>
      <c r="I84" s="329">
        <v>41773</v>
      </c>
      <c r="J84" s="130">
        <v>10</v>
      </c>
      <c r="K84" s="130">
        <v>0</v>
      </c>
    </row>
    <row r="85" spans="1:11" s="89" customFormat="1" ht="12.95" customHeight="1" x14ac:dyDescent="0.25">
      <c r="A85" s="130">
        <v>70</v>
      </c>
      <c r="B85" s="326" t="s">
        <v>120</v>
      </c>
      <c r="C85" s="327" t="s">
        <v>318</v>
      </c>
      <c r="D85" s="328">
        <v>1572.2663067203998</v>
      </c>
      <c r="E85" s="328">
        <v>1572.2663067203998</v>
      </c>
      <c r="F85" s="328">
        <v>1572.2663067203998</v>
      </c>
      <c r="G85" s="329">
        <v>38350</v>
      </c>
      <c r="H85" s="329">
        <v>38350</v>
      </c>
      <c r="I85" s="329">
        <v>43290</v>
      </c>
      <c r="J85" s="130">
        <v>13</v>
      </c>
      <c r="K85" s="130">
        <v>1</v>
      </c>
    </row>
    <row r="86" spans="1:11" s="89" customFormat="1" ht="12.95" customHeight="1" x14ac:dyDescent="0.25">
      <c r="A86" s="130">
        <v>71</v>
      </c>
      <c r="B86" s="326" t="s">
        <v>317</v>
      </c>
      <c r="C86" s="327" t="s">
        <v>316</v>
      </c>
      <c r="D86" s="328">
        <v>1776.3037759316001</v>
      </c>
      <c r="E86" s="328">
        <v>1776.3037759316001</v>
      </c>
      <c r="F86" s="328">
        <v>1776.3037759316001</v>
      </c>
      <c r="G86" s="329">
        <v>38578</v>
      </c>
      <c r="H86" s="329">
        <v>38578</v>
      </c>
      <c r="I86" s="329">
        <v>42065</v>
      </c>
      <c r="J86" s="130">
        <v>9</v>
      </c>
      <c r="K86" s="130">
        <v>2</v>
      </c>
    </row>
    <row r="87" spans="1:11" s="89" customFormat="1" ht="12.95" customHeight="1" x14ac:dyDescent="0.25">
      <c r="A87" s="130">
        <v>72</v>
      </c>
      <c r="B87" s="326" t="s">
        <v>136</v>
      </c>
      <c r="C87" s="327" t="s">
        <v>315</v>
      </c>
      <c r="D87" s="328">
        <v>1768.1206581367999</v>
      </c>
      <c r="E87" s="328">
        <v>1768.1206581367999</v>
      </c>
      <c r="F87" s="328">
        <v>1768.1206581367999</v>
      </c>
      <c r="G87" s="329">
        <v>38507</v>
      </c>
      <c r="H87" s="329">
        <v>38650</v>
      </c>
      <c r="I87" s="329">
        <v>42088</v>
      </c>
      <c r="J87" s="130">
        <v>9</v>
      </c>
      <c r="K87" s="130">
        <v>9</v>
      </c>
    </row>
    <row r="88" spans="1:11" s="89" customFormat="1" ht="12.95" customHeight="1" x14ac:dyDescent="0.25">
      <c r="A88" s="130">
        <v>73</v>
      </c>
      <c r="B88" s="326" t="s">
        <v>136</v>
      </c>
      <c r="C88" s="327" t="s">
        <v>314</v>
      </c>
      <c r="D88" s="328">
        <v>3249.5228553983998</v>
      </c>
      <c r="E88" s="328">
        <v>3249.5228553983998</v>
      </c>
      <c r="F88" s="328">
        <v>3249.5228553983998</v>
      </c>
      <c r="G88" s="329">
        <v>40176</v>
      </c>
      <c r="H88" s="329">
        <v>40176</v>
      </c>
      <c r="I88" s="329">
        <v>43672</v>
      </c>
      <c r="J88" s="130">
        <v>9</v>
      </c>
      <c r="K88" s="130">
        <v>5</v>
      </c>
    </row>
    <row r="89" spans="1:11" s="89" customFormat="1" ht="12.95" customHeight="1" x14ac:dyDescent="0.25">
      <c r="A89" s="130">
        <v>74</v>
      </c>
      <c r="B89" s="326" t="s">
        <v>136</v>
      </c>
      <c r="C89" s="327" t="s">
        <v>313</v>
      </c>
      <c r="D89" s="328">
        <v>352.13049376200001</v>
      </c>
      <c r="E89" s="328">
        <v>352.13049376200001</v>
      </c>
      <c r="F89" s="328">
        <v>352.13049376200001</v>
      </c>
      <c r="G89" s="329">
        <v>38457</v>
      </c>
      <c r="H89" s="329">
        <v>38457</v>
      </c>
      <c r="I89" s="329">
        <v>43341</v>
      </c>
      <c r="J89" s="130">
        <v>13</v>
      </c>
      <c r="K89" s="130">
        <v>4</v>
      </c>
    </row>
    <row r="90" spans="1:11" s="89" customFormat="1" ht="12.95" customHeight="1" x14ac:dyDescent="0.25">
      <c r="A90" s="130">
        <v>75</v>
      </c>
      <c r="B90" s="326" t="s">
        <v>136</v>
      </c>
      <c r="C90" s="327" t="s">
        <v>312</v>
      </c>
      <c r="D90" s="328">
        <v>2781.9380483559994</v>
      </c>
      <c r="E90" s="328">
        <v>2781.9380483559994</v>
      </c>
      <c r="F90" s="328">
        <v>2781.9380483559994</v>
      </c>
      <c r="G90" s="329">
        <v>38290</v>
      </c>
      <c r="H90" s="329">
        <v>38404</v>
      </c>
      <c r="I90" s="329">
        <v>43341</v>
      </c>
      <c r="J90" s="130">
        <v>13</v>
      </c>
      <c r="K90" s="130">
        <v>10</v>
      </c>
    </row>
    <row r="91" spans="1:11" s="89" customFormat="1" ht="12.95" customHeight="1" x14ac:dyDescent="0.25">
      <c r="A91" s="130">
        <v>76</v>
      </c>
      <c r="B91" s="326" t="s">
        <v>136</v>
      </c>
      <c r="C91" s="327" t="s">
        <v>311</v>
      </c>
      <c r="D91" s="328">
        <v>816.93514357119989</v>
      </c>
      <c r="E91" s="328">
        <v>816.93514357119989</v>
      </c>
      <c r="F91" s="328">
        <v>816.93514357119989</v>
      </c>
      <c r="G91" s="329">
        <v>38596</v>
      </c>
      <c r="H91" s="329">
        <v>38714</v>
      </c>
      <c r="I91" s="329">
        <v>42398</v>
      </c>
      <c r="J91" s="130">
        <v>9</v>
      </c>
      <c r="K91" s="130">
        <v>4</v>
      </c>
    </row>
    <row r="92" spans="1:11" s="89" customFormat="1" ht="12.95" customHeight="1" x14ac:dyDescent="0.25">
      <c r="A92" s="130">
        <v>77</v>
      </c>
      <c r="B92" s="326" t="s">
        <v>136</v>
      </c>
      <c r="C92" s="327" t="s">
        <v>310</v>
      </c>
      <c r="D92" s="328">
        <v>3049.9589214135999</v>
      </c>
      <c r="E92" s="328">
        <v>3049.9589214135999</v>
      </c>
      <c r="F92" s="328">
        <v>3049.9589214135999</v>
      </c>
      <c r="G92" s="329">
        <v>38449</v>
      </c>
      <c r="H92" s="329">
        <v>38449</v>
      </c>
      <c r="I92" s="329">
        <v>43341</v>
      </c>
      <c r="J92" s="130">
        <v>13</v>
      </c>
      <c r="K92" s="130">
        <v>4</v>
      </c>
    </row>
    <row r="93" spans="1:11" s="89" customFormat="1" ht="12.95" customHeight="1" x14ac:dyDescent="0.25">
      <c r="A93" s="130">
        <v>78</v>
      </c>
      <c r="B93" s="326" t="s">
        <v>136</v>
      </c>
      <c r="C93" s="327" t="s">
        <v>309</v>
      </c>
      <c r="D93" s="328">
        <v>209.16554609959999</v>
      </c>
      <c r="E93" s="328">
        <v>209.16554609959999</v>
      </c>
      <c r="F93" s="328">
        <v>209.16554609959999</v>
      </c>
      <c r="G93" s="329">
        <v>38088</v>
      </c>
      <c r="H93" s="329">
        <v>38088</v>
      </c>
      <c r="I93" s="329">
        <v>41771</v>
      </c>
      <c r="J93" s="130">
        <v>10</v>
      </c>
      <c r="K93" s="130">
        <v>1</v>
      </c>
    </row>
    <row r="94" spans="1:11" s="89" customFormat="1" ht="12.95" customHeight="1" x14ac:dyDescent="0.25">
      <c r="A94" s="130">
        <v>79</v>
      </c>
      <c r="B94" s="326" t="s">
        <v>136</v>
      </c>
      <c r="C94" s="327" t="s">
        <v>308</v>
      </c>
      <c r="D94" s="328">
        <v>5122.3064388447992</v>
      </c>
      <c r="E94" s="328">
        <v>5122.3064388447992</v>
      </c>
      <c r="F94" s="328">
        <v>5122.3064388447992</v>
      </c>
      <c r="G94" s="329">
        <v>39588</v>
      </c>
      <c r="H94" s="329">
        <v>39272</v>
      </c>
      <c r="I94" s="329">
        <v>43341</v>
      </c>
      <c r="J94" s="130">
        <v>10</v>
      </c>
      <c r="K94" s="130">
        <v>3</v>
      </c>
    </row>
    <row r="95" spans="1:11" s="89" customFormat="1" ht="12.95" customHeight="1" x14ac:dyDescent="0.25">
      <c r="A95" s="130">
        <v>80</v>
      </c>
      <c r="B95" s="326" t="s">
        <v>136</v>
      </c>
      <c r="C95" s="327" t="s">
        <v>307</v>
      </c>
      <c r="D95" s="328">
        <v>1888.656736482</v>
      </c>
      <c r="E95" s="328">
        <v>1888.656736482</v>
      </c>
      <c r="F95" s="328">
        <v>1888.656736482</v>
      </c>
      <c r="G95" s="329">
        <v>38579</v>
      </c>
      <c r="H95" s="329">
        <v>39030</v>
      </c>
      <c r="I95" s="329">
        <v>42475</v>
      </c>
      <c r="J95" s="130">
        <v>10</v>
      </c>
      <c r="K95" s="130">
        <v>8</v>
      </c>
    </row>
    <row r="96" spans="1:11" s="89" customFormat="1" ht="12.95" customHeight="1" x14ac:dyDescent="0.25">
      <c r="A96" s="130">
        <v>82</v>
      </c>
      <c r="B96" s="326" t="s">
        <v>136</v>
      </c>
      <c r="C96" s="327" t="s">
        <v>306</v>
      </c>
      <c r="D96" s="328">
        <v>189.81347160039999</v>
      </c>
      <c r="E96" s="328">
        <v>189.81347160039999</v>
      </c>
      <c r="F96" s="328">
        <v>189.81347160039999</v>
      </c>
      <c r="G96" s="329">
        <v>38659</v>
      </c>
      <c r="H96" s="329">
        <v>38659</v>
      </c>
      <c r="I96" s="329">
        <v>42069</v>
      </c>
      <c r="J96" s="130">
        <v>9</v>
      </c>
      <c r="K96" s="130">
        <v>0</v>
      </c>
    </row>
    <row r="97" spans="1:11" s="89" customFormat="1" ht="12.95" customHeight="1" x14ac:dyDescent="0.25">
      <c r="A97" s="130">
        <v>83</v>
      </c>
      <c r="B97" s="326" t="s">
        <v>136</v>
      </c>
      <c r="C97" s="327" t="s">
        <v>305</v>
      </c>
      <c r="D97" s="328">
        <v>57.22365530039999</v>
      </c>
      <c r="E97" s="328">
        <v>57.22365530039999</v>
      </c>
      <c r="F97" s="328">
        <v>57.22365530039999</v>
      </c>
      <c r="G97" s="329">
        <v>38589</v>
      </c>
      <c r="H97" s="329">
        <v>38589</v>
      </c>
      <c r="I97" s="329">
        <v>43341</v>
      </c>
      <c r="J97" s="130">
        <v>12</v>
      </c>
      <c r="K97" s="130">
        <v>8</v>
      </c>
    </row>
    <row r="98" spans="1:11" s="89" customFormat="1" ht="12.95" customHeight="1" x14ac:dyDescent="0.25">
      <c r="A98" s="130">
        <v>84</v>
      </c>
      <c r="B98" s="326" t="s">
        <v>136</v>
      </c>
      <c r="C98" s="327" t="s">
        <v>304</v>
      </c>
      <c r="D98" s="328">
        <v>1397.9556401811999</v>
      </c>
      <c r="E98" s="328">
        <v>1397.9556401811999</v>
      </c>
      <c r="F98" s="328">
        <v>1397.9556401811999</v>
      </c>
      <c r="G98" s="329">
        <v>39114</v>
      </c>
      <c r="H98" s="329">
        <v>39114</v>
      </c>
      <c r="I98" s="329">
        <v>42475</v>
      </c>
      <c r="J98" s="130">
        <v>9</v>
      </c>
      <c r="K98" s="130">
        <v>1</v>
      </c>
    </row>
    <row r="99" spans="1:11" s="89" customFormat="1" ht="12.95" customHeight="1" x14ac:dyDescent="0.25">
      <c r="A99" s="130">
        <v>87</v>
      </c>
      <c r="B99" s="326" t="s">
        <v>136</v>
      </c>
      <c r="C99" s="327" t="s">
        <v>303</v>
      </c>
      <c r="D99" s="328">
        <v>2889.6655628347994</v>
      </c>
      <c r="E99" s="328">
        <v>2889.6655628347994</v>
      </c>
      <c r="F99" s="328">
        <v>2889.6655628347994</v>
      </c>
      <c r="G99" s="329">
        <v>38488</v>
      </c>
      <c r="H99" s="329">
        <v>38703</v>
      </c>
      <c r="I99" s="329">
        <v>42069</v>
      </c>
      <c r="J99" s="130">
        <v>9</v>
      </c>
      <c r="K99" s="130">
        <v>6</v>
      </c>
    </row>
    <row r="100" spans="1:11" s="89" customFormat="1" ht="12.95" customHeight="1" x14ac:dyDescent="0.25">
      <c r="A100" s="130">
        <v>90</v>
      </c>
      <c r="B100" s="326" t="s">
        <v>136</v>
      </c>
      <c r="C100" s="327" t="s">
        <v>302</v>
      </c>
      <c r="D100" s="328">
        <v>583.1252013024</v>
      </c>
      <c r="E100" s="328">
        <v>583.1252013024</v>
      </c>
      <c r="F100" s="328">
        <v>583.1252013024</v>
      </c>
      <c r="G100" s="329">
        <v>38548</v>
      </c>
      <c r="H100" s="329">
        <v>38548</v>
      </c>
      <c r="I100" s="329">
        <v>42069</v>
      </c>
      <c r="J100" s="130">
        <v>9</v>
      </c>
      <c r="K100" s="130">
        <v>7</v>
      </c>
    </row>
    <row r="101" spans="1:11" s="89" customFormat="1" ht="12.95" customHeight="1" x14ac:dyDescent="0.25">
      <c r="A101" s="130">
        <v>91</v>
      </c>
      <c r="B101" s="326" t="s">
        <v>136</v>
      </c>
      <c r="C101" s="327" t="s">
        <v>301</v>
      </c>
      <c r="D101" s="328">
        <v>751.74887853359985</v>
      </c>
      <c r="E101" s="328">
        <v>751.74887853359985</v>
      </c>
      <c r="F101" s="328">
        <v>751.74887853359985</v>
      </c>
      <c r="G101" s="329">
        <v>38862</v>
      </c>
      <c r="H101" s="329">
        <v>38872</v>
      </c>
      <c r="I101" s="329">
        <v>43341</v>
      </c>
      <c r="J101" s="130">
        <v>12</v>
      </c>
      <c r="K101" s="130">
        <v>2</v>
      </c>
    </row>
    <row r="102" spans="1:11" s="89" customFormat="1" ht="12.95" customHeight="1" x14ac:dyDescent="0.25">
      <c r="A102" s="130">
        <v>92</v>
      </c>
      <c r="B102" s="326" t="s">
        <v>136</v>
      </c>
      <c r="C102" s="327" t="s">
        <v>300</v>
      </c>
      <c r="D102" s="328">
        <v>1440.6018655327998</v>
      </c>
      <c r="E102" s="328">
        <v>1440.6018655327998</v>
      </c>
      <c r="F102" s="328">
        <v>1440.6018655327998</v>
      </c>
      <c r="G102" s="329">
        <v>38510</v>
      </c>
      <c r="H102" s="329">
        <v>38700</v>
      </c>
      <c r="I102" s="329">
        <v>42384</v>
      </c>
      <c r="J102" s="130">
        <v>10</v>
      </c>
      <c r="K102" s="130">
        <v>4</v>
      </c>
    </row>
    <row r="103" spans="1:11" s="89" customFormat="1" ht="12.95" customHeight="1" x14ac:dyDescent="0.25">
      <c r="A103" s="130">
        <v>93</v>
      </c>
      <c r="B103" s="326" t="s">
        <v>136</v>
      </c>
      <c r="C103" s="327" t="s">
        <v>299</v>
      </c>
      <c r="D103" s="328">
        <v>1507.3941080544</v>
      </c>
      <c r="E103" s="328">
        <v>1507.3941080544</v>
      </c>
      <c r="F103" s="328">
        <v>1507.3941080544</v>
      </c>
      <c r="G103" s="329">
        <v>38651</v>
      </c>
      <c r="H103" s="329">
        <v>38651</v>
      </c>
      <c r="I103" s="329">
        <v>43341</v>
      </c>
      <c r="J103" s="130">
        <v>12</v>
      </c>
      <c r="K103" s="130">
        <v>9</v>
      </c>
    </row>
    <row r="104" spans="1:11" s="89" customFormat="1" ht="12.95" customHeight="1" x14ac:dyDescent="0.25">
      <c r="A104" s="130">
        <v>94</v>
      </c>
      <c r="B104" s="326" t="s">
        <v>136</v>
      </c>
      <c r="C104" s="327" t="s">
        <v>298</v>
      </c>
      <c r="D104" s="328">
        <v>631.19099129640006</v>
      </c>
      <c r="E104" s="328">
        <v>631.19099129640006</v>
      </c>
      <c r="F104" s="328">
        <v>631.19099129640006</v>
      </c>
      <c r="G104" s="329">
        <v>38410</v>
      </c>
      <c r="H104" s="329">
        <v>38410</v>
      </c>
      <c r="I104" s="329">
        <v>42185</v>
      </c>
      <c r="J104" s="130">
        <v>10</v>
      </c>
      <c r="K104" s="130">
        <v>3</v>
      </c>
    </row>
    <row r="105" spans="1:11" s="89" customFormat="1" ht="12.95" customHeight="1" x14ac:dyDescent="0.25">
      <c r="A105" s="130">
        <v>95</v>
      </c>
      <c r="B105" s="326" t="s">
        <v>130</v>
      </c>
      <c r="C105" s="327" t="s">
        <v>297</v>
      </c>
      <c r="D105" s="328">
        <v>263.1590845732</v>
      </c>
      <c r="E105" s="328">
        <v>263.1590845732</v>
      </c>
      <c r="F105" s="328">
        <v>263.1590845732</v>
      </c>
      <c r="G105" s="329">
        <v>38628</v>
      </c>
      <c r="H105" s="329">
        <v>38628</v>
      </c>
      <c r="I105" s="329">
        <v>42069</v>
      </c>
      <c r="J105" s="130">
        <v>9</v>
      </c>
      <c r="K105" s="130">
        <v>0</v>
      </c>
    </row>
    <row r="106" spans="1:11" s="89" customFormat="1" ht="12.95" customHeight="1" x14ac:dyDescent="0.25">
      <c r="A106" s="130">
        <v>98</v>
      </c>
      <c r="B106" s="326" t="s">
        <v>130</v>
      </c>
      <c r="C106" s="327" t="s">
        <v>296</v>
      </c>
      <c r="D106" s="328">
        <v>167.65904611319999</v>
      </c>
      <c r="E106" s="328">
        <v>167.65904611319999</v>
      </c>
      <c r="F106" s="328">
        <v>167.65904611319999</v>
      </c>
      <c r="G106" s="329">
        <v>38554</v>
      </c>
      <c r="H106" s="329">
        <v>38564</v>
      </c>
      <c r="I106" s="329">
        <v>42069</v>
      </c>
      <c r="J106" s="130">
        <v>9</v>
      </c>
      <c r="K106" s="130">
        <v>7</v>
      </c>
    </row>
    <row r="107" spans="1:11" s="89" customFormat="1" ht="12.95" customHeight="1" x14ac:dyDescent="0.25">
      <c r="A107" s="130">
        <v>99</v>
      </c>
      <c r="B107" s="326" t="s">
        <v>130</v>
      </c>
      <c r="C107" s="327" t="s">
        <v>295</v>
      </c>
      <c r="D107" s="328">
        <v>1683.3308565771999</v>
      </c>
      <c r="E107" s="328">
        <v>1683.3308565771999</v>
      </c>
      <c r="F107" s="328">
        <v>1683.3308565771999</v>
      </c>
      <c r="G107" s="329">
        <v>38512</v>
      </c>
      <c r="H107" s="329">
        <v>38562</v>
      </c>
      <c r="I107" s="329">
        <v>43279</v>
      </c>
      <c r="J107" s="130">
        <v>13</v>
      </c>
      <c r="K107" s="130">
        <v>0</v>
      </c>
    </row>
    <row r="108" spans="1:11" s="89" customFormat="1" ht="12.95" customHeight="1" x14ac:dyDescent="0.25">
      <c r="A108" s="130">
        <v>100</v>
      </c>
      <c r="B108" s="326" t="s">
        <v>114</v>
      </c>
      <c r="C108" s="327" t="s">
        <v>294</v>
      </c>
      <c r="D108" s="328">
        <v>2293.4302851523998</v>
      </c>
      <c r="E108" s="328">
        <v>2293.4302851523998</v>
      </c>
      <c r="F108" s="328">
        <v>2293.4302851523998</v>
      </c>
      <c r="G108" s="329">
        <v>38981</v>
      </c>
      <c r="H108" s="329">
        <v>39559</v>
      </c>
      <c r="I108" s="329">
        <v>43341</v>
      </c>
      <c r="J108" s="130">
        <v>11</v>
      </c>
      <c r="K108" s="130">
        <v>10</v>
      </c>
    </row>
    <row r="109" spans="1:11" s="89" customFormat="1" ht="12.95" customHeight="1" x14ac:dyDescent="0.25">
      <c r="A109" s="130">
        <v>101</v>
      </c>
      <c r="B109" s="326" t="s">
        <v>114</v>
      </c>
      <c r="C109" s="327" t="s">
        <v>293</v>
      </c>
      <c r="D109" s="328">
        <v>1862.8491566435998</v>
      </c>
      <c r="E109" s="328">
        <v>1862.8491566435998</v>
      </c>
      <c r="F109" s="328">
        <v>1862.8491566435998</v>
      </c>
      <c r="G109" s="329">
        <v>38837</v>
      </c>
      <c r="H109" s="329">
        <v>39958</v>
      </c>
      <c r="I109" s="329">
        <v>43777</v>
      </c>
      <c r="J109" s="130">
        <v>13</v>
      </c>
      <c r="K109" s="130">
        <v>1</v>
      </c>
    </row>
    <row r="110" spans="1:11" s="89" customFormat="1" ht="12.95" customHeight="1" x14ac:dyDescent="0.25">
      <c r="A110" s="130">
        <v>102</v>
      </c>
      <c r="B110" s="326" t="s">
        <v>114</v>
      </c>
      <c r="C110" s="327" t="s">
        <v>292</v>
      </c>
      <c r="D110" s="328">
        <v>776.52185553159995</v>
      </c>
      <c r="E110" s="328">
        <v>776.52185553159995</v>
      </c>
      <c r="F110" s="328">
        <v>776.52185553159995</v>
      </c>
      <c r="G110" s="329">
        <v>38945</v>
      </c>
      <c r="H110" s="329">
        <v>39060</v>
      </c>
      <c r="I110" s="329">
        <v>42628</v>
      </c>
      <c r="J110" s="130">
        <v>9</v>
      </c>
      <c r="K110" s="130">
        <v>11</v>
      </c>
    </row>
    <row r="111" spans="1:11" s="89" customFormat="1" ht="12.95" customHeight="1" x14ac:dyDescent="0.25">
      <c r="A111" s="130">
        <v>103</v>
      </c>
      <c r="B111" s="326" t="s">
        <v>114</v>
      </c>
      <c r="C111" s="327" t="s">
        <v>998</v>
      </c>
      <c r="D111" s="328">
        <v>372.30272921479997</v>
      </c>
      <c r="E111" s="328">
        <v>372.30272921479997</v>
      </c>
      <c r="F111" s="328">
        <v>372.30272921479997</v>
      </c>
      <c r="G111" s="329">
        <v>38630</v>
      </c>
      <c r="H111" s="329">
        <v>38593</v>
      </c>
      <c r="I111" s="329">
        <v>42069</v>
      </c>
      <c r="J111" s="130">
        <v>9</v>
      </c>
      <c r="K111" s="130">
        <v>5</v>
      </c>
    </row>
    <row r="112" spans="1:11" s="89" customFormat="1" ht="12.95" customHeight="1" x14ac:dyDescent="0.25">
      <c r="A112" s="130">
        <v>104</v>
      </c>
      <c r="B112" s="326" t="s">
        <v>114</v>
      </c>
      <c r="C112" s="327" t="s">
        <v>290</v>
      </c>
      <c r="D112" s="328">
        <v>9178.4166683643998</v>
      </c>
      <c r="E112" s="328">
        <v>9178.4166683643998</v>
      </c>
      <c r="F112" s="328">
        <v>9178.4166683643998</v>
      </c>
      <c r="G112" s="329">
        <v>38566</v>
      </c>
      <c r="H112" s="329">
        <v>42713</v>
      </c>
      <c r="I112" s="329">
        <v>49923</v>
      </c>
      <c r="J112" s="130">
        <v>31</v>
      </c>
      <c r="K112" s="130">
        <v>0</v>
      </c>
    </row>
    <row r="113" spans="1:11" s="89" customFormat="1" ht="12.95" customHeight="1" x14ac:dyDescent="0.25">
      <c r="A113" s="130">
        <v>105</v>
      </c>
      <c r="B113" s="326" t="s">
        <v>114</v>
      </c>
      <c r="C113" s="327" t="s">
        <v>812</v>
      </c>
      <c r="D113" s="328">
        <v>3601.3451473647997</v>
      </c>
      <c r="E113" s="328">
        <v>3601.3451473647997</v>
      </c>
      <c r="F113" s="328">
        <v>3601.3451473647997</v>
      </c>
      <c r="G113" s="329">
        <v>38793</v>
      </c>
      <c r="H113" s="329">
        <v>38742</v>
      </c>
      <c r="I113" s="329">
        <v>43279</v>
      </c>
      <c r="J113" s="130">
        <v>12</v>
      </c>
      <c r="K113" s="130">
        <v>3</v>
      </c>
    </row>
    <row r="114" spans="1:11" s="89" customFormat="1" ht="12.95" customHeight="1" x14ac:dyDescent="0.25">
      <c r="A114" s="380" t="s">
        <v>997</v>
      </c>
      <c r="B114" s="380"/>
      <c r="C114" s="380"/>
      <c r="D114" s="330">
        <f>SUM(D115:D131)</f>
        <v>48177.353527640393</v>
      </c>
      <c r="E114" s="330">
        <f>SUM(E115:E131)</f>
        <v>48177.353527640393</v>
      </c>
      <c r="F114" s="330">
        <f>SUM(F115:F131)</f>
        <v>48177.353527640393</v>
      </c>
      <c r="G114" s="131"/>
      <c r="H114" s="131"/>
      <c r="I114" s="331"/>
      <c r="J114" s="130"/>
      <c r="K114" s="130"/>
    </row>
    <row r="115" spans="1:11" s="89" customFormat="1" ht="12.95" customHeight="1" x14ac:dyDescent="0.25">
      <c r="A115" s="130">
        <v>106</v>
      </c>
      <c r="B115" s="326" t="s">
        <v>124</v>
      </c>
      <c r="C115" s="327" t="s">
        <v>813</v>
      </c>
      <c r="D115" s="328">
        <v>9962.9543913139987</v>
      </c>
      <c r="E115" s="328">
        <v>9962.9543913139987</v>
      </c>
      <c r="F115" s="328">
        <v>9962.9543913139987</v>
      </c>
      <c r="G115" s="329">
        <v>39067</v>
      </c>
      <c r="H115" s="329">
        <v>39067</v>
      </c>
      <c r="I115" s="329">
        <v>43341</v>
      </c>
      <c r="J115" s="130">
        <v>11</v>
      </c>
      <c r="K115" s="130">
        <v>5</v>
      </c>
    </row>
    <row r="116" spans="1:11" s="89" customFormat="1" ht="12.95" customHeight="1" x14ac:dyDescent="0.25">
      <c r="A116" s="130">
        <v>107</v>
      </c>
      <c r="B116" s="326" t="s">
        <v>155</v>
      </c>
      <c r="C116" s="327" t="s">
        <v>287</v>
      </c>
      <c r="D116" s="328">
        <v>941.79625508239997</v>
      </c>
      <c r="E116" s="328">
        <v>941.79625508239997</v>
      </c>
      <c r="F116" s="328">
        <v>941.79625508239997</v>
      </c>
      <c r="G116" s="329">
        <v>39243</v>
      </c>
      <c r="H116" s="329">
        <v>39243</v>
      </c>
      <c r="I116" s="329">
        <v>43341</v>
      </c>
      <c r="J116" s="130">
        <v>11</v>
      </c>
      <c r="K116" s="130">
        <v>2</v>
      </c>
    </row>
    <row r="117" spans="1:11" s="89" customFormat="1" ht="12.95" customHeight="1" x14ac:dyDescent="0.25">
      <c r="A117" s="130">
        <v>108</v>
      </c>
      <c r="B117" s="326" t="s">
        <v>120</v>
      </c>
      <c r="C117" s="327" t="s">
        <v>286</v>
      </c>
      <c r="D117" s="328">
        <v>583.07302490279994</v>
      </c>
      <c r="E117" s="328">
        <v>583.07302490279994</v>
      </c>
      <c r="F117" s="328">
        <v>583.07302490279994</v>
      </c>
      <c r="G117" s="329">
        <v>38754</v>
      </c>
      <c r="H117" s="329">
        <v>38814</v>
      </c>
      <c r="I117" s="329">
        <v>42384</v>
      </c>
      <c r="J117" s="130">
        <v>9</v>
      </c>
      <c r="K117" s="130">
        <v>11</v>
      </c>
    </row>
    <row r="118" spans="1:11" s="89" customFormat="1" ht="12.95" customHeight="1" x14ac:dyDescent="0.25">
      <c r="A118" s="130">
        <v>110</v>
      </c>
      <c r="B118" s="326" t="s">
        <v>136</v>
      </c>
      <c r="C118" s="327" t="s">
        <v>285</v>
      </c>
      <c r="D118" s="328">
        <v>490.3284391496</v>
      </c>
      <c r="E118" s="328">
        <v>490.3284391496</v>
      </c>
      <c r="F118" s="328">
        <v>490.3284391496</v>
      </c>
      <c r="G118" s="329">
        <v>39148</v>
      </c>
      <c r="H118" s="329">
        <v>39244</v>
      </c>
      <c r="I118" s="329">
        <v>42475</v>
      </c>
      <c r="J118" s="130">
        <v>8</v>
      </c>
      <c r="K118" s="130">
        <v>9</v>
      </c>
    </row>
    <row r="119" spans="1:11" s="89" customFormat="1" ht="12.95" customHeight="1" x14ac:dyDescent="0.25">
      <c r="A119" s="130">
        <v>111</v>
      </c>
      <c r="B119" s="326" t="s">
        <v>136</v>
      </c>
      <c r="C119" s="327" t="s">
        <v>284</v>
      </c>
      <c r="D119" s="328">
        <v>1372.6409413019999</v>
      </c>
      <c r="E119" s="328">
        <v>1372.6409413019999</v>
      </c>
      <c r="F119" s="328">
        <v>1372.6409413019999</v>
      </c>
      <c r="G119" s="329">
        <v>40040</v>
      </c>
      <c r="H119" s="329">
        <v>40040</v>
      </c>
      <c r="I119" s="329">
        <v>43672</v>
      </c>
      <c r="J119" s="130">
        <v>9</v>
      </c>
      <c r="K119" s="130">
        <v>5</v>
      </c>
    </row>
    <row r="120" spans="1:11" s="89" customFormat="1" ht="12.95" customHeight="1" x14ac:dyDescent="0.25">
      <c r="A120" s="130">
        <v>112</v>
      </c>
      <c r="B120" s="326" t="s">
        <v>136</v>
      </c>
      <c r="C120" s="327" t="s">
        <v>283</v>
      </c>
      <c r="D120" s="328">
        <v>2250.8412210899996</v>
      </c>
      <c r="E120" s="328">
        <v>2250.8412210899996</v>
      </c>
      <c r="F120" s="328">
        <v>2250.8412210899996</v>
      </c>
      <c r="G120" s="329">
        <v>38621</v>
      </c>
      <c r="H120" s="329">
        <v>40543</v>
      </c>
      <c r="I120" s="329">
        <v>43341</v>
      </c>
      <c r="J120" s="130">
        <v>12</v>
      </c>
      <c r="K120" s="130">
        <v>8</v>
      </c>
    </row>
    <row r="121" spans="1:11" s="89" customFormat="1" ht="12.95" customHeight="1" x14ac:dyDescent="0.25">
      <c r="A121" s="130">
        <v>113</v>
      </c>
      <c r="B121" s="326" t="s">
        <v>136</v>
      </c>
      <c r="C121" s="327" t="s">
        <v>282</v>
      </c>
      <c r="D121" s="328">
        <v>1543.3557247399999</v>
      </c>
      <c r="E121" s="328">
        <v>1543.3557247399999</v>
      </c>
      <c r="F121" s="328">
        <v>1543.3557247399999</v>
      </c>
      <c r="G121" s="329">
        <v>39287</v>
      </c>
      <c r="H121" s="329">
        <v>39297</v>
      </c>
      <c r="I121" s="329">
        <v>42881</v>
      </c>
      <c r="J121" s="130">
        <v>9</v>
      </c>
      <c r="K121" s="130">
        <v>7</v>
      </c>
    </row>
    <row r="122" spans="1:11" s="89" customFormat="1" ht="12.95" customHeight="1" x14ac:dyDescent="0.25">
      <c r="A122" s="130">
        <v>114</v>
      </c>
      <c r="B122" s="326" t="s">
        <v>136</v>
      </c>
      <c r="C122" s="327" t="s">
        <v>281</v>
      </c>
      <c r="D122" s="328">
        <v>1803.1568080759998</v>
      </c>
      <c r="E122" s="328">
        <v>1803.1568080759998</v>
      </c>
      <c r="F122" s="328">
        <v>1803.1568080759998</v>
      </c>
      <c r="G122" s="329">
        <v>38847</v>
      </c>
      <c r="H122" s="329">
        <v>38847</v>
      </c>
      <c r="I122" s="329">
        <v>43279</v>
      </c>
      <c r="J122" s="130">
        <v>11</v>
      </c>
      <c r="K122" s="130">
        <v>11</v>
      </c>
    </row>
    <row r="123" spans="1:11" s="89" customFormat="1" ht="12.95" customHeight="1" x14ac:dyDescent="0.25">
      <c r="A123" s="130">
        <v>117</v>
      </c>
      <c r="B123" s="326" t="s">
        <v>136</v>
      </c>
      <c r="C123" s="327" t="s">
        <v>280</v>
      </c>
      <c r="D123" s="328">
        <v>5222.9943728683993</v>
      </c>
      <c r="E123" s="328">
        <v>5222.9943728683993</v>
      </c>
      <c r="F123" s="328">
        <v>5222.9943728683993</v>
      </c>
      <c r="G123" s="329">
        <v>39091</v>
      </c>
      <c r="H123" s="329">
        <v>39419</v>
      </c>
      <c r="I123" s="329">
        <v>43049</v>
      </c>
      <c r="J123" s="130">
        <v>9</v>
      </c>
      <c r="K123" s="130">
        <v>11</v>
      </c>
    </row>
    <row r="124" spans="1:11" s="89" customFormat="1" ht="12.95" customHeight="1" x14ac:dyDescent="0.25">
      <c r="A124" s="130">
        <v>118</v>
      </c>
      <c r="B124" s="326" t="s">
        <v>136</v>
      </c>
      <c r="C124" s="327" t="s">
        <v>279</v>
      </c>
      <c r="D124" s="328">
        <v>1636.1369274396</v>
      </c>
      <c r="E124" s="328">
        <v>1636.1369274396</v>
      </c>
      <c r="F124" s="328">
        <v>1636.1369274396</v>
      </c>
      <c r="G124" s="329">
        <v>39205</v>
      </c>
      <c r="H124" s="329">
        <v>39287</v>
      </c>
      <c r="I124" s="329">
        <v>42881</v>
      </c>
      <c r="J124" s="130">
        <v>9</v>
      </c>
      <c r="K124" s="130">
        <v>7</v>
      </c>
    </row>
    <row r="125" spans="1:11" s="89" customFormat="1" ht="12.95" customHeight="1" x14ac:dyDescent="0.25">
      <c r="A125" s="130">
        <v>122</v>
      </c>
      <c r="B125" s="326" t="s">
        <v>130</v>
      </c>
      <c r="C125" s="327" t="s">
        <v>278</v>
      </c>
      <c r="D125" s="328">
        <v>321.08280530679997</v>
      </c>
      <c r="E125" s="328">
        <v>321.08280530679997</v>
      </c>
      <c r="F125" s="328">
        <v>321.08280530679997</v>
      </c>
      <c r="G125" s="329">
        <v>38842</v>
      </c>
      <c r="H125" s="329">
        <v>38863</v>
      </c>
      <c r="I125" s="329">
        <v>42384</v>
      </c>
      <c r="J125" s="130">
        <v>9</v>
      </c>
      <c r="K125" s="130">
        <v>6</v>
      </c>
    </row>
    <row r="126" spans="1:11" s="89" customFormat="1" ht="12.95" customHeight="1" x14ac:dyDescent="0.25">
      <c r="A126" s="130">
        <v>123</v>
      </c>
      <c r="B126" s="326" t="s">
        <v>130</v>
      </c>
      <c r="C126" s="327" t="s">
        <v>277</v>
      </c>
      <c r="D126" s="328">
        <v>118.14595206959999</v>
      </c>
      <c r="E126" s="328">
        <v>118.14595206959999</v>
      </c>
      <c r="F126" s="328">
        <v>118.14595206959999</v>
      </c>
      <c r="G126" s="329">
        <v>38946</v>
      </c>
      <c r="H126" s="329">
        <v>39031</v>
      </c>
      <c r="I126" s="329">
        <v>42475</v>
      </c>
      <c r="J126" s="130">
        <v>9</v>
      </c>
      <c r="K126" s="130">
        <v>6</v>
      </c>
    </row>
    <row r="127" spans="1:11" s="89" customFormat="1" ht="12.95" customHeight="1" x14ac:dyDescent="0.25">
      <c r="A127" s="130">
        <v>124</v>
      </c>
      <c r="B127" s="326" t="s">
        <v>130</v>
      </c>
      <c r="C127" s="327" t="s">
        <v>276</v>
      </c>
      <c r="D127" s="328">
        <v>2627.3067363104001</v>
      </c>
      <c r="E127" s="328">
        <v>2627.3067363104001</v>
      </c>
      <c r="F127" s="328">
        <v>2627.3067363104001</v>
      </c>
      <c r="G127" s="329">
        <v>38922</v>
      </c>
      <c r="H127" s="329">
        <v>38952</v>
      </c>
      <c r="I127" s="329">
        <v>43111</v>
      </c>
      <c r="J127" s="130">
        <v>11</v>
      </c>
      <c r="K127" s="130">
        <v>3</v>
      </c>
    </row>
    <row r="128" spans="1:11" s="89" customFormat="1" ht="12.95" customHeight="1" x14ac:dyDescent="0.25">
      <c r="A128" s="130">
        <v>126</v>
      </c>
      <c r="B128" s="326" t="s">
        <v>114</v>
      </c>
      <c r="C128" s="327" t="s">
        <v>817</v>
      </c>
      <c r="D128" s="328">
        <v>4391.2956357139992</v>
      </c>
      <c r="E128" s="328">
        <v>4391.2956357139992</v>
      </c>
      <c r="F128" s="328">
        <v>4391.2956357139992</v>
      </c>
      <c r="G128" s="329">
        <v>38968</v>
      </c>
      <c r="H128" s="329">
        <v>39423</v>
      </c>
      <c r="I128" s="329">
        <v>43341</v>
      </c>
      <c r="J128" s="130">
        <v>11</v>
      </c>
      <c r="K128" s="130">
        <v>10</v>
      </c>
    </row>
    <row r="129" spans="1:11" s="89" customFormat="1" ht="12.95" customHeight="1" x14ac:dyDescent="0.25">
      <c r="A129" s="130">
        <v>127</v>
      </c>
      <c r="B129" s="326" t="s">
        <v>114</v>
      </c>
      <c r="C129" s="327" t="s">
        <v>274</v>
      </c>
      <c r="D129" s="328">
        <v>3684.2079042311998</v>
      </c>
      <c r="E129" s="328">
        <v>3684.2079042311998</v>
      </c>
      <c r="F129" s="328">
        <v>3684.2079042311998</v>
      </c>
      <c r="G129" s="329">
        <v>39214</v>
      </c>
      <c r="H129" s="329">
        <v>39279</v>
      </c>
      <c r="I129" s="329">
        <v>43341</v>
      </c>
      <c r="J129" s="130">
        <v>10</v>
      </c>
      <c r="K129" s="130">
        <v>11</v>
      </c>
    </row>
    <row r="130" spans="1:11" s="89" customFormat="1" ht="12.95" customHeight="1" x14ac:dyDescent="0.25">
      <c r="A130" s="130">
        <v>128</v>
      </c>
      <c r="B130" s="326" t="s">
        <v>114</v>
      </c>
      <c r="C130" s="327" t="s">
        <v>273</v>
      </c>
      <c r="D130" s="328">
        <v>2810.3151738419997</v>
      </c>
      <c r="E130" s="328">
        <v>2810.3151738419997</v>
      </c>
      <c r="F130" s="328">
        <v>2810.3151738419997</v>
      </c>
      <c r="G130" s="329">
        <v>38994</v>
      </c>
      <c r="H130" s="329">
        <v>39421</v>
      </c>
      <c r="I130" s="329">
        <v>43049</v>
      </c>
      <c r="J130" s="130">
        <v>11</v>
      </c>
      <c r="K130" s="130">
        <v>1</v>
      </c>
    </row>
    <row r="131" spans="1:11" s="89" customFormat="1" ht="12.95" customHeight="1" x14ac:dyDescent="0.25">
      <c r="A131" s="130">
        <v>130</v>
      </c>
      <c r="B131" s="326" t="s">
        <v>114</v>
      </c>
      <c r="C131" s="327" t="s">
        <v>272</v>
      </c>
      <c r="D131" s="328">
        <v>8417.7212142015997</v>
      </c>
      <c r="E131" s="328">
        <v>8417.7212142015997</v>
      </c>
      <c r="F131" s="328">
        <v>8417.7212142015997</v>
      </c>
      <c r="G131" s="329">
        <v>38806</v>
      </c>
      <c r="H131" s="329">
        <v>40465</v>
      </c>
      <c r="I131" s="329">
        <v>44010</v>
      </c>
      <c r="J131" s="130">
        <v>13</v>
      </c>
      <c r="K131" s="130">
        <v>11</v>
      </c>
    </row>
    <row r="132" spans="1:11" s="82" customFormat="1" ht="12.95" customHeight="1" x14ac:dyDescent="0.25">
      <c r="A132" s="382" t="s">
        <v>996</v>
      </c>
      <c r="B132" s="382"/>
      <c r="C132" s="382"/>
      <c r="D132" s="330">
        <f>SUM(D133:D141)</f>
        <v>11752.362617298</v>
      </c>
      <c r="E132" s="330">
        <f>SUM(E133:E141)</f>
        <v>11752.362617298</v>
      </c>
      <c r="F132" s="330">
        <f>SUM(F133:F141)</f>
        <v>11752.362617298</v>
      </c>
      <c r="G132" s="329"/>
      <c r="H132" s="329"/>
      <c r="I132" s="329"/>
      <c r="J132" s="130"/>
      <c r="K132" s="130"/>
    </row>
    <row r="133" spans="1:11" s="82" customFormat="1" ht="12.95" customHeight="1" x14ac:dyDescent="0.25">
      <c r="A133" s="325">
        <v>132</v>
      </c>
      <c r="B133" s="326" t="s">
        <v>930</v>
      </c>
      <c r="C133" s="327" t="s">
        <v>270</v>
      </c>
      <c r="D133" s="328">
        <v>612.55609946159996</v>
      </c>
      <c r="E133" s="328">
        <v>612.55609946159996</v>
      </c>
      <c r="F133" s="328">
        <v>612.55609946159996</v>
      </c>
      <c r="G133" s="329">
        <v>39113</v>
      </c>
      <c r="H133" s="329">
        <v>39101</v>
      </c>
      <c r="I133" s="329">
        <v>44925</v>
      </c>
      <c r="J133" s="130">
        <v>15</v>
      </c>
      <c r="K133" s="130">
        <v>10</v>
      </c>
    </row>
    <row r="134" spans="1:11" s="82" customFormat="1" ht="12.95" customHeight="1" x14ac:dyDescent="0.25">
      <c r="A134" s="325">
        <v>136</v>
      </c>
      <c r="B134" s="326" t="s">
        <v>120</v>
      </c>
      <c r="C134" s="327" t="s">
        <v>269</v>
      </c>
      <c r="D134" s="328">
        <v>95.726374440000001</v>
      </c>
      <c r="E134" s="328">
        <v>95.726374440000001</v>
      </c>
      <c r="F134" s="328">
        <v>95.726374440000001</v>
      </c>
      <c r="G134" s="329">
        <v>39000</v>
      </c>
      <c r="H134" s="329">
        <v>39045</v>
      </c>
      <c r="I134" s="329">
        <v>42628</v>
      </c>
      <c r="J134" s="130">
        <v>9</v>
      </c>
      <c r="K134" s="130">
        <v>6</v>
      </c>
    </row>
    <row r="135" spans="1:11" s="82" customFormat="1" ht="12.95" customHeight="1" x14ac:dyDescent="0.25">
      <c r="A135" s="325">
        <v>138</v>
      </c>
      <c r="B135" s="326" t="s">
        <v>130</v>
      </c>
      <c r="C135" s="327" t="s">
        <v>268</v>
      </c>
      <c r="D135" s="328">
        <v>777.95127262439996</v>
      </c>
      <c r="E135" s="328">
        <v>777.95127262439996</v>
      </c>
      <c r="F135" s="328">
        <v>777.95127262439996</v>
      </c>
      <c r="G135" s="329">
        <v>39275</v>
      </c>
      <c r="H135" s="329">
        <v>39275</v>
      </c>
      <c r="I135" s="329">
        <v>42769</v>
      </c>
      <c r="J135" s="130">
        <v>9</v>
      </c>
      <c r="K135" s="130">
        <v>5</v>
      </c>
    </row>
    <row r="136" spans="1:11" s="82" customFormat="1" ht="12.95" customHeight="1" x14ac:dyDescent="0.25">
      <c r="A136" s="325">
        <v>139</v>
      </c>
      <c r="B136" s="326" t="s">
        <v>130</v>
      </c>
      <c r="C136" s="327" t="s">
        <v>267</v>
      </c>
      <c r="D136" s="328">
        <v>3128.6397957487998</v>
      </c>
      <c r="E136" s="328">
        <v>3128.6397957487998</v>
      </c>
      <c r="F136" s="328">
        <v>3128.6397957487998</v>
      </c>
      <c r="G136" s="329">
        <v>40015</v>
      </c>
      <c r="H136" s="329">
        <v>40527</v>
      </c>
      <c r="I136" s="329">
        <v>43572</v>
      </c>
      <c r="J136" s="130">
        <v>8</v>
      </c>
      <c r="K136" s="130">
        <v>6</v>
      </c>
    </row>
    <row r="137" spans="1:11" s="82" customFormat="1" ht="12.95" customHeight="1" x14ac:dyDescent="0.25">
      <c r="A137" s="325">
        <v>140</v>
      </c>
      <c r="B137" s="326" t="s">
        <v>130</v>
      </c>
      <c r="C137" s="327" t="s">
        <v>266</v>
      </c>
      <c r="D137" s="328">
        <v>638.08784263320001</v>
      </c>
      <c r="E137" s="328">
        <v>638.08784263320001</v>
      </c>
      <c r="F137" s="328">
        <v>638.08784263320001</v>
      </c>
      <c r="G137" s="329">
        <v>40288</v>
      </c>
      <c r="H137" s="329">
        <v>40261</v>
      </c>
      <c r="I137" s="329">
        <v>45548</v>
      </c>
      <c r="J137" s="130">
        <v>14</v>
      </c>
      <c r="K137" s="130">
        <v>5</v>
      </c>
    </row>
    <row r="138" spans="1:11" s="82" customFormat="1" ht="12.95" customHeight="1" x14ac:dyDescent="0.25">
      <c r="A138" s="325">
        <v>141</v>
      </c>
      <c r="B138" s="326" t="s">
        <v>130</v>
      </c>
      <c r="C138" s="327" t="s">
        <v>265</v>
      </c>
      <c r="D138" s="328">
        <v>477.57995053359997</v>
      </c>
      <c r="E138" s="328">
        <v>477.57995053359997</v>
      </c>
      <c r="F138" s="328">
        <v>477.57995053359997</v>
      </c>
      <c r="G138" s="329">
        <v>39533</v>
      </c>
      <c r="H138" s="329">
        <v>39533</v>
      </c>
      <c r="I138" s="329">
        <v>43111</v>
      </c>
      <c r="J138" s="130">
        <v>9</v>
      </c>
      <c r="K138" s="130">
        <v>8</v>
      </c>
    </row>
    <row r="139" spans="1:11" s="82" customFormat="1" ht="12.95" customHeight="1" x14ac:dyDescent="0.25">
      <c r="A139" s="325">
        <v>142</v>
      </c>
      <c r="B139" s="326" t="s">
        <v>114</v>
      </c>
      <c r="C139" s="327" t="s">
        <v>264</v>
      </c>
      <c r="D139" s="328">
        <v>1541.3629234883999</v>
      </c>
      <c r="E139" s="328">
        <v>1541.3629234883999</v>
      </c>
      <c r="F139" s="328">
        <v>1541.3629234883999</v>
      </c>
      <c r="G139" s="329">
        <v>39539</v>
      </c>
      <c r="H139" s="329">
        <v>39681</v>
      </c>
      <c r="I139" s="329">
        <v>43279</v>
      </c>
      <c r="J139" s="130">
        <v>9</v>
      </c>
      <c r="K139" s="130">
        <v>11</v>
      </c>
    </row>
    <row r="140" spans="1:11" s="82" customFormat="1" ht="12.95" customHeight="1" x14ac:dyDescent="0.25">
      <c r="A140" s="325">
        <v>143</v>
      </c>
      <c r="B140" s="326" t="s">
        <v>114</v>
      </c>
      <c r="C140" s="327" t="s">
        <v>263</v>
      </c>
      <c r="D140" s="328">
        <v>2214.1333737619998</v>
      </c>
      <c r="E140" s="328">
        <v>2214.1333737619998</v>
      </c>
      <c r="F140" s="328">
        <v>2214.1333737619998</v>
      </c>
      <c r="G140" s="329">
        <v>39149</v>
      </c>
      <c r="H140" s="329">
        <v>39353</v>
      </c>
      <c r="I140" s="329">
        <v>43341</v>
      </c>
      <c r="J140" s="130">
        <v>11</v>
      </c>
      <c r="K140" s="130">
        <v>4</v>
      </c>
    </row>
    <row r="141" spans="1:11" s="82" customFormat="1" ht="12.95" customHeight="1" x14ac:dyDescent="0.25">
      <c r="A141" s="325">
        <v>144</v>
      </c>
      <c r="B141" s="326" t="s">
        <v>114</v>
      </c>
      <c r="C141" s="327" t="s">
        <v>262</v>
      </c>
      <c r="D141" s="328">
        <v>2266.3249846059998</v>
      </c>
      <c r="E141" s="328">
        <v>2266.3249846059998</v>
      </c>
      <c r="F141" s="328">
        <v>2266.3249846059998</v>
      </c>
      <c r="G141" s="329">
        <v>38954</v>
      </c>
      <c r="H141" s="329">
        <v>39191</v>
      </c>
      <c r="I141" s="329">
        <v>43341</v>
      </c>
      <c r="J141" s="130">
        <v>11</v>
      </c>
      <c r="K141" s="130">
        <v>10</v>
      </c>
    </row>
    <row r="142" spans="1:11" s="82" customFormat="1" ht="12.95" customHeight="1" x14ac:dyDescent="0.25">
      <c r="A142" s="382" t="s">
        <v>995</v>
      </c>
      <c r="B142" s="382"/>
      <c r="C142" s="382"/>
      <c r="D142" s="330">
        <f>SUM(D143:D163)</f>
        <v>63340.383822043594</v>
      </c>
      <c r="E142" s="330">
        <f>SUM(E143:E163)</f>
        <v>63340.383822043594</v>
      </c>
      <c r="F142" s="330">
        <f>SUM(F143:F163)</f>
        <v>63340.383822043594</v>
      </c>
      <c r="G142" s="329"/>
      <c r="H142" s="329"/>
      <c r="I142" s="329"/>
      <c r="J142" s="130"/>
      <c r="K142" s="130"/>
    </row>
    <row r="143" spans="1:11" s="82" customFormat="1" ht="12.95" customHeight="1" x14ac:dyDescent="0.25">
      <c r="A143" s="325">
        <v>146</v>
      </c>
      <c r="B143" s="326" t="s">
        <v>360</v>
      </c>
      <c r="C143" s="327" t="s">
        <v>994</v>
      </c>
      <c r="D143" s="328">
        <v>8304.9756752683988</v>
      </c>
      <c r="E143" s="328">
        <v>8304.9756752683988</v>
      </c>
      <c r="F143" s="328">
        <v>8304.9756752683988</v>
      </c>
      <c r="G143" s="329">
        <v>41197</v>
      </c>
      <c r="H143" s="329">
        <v>42004</v>
      </c>
      <c r="I143" s="329">
        <v>52215</v>
      </c>
      <c r="J143" s="130">
        <v>29</v>
      </c>
      <c r="K143" s="130">
        <v>9</v>
      </c>
    </row>
    <row r="144" spans="1:11" s="82" customFormat="1" ht="12.95" customHeight="1" x14ac:dyDescent="0.25">
      <c r="A144" s="325">
        <v>147</v>
      </c>
      <c r="B144" s="326" t="s">
        <v>172</v>
      </c>
      <c r="C144" s="327" t="s">
        <v>259</v>
      </c>
      <c r="D144" s="328">
        <v>2402.7232565603999</v>
      </c>
      <c r="E144" s="328">
        <v>2402.7232565603999</v>
      </c>
      <c r="F144" s="328">
        <v>2402.7232565603999</v>
      </c>
      <c r="G144" s="329">
        <v>40008</v>
      </c>
      <c r="H144" s="329">
        <v>40008</v>
      </c>
      <c r="I144" s="329">
        <v>43572</v>
      </c>
      <c r="J144" s="130">
        <v>9</v>
      </c>
      <c r="K144" s="130">
        <v>6</v>
      </c>
    </row>
    <row r="145" spans="1:11" s="82" customFormat="1" ht="12.95" customHeight="1" x14ac:dyDescent="0.25">
      <c r="A145" s="325">
        <v>148</v>
      </c>
      <c r="B145" s="326" t="s">
        <v>258</v>
      </c>
      <c r="C145" s="131" t="s">
        <v>821</v>
      </c>
      <c r="D145" s="328">
        <v>1757.8922694619998</v>
      </c>
      <c r="E145" s="328">
        <v>1757.8922694619998</v>
      </c>
      <c r="F145" s="328">
        <v>1757.8922694619998</v>
      </c>
      <c r="G145" s="329">
        <v>39282</v>
      </c>
      <c r="H145" s="329">
        <v>39282</v>
      </c>
      <c r="I145" s="329">
        <v>43672</v>
      </c>
      <c r="J145" s="130">
        <v>11</v>
      </c>
      <c r="K145" s="130">
        <v>10</v>
      </c>
    </row>
    <row r="146" spans="1:11" s="82" customFormat="1" ht="12.95" customHeight="1" x14ac:dyDescent="0.25">
      <c r="A146" s="325">
        <v>149</v>
      </c>
      <c r="B146" s="326" t="s">
        <v>258</v>
      </c>
      <c r="C146" s="131" t="s">
        <v>993</v>
      </c>
      <c r="D146" s="328">
        <v>2845.6635024923999</v>
      </c>
      <c r="E146" s="328">
        <v>2845.6635024923999</v>
      </c>
      <c r="F146" s="328">
        <v>2845.6635024923999</v>
      </c>
      <c r="G146" s="329">
        <v>39087</v>
      </c>
      <c r="H146" s="329">
        <v>39086</v>
      </c>
      <c r="I146" s="329">
        <v>43290</v>
      </c>
      <c r="J146" s="130">
        <v>10</v>
      </c>
      <c r="K146" s="130">
        <v>10</v>
      </c>
    </row>
    <row r="147" spans="1:11" s="82" customFormat="1" ht="12.95" customHeight="1" x14ac:dyDescent="0.25">
      <c r="A147" s="325">
        <v>150</v>
      </c>
      <c r="B147" s="326" t="s">
        <v>258</v>
      </c>
      <c r="C147" s="131" t="s">
        <v>992</v>
      </c>
      <c r="D147" s="328">
        <v>2182.5991820740001</v>
      </c>
      <c r="E147" s="328">
        <v>2182.5991820740001</v>
      </c>
      <c r="F147" s="328">
        <v>2182.5991820740001</v>
      </c>
      <c r="G147" s="329">
        <v>39254</v>
      </c>
      <c r="H147" s="329">
        <v>39254</v>
      </c>
      <c r="I147" s="329">
        <v>44153</v>
      </c>
      <c r="J147" s="130">
        <v>13</v>
      </c>
      <c r="K147" s="130">
        <v>2</v>
      </c>
    </row>
    <row r="148" spans="1:11" s="82" customFormat="1" ht="12.95" customHeight="1" x14ac:dyDescent="0.25">
      <c r="A148" s="325">
        <v>151</v>
      </c>
      <c r="B148" s="326" t="s">
        <v>130</v>
      </c>
      <c r="C148" s="327" t="s">
        <v>257</v>
      </c>
      <c r="D148" s="328">
        <v>4383.7049317291994</v>
      </c>
      <c r="E148" s="328">
        <v>4383.7049317291994</v>
      </c>
      <c r="F148" s="328">
        <v>4383.7049317291994</v>
      </c>
      <c r="G148" s="329">
        <v>40556</v>
      </c>
      <c r="H148" s="329">
        <v>41139</v>
      </c>
      <c r="I148" s="329">
        <v>44727</v>
      </c>
      <c r="J148" s="130">
        <v>10</v>
      </c>
      <c r="K148" s="130">
        <v>10</v>
      </c>
    </row>
    <row r="149" spans="1:11" s="82" customFormat="1" ht="12.95" customHeight="1" x14ac:dyDescent="0.25">
      <c r="A149" s="325">
        <v>152</v>
      </c>
      <c r="B149" s="326" t="s">
        <v>130</v>
      </c>
      <c r="C149" s="327" t="s">
        <v>256</v>
      </c>
      <c r="D149" s="328">
        <v>3421.5927224283996</v>
      </c>
      <c r="E149" s="328">
        <v>3421.5927224283996</v>
      </c>
      <c r="F149" s="328">
        <v>3421.5927224283996</v>
      </c>
      <c r="G149" s="329">
        <v>39758</v>
      </c>
      <c r="H149" s="329">
        <v>40534</v>
      </c>
      <c r="I149" s="329">
        <v>45548</v>
      </c>
      <c r="J149" s="130">
        <v>15</v>
      </c>
      <c r="K149" s="130">
        <v>8</v>
      </c>
    </row>
    <row r="150" spans="1:11" s="82" customFormat="1" ht="12.95" customHeight="1" x14ac:dyDescent="0.25">
      <c r="A150" s="325">
        <v>156</v>
      </c>
      <c r="B150" s="326" t="s">
        <v>136</v>
      </c>
      <c r="C150" s="327" t="s">
        <v>255</v>
      </c>
      <c r="D150" s="328">
        <v>524.69544096719994</v>
      </c>
      <c r="E150" s="328">
        <v>524.69544096719994</v>
      </c>
      <c r="F150" s="328">
        <v>524.69544096719994</v>
      </c>
      <c r="G150" s="329">
        <v>39871</v>
      </c>
      <c r="H150" s="329">
        <v>40462</v>
      </c>
      <c r="I150" s="329">
        <v>44022</v>
      </c>
      <c r="J150" s="130">
        <v>11</v>
      </c>
      <c r="K150" s="130">
        <v>0</v>
      </c>
    </row>
    <row r="151" spans="1:11" s="82" customFormat="1" ht="12.95" customHeight="1" x14ac:dyDescent="0.25">
      <c r="A151" s="325">
        <v>157</v>
      </c>
      <c r="B151" s="326" t="s">
        <v>136</v>
      </c>
      <c r="C151" s="327" t="s">
        <v>254</v>
      </c>
      <c r="D151" s="328">
        <v>6657.3503733271991</v>
      </c>
      <c r="E151" s="328">
        <v>6657.3503733271991</v>
      </c>
      <c r="F151" s="328">
        <v>6657.3503733271991</v>
      </c>
      <c r="G151" s="329">
        <v>40150</v>
      </c>
      <c r="H151" s="329">
        <v>40232</v>
      </c>
      <c r="I151" s="329">
        <v>43794</v>
      </c>
      <c r="J151" s="130">
        <v>9</v>
      </c>
      <c r="K151" s="130">
        <v>9</v>
      </c>
    </row>
    <row r="152" spans="1:11" s="82" customFormat="1" ht="12.95" customHeight="1" x14ac:dyDescent="0.25">
      <c r="A152" s="325">
        <v>158</v>
      </c>
      <c r="B152" s="326" t="s">
        <v>136</v>
      </c>
      <c r="C152" s="327" t="s">
        <v>253</v>
      </c>
      <c r="D152" s="328">
        <v>983.11030534199995</v>
      </c>
      <c r="E152" s="328">
        <v>983.11030534199995</v>
      </c>
      <c r="F152" s="328">
        <v>983.11030534199995</v>
      </c>
      <c r="G152" s="329">
        <v>39058</v>
      </c>
      <c r="H152" s="329">
        <v>39058</v>
      </c>
      <c r="I152" s="329">
        <v>42643</v>
      </c>
      <c r="J152" s="130">
        <v>8</v>
      </c>
      <c r="K152" s="130">
        <v>9</v>
      </c>
    </row>
    <row r="153" spans="1:11" s="82" customFormat="1" ht="12.95" customHeight="1" x14ac:dyDescent="0.25">
      <c r="A153" s="325">
        <v>159</v>
      </c>
      <c r="B153" s="326" t="s">
        <v>136</v>
      </c>
      <c r="C153" s="327" t="s">
        <v>252</v>
      </c>
      <c r="D153" s="328">
        <v>54.874269501199997</v>
      </c>
      <c r="E153" s="328">
        <v>54.874269501199997</v>
      </c>
      <c r="F153" s="328">
        <v>54.874269501199997</v>
      </c>
      <c r="G153" s="329">
        <v>39317</v>
      </c>
      <c r="H153" s="329">
        <v>39317</v>
      </c>
      <c r="I153" s="329">
        <v>42475</v>
      </c>
      <c r="J153" s="130">
        <v>8</v>
      </c>
      <c r="K153" s="130">
        <v>7</v>
      </c>
    </row>
    <row r="154" spans="1:11" s="88" customFormat="1" ht="12.95" customHeight="1" x14ac:dyDescent="0.25">
      <c r="A154" s="332">
        <v>160</v>
      </c>
      <c r="B154" s="326" t="s">
        <v>136</v>
      </c>
      <c r="C154" s="327" t="s">
        <v>251</v>
      </c>
      <c r="D154" s="328">
        <v>299.6742072724</v>
      </c>
      <c r="E154" s="328">
        <v>299.6742072724</v>
      </c>
      <c r="F154" s="328">
        <v>299.6742072724</v>
      </c>
      <c r="G154" s="329">
        <v>39190</v>
      </c>
      <c r="H154" s="329">
        <v>39190</v>
      </c>
      <c r="I154" s="329">
        <v>42475</v>
      </c>
      <c r="J154" s="130">
        <v>8</v>
      </c>
      <c r="K154" s="130">
        <v>11</v>
      </c>
    </row>
    <row r="155" spans="1:11" s="82" customFormat="1" ht="12.95" customHeight="1" x14ac:dyDescent="0.25">
      <c r="A155" s="325">
        <v>161</v>
      </c>
      <c r="B155" s="326" t="s">
        <v>136</v>
      </c>
      <c r="C155" s="327" t="s">
        <v>250</v>
      </c>
      <c r="D155" s="328">
        <v>499.20161594479998</v>
      </c>
      <c r="E155" s="328">
        <v>499.20161594479998</v>
      </c>
      <c r="F155" s="328">
        <v>499.20161594479998</v>
      </c>
      <c r="G155" s="329">
        <v>39279</v>
      </c>
      <c r="H155" s="329">
        <v>39358</v>
      </c>
      <c r="I155" s="329">
        <v>43279</v>
      </c>
      <c r="J155" s="130">
        <v>10</v>
      </c>
      <c r="K155" s="130">
        <v>9</v>
      </c>
    </row>
    <row r="156" spans="1:11" s="82" customFormat="1" ht="12.95" customHeight="1" x14ac:dyDescent="0.25">
      <c r="A156" s="325">
        <v>162</v>
      </c>
      <c r="B156" s="326" t="s">
        <v>136</v>
      </c>
      <c r="C156" s="327" t="s">
        <v>827</v>
      </c>
      <c r="D156" s="328">
        <v>282.13998639199997</v>
      </c>
      <c r="E156" s="328">
        <v>282.13998639199997</v>
      </c>
      <c r="F156" s="328">
        <v>282.13998639199997</v>
      </c>
      <c r="G156" s="329">
        <v>39583</v>
      </c>
      <c r="H156" s="329">
        <v>39619</v>
      </c>
      <c r="I156" s="329">
        <v>43279</v>
      </c>
      <c r="J156" s="130">
        <v>9</v>
      </c>
      <c r="K156" s="130">
        <v>11</v>
      </c>
    </row>
    <row r="157" spans="1:11" s="82" customFormat="1" ht="12.95" customHeight="1" x14ac:dyDescent="0.25">
      <c r="A157" s="325">
        <v>163</v>
      </c>
      <c r="B157" s="326" t="s">
        <v>130</v>
      </c>
      <c r="C157" s="327" t="s">
        <v>248</v>
      </c>
      <c r="D157" s="328">
        <v>519.01928279799995</v>
      </c>
      <c r="E157" s="328">
        <v>519.01928279799995</v>
      </c>
      <c r="F157" s="328">
        <v>519.01928279799995</v>
      </c>
      <c r="G157" s="329">
        <v>39162</v>
      </c>
      <c r="H157" s="329">
        <v>39162</v>
      </c>
      <c r="I157" s="329">
        <v>42475</v>
      </c>
      <c r="J157" s="130">
        <v>9</v>
      </c>
      <c r="K157" s="130">
        <v>0</v>
      </c>
    </row>
    <row r="158" spans="1:11" s="82" customFormat="1" ht="12.95" customHeight="1" x14ac:dyDescent="0.25">
      <c r="A158" s="325">
        <v>164</v>
      </c>
      <c r="B158" s="326" t="s">
        <v>130</v>
      </c>
      <c r="C158" s="327" t="s">
        <v>247</v>
      </c>
      <c r="D158" s="328">
        <v>1603.6622043755997</v>
      </c>
      <c r="E158" s="328">
        <v>1603.6622043755997</v>
      </c>
      <c r="F158" s="328">
        <v>1603.6622043755997</v>
      </c>
      <c r="G158" s="329">
        <v>40740</v>
      </c>
      <c r="H158" s="329">
        <v>40739</v>
      </c>
      <c r="I158" s="329">
        <v>44760</v>
      </c>
      <c r="J158" s="130">
        <v>10</v>
      </c>
      <c r="K158" s="130">
        <v>11</v>
      </c>
    </row>
    <row r="159" spans="1:11" s="82" customFormat="1" ht="12.95" customHeight="1" x14ac:dyDescent="0.25">
      <c r="A159" s="325">
        <v>165</v>
      </c>
      <c r="B159" s="326" t="s">
        <v>120</v>
      </c>
      <c r="C159" s="327" t="s">
        <v>246</v>
      </c>
      <c r="D159" s="328">
        <v>1094.1659850275998</v>
      </c>
      <c r="E159" s="328">
        <v>1094.1659850275998</v>
      </c>
      <c r="F159" s="328">
        <v>1094.1659850275998</v>
      </c>
      <c r="G159" s="329">
        <v>39476</v>
      </c>
      <c r="H159" s="329">
        <v>39476</v>
      </c>
      <c r="I159" s="329">
        <v>43111</v>
      </c>
      <c r="J159" s="130">
        <v>9</v>
      </c>
      <c r="K159" s="130">
        <v>11</v>
      </c>
    </row>
    <row r="160" spans="1:11" s="82" customFormat="1" ht="12.95" customHeight="1" x14ac:dyDescent="0.25">
      <c r="A160" s="325">
        <v>166</v>
      </c>
      <c r="B160" s="326" t="s">
        <v>114</v>
      </c>
      <c r="C160" s="327" t="s">
        <v>245</v>
      </c>
      <c r="D160" s="328">
        <v>1467.2087870799999</v>
      </c>
      <c r="E160" s="328">
        <v>1467.2087870799999</v>
      </c>
      <c r="F160" s="328">
        <v>1467.2087870799999</v>
      </c>
      <c r="G160" s="329">
        <v>39395</v>
      </c>
      <c r="H160" s="329">
        <v>40203</v>
      </c>
      <c r="I160" s="329">
        <v>43794</v>
      </c>
      <c r="J160" s="130">
        <v>11</v>
      </c>
      <c r="K160" s="130">
        <v>9</v>
      </c>
    </row>
    <row r="161" spans="1:11" s="82" customFormat="1" ht="12.95" customHeight="1" x14ac:dyDescent="0.25">
      <c r="A161" s="325">
        <v>167</v>
      </c>
      <c r="B161" s="326" t="s">
        <v>124</v>
      </c>
      <c r="C161" s="327" t="s">
        <v>244</v>
      </c>
      <c r="D161" s="328">
        <v>21352.991682545999</v>
      </c>
      <c r="E161" s="328">
        <v>21352.991682545999</v>
      </c>
      <c r="F161" s="328">
        <v>21352.991682545999</v>
      </c>
      <c r="G161" s="329">
        <v>40176</v>
      </c>
      <c r="H161" s="329">
        <v>40190</v>
      </c>
      <c r="I161" s="329">
        <v>45548</v>
      </c>
      <c r="J161" s="130">
        <v>14</v>
      </c>
      <c r="K161" s="130">
        <v>5</v>
      </c>
    </row>
    <row r="162" spans="1:11" s="82" customFormat="1" ht="12.95" customHeight="1" x14ac:dyDescent="0.25">
      <c r="A162" s="325">
        <v>168</v>
      </c>
      <c r="B162" s="326" t="s">
        <v>114</v>
      </c>
      <c r="C162" s="327" t="s">
        <v>829</v>
      </c>
      <c r="D162" s="328">
        <v>2184.1980487595997</v>
      </c>
      <c r="E162" s="328">
        <v>2184.1980487595997</v>
      </c>
      <c r="F162" s="328">
        <v>2184.1980487595997</v>
      </c>
      <c r="G162" s="329">
        <v>39286</v>
      </c>
      <c r="H162" s="329">
        <v>39286</v>
      </c>
      <c r="I162" s="329">
        <v>42881</v>
      </c>
      <c r="J162" s="130">
        <v>9</v>
      </c>
      <c r="K162" s="130">
        <v>5</v>
      </c>
    </row>
    <row r="163" spans="1:11" s="82" customFormat="1" ht="12.95" customHeight="1" x14ac:dyDescent="0.25">
      <c r="A163" s="325">
        <v>170</v>
      </c>
      <c r="B163" s="326" t="s">
        <v>120</v>
      </c>
      <c r="C163" s="327" t="s">
        <v>242</v>
      </c>
      <c r="D163" s="328">
        <v>518.94009269519995</v>
      </c>
      <c r="E163" s="328">
        <v>518.94009269519995</v>
      </c>
      <c r="F163" s="328">
        <v>518.94009269519995</v>
      </c>
      <c r="G163" s="329">
        <v>40889</v>
      </c>
      <c r="H163" s="329">
        <v>40889</v>
      </c>
      <c r="I163" s="329">
        <v>44669</v>
      </c>
      <c r="J163" s="130">
        <v>9</v>
      </c>
      <c r="K163" s="130">
        <v>11</v>
      </c>
    </row>
    <row r="164" spans="1:11" s="82" customFormat="1" ht="12.95" customHeight="1" x14ac:dyDescent="0.25">
      <c r="A164" s="382" t="s">
        <v>991</v>
      </c>
      <c r="B164" s="382"/>
      <c r="C164" s="382"/>
      <c r="D164" s="330">
        <f>SUM(D165:D188)</f>
        <v>655288.74472863914</v>
      </c>
      <c r="E164" s="330">
        <f>SUM(E165:E188)</f>
        <v>655288.74472863914</v>
      </c>
      <c r="F164" s="330">
        <f>SUM(F165:F188)</f>
        <v>655288.74472863914</v>
      </c>
      <c r="G164" s="329"/>
      <c r="H164" s="329"/>
      <c r="I164" s="329"/>
      <c r="J164" s="130"/>
      <c r="K164" s="130"/>
    </row>
    <row r="165" spans="1:11" s="82" customFormat="1" ht="12.95" customHeight="1" x14ac:dyDescent="0.25">
      <c r="A165" s="325">
        <v>171</v>
      </c>
      <c r="B165" s="326" t="s">
        <v>124</v>
      </c>
      <c r="C165" s="327" t="s">
        <v>241</v>
      </c>
      <c r="D165" s="328">
        <v>525613.83675766317</v>
      </c>
      <c r="E165" s="328">
        <v>525613.83675766317</v>
      </c>
      <c r="F165" s="328">
        <v>525613.83675766317</v>
      </c>
      <c r="G165" s="329">
        <v>42636</v>
      </c>
      <c r="H165" s="329">
        <v>43342</v>
      </c>
      <c r="I165" s="329">
        <v>49941</v>
      </c>
      <c r="J165" s="130">
        <v>20</v>
      </c>
      <c r="K165" s="130">
        <v>0</v>
      </c>
    </row>
    <row r="166" spans="1:11" s="82" customFormat="1" ht="12.95" customHeight="1" x14ac:dyDescent="0.25">
      <c r="A166" s="325">
        <v>176</v>
      </c>
      <c r="B166" s="326" t="s">
        <v>120</v>
      </c>
      <c r="C166" s="327" t="s">
        <v>240</v>
      </c>
      <c r="D166" s="328">
        <v>722.22898543359997</v>
      </c>
      <c r="E166" s="328">
        <v>722.22898543359997</v>
      </c>
      <c r="F166" s="328">
        <v>722.22898543359997</v>
      </c>
      <c r="G166" s="329">
        <v>41202</v>
      </c>
      <c r="H166" s="329">
        <v>41404</v>
      </c>
      <c r="I166" s="329">
        <v>44727</v>
      </c>
      <c r="J166" s="130">
        <v>9</v>
      </c>
      <c r="K166" s="130">
        <v>6</v>
      </c>
    </row>
    <row r="167" spans="1:11" s="82" customFormat="1" ht="12.95" customHeight="1" x14ac:dyDescent="0.25">
      <c r="A167" s="325">
        <v>177</v>
      </c>
      <c r="B167" s="326" t="s">
        <v>120</v>
      </c>
      <c r="C167" s="327" t="s">
        <v>239</v>
      </c>
      <c r="D167" s="328">
        <v>123.06748592199999</v>
      </c>
      <c r="E167" s="328">
        <v>123.06748592199999</v>
      </c>
      <c r="F167" s="328">
        <v>123.06748592199999</v>
      </c>
      <c r="G167" s="329">
        <v>40297</v>
      </c>
      <c r="H167" s="329">
        <v>40296</v>
      </c>
      <c r="I167" s="329">
        <v>43794</v>
      </c>
      <c r="J167" s="130">
        <v>9</v>
      </c>
      <c r="K167" s="130">
        <v>5</v>
      </c>
    </row>
    <row r="168" spans="1:11" s="82" customFormat="1" ht="12.95" customHeight="1" x14ac:dyDescent="0.25">
      <c r="A168" s="325">
        <v>181</v>
      </c>
      <c r="B168" s="326" t="s">
        <v>136</v>
      </c>
      <c r="C168" s="327" t="s">
        <v>238</v>
      </c>
      <c r="D168" s="328">
        <v>15415.351899103598</v>
      </c>
      <c r="E168" s="328">
        <v>15415.351899103598</v>
      </c>
      <c r="F168" s="328">
        <v>15415.351899103598</v>
      </c>
      <c r="G168" s="329">
        <v>40223</v>
      </c>
      <c r="H168" s="329">
        <v>40754</v>
      </c>
      <c r="I168" s="329">
        <v>47340</v>
      </c>
      <c r="J168" s="130">
        <v>17</v>
      </c>
      <c r="K168" s="130">
        <v>11</v>
      </c>
    </row>
    <row r="169" spans="1:11" s="82" customFormat="1" ht="12.95" customHeight="1" x14ac:dyDescent="0.25">
      <c r="A169" s="325">
        <v>182</v>
      </c>
      <c r="B169" s="326" t="s">
        <v>136</v>
      </c>
      <c r="C169" s="327" t="s">
        <v>236</v>
      </c>
      <c r="D169" s="328">
        <v>2397.2099320091997</v>
      </c>
      <c r="E169" s="328">
        <v>2397.2099320091997</v>
      </c>
      <c r="F169" s="328">
        <v>2397.2099320091997</v>
      </c>
      <c r="G169" s="329">
        <v>39713</v>
      </c>
      <c r="H169" s="329">
        <v>39710</v>
      </c>
      <c r="I169" s="329">
        <v>43111</v>
      </c>
      <c r="J169" s="130">
        <v>9</v>
      </c>
      <c r="K169" s="130">
        <v>6</v>
      </c>
    </row>
    <row r="170" spans="1:11" s="82" customFormat="1" ht="12.95" customHeight="1" x14ac:dyDescent="0.25">
      <c r="A170" s="325">
        <v>183</v>
      </c>
      <c r="B170" s="326" t="s">
        <v>136</v>
      </c>
      <c r="C170" s="327" t="s">
        <v>235</v>
      </c>
      <c r="D170" s="328">
        <v>450.21605883919995</v>
      </c>
      <c r="E170" s="328">
        <v>450.21605883919995</v>
      </c>
      <c r="F170" s="328">
        <v>450.21605883919995</v>
      </c>
      <c r="G170" s="329">
        <v>39517</v>
      </c>
      <c r="H170" s="329">
        <v>39513</v>
      </c>
      <c r="I170" s="329">
        <v>43279</v>
      </c>
      <c r="J170" s="130">
        <v>9</v>
      </c>
      <c r="K170" s="130">
        <v>11</v>
      </c>
    </row>
    <row r="171" spans="1:11" s="82" customFormat="1" ht="12.95" customHeight="1" x14ac:dyDescent="0.25">
      <c r="A171" s="325">
        <v>185</v>
      </c>
      <c r="B171" s="326" t="s">
        <v>130</v>
      </c>
      <c r="C171" s="327" t="s">
        <v>234</v>
      </c>
      <c r="D171" s="328">
        <v>2676.8147904839993</v>
      </c>
      <c r="E171" s="328">
        <v>2676.8147904839993</v>
      </c>
      <c r="F171" s="328">
        <v>2676.8147904839993</v>
      </c>
      <c r="G171" s="329">
        <v>40705</v>
      </c>
      <c r="H171" s="329">
        <v>41640</v>
      </c>
      <c r="I171" s="329">
        <v>44669</v>
      </c>
      <c r="J171" s="130">
        <v>10</v>
      </c>
      <c r="K171" s="130">
        <v>9</v>
      </c>
    </row>
    <row r="172" spans="1:11" s="82" customFormat="1" ht="12.95" customHeight="1" x14ac:dyDescent="0.25">
      <c r="A172" s="325">
        <v>188</v>
      </c>
      <c r="B172" s="326" t="s">
        <v>130</v>
      </c>
      <c r="C172" s="327" t="s">
        <v>233</v>
      </c>
      <c r="D172" s="328">
        <v>19389.406685623599</v>
      </c>
      <c r="E172" s="328">
        <v>19389.406685623599</v>
      </c>
      <c r="F172" s="328">
        <v>19389.406685623599</v>
      </c>
      <c r="G172" s="329">
        <v>39935</v>
      </c>
      <c r="H172" s="329">
        <v>43190</v>
      </c>
      <c r="I172" s="329">
        <v>47620</v>
      </c>
      <c r="J172" s="130">
        <v>21</v>
      </c>
      <c r="K172" s="130">
        <v>0</v>
      </c>
    </row>
    <row r="173" spans="1:11" s="82" customFormat="1" ht="12.95" customHeight="1" x14ac:dyDescent="0.25">
      <c r="A173" s="325">
        <v>189</v>
      </c>
      <c r="B173" s="326" t="s">
        <v>130</v>
      </c>
      <c r="C173" s="327" t="s">
        <v>232</v>
      </c>
      <c r="D173" s="328">
        <v>649.52068693080003</v>
      </c>
      <c r="E173" s="328">
        <v>649.52068693080003</v>
      </c>
      <c r="F173" s="328">
        <v>649.52068693080003</v>
      </c>
      <c r="G173" s="329">
        <v>40634</v>
      </c>
      <c r="H173" s="329">
        <v>40946</v>
      </c>
      <c r="I173" s="329">
        <v>44606</v>
      </c>
      <c r="J173" s="130">
        <v>10</v>
      </c>
      <c r="K173" s="130">
        <v>7</v>
      </c>
    </row>
    <row r="174" spans="1:11" s="82" customFormat="1" ht="12.95" customHeight="1" x14ac:dyDescent="0.25">
      <c r="A174" s="325">
        <v>190</v>
      </c>
      <c r="B174" s="326" t="s">
        <v>130</v>
      </c>
      <c r="C174" s="327" t="s">
        <v>231</v>
      </c>
      <c r="D174" s="328">
        <v>7341.9878297903997</v>
      </c>
      <c r="E174" s="328">
        <v>7341.9878297903997</v>
      </c>
      <c r="F174" s="328">
        <v>7341.9878297903997</v>
      </c>
      <c r="G174" s="329">
        <v>40884</v>
      </c>
      <c r="H174" s="329">
        <v>42720</v>
      </c>
      <c r="I174" s="329">
        <v>49968</v>
      </c>
      <c r="J174" s="130">
        <v>24</v>
      </c>
      <c r="K174" s="130">
        <v>10</v>
      </c>
    </row>
    <row r="175" spans="1:11" s="82" customFormat="1" ht="12.95" customHeight="1" x14ac:dyDescent="0.25">
      <c r="A175" s="325">
        <v>191</v>
      </c>
      <c r="B175" s="326" t="s">
        <v>130</v>
      </c>
      <c r="C175" s="327" t="s">
        <v>230</v>
      </c>
      <c r="D175" s="328">
        <v>2854.6596154620001</v>
      </c>
      <c r="E175" s="328">
        <v>2854.6596154620001</v>
      </c>
      <c r="F175" s="328">
        <v>2854.6596154620001</v>
      </c>
      <c r="G175" s="329">
        <v>40224</v>
      </c>
      <c r="H175" s="329">
        <v>40735</v>
      </c>
      <c r="I175" s="329">
        <v>45548</v>
      </c>
      <c r="J175" s="130">
        <v>14</v>
      </c>
      <c r="K175" s="130">
        <v>5</v>
      </c>
    </row>
    <row r="176" spans="1:11" s="82" customFormat="1" ht="12.95" customHeight="1" x14ac:dyDescent="0.25">
      <c r="A176" s="325">
        <v>192</v>
      </c>
      <c r="B176" s="326" t="s">
        <v>130</v>
      </c>
      <c r="C176" s="327" t="s">
        <v>229</v>
      </c>
      <c r="D176" s="328">
        <v>6432.2827361747995</v>
      </c>
      <c r="E176" s="328">
        <v>6432.2827361747995</v>
      </c>
      <c r="F176" s="328">
        <v>6432.2827361747995</v>
      </c>
      <c r="G176" s="329">
        <v>40324</v>
      </c>
      <c r="H176" s="329">
        <v>42171</v>
      </c>
      <c r="I176" s="329">
        <v>45548</v>
      </c>
      <c r="J176" s="130">
        <v>14</v>
      </c>
      <c r="K176" s="130">
        <v>3</v>
      </c>
    </row>
    <row r="177" spans="1:11" s="82" customFormat="1" ht="12.95" customHeight="1" x14ac:dyDescent="0.25">
      <c r="A177" s="325">
        <v>193</v>
      </c>
      <c r="B177" s="326" t="s">
        <v>130</v>
      </c>
      <c r="C177" s="327" t="s">
        <v>228</v>
      </c>
      <c r="D177" s="328">
        <v>2251.5383725619999</v>
      </c>
      <c r="E177" s="328">
        <v>2251.5383725619999</v>
      </c>
      <c r="F177" s="328">
        <v>2251.5383725619999</v>
      </c>
      <c r="G177" s="329">
        <v>40399</v>
      </c>
      <c r="H177" s="329">
        <v>40399</v>
      </c>
      <c r="I177" s="329">
        <v>44022</v>
      </c>
      <c r="J177" s="130">
        <v>9</v>
      </c>
      <c r="K177" s="130">
        <v>6</v>
      </c>
    </row>
    <row r="178" spans="1:11" s="82" customFormat="1" ht="12.95" customHeight="1" x14ac:dyDescent="0.25">
      <c r="A178" s="325">
        <v>194</v>
      </c>
      <c r="B178" s="326" t="s">
        <v>130</v>
      </c>
      <c r="C178" s="327" t="s">
        <v>227</v>
      </c>
      <c r="D178" s="328">
        <v>21589.7267287092</v>
      </c>
      <c r="E178" s="328">
        <v>21589.7267287092</v>
      </c>
      <c r="F178" s="328">
        <v>21589.7267287092</v>
      </c>
      <c r="G178" s="329">
        <v>40618</v>
      </c>
      <c r="H178" s="329">
        <v>41246</v>
      </c>
      <c r="I178" s="329">
        <v>44669</v>
      </c>
      <c r="J178" s="130">
        <v>10</v>
      </c>
      <c r="K178" s="130">
        <v>9</v>
      </c>
    </row>
    <row r="179" spans="1:11" s="82" customFormat="1" ht="12.95" customHeight="1" x14ac:dyDescent="0.25">
      <c r="A179" s="325">
        <v>195</v>
      </c>
      <c r="B179" s="326" t="s">
        <v>130</v>
      </c>
      <c r="C179" s="327" t="s">
        <v>226</v>
      </c>
      <c r="D179" s="328">
        <v>10315.076051558399</v>
      </c>
      <c r="E179" s="328">
        <v>10315.076051558399</v>
      </c>
      <c r="F179" s="328">
        <v>10315.076051558399</v>
      </c>
      <c r="G179" s="329">
        <v>40070</v>
      </c>
      <c r="H179" s="329">
        <v>41244</v>
      </c>
      <c r="I179" s="329">
        <v>44669</v>
      </c>
      <c r="J179" s="130">
        <v>12</v>
      </c>
      <c r="K179" s="130">
        <v>9</v>
      </c>
    </row>
    <row r="180" spans="1:11" s="82" customFormat="1" ht="12.95" customHeight="1" x14ac:dyDescent="0.25">
      <c r="A180" s="325">
        <v>197</v>
      </c>
      <c r="B180" s="326" t="s">
        <v>130</v>
      </c>
      <c r="C180" s="327" t="s">
        <v>225</v>
      </c>
      <c r="D180" s="328">
        <v>436.33251819200001</v>
      </c>
      <c r="E180" s="328">
        <v>436.33251819200001</v>
      </c>
      <c r="F180" s="328">
        <v>436.33251819200001</v>
      </c>
      <c r="G180" s="329">
        <v>40470</v>
      </c>
      <c r="H180" s="329">
        <v>40524</v>
      </c>
      <c r="I180" s="329">
        <v>44153</v>
      </c>
      <c r="J180" s="130">
        <v>9</v>
      </c>
      <c r="K180" s="130">
        <v>11</v>
      </c>
    </row>
    <row r="181" spans="1:11" s="82" customFormat="1" ht="12.95" customHeight="1" x14ac:dyDescent="0.25">
      <c r="A181" s="325">
        <v>198</v>
      </c>
      <c r="B181" s="326" t="s">
        <v>130</v>
      </c>
      <c r="C181" s="327" t="s">
        <v>224</v>
      </c>
      <c r="D181" s="328">
        <v>4078.0998054407996</v>
      </c>
      <c r="E181" s="328">
        <v>4078.0998054407996</v>
      </c>
      <c r="F181" s="328">
        <v>4078.0998054407996</v>
      </c>
      <c r="G181" s="329">
        <v>40807</v>
      </c>
      <c r="H181" s="329">
        <v>41534</v>
      </c>
      <c r="I181" s="329">
        <v>45035</v>
      </c>
      <c r="J181" s="130">
        <v>11</v>
      </c>
      <c r="K181" s="130">
        <v>5</v>
      </c>
    </row>
    <row r="182" spans="1:11" s="82" customFormat="1" ht="12.95" customHeight="1" x14ac:dyDescent="0.25">
      <c r="A182" s="325">
        <v>199</v>
      </c>
      <c r="B182" s="326" t="s">
        <v>130</v>
      </c>
      <c r="C182" s="327" t="s">
        <v>223</v>
      </c>
      <c r="D182" s="328">
        <v>772.42328663319995</v>
      </c>
      <c r="E182" s="328">
        <v>772.42328663319995</v>
      </c>
      <c r="F182" s="328">
        <v>772.42328663319995</v>
      </c>
      <c r="G182" s="329">
        <v>39764</v>
      </c>
      <c r="H182" s="329">
        <v>40339</v>
      </c>
      <c r="I182" s="329">
        <v>45548</v>
      </c>
      <c r="J182" s="130">
        <v>15</v>
      </c>
      <c r="K182" s="130">
        <v>8</v>
      </c>
    </row>
    <row r="183" spans="1:11" s="82" customFormat="1" ht="12.95" customHeight="1" x14ac:dyDescent="0.25">
      <c r="A183" s="325">
        <v>200</v>
      </c>
      <c r="B183" s="326" t="s">
        <v>114</v>
      </c>
      <c r="C183" s="327" t="s">
        <v>222</v>
      </c>
      <c r="D183" s="328">
        <v>4636.5937508895995</v>
      </c>
      <c r="E183" s="328">
        <v>4636.5937508895995</v>
      </c>
      <c r="F183" s="328">
        <v>4636.5937508895995</v>
      </c>
      <c r="G183" s="329">
        <v>40984</v>
      </c>
      <c r="H183" s="329">
        <v>41687</v>
      </c>
      <c r="I183" s="329">
        <v>45271</v>
      </c>
      <c r="J183" s="130">
        <v>11</v>
      </c>
      <c r="K183" s="130">
        <v>8</v>
      </c>
    </row>
    <row r="184" spans="1:11" s="82" customFormat="1" ht="12.95" customHeight="1" x14ac:dyDescent="0.25">
      <c r="A184" s="325">
        <v>201</v>
      </c>
      <c r="B184" s="326" t="s">
        <v>114</v>
      </c>
      <c r="C184" s="327" t="s">
        <v>221</v>
      </c>
      <c r="D184" s="328">
        <v>8717.9195862807992</v>
      </c>
      <c r="E184" s="328">
        <v>8717.9195862807992</v>
      </c>
      <c r="F184" s="328">
        <v>8717.9195862807992</v>
      </c>
      <c r="G184" s="329">
        <v>40092</v>
      </c>
      <c r="H184" s="329">
        <v>41802</v>
      </c>
      <c r="I184" s="329">
        <v>45411</v>
      </c>
      <c r="J184" s="130">
        <v>14</v>
      </c>
      <c r="K184" s="130">
        <v>2</v>
      </c>
    </row>
    <row r="185" spans="1:11" s="82" customFormat="1" ht="12.95" customHeight="1" x14ac:dyDescent="0.25">
      <c r="A185" s="325">
        <v>202</v>
      </c>
      <c r="B185" s="326" t="s">
        <v>114</v>
      </c>
      <c r="C185" s="327" t="s">
        <v>220</v>
      </c>
      <c r="D185" s="328">
        <v>9612.1489251919993</v>
      </c>
      <c r="E185" s="328">
        <v>9612.1489251919993</v>
      </c>
      <c r="F185" s="328">
        <v>9612.1489251919993</v>
      </c>
      <c r="G185" s="329">
        <v>41267</v>
      </c>
      <c r="H185" s="329">
        <v>42270</v>
      </c>
      <c r="I185" s="329">
        <v>45950</v>
      </c>
      <c r="J185" s="130">
        <v>12</v>
      </c>
      <c r="K185" s="130">
        <v>6</v>
      </c>
    </row>
    <row r="186" spans="1:11" s="82" customFormat="1" ht="12.95" customHeight="1" x14ac:dyDescent="0.25">
      <c r="A186" s="325">
        <v>203</v>
      </c>
      <c r="B186" s="326" t="s">
        <v>114</v>
      </c>
      <c r="C186" s="327" t="s">
        <v>218</v>
      </c>
      <c r="D186" s="328">
        <v>1998.6660291947999</v>
      </c>
      <c r="E186" s="328">
        <v>1998.6660291947999</v>
      </c>
      <c r="F186" s="328">
        <v>1998.6660291947999</v>
      </c>
      <c r="G186" s="329">
        <v>40155</v>
      </c>
      <c r="H186" s="329">
        <v>40154</v>
      </c>
      <c r="I186" s="329">
        <v>45548</v>
      </c>
      <c r="J186" s="130">
        <v>16</v>
      </c>
      <c r="K186" s="130">
        <v>1</v>
      </c>
    </row>
    <row r="187" spans="1:11" s="82" customFormat="1" ht="12.95" customHeight="1" x14ac:dyDescent="0.25">
      <c r="A187" s="325">
        <v>204</v>
      </c>
      <c r="B187" s="326" t="s">
        <v>114</v>
      </c>
      <c r="C187" s="327" t="s">
        <v>217</v>
      </c>
      <c r="D187" s="328">
        <v>5724.9852544659998</v>
      </c>
      <c r="E187" s="328">
        <v>5724.9852544659998</v>
      </c>
      <c r="F187" s="328">
        <v>5724.9852544659998</v>
      </c>
      <c r="G187" s="329">
        <v>40385</v>
      </c>
      <c r="H187" s="329">
        <v>40508</v>
      </c>
      <c r="I187" s="329">
        <v>44153</v>
      </c>
      <c r="J187" s="130">
        <v>9</v>
      </c>
      <c r="K187" s="130">
        <v>11</v>
      </c>
    </row>
    <row r="188" spans="1:11" s="82" customFormat="1" ht="12.95" customHeight="1" x14ac:dyDescent="0.25">
      <c r="A188" s="325">
        <v>205</v>
      </c>
      <c r="B188" s="326" t="s">
        <v>216</v>
      </c>
      <c r="C188" s="327" t="s">
        <v>215</v>
      </c>
      <c r="D188" s="328">
        <v>1088.650956084</v>
      </c>
      <c r="E188" s="328">
        <v>1088.650956084</v>
      </c>
      <c r="F188" s="328">
        <v>1088.650956084</v>
      </c>
      <c r="G188" s="329">
        <v>39902</v>
      </c>
      <c r="H188" s="329">
        <v>40455</v>
      </c>
      <c r="I188" s="329">
        <v>44022</v>
      </c>
      <c r="J188" s="130">
        <v>11</v>
      </c>
      <c r="K188" s="130">
        <v>0</v>
      </c>
    </row>
    <row r="189" spans="1:11" s="82" customFormat="1" ht="12.95" customHeight="1" x14ac:dyDescent="0.25">
      <c r="A189" s="333" t="s">
        <v>990</v>
      </c>
      <c r="B189" s="130"/>
      <c r="C189" s="131"/>
      <c r="D189" s="330">
        <f>SUM(D190:D210)</f>
        <v>155259.33997783079</v>
      </c>
      <c r="E189" s="330">
        <f>SUM(E190:E210)</f>
        <v>155259.33997783079</v>
      </c>
      <c r="F189" s="330">
        <f>SUM(F190:F210)</f>
        <v>155259.33997783079</v>
      </c>
      <c r="G189" s="329"/>
      <c r="H189" s="329"/>
      <c r="I189" s="329"/>
      <c r="J189" s="130"/>
      <c r="K189" s="130"/>
    </row>
    <row r="190" spans="1:11" s="82" customFormat="1" ht="12.95" customHeight="1" x14ac:dyDescent="0.25">
      <c r="A190" s="325">
        <v>206</v>
      </c>
      <c r="B190" s="326" t="s">
        <v>130</v>
      </c>
      <c r="C190" s="327" t="s">
        <v>842</v>
      </c>
      <c r="D190" s="328">
        <v>1514.3112105051998</v>
      </c>
      <c r="E190" s="328">
        <v>1514.3112105051998</v>
      </c>
      <c r="F190" s="328">
        <v>1514.3112105051998</v>
      </c>
      <c r="G190" s="329">
        <v>39936</v>
      </c>
      <c r="H190" s="329">
        <v>39936</v>
      </c>
      <c r="I190" s="329">
        <v>43572</v>
      </c>
      <c r="J190" s="130">
        <v>9</v>
      </c>
      <c r="K190" s="130">
        <v>6</v>
      </c>
    </row>
    <row r="191" spans="1:11" s="82" customFormat="1" ht="12.95" customHeight="1" x14ac:dyDescent="0.25">
      <c r="A191" s="325">
        <v>207</v>
      </c>
      <c r="B191" s="326" t="s">
        <v>130</v>
      </c>
      <c r="C191" s="327" t="s">
        <v>989</v>
      </c>
      <c r="D191" s="328">
        <v>2379.8841418251995</v>
      </c>
      <c r="E191" s="328">
        <v>2379.8841418251995</v>
      </c>
      <c r="F191" s="328">
        <v>2379.8841418251995</v>
      </c>
      <c r="G191" s="329">
        <v>39998</v>
      </c>
      <c r="H191" s="329">
        <v>40674</v>
      </c>
      <c r="I191" s="329">
        <v>45548</v>
      </c>
      <c r="J191" s="130">
        <v>14</v>
      </c>
      <c r="K191" s="130">
        <v>11</v>
      </c>
    </row>
    <row r="192" spans="1:11" s="82" customFormat="1" ht="12.95" customHeight="1" x14ac:dyDescent="0.25">
      <c r="A192" s="325">
        <v>208</v>
      </c>
      <c r="B192" s="326" t="s">
        <v>130</v>
      </c>
      <c r="C192" s="327" t="s">
        <v>212</v>
      </c>
      <c r="D192" s="328">
        <v>1235.3816946104</v>
      </c>
      <c r="E192" s="328">
        <v>1235.3816946104</v>
      </c>
      <c r="F192" s="328">
        <v>1235.3816946104</v>
      </c>
      <c r="G192" s="329">
        <v>40154</v>
      </c>
      <c r="H192" s="329">
        <v>40154</v>
      </c>
      <c r="I192" s="329">
        <v>45548</v>
      </c>
      <c r="J192" s="130">
        <v>14</v>
      </c>
      <c r="K192" s="130">
        <v>5</v>
      </c>
    </row>
    <row r="193" spans="1:15" s="82" customFormat="1" ht="12.95" customHeight="1" x14ac:dyDescent="0.25">
      <c r="A193" s="325">
        <v>209</v>
      </c>
      <c r="B193" s="326" t="s">
        <v>130</v>
      </c>
      <c r="C193" s="327" t="s">
        <v>211</v>
      </c>
      <c r="D193" s="328">
        <v>15453.311503525199</v>
      </c>
      <c r="E193" s="328">
        <v>15453.311503525199</v>
      </c>
      <c r="F193" s="328">
        <v>15453.311503525199</v>
      </c>
      <c r="G193" s="329">
        <v>40803</v>
      </c>
      <c r="H193" s="329">
        <v>44530</v>
      </c>
      <c r="I193" s="329">
        <v>48213</v>
      </c>
      <c r="J193" s="130">
        <v>20</v>
      </c>
      <c r="K193" s="130">
        <v>4</v>
      </c>
    </row>
    <row r="194" spans="1:15" s="82" customFormat="1" ht="12.95" customHeight="1" x14ac:dyDescent="0.25">
      <c r="A194" s="325">
        <v>210</v>
      </c>
      <c r="B194" s="326" t="s">
        <v>114</v>
      </c>
      <c r="C194" s="327" t="s">
        <v>210</v>
      </c>
      <c r="D194" s="328">
        <v>4429.1452976623996</v>
      </c>
      <c r="E194" s="328">
        <v>4429.1452976623996</v>
      </c>
      <c r="F194" s="328">
        <v>4429.1452976623996</v>
      </c>
      <c r="G194" s="329">
        <v>40487</v>
      </c>
      <c r="H194" s="329">
        <v>40759</v>
      </c>
      <c r="I194" s="329">
        <v>44153</v>
      </c>
      <c r="J194" s="130">
        <v>9</v>
      </c>
      <c r="K194" s="130">
        <v>11</v>
      </c>
    </row>
    <row r="195" spans="1:15" s="82" customFormat="1" ht="12.95" customHeight="1" x14ac:dyDescent="0.25">
      <c r="A195" s="325">
        <v>211</v>
      </c>
      <c r="B195" s="326" t="s">
        <v>114</v>
      </c>
      <c r="C195" s="327" t="s">
        <v>209</v>
      </c>
      <c r="D195" s="328">
        <v>18805.544691980798</v>
      </c>
      <c r="E195" s="328">
        <v>18805.544691980798</v>
      </c>
      <c r="F195" s="328">
        <v>18805.544691980798</v>
      </c>
      <c r="G195" s="329">
        <v>40335</v>
      </c>
      <c r="H195" s="329">
        <v>41881</v>
      </c>
      <c r="I195" s="329">
        <v>45504</v>
      </c>
      <c r="J195" s="130">
        <v>13</v>
      </c>
      <c r="K195" s="130">
        <v>11</v>
      </c>
    </row>
    <row r="196" spans="1:15" s="82" customFormat="1" ht="12.95" customHeight="1" x14ac:dyDescent="0.25">
      <c r="A196" s="325">
        <v>212</v>
      </c>
      <c r="B196" s="326" t="s">
        <v>130</v>
      </c>
      <c r="C196" s="327" t="s">
        <v>208</v>
      </c>
      <c r="D196" s="328">
        <v>6268.44873147</v>
      </c>
      <c r="E196" s="328">
        <v>6268.44873147</v>
      </c>
      <c r="F196" s="328">
        <v>6268.44873147</v>
      </c>
      <c r="G196" s="329">
        <v>40471</v>
      </c>
      <c r="H196" s="329">
        <v>42278</v>
      </c>
      <c r="I196" s="329">
        <v>44134</v>
      </c>
      <c r="J196" s="130">
        <v>10</v>
      </c>
      <c r="K196" s="130">
        <v>0</v>
      </c>
    </row>
    <row r="197" spans="1:15" s="82" customFormat="1" ht="12.95" customHeight="1" x14ac:dyDescent="0.25">
      <c r="A197" s="325">
        <v>213</v>
      </c>
      <c r="B197" s="326" t="s">
        <v>130</v>
      </c>
      <c r="C197" s="327" t="s">
        <v>207</v>
      </c>
      <c r="D197" s="328">
        <v>18569.312221654</v>
      </c>
      <c r="E197" s="328">
        <v>18569.312221654</v>
      </c>
      <c r="F197" s="328">
        <v>18569.312221654</v>
      </c>
      <c r="G197" s="329">
        <v>40428</v>
      </c>
      <c r="H197" s="329">
        <v>44530</v>
      </c>
      <c r="I197" s="329">
        <v>48213</v>
      </c>
      <c r="J197" s="130">
        <v>17</v>
      </c>
      <c r="K197" s="130">
        <v>0</v>
      </c>
    </row>
    <row r="198" spans="1:15" s="82" customFormat="1" ht="12.95" customHeight="1" x14ac:dyDescent="0.25">
      <c r="A198" s="325">
        <v>214</v>
      </c>
      <c r="B198" s="326" t="s">
        <v>130</v>
      </c>
      <c r="C198" s="327" t="s">
        <v>206</v>
      </c>
      <c r="D198" s="328">
        <v>23703.416006521598</v>
      </c>
      <c r="E198" s="328">
        <v>23703.416006521598</v>
      </c>
      <c r="F198" s="328">
        <v>23703.416006521598</v>
      </c>
      <c r="G198" s="329">
        <v>40548</v>
      </c>
      <c r="H198" s="329">
        <v>44925</v>
      </c>
      <c r="I198" s="329">
        <v>48579</v>
      </c>
      <c r="J198" s="130">
        <v>21</v>
      </c>
      <c r="K198" s="130">
        <v>5</v>
      </c>
      <c r="L198" s="84"/>
      <c r="M198" s="84"/>
      <c r="N198" s="83"/>
      <c r="O198" s="83"/>
    </row>
    <row r="199" spans="1:15" s="82" customFormat="1" ht="12.95" customHeight="1" x14ac:dyDescent="0.25">
      <c r="A199" s="325">
        <v>215</v>
      </c>
      <c r="B199" s="326" t="s">
        <v>114</v>
      </c>
      <c r="C199" s="327" t="s">
        <v>205</v>
      </c>
      <c r="D199" s="328">
        <v>2564.5777652703996</v>
      </c>
      <c r="E199" s="328">
        <v>2564.5777652703996</v>
      </c>
      <c r="F199" s="328">
        <v>2564.5777652703996</v>
      </c>
      <c r="G199" s="329">
        <v>40361</v>
      </c>
      <c r="H199" s="329">
        <v>43008</v>
      </c>
      <c r="I199" s="329">
        <v>46964</v>
      </c>
      <c r="J199" s="130">
        <v>18</v>
      </c>
      <c r="K199" s="130">
        <v>0</v>
      </c>
      <c r="L199" s="84"/>
      <c r="M199" s="84"/>
      <c r="N199" s="83"/>
      <c r="O199" s="83"/>
    </row>
    <row r="200" spans="1:15" s="82" customFormat="1" ht="12.95" customHeight="1" x14ac:dyDescent="0.25">
      <c r="A200" s="325">
        <v>216</v>
      </c>
      <c r="B200" s="326" t="s">
        <v>136</v>
      </c>
      <c r="C200" s="327" t="s">
        <v>204</v>
      </c>
      <c r="D200" s="328">
        <v>3897.3977407087996</v>
      </c>
      <c r="E200" s="328">
        <v>3897.3977407087996</v>
      </c>
      <c r="F200" s="328">
        <v>3897.3977407087996</v>
      </c>
      <c r="G200" s="329">
        <v>41157</v>
      </c>
      <c r="H200" s="329">
        <v>42615</v>
      </c>
      <c r="I200" s="329">
        <v>46139</v>
      </c>
      <c r="J200" s="130">
        <v>13</v>
      </c>
      <c r="K200" s="130">
        <v>0</v>
      </c>
      <c r="L200" s="84"/>
      <c r="M200" s="84"/>
      <c r="N200" s="83"/>
      <c r="O200" s="83"/>
    </row>
    <row r="201" spans="1:15" s="82" customFormat="1" ht="12.95" customHeight="1" x14ac:dyDescent="0.25">
      <c r="A201" s="325">
        <v>217</v>
      </c>
      <c r="B201" s="326" t="s">
        <v>136</v>
      </c>
      <c r="C201" s="327" t="s">
        <v>203</v>
      </c>
      <c r="D201" s="328">
        <v>5036.1086992019991</v>
      </c>
      <c r="E201" s="328">
        <v>5036.1086992019991</v>
      </c>
      <c r="F201" s="328">
        <v>5036.1086992019991</v>
      </c>
      <c r="G201" s="329">
        <v>41688</v>
      </c>
      <c r="H201" s="329">
        <v>41708</v>
      </c>
      <c r="I201" s="329">
        <v>48319</v>
      </c>
      <c r="J201" s="130">
        <v>17</v>
      </c>
      <c r="K201" s="130">
        <v>10</v>
      </c>
      <c r="L201" s="84"/>
      <c r="M201" s="84"/>
      <c r="N201" s="83"/>
      <c r="O201" s="83"/>
    </row>
    <row r="202" spans="1:15" s="82" customFormat="1" ht="12.95" customHeight="1" x14ac:dyDescent="0.25">
      <c r="A202" s="325">
        <v>218</v>
      </c>
      <c r="B202" s="326" t="s">
        <v>120</v>
      </c>
      <c r="C202" s="327" t="s">
        <v>202</v>
      </c>
      <c r="D202" s="328">
        <v>294.21520335640002</v>
      </c>
      <c r="E202" s="328">
        <v>294.21520335640002</v>
      </c>
      <c r="F202" s="328">
        <v>294.21520335640002</v>
      </c>
      <c r="G202" s="329">
        <v>40481</v>
      </c>
      <c r="H202" s="329">
        <v>40501</v>
      </c>
      <c r="I202" s="329">
        <v>44022</v>
      </c>
      <c r="J202" s="130">
        <v>9</v>
      </c>
      <c r="K202" s="130">
        <v>7</v>
      </c>
      <c r="L202" s="84"/>
      <c r="M202" s="84"/>
      <c r="N202" s="83"/>
      <c r="O202" s="83"/>
    </row>
    <row r="203" spans="1:15" s="82" customFormat="1" ht="12.95" customHeight="1" x14ac:dyDescent="0.25">
      <c r="A203" s="325">
        <v>219</v>
      </c>
      <c r="B203" s="326" t="s">
        <v>114</v>
      </c>
      <c r="C203" s="327" t="s">
        <v>201</v>
      </c>
      <c r="D203" s="328">
        <v>4689.1351836919994</v>
      </c>
      <c r="E203" s="328">
        <v>4689.1351836919994</v>
      </c>
      <c r="F203" s="328">
        <v>4689.1351836919994</v>
      </c>
      <c r="G203" s="329">
        <v>40823</v>
      </c>
      <c r="H203" s="329">
        <v>40823</v>
      </c>
      <c r="I203" s="329">
        <v>44481</v>
      </c>
      <c r="J203" s="130">
        <v>9</v>
      </c>
      <c r="K203" s="130">
        <v>6</v>
      </c>
      <c r="L203" s="84"/>
      <c r="M203" s="84"/>
      <c r="N203" s="83"/>
      <c r="O203" s="83"/>
    </row>
    <row r="204" spans="1:15" s="82" customFormat="1" ht="12.95" customHeight="1" x14ac:dyDescent="0.25">
      <c r="A204" s="325">
        <v>222</v>
      </c>
      <c r="B204" s="326" t="s">
        <v>124</v>
      </c>
      <c r="C204" s="327" t="s">
        <v>200</v>
      </c>
      <c r="D204" s="328">
        <v>40386.079100999596</v>
      </c>
      <c r="E204" s="328">
        <v>40386.079100999596</v>
      </c>
      <c r="F204" s="328">
        <v>40386.079100999596</v>
      </c>
      <c r="G204" s="329">
        <v>40925</v>
      </c>
      <c r="H204" s="329">
        <v>42726</v>
      </c>
      <c r="I204" s="329">
        <v>48319</v>
      </c>
      <c r="J204" s="130">
        <v>20</v>
      </c>
      <c r="K204" s="130">
        <v>0</v>
      </c>
      <c r="L204" s="84"/>
      <c r="M204" s="84"/>
      <c r="N204" s="83"/>
      <c r="O204" s="83"/>
    </row>
    <row r="205" spans="1:15" s="82" customFormat="1" ht="12.95" customHeight="1" x14ac:dyDescent="0.25">
      <c r="A205" s="325">
        <v>223</v>
      </c>
      <c r="B205" s="326" t="s">
        <v>120</v>
      </c>
      <c r="C205" s="327" t="s">
        <v>199</v>
      </c>
      <c r="D205" s="328">
        <v>138.78465956279999</v>
      </c>
      <c r="E205" s="328">
        <v>138.78465956279999</v>
      </c>
      <c r="F205" s="328">
        <v>138.78465956279999</v>
      </c>
      <c r="G205" s="329">
        <v>40850</v>
      </c>
      <c r="H205" s="329">
        <v>40913</v>
      </c>
      <c r="I205" s="329">
        <v>44022</v>
      </c>
      <c r="J205" s="130">
        <v>8</v>
      </c>
      <c r="K205" s="130">
        <v>6</v>
      </c>
      <c r="L205" s="84"/>
      <c r="M205" s="84"/>
      <c r="N205" s="83"/>
      <c r="O205" s="83"/>
    </row>
    <row r="206" spans="1:15" s="82" customFormat="1" ht="12.95" customHeight="1" x14ac:dyDescent="0.25">
      <c r="A206" s="325">
        <v>225</v>
      </c>
      <c r="B206" s="326" t="s">
        <v>120</v>
      </c>
      <c r="C206" s="327" t="s">
        <v>988</v>
      </c>
      <c r="D206" s="328">
        <v>16.5771953844</v>
      </c>
      <c r="E206" s="328">
        <v>16.5771953844</v>
      </c>
      <c r="F206" s="328">
        <v>16.5771953844</v>
      </c>
      <c r="G206" s="329">
        <v>40571</v>
      </c>
      <c r="H206" s="329">
        <v>40571</v>
      </c>
      <c r="I206" s="329">
        <v>44224</v>
      </c>
      <c r="J206" s="130">
        <v>9</v>
      </c>
      <c r="K206" s="130">
        <v>5</v>
      </c>
      <c r="L206" s="84"/>
      <c r="M206" s="84"/>
      <c r="N206" s="83"/>
      <c r="O206" s="83"/>
    </row>
    <row r="207" spans="1:15" s="82" customFormat="1" ht="12.95" customHeight="1" x14ac:dyDescent="0.25">
      <c r="A207" s="325">
        <v>226</v>
      </c>
      <c r="B207" s="326" t="s">
        <v>155</v>
      </c>
      <c r="C207" s="327" t="s">
        <v>197</v>
      </c>
      <c r="D207" s="328">
        <v>355.31629638639998</v>
      </c>
      <c r="E207" s="328">
        <v>355.31629638639998</v>
      </c>
      <c r="F207" s="328">
        <v>355.31629638639998</v>
      </c>
      <c r="G207" s="329">
        <v>42612</v>
      </c>
      <c r="H207" s="329">
        <v>42612</v>
      </c>
      <c r="I207" s="329">
        <v>46139</v>
      </c>
      <c r="J207" s="130">
        <v>9</v>
      </c>
      <c r="K207" s="130">
        <v>6</v>
      </c>
      <c r="L207" s="84"/>
      <c r="M207" s="84"/>
      <c r="N207" s="83"/>
      <c r="O207" s="83"/>
    </row>
    <row r="208" spans="1:15" s="82" customFormat="1" ht="12.95" customHeight="1" x14ac:dyDescent="0.25">
      <c r="A208" s="325">
        <v>227</v>
      </c>
      <c r="B208" s="326" t="s">
        <v>122</v>
      </c>
      <c r="C208" s="327" t="s">
        <v>196</v>
      </c>
      <c r="D208" s="328">
        <v>1993.6939866815999</v>
      </c>
      <c r="E208" s="328">
        <v>1993.6939866815999</v>
      </c>
      <c r="F208" s="328">
        <v>1993.6939866815999</v>
      </c>
      <c r="G208" s="329">
        <v>41261</v>
      </c>
      <c r="H208" s="329">
        <v>41360</v>
      </c>
      <c r="I208" s="329">
        <v>44669</v>
      </c>
      <c r="J208" s="130">
        <v>9</v>
      </c>
      <c r="K208" s="130">
        <v>0</v>
      </c>
      <c r="L208" s="84"/>
      <c r="M208" s="84"/>
      <c r="N208" s="83"/>
      <c r="O208" s="83"/>
    </row>
    <row r="209" spans="1:15" s="82" customFormat="1" ht="12.95" customHeight="1" x14ac:dyDescent="0.25">
      <c r="A209" s="325">
        <v>228</v>
      </c>
      <c r="B209" s="326" t="s">
        <v>120</v>
      </c>
      <c r="C209" s="327" t="s">
        <v>195</v>
      </c>
      <c r="D209" s="328">
        <v>883.93594507679995</v>
      </c>
      <c r="E209" s="328">
        <v>883.93594507679995</v>
      </c>
      <c r="F209" s="328">
        <v>883.93594507679995</v>
      </c>
      <c r="G209" s="329">
        <v>41227</v>
      </c>
      <c r="H209" s="329">
        <v>41243</v>
      </c>
      <c r="I209" s="329">
        <v>45035</v>
      </c>
      <c r="J209" s="130">
        <v>10</v>
      </c>
      <c r="K209" s="130">
        <v>0</v>
      </c>
      <c r="L209" s="84"/>
      <c r="M209" s="84"/>
      <c r="N209" s="83"/>
      <c r="O209" s="83"/>
    </row>
    <row r="210" spans="1:15" s="82" customFormat="1" ht="12.95" customHeight="1" x14ac:dyDescent="0.25">
      <c r="A210" s="325">
        <v>229</v>
      </c>
      <c r="B210" s="326" t="s">
        <v>194</v>
      </c>
      <c r="C210" s="327" t="s">
        <v>193</v>
      </c>
      <c r="D210" s="328">
        <v>2644.7627017547998</v>
      </c>
      <c r="E210" s="328">
        <v>2644.7627017547998</v>
      </c>
      <c r="F210" s="328">
        <v>2644.7627017547998</v>
      </c>
      <c r="G210" s="329">
        <v>41668</v>
      </c>
      <c r="H210" s="329">
        <v>41668</v>
      </c>
      <c r="I210" s="329">
        <v>45271</v>
      </c>
      <c r="J210" s="130">
        <v>9</v>
      </c>
      <c r="K210" s="130">
        <v>8</v>
      </c>
      <c r="L210" s="84"/>
      <c r="M210" s="84"/>
      <c r="N210" s="83"/>
      <c r="O210" s="83"/>
    </row>
    <row r="211" spans="1:15" s="82" customFormat="1" ht="12.95" customHeight="1" x14ac:dyDescent="0.25">
      <c r="A211" s="333" t="s">
        <v>987</v>
      </c>
      <c r="B211" s="334"/>
      <c r="C211" s="327"/>
      <c r="D211" s="330">
        <f>SUM(D212:D221)</f>
        <v>73501.320141312797</v>
      </c>
      <c r="E211" s="330">
        <f>SUM(E212:E221)</f>
        <v>73501.320141312797</v>
      </c>
      <c r="F211" s="330">
        <f>SUM(F212:F221)</f>
        <v>73501.320141312797</v>
      </c>
      <c r="G211" s="329"/>
      <c r="H211" s="329"/>
      <c r="I211" s="329"/>
      <c r="J211" s="130"/>
      <c r="K211" s="130"/>
      <c r="L211" s="84"/>
      <c r="M211" s="84"/>
      <c r="N211" s="83"/>
      <c r="O211" s="83"/>
    </row>
    <row r="212" spans="1:15" s="82" customFormat="1" ht="12.95" customHeight="1" x14ac:dyDescent="0.25">
      <c r="A212" s="325">
        <v>231</v>
      </c>
      <c r="B212" s="326" t="s">
        <v>114</v>
      </c>
      <c r="C212" s="327" t="s">
        <v>192</v>
      </c>
      <c r="D212" s="328">
        <v>3613.4727423236</v>
      </c>
      <c r="E212" s="328">
        <v>3613.4727423236</v>
      </c>
      <c r="F212" s="328">
        <v>3613.4727423236</v>
      </c>
      <c r="G212" s="329">
        <v>40392</v>
      </c>
      <c r="H212" s="329">
        <v>40392</v>
      </c>
      <c r="I212" s="329">
        <v>44010</v>
      </c>
      <c r="J212" s="130">
        <v>9</v>
      </c>
      <c r="K212" s="130">
        <v>6</v>
      </c>
      <c r="L212" s="84"/>
      <c r="M212" s="84"/>
      <c r="N212" s="83"/>
      <c r="O212" s="83"/>
    </row>
    <row r="213" spans="1:15" s="82" customFormat="1" ht="12.95" customHeight="1" x14ac:dyDescent="0.25">
      <c r="A213" s="325">
        <v>233</v>
      </c>
      <c r="B213" s="326" t="s">
        <v>114</v>
      </c>
      <c r="C213" s="327" t="s">
        <v>191</v>
      </c>
      <c r="D213" s="328">
        <v>250.741138122</v>
      </c>
      <c r="E213" s="328">
        <v>250.741138122</v>
      </c>
      <c r="F213" s="328">
        <v>250.741138122</v>
      </c>
      <c r="G213" s="329">
        <v>40382</v>
      </c>
      <c r="H213" s="329">
        <v>40389</v>
      </c>
      <c r="I213" s="329">
        <v>44010</v>
      </c>
      <c r="J213" s="130">
        <v>9</v>
      </c>
      <c r="K213" s="130">
        <v>6</v>
      </c>
      <c r="L213" s="84"/>
      <c r="M213" s="84"/>
      <c r="N213" s="83"/>
      <c r="O213" s="83"/>
    </row>
    <row r="214" spans="1:15" s="82" customFormat="1" ht="12.95" customHeight="1" x14ac:dyDescent="0.25">
      <c r="A214" s="325">
        <v>234</v>
      </c>
      <c r="B214" s="326" t="s">
        <v>114</v>
      </c>
      <c r="C214" s="327" t="s">
        <v>986</v>
      </c>
      <c r="D214" s="328">
        <v>4175.3888144827997</v>
      </c>
      <c r="E214" s="328">
        <v>4175.3888144827997</v>
      </c>
      <c r="F214" s="328">
        <v>4175.3888144827997</v>
      </c>
      <c r="G214" s="329">
        <v>42984</v>
      </c>
      <c r="H214" s="329">
        <v>42953</v>
      </c>
      <c r="I214" s="329">
        <v>46971</v>
      </c>
      <c r="J214" s="130">
        <v>10</v>
      </c>
      <c r="K214" s="130">
        <v>11</v>
      </c>
      <c r="L214" s="84"/>
      <c r="M214" s="84"/>
      <c r="N214" s="83"/>
      <c r="O214" s="83"/>
    </row>
    <row r="215" spans="1:15" s="82" customFormat="1" ht="12.95" customHeight="1" x14ac:dyDescent="0.25">
      <c r="A215" s="325">
        <v>235</v>
      </c>
      <c r="B215" s="326" t="s">
        <v>155</v>
      </c>
      <c r="C215" s="327" t="s">
        <v>189</v>
      </c>
      <c r="D215" s="328">
        <v>2479.3255235663996</v>
      </c>
      <c r="E215" s="328">
        <v>2479.3255235663996</v>
      </c>
      <c r="F215" s="328">
        <v>2479.3255235663996</v>
      </c>
      <c r="G215" s="329">
        <v>41832</v>
      </c>
      <c r="H215" s="329">
        <v>41831</v>
      </c>
      <c r="I215" s="329">
        <v>45411</v>
      </c>
      <c r="J215" s="130">
        <v>9</v>
      </c>
      <c r="K215" s="130">
        <v>6</v>
      </c>
      <c r="L215" s="84"/>
      <c r="M215" s="84"/>
      <c r="N215" s="83"/>
      <c r="O215" s="83"/>
    </row>
    <row r="216" spans="1:15" s="82" customFormat="1" ht="12.95" customHeight="1" x14ac:dyDescent="0.25">
      <c r="A216" s="325">
        <v>236</v>
      </c>
      <c r="B216" s="326" t="s">
        <v>155</v>
      </c>
      <c r="C216" s="327" t="s">
        <v>188</v>
      </c>
      <c r="D216" s="328">
        <v>905.39499679159985</v>
      </c>
      <c r="E216" s="328">
        <v>905.39499679159985</v>
      </c>
      <c r="F216" s="328">
        <v>905.39499679159985</v>
      </c>
      <c r="G216" s="329">
        <v>41217</v>
      </c>
      <c r="H216" s="329">
        <v>41217</v>
      </c>
      <c r="I216" s="329">
        <v>44727</v>
      </c>
      <c r="J216" s="130">
        <v>9</v>
      </c>
      <c r="K216" s="130">
        <v>6</v>
      </c>
      <c r="L216" s="84"/>
      <c r="M216" s="84"/>
      <c r="N216" s="83"/>
      <c r="O216" s="83"/>
    </row>
    <row r="217" spans="1:15" s="82" customFormat="1" ht="12.95" customHeight="1" x14ac:dyDescent="0.25">
      <c r="A217" s="325">
        <v>237</v>
      </c>
      <c r="B217" s="326" t="s">
        <v>120</v>
      </c>
      <c r="C217" s="327" t="s">
        <v>187</v>
      </c>
      <c r="D217" s="328">
        <v>1351.8811852947997</v>
      </c>
      <c r="E217" s="328">
        <v>1351.8811852947997</v>
      </c>
      <c r="F217" s="328">
        <v>1351.8811852947997</v>
      </c>
      <c r="G217" s="329">
        <v>42429</v>
      </c>
      <c r="H217" s="329">
        <v>42429</v>
      </c>
      <c r="I217" s="329">
        <v>46365</v>
      </c>
      <c r="J217" s="130">
        <v>10</v>
      </c>
      <c r="K217" s="130">
        <v>8</v>
      </c>
    </row>
    <row r="218" spans="1:15" s="82" customFormat="1" ht="12.95" customHeight="1" x14ac:dyDescent="0.25">
      <c r="A218" s="325">
        <v>242</v>
      </c>
      <c r="B218" s="326" t="s">
        <v>130</v>
      </c>
      <c r="C218" s="131" t="s">
        <v>985</v>
      </c>
      <c r="D218" s="328">
        <v>17223.309449093198</v>
      </c>
      <c r="E218" s="328">
        <v>17223.309449093198</v>
      </c>
      <c r="F218" s="328">
        <v>17223.309449093198</v>
      </c>
      <c r="G218" s="329">
        <v>41121</v>
      </c>
      <c r="H218" s="329">
        <v>44530</v>
      </c>
      <c r="I218" s="329">
        <v>48213</v>
      </c>
      <c r="J218" s="130">
        <v>19</v>
      </c>
      <c r="K218" s="130">
        <v>4</v>
      </c>
    </row>
    <row r="219" spans="1:15" s="82" customFormat="1" ht="12.95" customHeight="1" x14ac:dyDescent="0.25">
      <c r="A219" s="325">
        <v>243</v>
      </c>
      <c r="B219" s="326" t="s">
        <v>130</v>
      </c>
      <c r="C219" s="131" t="s">
        <v>984</v>
      </c>
      <c r="D219" s="328">
        <v>13540.9920092624</v>
      </c>
      <c r="E219" s="328">
        <v>13540.9920092624</v>
      </c>
      <c r="F219" s="328">
        <v>13540.9920092624</v>
      </c>
      <c r="G219" s="329">
        <v>40718</v>
      </c>
      <c r="H219" s="329">
        <v>42551</v>
      </c>
      <c r="I219" s="329">
        <v>46139</v>
      </c>
      <c r="J219" s="130">
        <v>14</v>
      </c>
      <c r="K219" s="130">
        <v>3</v>
      </c>
    </row>
    <row r="220" spans="1:15" s="82" customFormat="1" ht="12.95" customHeight="1" x14ac:dyDescent="0.25">
      <c r="A220" s="325">
        <v>244</v>
      </c>
      <c r="B220" s="326" t="s">
        <v>130</v>
      </c>
      <c r="C220" s="131" t="s">
        <v>983</v>
      </c>
      <c r="D220" s="328">
        <v>16733.119927087599</v>
      </c>
      <c r="E220" s="328">
        <v>16733.119927087599</v>
      </c>
      <c r="F220" s="328">
        <v>16733.119927087599</v>
      </c>
      <c r="G220" s="329">
        <v>40396</v>
      </c>
      <c r="H220" s="329">
        <v>42502</v>
      </c>
      <c r="I220" s="329">
        <v>45950</v>
      </c>
      <c r="J220" s="130">
        <v>14</v>
      </c>
      <c r="K220" s="130">
        <v>9</v>
      </c>
    </row>
    <row r="221" spans="1:15" s="82" customFormat="1" ht="12.95" customHeight="1" x14ac:dyDescent="0.25">
      <c r="A221" s="325">
        <v>245</v>
      </c>
      <c r="B221" s="326" t="s">
        <v>130</v>
      </c>
      <c r="C221" s="131" t="s">
        <v>982</v>
      </c>
      <c r="D221" s="328">
        <v>13227.6943552884</v>
      </c>
      <c r="E221" s="328">
        <v>13227.6943552884</v>
      </c>
      <c r="F221" s="328">
        <v>13227.6943552884</v>
      </c>
      <c r="G221" s="329">
        <v>40805</v>
      </c>
      <c r="H221" s="329">
        <v>44192</v>
      </c>
      <c r="I221" s="329">
        <v>48213</v>
      </c>
      <c r="J221" s="130">
        <v>19</v>
      </c>
      <c r="K221" s="130">
        <v>11</v>
      </c>
    </row>
    <row r="222" spans="1:15" s="82" customFormat="1" ht="12.95" customHeight="1" x14ac:dyDescent="0.25">
      <c r="A222" s="333" t="s">
        <v>981</v>
      </c>
      <c r="B222" s="334"/>
      <c r="C222" s="327"/>
      <c r="D222" s="330">
        <f>SUM(D223:D231)</f>
        <v>35506.639067545591</v>
      </c>
      <c r="E222" s="330">
        <f>SUM(E223:E231)</f>
        <v>35506.639067545591</v>
      </c>
      <c r="F222" s="330">
        <f>SUM(F223:F231)</f>
        <v>35506.639067545591</v>
      </c>
      <c r="G222" s="329"/>
      <c r="H222" s="329"/>
      <c r="I222" s="329"/>
      <c r="J222" s="130"/>
      <c r="K222" s="130"/>
    </row>
    <row r="223" spans="1:15" s="82" customFormat="1" ht="12.95" customHeight="1" x14ac:dyDescent="0.25">
      <c r="A223" s="325">
        <v>247</v>
      </c>
      <c r="B223" s="326" t="s">
        <v>114</v>
      </c>
      <c r="C223" s="327" t="s">
        <v>980</v>
      </c>
      <c r="D223" s="328">
        <v>2118.9005400459996</v>
      </c>
      <c r="E223" s="328">
        <v>2118.9005400459996</v>
      </c>
      <c r="F223" s="328">
        <v>2118.9005400459996</v>
      </c>
      <c r="G223" s="329">
        <v>41395</v>
      </c>
      <c r="H223" s="329">
        <v>41796</v>
      </c>
      <c r="I223" s="329">
        <v>45411</v>
      </c>
      <c r="J223" s="130">
        <v>10</v>
      </c>
      <c r="K223" s="130">
        <v>9</v>
      </c>
    </row>
    <row r="224" spans="1:15" s="82" customFormat="1" ht="12.95" customHeight="1" x14ac:dyDescent="0.25">
      <c r="A224" s="325">
        <v>248</v>
      </c>
      <c r="B224" s="326" t="s">
        <v>114</v>
      </c>
      <c r="C224" s="327" t="s">
        <v>181</v>
      </c>
      <c r="D224" s="328">
        <v>1651.2308615927998</v>
      </c>
      <c r="E224" s="328">
        <v>1651.2308615927998</v>
      </c>
      <c r="F224" s="328">
        <v>1651.2308615927998</v>
      </c>
      <c r="G224" s="329">
        <v>40883</v>
      </c>
      <c r="H224" s="329">
        <v>41198</v>
      </c>
      <c r="I224" s="329">
        <v>44727</v>
      </c>
      <c r="J224" s="130">
        <v>10</v>
      </c>
      <c r="K224" s="130">
        <v>1</v>
      </c>
    </row>
    <row r="225" spans="1:11" s="82" customFormat="1" ht="12.95" customHeight="1" x14ac:dyDescent="0.25">
      <c r="A225" s="325">
        <v>249</v>
      </c>
      <c r="B225" s="326" t="s">
        <v>114</v>
      </c>
      <c r="C225" s="327" t="s">
        <v>180</v>
      </c>
      <c r="D225" s="328">
        <v>4797.0451597915999</v>
      </c>
      <c r="E225" s="328">
        <v>4797.0451597915999</v>
      </c>
      <c r="F225" s="328">
        <v>4797.0451597915999</v>
      </c>
      <c r="G225" s="329">
        <v>41700</v>
      </c>
      <c r="H225" s="329">
        <v>42332</v>
      </c>
      <c r="I225" s="329">
        <v>46476</v>
      </c>
      <c r="J225" s="130">
        <v>13</v>
      </c>
      <c r="K225" s="130">
        <v>0</v>
      </c>
    </row>
    <row r="226" spans="1:11" s="82" customFormat="1" ht="12.95" customHeight="1" x14ac:dyDescent="0.25">
      <c r="A226" s="325">
        <v>250</v>
      </c>
      <c r="B226" s="326" t="s">
        <v>114</v>
      </c>
      <c r="C226" s="327" t="s">
        <v>179</v>
      </c>
      <c r="D226" s="328">
        <v>961.52958200199987</v>
      </c>
      <c r="E226" s="328">
        <v>961.52958200199987</v>
      </c>
      <c r="F226" s="328">
        <v>961.52958200199987</v>
      </c>
      <c r="G226" s="329">
        <v>40823</v>
      </c>
      <c r="H226" s="329">
        <v>40912</v>
      </c>
      <c r="I226" s="329">
        <v>44481</v>
      </c>
      <c r="J226" s="130">
        <v>9</v>
      </c>
      <c r="K226" s="130">
        <v>6</v>
      </c>
    </row>
    <row r="227" spans="1:11" s="82" customFormat="1" ht="12.95" customHeight="1" x14ac:dyDescent="0.25">
      <c r="A227" s="325">
        <v>251</v>
      </c>
      <c r="B227" s="326" t="s">
        <v>130</v>
      </c>
      <c r="C227" s="327" t="s">
        <v>178</v>
      </c>
      <c r="D227" s="328">
        <v>9163.0872165044002</v>
      </c>
      <c r="E227" s="328">
        <v>9163.0872165044002</v>
      </c>
      <c r="F227" s="328">
        <v>9163.0872165044002</v>
      </c>
      <c r="G227" s="329">
        <v>41458</v>
      </c>
      <c r="H227" s="329">
        <v>42675</v>
      </c>
      <c r="I227" s="329">
        <v>49947</v>
      </c>
      <c r="J227" s="130">
        <v>22</v>
      </c>
      <c r="K227" s="130">
        <v>11</v>
      </c>
    </row>
    <row r="228" spans="1:11" s="82" customFormat="1" ht="12.95" customHeight="1" x14ac:dyDescent="0.25">
      <c r="A228" s="325">
        <v>252</v>
      </c>
      <c r="B228" s="326" t="s">
        <v>130</v>
      </c>
      <c r="C228" s="327" t="s">
        <v>177</v>
      </c>
      <c r="D228" s="328">
        <v>239.51608308280001</v>
      </c>
      <c r="E228" s="328">
        <v>239.51608308280001</v>
      </c>
      <c r="F228" s="328">
        <v>239.51608308280001</v>
      </c>
      <c r="G228" s="329">
        <v>40689</v>
      </c>
      <c r="H228" s="329">
        <v>40689</v>
      </c>
      <c r="I228" s="329">
        <v>44022</v>
      </c>
      <c r="J228" s="130">
        <v>9</v>
      </c>
      <c r="K228" s="130">
        <v>0</v>
      </c>
    </row>
    <row r="229" spans="1:11" s="82" customFormat="1" ht="12.95" customHeight="1" x14ac:dyDescent="0.25">
      <c r="A229" s="325">
        <v>253</v>
      </c>
      <c r="B229" s="326" t="s">
        <v>130</v>
      </c>
      <c r="C229" s="327" t="s">
        <v>176</v>
      </c>
      <c r="D229" s="328">
        <v>13320.880543614398</v>
      </c>
      <c r="E229" s="328">
        <v>13320.880543614398</v>
      </c>
      <c r="F229" s="328">
        <v>13320.880543614398</v>
      </c>
      <c r="G229" s="329">
        <v>41306</v>
      </c>
      <c r="H229" s="329">
        <v>44530</v>
      </c>
      <c r="I229" s="329">
        <v>48204</v>
      </c>
      <c r="J229" s="130">
        <v>18</v>
      </c>
      <c r="K229" s="130">
        <v>9</v>
      </c>
    </row>
    <row r="230" spans="1:11" s="82" customFormat="1" ht="12.95" customHeight="1" x14ac:dyDescent="0.25">
      <c r="A230" s="325">
        <v>257</v>
      </c>
      <c r="B230" s="326" t="s">
        <v>155</v>
      </c>
      <c r="C230" s="327" t="s">
        <v>979</v>
      </c>
      <c r="D230" s="328">
        <v>907.1405511843999</v>
      </c>
      <c r="E230" s="328">
        <v>907.1405511843999</v>
      </c>
      <c r="F230" s="328">
        <v>907.1405511843999</v>
      </c>
      <c r="G230" s="329">
        <v>43466</v>
      </c>
      <c r="H230" s="329">
        <v>43466</v>
      </c>
      <c r="I230" s="329">
        <v>47177</v>
      </c>
      <c r="J230" s="130">
        <v>10</v>
      </c>
      <c r="K230" s="130">
        <v>0</v>
      </c>
    </row>
    <row r="231" spans="1:11" s="82" customFormat="1" ht="12.95" customHeight="1" x14ac:dyDescent="0.25">
      <c r="A231" s="325">
        <v>258</v>
      </c>
      <c r="B231" s="326" t="s">
        <v>136</v>
      </c>
      <c r="C231" s="327" t="s">
        <v>978</v>
      </c>
      <c r="D231" s="328">
        <v>2347.3085297272</v>
      </c>
      <c r="E231" s="328">
        <v>2347.3085297272</v>
      </c>
      <c r="F231" s="328">
        <v>2347.3085297272</v>
      </c>
      <c r="G231" s="329">
        <v>43377</v>
      </c>
      <c r="H231" s="329">
        <v>43465</v>
      </c>
      <c r="I231" s="329">
        <v>47118</v>
      </c>
      <c r="J231" s="130">
        <v>10</v>
      </c>
      <c r="K231" s="130">
        <v>2</v>
      </c>
    </row>
    <row r="232" spans="1:11" s="82" customFormat="1" ht="12.95" customHeight="1" x14ac:dyDescent="0.25">
      <c r="A232" s="333" t="s">
        <v>977</v>
      </c>
      <c r="B232" s="327"/>
      <c r="C232" s="327"/>
      <c r="D232" s="330">
        <f>SUM(D233:D235)</f>
        <v>56472.644167200386</v>
      </c>
      <c r="E232" s="330">
        <f>SUM(E233:E235)</f>
        <v>56472.644167200386</v>
      </c>
      <c r="F232" s="330">
        <f>SUM(F233:F235)</f>
        <v>56472.644167200386</v>
      </c>
      <c r="G232" s="329"/>
      <c r="H232" s="329"/>
      <c r="I232" s="329"/>
      <c r="J232" s="130"/>
      <c r="K232" s="130"/>
    </row>
    <row r="233" spans="1:11" s="82" customFormat="1" ht="12.95" customHeight="1" x14ac:dyDescent="0.25">
      <c r="A233" s="325">
        <v>259</v>
      </c>
      <c r="B233" s="326" t="s">
        <v>130</v>
      </c>
      <c r="C233" s="327" t="s">
        <v>976</v>
      </c>
      <c r="D233" s="328">
        <v>34338.752998040793</v>
      </c>
      <c r="E233" s="328">
        <v>34338.752998040793</v>
      </c>
      <c r="F233" s="328">
        <v>34338.752998040793</v>
      </c>
      <c r="G233" s="329">
        <v>41711</v>
      </c>
      <c r="H233" s="329">
        <v>45290</v>
      </c>
      <c r="I233" s="329">
        <v>48943</v>
      </c>
      <c r="J233" s="130">
        <v>19</v>
      </c>
      <c r="K233" s="130">
        <v>6</v>
      </c>
    </row>
    <row r="234" spans="1:11" s="82" customFormat="1" ht="12.95" customHeight="1" x14ac:dyDescent="0.25">
      <c r="A234" s="325">
        <v>260</v>
      </c>
      <c r="B234" s="326" t="s">
        <v>130</v>
      </c>
      <c r="C234" s="327" t="s">
        <v>975</v>
      </c>
      <c r="D234" s="328">
        <v>9956.2090109791989</v>
      </c>
      <c r="E234" s="328">
        <v>9956.2090109791989</v>
      </c>
      <c r="F234" s="328">
        <v>9956.2090109791989</v>
      </c>
      <c r="G234" s="329">
        <v>41489</v>
      </c>
      <c r="H234" s="329">
        <v>44926</v>
      </c>
      <c r="I234" s="329">
        <v>48760</v>
      </c>
      <c r="J234" s="130">
        <v>19</v>
      </c>
      <c r="K234" s="130">
        <v>9</v>
      </c>
    </row>
    <row r="235" spans="1:11" s="82" customFormat="1" ht="12.95" customHeight="1" x14ac:dyDescent="0.25">
      <c r="A235" s="325">
        <v>261</v>
      </c>
      <c r="B235" s="326" t="s">
        <v>172</v>
      </c>
      <c r="C235" s="327" t="s">
        <v>171</v>
      </c>
      <c r="D235" s="328">
        <v>12177.6821581804</v>
      </c>
      <c r="E235" s="328">
        <v>12177.6821581804</v>
      </c>
      <c r="F235" s="328">
        <v>12177.6821581804</v>
      </c>
      <c r="G235" s="329">
        <v>42031</v>
      </c>
      <c r="H235" s="329">
        <v>43241</v>
      </c>
      <c r="I235" s="329">
        <v>49886</v>
      </c>
      <c r="J235" s="130">
        <v>21</v>
      </c>
      <c r="K235" s="130">
        <v>5</v>
      </c>
    </row>
    <row r="236" spans="1:11" s="82" customFormat="1" ht="12.95" customHeight="1" x14ac:dyDescent="0.25">
      <c r="A236" s="333" t="s">
        <v>974</v>
      </c>
      <c r="B236" s="327"/>
      <c r="C236" s="327"/>
      <c r="D236" s="330">
        <f>SUM(D237:D245)</f>
        <v>283512.52180758753</v>
      </c>
      <c r="E236" s="330">
        <f>SUM(E237:E245)</f>
        <v>283512.52180758753</v>
      </c>
      <c r="F236" s="330">
        <f>SUM(F237:F245)</f>
        <v>283512.52180758753</v>
      </c>
      <c r="G236" s="329"/>
      <c r="H236" s="329"/>
      <c r="I236" s="329"/>
      <c r="J236" s="130"/>
      <c r="K236" s="130"/>
    </row>
    <row r="237" spans="1:11" s="82" customFormat="1" ht="12.95" customHeight="1" x14ac:dyDescent="0.25">
      <c r="A237" s="325">
        <v>262</v>
      </c>
      <c r="B237" s="326" t="s">
        <v>114</v>
      </c>
      <c r="C237" s="327" t="s">
        <v>170</v>
      </c>
      <c r="D237" s="328">
        <v>1133.5734249759998</v>
      </c>
      <c r="E237" s="328">
        <v>1133.5734249759998</v>
      </c>
      <c r="F237" s="328">
        <v>1133.5734249759998</v>
      </c>
      <c r="G237" s="329">
        <v>41291</v>
      </c>
      <c r="H237" s="329">
        <v>41761</v>
      </c>
      <c r="I237" s="329">
        <v>45271</v>
      </c>
      <c r="J237" s="130">
        <v>10</v>
      </c>
      <c r="K237" s="130">
        <v>8</v>
      </c>
    </row>
    <row r="238" spans="1:11" s="82" customFormat="1" ht="12.95" customHeight="1" x14ac:dyDescent="0.25">
      <c r="A238" s="325">
        <v>264</v>
      </c>
      <c r="B238" s="326" t="s">
        <v>124</v>
      </c>
      <c r="C238" s="327" t="s">
        <v>169</v>
      </c>
      <c r="D238" s="328">
        <v>14382.8184476524</v>
      </c>
      <c r="E238" s="328">
        <v>14382.8184476524</v>
      </c>
      <c r="F238" s="328">
        <v>14382.8184476524</v>
      </c>
      <c r="G238" s="329">
        <v>42979</v>
      </c>
      <c r="H238" s="329">
        <v>43342</v>
      </c>
      <c r="I238" s="329">
        <v>52504</v>
      </c>
      <c r="J238" s="130">
        <v>26</v>
      </c>
      <c r="K238" s="130">
        <v>0</v>
      </c>
    </row>
    <row r="239" spans="1:11" s="82" customFormat="1" ht="12.95" customHeight="1" x14ac:dyDescent="0.25">
      <c r="A239" s="325">
        <v>266</v>
      </c>
      <c r="B239" s="326" t="s">
        <v>114</v>
      </c>
      <c r="C239" s="327" t="s">
        <v>168</v>
      </c>
      <c r="D239" s="328">
        <v>4659.0339644959995</v>
      </c>
      <c r="E239" s="328">
        <v>4659.0339644959995</v>
      </c>
      <c r="F239" s="328">
        <v>4659.0339644959995</v>
      </c>
      <c r="G239" s="329">
        <v>43395</v>
      </c>
      <c r="H239" s="329">
        <v>43365</v>
      </c>
      <c r="I239" s="329">
        <v>47048</v>
      </c>
      <c r="J239" s="130">
        <v>10</v>
      </c>
      <c r="K239" s="130">
        <v>0</v>
      </c>
    </row>
    <row r="240" spans="1:11" s="82" customFormat="1" ht="12.95" customHeight="1" x14ac:dyDescent="0.25">
      <c r="A240" s="325">
        <v>267</v>
      </c>
      <c r="B240" s="326" t="s">
        <v>114</v>
      </c>
      <c r="C240" s="327" t="s">
        <v>167</v>
      </c>
      <c r="D240" s="328">
        <v>2278.2295973891996</v>
      </c>
      <c r="E240" s="328">
        <v>2278.2295973891996</v>
      </c>
      <c r="F240" s="328">
        <v>2278.2295973891996</v>
      </c>
      <c r="G240" s="329">
        <v>41912</v>
      </c>
      <c r="H240" s="329">
        <v>42062</v>
      </c>
      <c r="I240" s="329">
        <v>45504</v>
      </c>
      <c r="J240" s="130">
        <v>9</v>
      </c>
      <c r="K240" s="130">
        <v>5</v>
      </c>
    </row>
    <row r="241" spans="1:11" s="82" customFormat="1" ht="12.95" customHeight="1" x14ac:dyDescent="0.25">
      <c r="A241" s="325">
        <v>268</v>
      </c>
      <c r="B241" s="326" t="s">
        <v>155</v>
      </c>
      <c r="C241" s="327" t="s">
        <v>166</v>
      </c>
      <c r="D241" s="328">
        <v>299.62379024559999</v>
      </c>
      <c r="E241" s="328">
        <v>299.62379024559999</v>
      </c>
      <c r="F241" s="328">
        <v>299.62379024559999</v>
      </c>
      <c r="G241" s="329">
        <v>43098</v>
      </c>
      <c r="H241" s="329">
        <v>43097</v>
      </c>
      <c r="I241" s="329">
        <v>49978</v>
      </c>
      <c r="J241" s="130">
        <v>18</v>
      </c>
      <c r="K241" s="130">
        <v>4</v>
      </c>
    </row>
    <row r="242" spans="1:11" s="82" customFormat="1" ht="12.95" customHeight="1" x14ac:dyDescent="0.25">
      <c r="A242" s="325">
        <v>269</v>
      </c>
      <c r="B242" s="326" t="s">
        <v>120</v>
      </c>
      <c r="C242" s="327" t="s">
        <v>165</v>
      </c>
      <c r="D242" s="328">
        <v>157.79970420999999</v>
      </c>
      <c r="E242" s="328">
        <v>157.79970420999999</v>
      </c>
      <c r="F242" s="328">
        <v>157.79970420999999</v>
      </c>
      <c r="G242" s="329">
        <v>42136</v>
      </c>
      <c r="H242" s="329">
        <v>42136</v>
      </c>
      <c r="I242" s="329">
        <v>45504</v>
      </c>
      <c r="J242" s="130">
        <v>9</v>
      </c>
      <c r="K242" s="130">
        <v>0</v>
      </c>
    </row>
    <row r="243" spans="1:11" s="82" customFormat="1" ht="12.95" customHeight="1" x14ac:dyDescent="0.25">
      <c r="A243" s="325">
        <v>273</v>
      </c>
      <c r="B243" s="326" t="s">
        <v>130</v>
      </c>
      <c r="C243" s="327" t="s">
        <v>164</v>
      </c>
      <c r="D243" s="328">
        <v>62766.422863773994</v>
      </c>
      <c r="E243" s="328">
        <v>62766.422863773994</v>
      </c>
      <c r="F243" s="328">
        <v>62766.422863773994</v>
      </c>
      <c r="G243" s="329">
        <v>42005</v>
      </c>
      <c r="H243" s="329">
        <v>44926</v>
      </c>
      <c r="I243" s="329">
        <v>48579</v>
      </c>
      <c r="J243" s="130">
        <v>17</v>
      </c>
      <c r="K243" s="130">
        <v>9</v>
      </c>
    </row>
    <row r="244" spans="1:11" s="82" customFormat="1" ht="12.95" customHeight="1" x14ac:dyDescent="0.25">
      <c r="A244" s="325">
        <v>274</v>
      </c>
      <c r="B244" s="326" t="s">
        <v>130</v>
      </c>
      <c r="C244" s="327" t="s">
        <v>163</v>
      </c>
      <c r="D244" s="328">
        <v>195142.32334776796</v>
      </c>
      <c r="E244" s="328">
        <v>195142.32334776796</v>
      </c>
      <c r="F244" s="328">
        <v>195142.32334776796</v>
      </c>
      <c r="G244" s="329">
        <v>41605</v>
      </c>
      <c r="H244" s="329">
        <v>44926</v>
      </c>
      <c r="I244" s="329">
        <v>48579</v>
      </c>
      <c r="J244" s="130">
        <v>18</v>
      </c>
      <c r="K244" s="130">
        <v>9</v>
      </c>
    </row>
    <row r="245" spans="1:11" s="82" customFormat="1" ht="12.95" customHeight="1" x14ac:dyDescent="0.25">
      <c r="A245" s="325">
        <v>275</v>
      </c>
      <c r="B245" s="326" t="s">
        <v>122</v>
      </c>
      <c r="C245" s="327" t="s">
        <v>162</v>
      </c>
      <c r="D245" s="328">
        <v>2692.6966670764</v>
      </c>
      <c r="E245" s="328">
        <v>2692.6966670764</v>
      </c>
      <c r="F245" s="328">
        <v>2692.6966670764</v>
      </c>
      <c r="G245" s="329">
        <v>42062</v>
      </c>
      <c r="H245" s="329">
        <v>42061</v>
      </c>
      <c r="I245" s="329">
        <v>45504</v>
      </c>
      <c r="J245" s="130">
        <v>9</v>
      </c>
      <c r="K245" s="130">
        <v>0</v>
      </c>
    </row>
    <row r="246" spans="1:11" s="82" customFormat="1" ht="12.95" customHeight="1" x14ac:dyDescent="0.25">
      <c r="A246" s="333" t="s">
        <v>973</v>
      </c>
      <c r="B246" s="325"/>
      <c r="C246" s="327"/>
      <c r="D246" s="330">
        <f>SUM(D247:D260)</f>
        <v>127649.93462676038</v>
      </c>
      <c r="E246" s="330">
        <f>SUM(E247:E260)</f>
        <v>127649.93462676038</v>
      </c>
      <c r="F246" s="330">
        <f>SUM(F247:F260)</f>
        <v>127649.93462676038</v>
      </c>
      <c r="G246" s="329"/>
      <c r="H246" s="329"/>
      <c r="I246" s="329"/>
      <c r="J246" s="130"/>
      <c r="K246" s="130"/>
    </row>
    <row r="247" spans="1:11" s="82" customFormat="1" ht="12.95" customHeight="1" x14ac:dyDescent="0.25">
      <c r="A247" s="325">
        <v>278</v>
      </c>
      <c r="B247" s="326" t="s">
        <v>136</v>
      </c>
      <c r="C247" s="327" t="s">
        <v>161</v>
      </c>
      <c r="D247" s="328">
        <v>10918.805267721598</v>
      </c>
      <c r="E247" s="328">
        <v>10918.805267721598</v>
      </c>
      <c r="F247" s="328">
        <v>10918.805267721598</v>
      </c>
      <c r="G247" s="329">
        <v>42983</v>
      </c>
      <c r="H247" s="329">
        <v>43523</v>
      </c>
      <c r="I247" s="329">
        <v>47176</v>
      </c>
      <c r="J247" s="130">
        <v>11</v>
      </c>
      <c r="K247" s="130">
        <v>5</v>
      </c>
    </row>
    <row r="248" spans="1:11" s="82" customFormat="1" ht="12.95" customHeight="1" x14ac:dyDescent="0.25">
      <c r="A248" s="325">
        <v>280</v>
      </c>
      <c r="B248" s="326" t="s">
        <v>114</v>
      </c>
      <c r="C248" s="327" t="s">
        <v>160</v>
      </c>
      <c r="D248" s="328">
        <v>60752.3883283084</v>
      </c>
      <c r="E248" s="328">
        <v>60752.3883283084</v>
      </c>
      <c r="F248" s="328">
        <v>60752.3883283084</v>
      </c>
      <c r="G248" s="329">
        <v>42129</v>
      </c>
      <c r="H248" s="329">
        <v>44926</v>
      </c>
      <c r="I248" s="329">
        <v>48577</v>
      </c>
      <c r="J248" s="130">
        <v>17</v>
      </c>
      <c r="K248" s="130">
        <v>5</v>
      </c>
    </row>
    <row r="249" spans="1:11" s="82" customFormat="1" ht="12.95" customHeight="1" x14ac:dyDescent="0.25">
      <c r="A249" s="325">
        <v>281</v>
      </c>
      <c r="B249" s="326" t="s">
        <v>120</v>
      </c>
      <c r="C249" s="327" t="s">
        <v>159</v>
      </c>
      <c r="D249" s="328">
        <v>2253.4337851983996</v>
      </c>
      <c r="E249" s="328">
        <v>2253.4337851983996</v>
      </c>
      <c r="F249" s="328">
        <v>2253.4337851983996</v>
      </c>
      <c r="G249" s="329">
        <v>43159</v>
      </c>
      <c r="H249" s="329">
        <v>43132</v>
      </c>
      <c r="I249" s="329">
        <v>46811</v>
      </c>
      <c r="J249" s="130">
        <v>10</v>
      </c>
      <c r="K249" s="130">
        <v>0</v>
      </c>
    </row>
    <row r="250" spans="1:11" s="82" customFormat="1" ht="12.95" customHeight="1" x14ac:dyDescent="0.25">
      <c r="A250" s="325">
        <v>282</v>
      </c>
      <c r="B250" s="326" t="s">
        <v>114</v>
      </c>
      <c r="C250" s="327" t="s">
        <v>158</v>
      </c>
      <c r="D250" s="328">
        <v>12589.399016625599</v>
      </c>
      <c r="E250" s="328">
        <v>12589.399016625599</v>
      </c>
      <c r="F250" s="328">
        <v>12589.399016625599</v>
      </c>
      <c r="G250" s="329">
        <v>43178</v>
      </c>
      <c r="H250" s="329">
        <v>44561</v>
      </c>
      <c r="I250" s="329">
        <v>48568</v>
      </c>
      <c r="J250" s="130">
        <v>14</v>
      </c>
      <c r="K250" s="130">
        <v>4</v>
      </c>
    </row>
    <row r="251" spans="1:11" s="82" customFormat="1" ht="12.95" customHeight="1" x14ac:dyDescent="0.25">
      <c r="A251" s="325">
        <v>283</v>
      </c>
      <c r="B251" s="326" t="s">
        <v>120</v>
      </c>
      <c r="C251" s="327" t="s">
        <v>157</v>
      </c>
      <c r="D251" s="328">
        <v>5445.1731748635993</v>
      </c>
      <c r="E251" s="328">
        <v>5445.1731748635993</v>
      </c>
      <c r="F251" s="328">
        <v>5445.1731748635993</v>
      </c>
      <c r="G251" s="329">
        <v>43371</v>
      </c>
      <c r="H251" s="329">
        <v>43342</v>
      </c>
      <c r="I251" s="329">
        <v>47024</v>
      </c>
      <c r="J251" s="130">
        <v>10</v>
      </c>
      <c r="K251" s="130">
        <v>0</v>
      </c>
    </row>
    <row r="252" spans="1:11" s="82" customFormat="1" ht="12.95" customHeight="1" x14ac:dyDescent="0.25">
      <c r="A252" s="325">
        <v>284</v>
      </c>
      <c r="B252" s="326" t="s">
        <v>122</v>
      </c>
      <c r="C252" s="327" t="s">
        <v>156</v>
      </c>
      <c r="D252" s="328">
        <v>2638.7070138843997</v>
      </c>
      <c r="E252" s="328">
        <v>2638.7070138843997</v>
      </c>
      <c r="F252" s="328">
        <v>2638.7070138843997</v>
      </c>
      <c r="G252" s="329">
        <v>42916</v>
      </c>
      <c r="H252" s="329">
        <v>43830</v>
      </c>
      <c r="I252" s="329">
        <v>46958</v>
      </c>
      <c r="J252" s="130">
        <v>11</v>
      </c>
      <c r="K252" s="130">
        <v>0</v>
      </c>
    </row>
    <row r="253" spans="1:11" s="82" customFormat="1" ht="12.95" customHeight="1" x14ac:dyDescent="0.25">
      <c r="A253" s="325">
        <v>286</v>
      </c>
      <c r="B253" s="326" t="s">
        <v>155</v>
      </c>
      <c r="C253" s="327" t="s">
        <v>154</v>
      </c>
      <c r="D253" s="328">
        <v>701.07791559279997</v>
      </c>
      <c r="E253" s="328">
        <v>701.07791559279997</v>
      </c>
      <c r="F253" s="328">
        <v>701.07791559279997</v>
      </c>
      <c r="G253" s="329">
        <v>42614</v>
      </c>
      <c r="H253" s="329">
        <v>42613</v>
      </c>
      <c r="I253" s="329">
        <v>46139</v>
      </c>
      <c r="J253" s="130">
        <v>9</v>
      </c>
      <c r="K253" s="130">
        <v>6</v>
      </c>
    </row>
    <row r="254" spans="1:11" s="82" customFormat="1" ht="12.95" customHeight="1" x14ac:dyDescent="0.25">
      <c r="A254" s="325">
        <v>288</v>
      </c>
      <c r="B254" s="326" t="s">
        <v>114</v>
      </c>
      <c r="C254" s="327" t="s">
        <v>153</v>
      </c>
      <c r="D254" s="328">
        <v>14303.620537635599</v>
      </c>
      <c r="E254" s="328">
        <v>14303.620537635599</v>
      </c>
      <c r="F254" s="328">
        <v>14303.620537635599</v>
      </c>
      <c r="G254" s="329">
        <v>41729</v>
      </c>
      <c r="H254" s="329">
        <v>44561</v>
      </c>
      <c r="I254" s="329">
        <v>48932</v>
      </c>
      <c r="J254" s="130">
        <v>19</v>
      </c>
      <c r="K254" s="130">
        <v>4</v>
      </c>
    </row>
    <row r="255" spans="1:11" s="82" customFormat="1" ht="12.95" customHeight="1" x14ac:dyDescent="0.25">
      <c r="A255" s="325">
        <v>289</v>
      </c>
      <c r="B255" s="326" t="s">
        <v>360</v>
      </c>
      <c r="C255" s="327" t="s">
        <v>972</v>
      </c>
      <c r="D255" s="328">
        <v>6649.3530159771999</v>
      </c>
      <c r="E255" s="328">
        <v>6649.3530159771999</v>
      </c>
      <c r="F255" s="328">
        <v>6649.3530159771999</v>
      </c>
      <c r="G255" s="329">
        <v>43888</v>
      </c>
      <c r="H255" s="329">
        <v>44001</v>
      </c>
      <c r="I255" s="329">
        <v>54846</v>
      </c>
      <c r="J255" s="130">
        <v>30</v>
      </c>
      <c r="K255" s="130">
        <v>0</v>
      </c>
    </row>
    <row r="256" spans="1:11" s="82" customFormat="1" ht="12.95" customHeight="1" x14ac:dyDescent="0.25">
      <c r="A256" s="325">
        <v>290</v>
      </c>
      <c r="B256" s="326" t="s">
        <v>120</v>
      </c>
      <c r="C256" s="327" t="s">
        <v>152</v>
      </c>
      <c r="D256" s="328">
        <v>725.60492860799991</v>
      </c>
      <c r="E256" s="328">
        <v>725.60492860799991</v>
      </c>
      <c r="F256" s="328">
        <v>725.60492860799991</v>
      </c>
      <c r="G256" s="329">
        <v>42983</v>
      </c>
      <c r="H256" s="329">
        <v>43098</v>
      </c>
      <c r="I256" s="329">
        <v>46388</v>
      </c>
      <c r="J256" s="130">
        <v>9</v>
      </c>
      <c r="K256" s="130">
        <v>0</v>
      </c>
    </row>
    <row r="257" spans="1:11" s="82" customFormat="1" ht="12.95" customHeight="1" x14ac:dyDescent="0.25">
      <c r="A257" s="325">
        <v>292</v>
      </c>
      <c r="B257" s="326" t="s">
        <v>130</v>
      </c>
      <c r="C257" s="327" t="s">
        <v>151</v>
      </c>
      <c r="D257" s="328">
        <v>4759.369767384399</v>
      </c>
      <c r="E257" s="328">
        <v>4759.369767384399</v>
      </c>
      <c r="F257" s="328">
        <v>4759.369767384399</v>
      </c>
      <c r="G257" s="329">
        <v>42662</v>
      </c>
      <c r="H257" s="329">
        <v>42866</v>
      </c>
      <c r="I257" s="329">
        <v>49947</v>
      </c>
      <c r="J257" s="130">
        <v>19</v>
      </c>
      <c r="K257" s="130">
        <v>4</v>
      </c>
    </row>
    <row r="258" spans="1:11" s="82" customFormat="1" ht="12.95" customHeight="1" x14ac:dyDescent="0.25">
      <c r="A258" s="325">
        <v>293</v>
      </c>
      <c r="B258" s="326" t="s">
        <v>114</v>
      </c>
      <c r="C258" s="327" t="s">
        <v>150</v>
      </c>
      <c r="D258" s="328">
        <v>3185.1700748979997</v>
      </c>
      <c r="E258" s="328">
        <v>3185.1700748979997</v>
      </c>
      <c r="F258" s="328">
        <v>3185.1700748979997</v>
      </c>
      <c r="G258" s="329">
        <v>42049</v>
      </c>
      <c r="H258" s="329">
        <v>42159</v>
      </c>
      <c r="I258" s="329">
        <v>45504</v>
      </c>
      <c r="J258" s="130">
        <v>9</v>
      </c>
      <c r="K258" s="130">
        <v>0</v>
      </c>
    </row>
    <row r="259" spans="1:11" s="82" customFormat="1" ht="12.95" customHeight="1" x14ac:dyDescent="0.25">
      <c r="A259" s="325">
        <v>294</v>
      </c>
      <c r="B259" s="326" t="s">
        <v>114</v>
      </c>
      <c r="C259" s="327" t="s">
        <v>149</v>
      </c>
      <c r="D259" s="328">
        <v>1890.7662061423998</v>
      </c>
      <c r="E259" s="328">
        <v>1890.7662061423998</v>
      </c>
      <c r="F259" s="328">
        <v>1890.7662061423998</v>
      </c>
      <c r="G259" s="329">
        <v>41606</v>
      </c>
      <c r="H259" s="329">
        <v>42179</v>
      </c>
      <c r="I259" s="329">
        <v>45504</v>
      </c>
      <c r="J259" s="130">
        <v>10</v>
      </c>
      <c r="K259" s="130">
        <v>3</v>
      </c>
    </row>
    <row r="260" spans="1:11" s="82" customFormat="1" ht="12.95" customHeight="1" x14ac:dyDescent="0.25">
      <c r="A260" s="325">
        <v>295</v>
      </c>
      <c r="B260" s="326" t="s">
        <v>114</v>
      </c>
      <c r="C260" s="327" t="s">
        <v>148</v>
      </c>
      <c r="D260" s="328">
        <v>837.06559391999986</v>
      </c>
      <c r="E260" s="328">
        <v>837.06559391999986</v>
      </c>
      <c r="F260" s="328">
        <v>837.06559391999986</v>
      </c>
      <c r="G260" s="329">
        <v>41883</v>
      </c>
      <c r="H260" s="329">
        <v>42028</v>
      </c>
      <c r="I260" s="329">
        <v>45504</v>
      </c>
      <c r="J260" s="130">
        <v>9</v>
      </c>
      <c r="K260" s="130">
        <v>9</v>
      </c>
    </row>
    <row r="261" spans="1:11" s="82" customFormat="1" ht="12.95" customHeight="1" x14ac:dyDescent="0.25">
      <c r="A261" s="333" t="s">
        <v>971</v>
      </c>
      <c r="B261" s="326"/>
      <c r="C261" s="327"/>
      <c r="D261" s="330">
        <f>SUM(D262:D274)</f>
        <v>164149.52499642441</v>
      </c>
      <c r="E261" s="330">
        <f>SUM(E262:E274)</f>
        <v>164149.52499642441</v>
      </c>
      <c r="F261" s="330">
        <f>SUM(F262:F274)</f>
        <v>164149.52499642441</v>
      </c>
      <c r="G261" s="329"/>
      <c r="H261" s="329"/>
      <c r="I261" s="329"/>
      <c r="J261" s="130"/>
      <c r="K261" s="130"/>
    </row>
    <row r="262" spans="1:11" s="82" customFormat="1" ht="12.95" customHeight="1" x14ac:dyDescent="0.25">
      <c r="A262" s="325">
        <v>296</v>
      </c>
      <c r="B262" s="327" t="s">
        <v>968</v>
      </c>
      <c r="C262" s="131" t="s">
        <v>970</v>
      </c>
      <c r="D262" s="328">
        <v>12644.983944450398</v>
      </c>
      <c r="E262" s="328">
        <v>12644.983944450398</v>
      </c>
      <c r="F262" s="328">
        <v>12644.983944450398</v>
      </c>
      <c r="G262" s="329">
        <v>43046</v>
      </c>
      <c r="H262" s="329">
        <v>43130</v>
      </c>
      <c r="I262" s="329">
        <v>46722</v>
      </c>
      <c r="J262" s="130">
        <v>10</v>
      </c>
      <c r="K262" s="130">
        <v>0</v>
      </c>
    </row>
    <row r="263" spans="1:11" s="82" customFormat="1" ht="12.95" customHeight="1" x14ac:dyDescent="0.25">
      <c r="A263" s="325">
        <v>297</v>
      </c>
      <c r="B263" s="327" t="s">
        <v>965</v>
      </c>
      <c r="C263" s="131" t="s">
        <v>969</v>
      </c>
      <c r="D263" s="328">
        <v>3059.4122513895995</v>
      </c>
      <c r="E263" s="328">
        <v>3059.4122513895995</v>
      </c>
      <c r="F263" s="328">
        <v>3059.4122513895995</v>
      </c>
      <c r="G263" s="329">
        <v>43001</v>
      </c>
      <c r="H263" s="329">
        <v>42970</v>
      </c>
      <c r="I263" s="329">
        <v>46653</v>
      </c>
      <c r="J263" s="130">
        <v>10</v>
      </c>
      <c r="K263" s="130">
        <v>0</v>
      </c>
    </row>
    <row r="264" spans="1:11" s="82" customFormat="1" ht="12.95" customHeight="1" x14ac:dyDescent="0.25">
      <c r="A264" s="325">
        <v>298</v>
      </c>
      <c r="B264" s="327" t="s">
        <v>968</v>
      </c>
      <c r="C264" s="131" t="s">
        <v>145</v>
      </c>
      <c r="D264" s="328">
        <v>26212.185421948398</v>
      </c>
      <c r="E264" s="328">
        <v>26212.185421948398</v>
      </c>
      <c r="F264" s="328">
        <v>26212.185421948398</v>
      </c>
      <c r="G264" s="329">
        <v>43374</v>
      </c>
      <c r="H264" s="329">
        <v>43373</v>
      </c>
      <c r="I264" s="329">
        <v>47056</v>
      </c>
      <c r="J264" s="130">
        <v>10</v>
      </c>
      <c r="K264" s="130">
        <v>0</v>
      </c>
    </row>
    <row r="265" spans="1:11" s="82" customFormat="1" ht="12.95" customHeight="1" x14ac:dyDescent="0.25">
      <c r="A265" s="325">
        <v>300</v>
      </c>
      <c r="B265" s="327" t="s">
        <v>967</v>
      </c>
      <c r="C265" s="131" t="s">
        <v>966</v>
      </c>
      <c r="D265" s="328">
        <v>4327.3174000252002</v>
      </c>
      <c r="E265" s="328">
        <v>4327.3174000252002</v>
      </c>
      <c r="F265" s="328">
        <v>4327.3174000252002</v>
      </c>
      <c r="G265" s="329">
        <v>43466</v>
      </c>
      <c r="H265" s="329">
        <v>43773</v>
      </c>
      <c r="I265" s="329">
        <v>47242</v>
      </c>
      <c r="J265" s="130">
        <v>10</v>
      </c>
      <c r="K265" s="130">
        <v>0</v>
      </c>
    </row>
    <row r="266" spans="1:11" s="82" customFormat="1" ht="12.95" customHeight="1" x14ac:dyDescent="0.25">
      <c r="A266" s="325">
        <v>304</v>
      </c>
      <c r="B266" s="327" t="s">
        <v>965</v>
      </c>
      <c r="C266" s="131" t="s">
        <v>144</v>
      </c>
      <c r="D266" s="328">
        <v>11979.470595421199</v>
      </c>
      <c r="E266" s="328">
        <v>11979.470595421199</v>
      </c>
      <c r="F266" s="328">
        <v>11979.470595421199</v>
      </c>
      <c r="G266" s="329">
        <v>43340</v>
      </c>
      <c r="H266" s="329">
        <v>43312</v>
      </c>
      <c r="I266" s="329">
        <v>47358</v>
      </c>
      <c r="J266" s="130">
        <v>11</v>
      </c>
      <c r="K266" s="130">
        <v>0</v>
      </c>
    </row>
    <row r="267" spans="1:11" s="82" customFormat="1" ht="12.95" customHeight="1" x14ac:dyDescent="0.25">
      <c r="A267" s="325">
        <v>305</v>
      </c>
      <c r="B267" s="327" t="s">
        <v>964</v>
      </c>
      <c r="C267" s="131" t="s">
        <v>143</v>
      </c>
      <c r="D267" s="328">
        <v>621.64663210479989</v>
      </c>
      <c r="E267" s="328">
        <v>621.64663210479989</v>
      </c>
      <c r="F267" s="328">
        <v>621.64663210479989</v>
      </c>
      <c r="G267" s="329">
        <v>41977</v>
      </c>
      <c r="H267" s="329">
        <v>42194</v>
      </c>
      <c r="I267" s="329">
        <v>45504</v>
      </c>
      <c r="J267" s="130">
        <v>9</v>
      </c>
      <c r="K267" s="130">
        <v>5</v>
      </c>
    </row>
    <row r="268" spans="1:11" s="82" customFormat="1" ht="12.95" customHeight="1" x14ac:dyDescent="0.25">
      <c r="A268" s="325">
        <v>306</v>
      </c>
      <c r="B268" s="327" t="s">
        <v>964</v>
      </c>
      <c r="C268" s="131" t="s">
        <v>142</v>
      </c>
      <c r="D268" s="328">
        <v>18564.3114060648</v>
      </c>
      <c r="E268" s="328">
        <v>18564.3114060648</v>
      </c>
      <c r="F268" s="328">
        <v>18564.3114060648</v>
      </c>
      <c r="G268" s="329">
        <v>42139</v>
      </c>
      <c r="H268" s="329">
        <v>42702</v>
      </c>
      <c r="I268" s="329">
        <v>49947</v>
      </c>
      <c r="J268" s="130">
        <v>21</v>
      </c>
      <c r="K268" s="130">
        <v>2</v>
      </c>
    </row>
    <row r="269" spans="1:11" s="82" customFormat="1" ht="12.95" customHeight="1" x14ac:dyDescent="0.25">
      <c r="A269" s="325">
        <v>307</v>
      </c>
      <c r="B269" s="327" t="s">
        <v>962</v>
      </c>
      <c r="C269" s="131" t="s">
        <v>141</v>
      </c>
      <c r="D269" s="328">
        <v>5491.2344894343987</v>
      </c>
      <c r="E269" s="328">
        <v>5491.2344894343987</v>
      </c>
      <c r="F269" s="328">
        <v>5491.2344894343987</v>
      </c>
      <c r="G269" s="329">
        <v>42430</v>
      </c>
      <c r="H269" s="329">
        <v>42962</v>
      </c>
      <c r="I269" s="329">
        <v>46823</v>
      </c>
      <c r="J269" s="130">
        <v>12</v>
      </c>
      <c r="K269" s="130">
        <v>0</v>
      </c>
    </row>
    <row r="270" spans="1:11" s="82" customFormat="1" ht="12.95" customHeight="1" x14ac:dyDescent="0.25">
      <c r="A270" s="325">
        <v>308</v>
      </c>
      <c r="B270" s="327" t="s">
        <v>962</v>
      </c>
      <c r="C270" s="131" t="s">
        <v>140</v>
      </c>
      <c r="D270" s="328">
        <v>5186.0757306867999</v>
      </c>
      <c r="E270" s="328">
        <v>5186.0757306867999</v>
      </c>
      <c r="F270" s="328">
        <v>5186.0757306867999</v>
      </c>
      <c r="G270" s="329">
        <v>42298</v>
      </c>
      <c r="H270" s="329">
        <v>42797</v>
      </c>
      <c r="I270" s="329">
        <v>46365</v>
      </c>
      <c r="J270" s="130">
        <v>10</v>
      </c>
      <c r="K270" s="130">
        <v>10</v>
      </c>
    </row>
    <row r="271" spans="1:11" s="82" customFormat="1" ht="12.95" customHeight="1" x14ac:dyDescent="0.25">
      <c r="A271" s="325">
        <v>309</v>
      </c>
      <c r="B271" s="327" t="s">
        <v>962</v>
      </c>
      <c r="C271" s="131" t="s">
        <v>963</v>
      </c>
      <c r="D271" s="328">
        <v>16836.5782135064</v>
      </c>
      <c r="E271" s="328">
        <v>16836.5782135064</v>
      </c>
      <c r="F271" s="328">
        <v>16836.5782135064</v>
      </c>
      <c r="G271" s="329">
        <v>43097</v>
      </c>
      <c r="H271" s="329">
        <v>44561</v>
      </c>
      <c r="I271" s="329">
        <v>48211</v>
      </c>
      <c r="J271" s="130">
        <v>14</v>
      </c>
      <c r="K271" s="130">
        <v>10</v>
      </c>
    </row>
    <row r="272" spans="1:11" s="82" customFormat="1" ht="12.95" customHeight="1" x14ac:dyDescent="0.25">
      <c r="A272" s="325">
        <v>310</v>
      </c>
      <c r="B272" s="327" t="s">
        <v>962</v>
      </c>
      <c r="C272" s="131" t="s">
        <v>138</v>
      </c>
      <c r="D272" s="328">
        <v>48013.964717561197</v>
      </c>
      <c r="E272" s="328">
        <v>48013.964717561197</v>
      </c>
      <c r="F272" s="328">
        <v>48013.964717561197</v>
      </c>
      <c r="G272" s="329">
        <v>42723</v>
      </c>
      <c r="H272" s="329">
        <v>44561</v>
      </c>
      <c r="I272" s="329">
        <v>48211</v>
      </c>
      <c r="J272" s="130">
        <v>14</v>
      </c>
      <c r="K272" s="130">
        <v>10</v>
      </c>
    </row>
    <row r="273" spans="1:11" s="82" customFormat="1" ht="12.95" customHeight="1" x14ac:dyDescent="0.25">
      <c r="A273" s="325">
        <v>311</v>
      </c>
      <c r="B273" s="327" t="s">
        <v>961</v>
      </c>
      <c r="C273" s="131" t="s">
        <v>137</v>
      </c>
      <c r="D273" s="328">
        <v>9988.7972135887994</v>
      </c>
      <c r="E273" s="328">
        <v>9988.7972135887994</v>
      </c>
      <c r="F273" s="328">
        <v>9988.7972135887994</v>
      </c>
      <c r="G273" s="329">
        <v>43069</v>
      </c>
      <c r="H273" s="329">
        <v>43130</v>
      </c>
      <c r="I273" s="329">
        <v>46752</v>
      </c>
      <c r="J273" s="130">
        <v>10</v>
      </c>
      <c r="K273" s="130">
        <v>1</v>
      </c>
    </row>
    <row r="274" spans="1:11" s="82" customFormat="1" ht="12.95" customHeight="1" x14ac:dyDescent="0.25">
      <c r="A274" s="325">
        <v>312</v>
      </c>
      <c r="B274" s="327" t="s">
        <v>961</v>
      </c>
      <c r="C274" s="131" t="s">
        <v>960</v>
      </c>
      <c r="D274" s="328">
        <v>1223.5469802424</v>
      </c>
      <c r="E274" s="328">
        <v>1223.5469802424</v>
      </c>
      <c r="F274" s="328">
        <v>1223.5469802424</v>
      </c>
      <c r="G274" s="329">
        <v>42901</v>
      </c>
      <c r="H274" s="329">
        <v>43460</v>
      </c>
      <c r="I274" s="329">
        <v>47113</v>
      </c>
      <c r="J274" s="130">
        <v>11</v>
      </c>
      <c r="K274" s="130">
        <v>6</v>
      </c>
    </row>
    <row r="275" spans="1:11" s="82" customFormat="1" ht="12.95" customHeight="1" x14ac:dyDescent="0.25">
      <c r="A275" s="333" t="s">
        <v>959</v>
      </c>
      <c r="B275" s="327"/>
      <c r="C275" s="327"/>
      <c r="D275" s="330">
        <f>SUM(D276:D284)</f>
        <v>92613.373452495201</v>
      </c>
      <c r="E275" s="330">
        <f>SUM(E276:E284)</f>
        <v>92613.373452495201</v>
      </c>
      <c r="F275" s="330">
        <f>SUM(F276:F284)</f>
        <v>92613.373452495201</v>
      </c>
      <c r="G275" s="329"/>
      <c r="H275" s="329"/>
      <c r="I275" s="329"/>
      <c r="J275" s="130"/>
      <c r="K275" s="130"/>
    </row>
    <row r="276" spans="1:11" s="82" customFormat="1" ht="12.95" customHeight="1" x14ac:dyDescent="0.25">
      <c r="A276" s="325">
        <v>313</v>
      </c>
      <c r="B276" s="327" t="s">
        <v>124</v>
      </c>
      <c r="C276" s="131" t="s">
        <v>134</v>
      </c>
      <c r="D276" s="328">
        <v>10483.063074084399</v>
      </c>
      <c r="E276" s="328">
        <v>10483.063074084399</v>
      </c>
      <c r="F276" s="328">
        <v>10483.063074084399</v>
      </c>
      <c r="G276" s="329">
        <v>43219</v>
      </c>
      <c r="H276" s="329">
        <v>43218</v>
      </c>
      <c r="I276" s="329">
        <v>47256</v>
      </c>
      <c r="J276" s="130">
        <v>11</v>
      </c>
      <c r="K276" s="130">
        <v>0</v>
      </c>
    </row>
    <row r="277" spans="1:11" s="82" customFormat="1" ht="12.95" customHeight="1" x14ac:dyDescent="0.25">
      <c r="A277" s="325">
        <v>314</v>
      </c>
      <c r="B277" s="327" t="s">
        <v>120</v>
      </c>
      <c r="C277" s="131" t="s">
        <v>133</v>
      </c>
      <c r="D277" s="328">
        <v>3832.5021753727997</v>
      </c>
      <c r="E277" s="328">
        <v>3832.5021753727997</v>
      </c>
      <c r="F277" s="328">
        <v>3832.5021753727997</v>
      </c>
      <c r="G277" s="329">
        <v>43038</v>
      </c>
      <c r="H277" s="329">
        <v>43008</v>
      </c>
      <c r="I277" s="329">
        <v>46661</v>
      </c>
      <c r="J277" s="130">
        <v>10</v>
      </c>
      <c r="K277" s="130">
        <v>0</v>
      </c>
    </row>
    <row r="278" spans="1:11" s="82" customFormat="1" ht="12.95" customHeight="1" x14ac:dyDescent="0.25">
      <c r="A278" s="325">
        <v>316</v>
      </c>
      <c r="B278" s="327" t="s">
        <v>130</v>
      </c>
      <c r="C278" s="131" t="s">
        <v>132</v>
      </c>
      <c r="D278" s="328">
        <v>536.98341375279995</v>
      </c>
      <c r="E278" s="328">
        <v>536.98341375279995</v>
      </c>
      <c r="F278" s="328">
        <v>536.98341375279995</v>
      </c>
      <c r="G278" s="329">
        <v>42644</v>
      </c>
      <c r="H278" s="329">
        <v>42914</v>
      </c>
      <c r="I278" s="329">
        <v>49947</v>
      </c>
      <c r="J278" s="130">
        <v>19</v>
      </c>
      <c r="K278" s="130">
        <v>11</v>
      </c>
    </row>
    <row r="279" spans="1:11" s="82" customFormat="1" ht="12.95" customHeight="1" x14ac:dyDescent="0.25">
      <c r="A279" s="325">
        <v>317</v>
      </c>
      <c r="B279" s="327" t="s">
        <v>114</v>
      </c>
      <c r="C279" s="131" t="s">
        <v>131</v>
      </c>
      <c r="D279" s="328">
        <v>3797.6028349955996</v>
      </c>
      <c r="E279" s="328">
        <v>3797.6028349955996</v>
      </c>
      <c r="F279" s="328">
        <v>3797.6028349955996</v>
      </c>
      <c r="G279" s="329">
        <v>42619</v>
      </c>
      <c r="H279" s="329">
        <v>42881</v>
      </c>
      <c r="I279" s="329">
        <v>49947</v>
      </c>
      <c r="J279" s="130">
        <v>19</v>
      </c>
      <c r="K279" s="130">
        <v>11</v>
      </c>
    </row>
    <row r="280" spans="1:11" s="82" customFormat="1" ht="12.95" customHeight="1" x14ac:dyDescent="0.25">
      <c r="A280" s="325">
        <v>318</v>
      </c>
      <c r="B280" s="327" t="s">
        <v>958</v>
      </c>
      <c r="C280" s="131" t="s">
        <v>957</v>
      </c>
      <c r="D280" s="328">
        <v>3085.0601864731993</v>
      </c>
      <c r="E280" s="328">
        <v>3085.0601864731993</v>
      </c>
      <c r="F280" s="328">
        <v>3085.0601864731993</v>
      </c>
      <c r="G280" s="329">
        <v>42485</v>
      </c>
      <c r="H280" s="329">
        <v>42545</v>
      </c>
      <c r="I280" s="329">
        <v>46139</v>
      </c>
      <c r="J280" s="130">
        <v>9</v>
      </c>
      <c r="K280" s="130">
        <v>6</v>
      </c>
    </row>
    <row r="281" spans="1:11" s="82" customFormat="1" ht="12.95" customHeight="1" x14ac:dyDescent="0.25">
      <c r="A281" s="325">
        <v>319</v>
      </c>
      <c r="B281" s="327" t="s">
        <v>219</v>
      </c>
      <c r="C281" s="131" t="s">
        <v>956</v>
      </c>
      <c r="D281" s="328">
        <v>4452.6575924151994</v>
      </c>
      <c r="E281" s="328">
        <v>4452.6575924151994</v>
      </c>
      <c r="F281" s="328">
        <v>4452.6575924151994</v>
      </c>
      <c r="G281" s="329">
        <v>42853</v>
      </c>
      <c r="H281" s="329">
        <v>42870</v>
      </c>
      <c r="I281" s="329">
        <v>46365</v>
      </c>
      <c r="J281" s="130">
        <v>9</v>
      </c>
      <c r="K281" s="130">
        <v>6</v>
      </c>
    </row>
    <row r="282" spans="1:11" s="82" customFormat="1" ht="12.95" customHeight="1" x14ac:dyDescent="0.25">
      <c r="A282" s="325">
        <v>320</v>
      </c>
      <c r="B282" s="327" t="s">
        <v>120</v>
      </c>
      <c r="C282" s="131" t="s">
        <v>955</v>
      </c>
      <c r="D282" s="328">
        <v>16991.996734919201</v>
      </c>
      <c r="E282" s="328">
        <v>16991.996734919201</v>
      </c>
      <c r="F282" s="328">
        <v>16991.996734919201</v>
      </c>
      <c r="G282" s="329">
        <v>42646</v>
      </c>
      <c r="H282" s="329">
        <v>42741</v>
      </c>
      <c r="I282" s="329">
        <v>49947</v>
      </c>
      <c r="J282" s="130">
        <v>19</v>
      </c>
      <c r="K282" s="130">
        <v>11</v>
      </c>
    </row>
    <row r="283" spans="1:11" s="82" customFormat="1" ht="12.95" customHeight="1" x14ac:dyDescent="0.25">
      <c r="A283" s="325">
        <v>321</v>
      </c>
      <c r="B283" s="327" t="s">
        <v>114</v>
      </c>
      <c r="C283" s="131" t="s">
        <v>126</v>
      </c>
      <c r="D283" s="328">
        <v>17345.983092083199</v>
      </c>
      <c r="E283" s="328">
        <v>17345.983092083199</v>
      </c>
      <c r="F283" s="328">
        <v>17345.983092083199</v>
      </c>
      <c r="G283" s="329">
        <v>42734</v>
      </c>
      <c r="H283" s="329">
        <v>44926</v>
      </c>
      <c r="I283" s="329">
        <v>48238</v>
      </c>
      <c r="J283" s="130">
        <v>15</v>
      </c>
      <c r="K283" s="130">
        <v>0</v>
      </c>
    </row>
    <row r="284" spans="1:11" s="82" customFormat="1" ht="12.95" customHeight="1" x14ac:dyDescent="0.25">
      <c r="A284" s="325">
        <v>322</v>
      </c>
      <c r="B284" s="327" t="s">
        <v>219</v>
      </c>
      <c r="C284" s="131" t="s">
        <v>954</v>
      </c>
      <c r="D284" s="328">
        <v>32087.524348398798</v>
      </c>
      <c r="E284" s="328">
        <v>32087.524348398798</v>
      </c>
      <c r="F284" s="328">
        <v>32087.524348398798</v>
      </c>
      <c r="G284" s="329">
        <v>42709</v>
      </c>
      <c r="H284" s="329">
        <v>43507</v>
      </c>
      <c r="I284" s="329">
        <v>50038</v>
      </c>
      <c r="J284" s="130">
        <v>20</v>
      </c>
      <c r="K284" s="130">
        <v>0</v>
      </c>
    </row>
    <row r="285" spans="1:11" s="87" customFormat="1" ht="12.95" customHeight="1" x14ac:dyDescent="0.25">
      <c r="A285" s="333" t="s">
        <v>953</v>
      </c>
      <c r="B285" s="324"/>
      <c r="C285" s="324"/>
      <c r="D285" s="330">
        <f>SUM(D286:D300)</f>
        <v>131294.04428064398</v>
      </c>
      <c r="E285" s="330">
        <f>SUM(E286:E300)</f>
        <v>131294.04428064398</v>
      </c>
      <c r="F285" s="330">
        <f>SUM(F286:F300)</f>
        <v>131294.04428064398</v>
      </c>
      <c r="G285" s="329"/>
      <c r="H285" s="329"/>
      <c r="I285" s="329"/>
      <c r="J285" s="130"/>
      <c r="K285" s="130"/>
    </row>
    <row r="286" spans="1:11" s="82" customFormat="1" ht="12.95" customHeight="1" x14ac:dyDescent="0.25">
      <c r="A286" s="130">
        <v>323</v>
      </c>
      <c r="B286" s="131" t="s">
        <v>124</v>
      </c>
      <c r="C286" s="131" t="s">
        <v>952</v>
      </c>
      <c r="D286" s="328">
        <v>14167.489891941597</v>
      </c>
      <c r="E286" s="328">
        <v>14167.489891941597</v>
      </c>
      <c r="F286" s="328">
        <v>14167.489891941597</v>
      </c>
      <c r="G286" s="329">
        <v>44680</v>
      </c>
      <c r="H286" s="329">
        <v>44679</v>
      </c>
      <c r="I286" s="329">
        <v>48362</v>
      </c>
      <c r="J286" s="130">
        <v>10</v>
      </c>
      <c r="K286" s="130">
        <v>0</v>
      </c>
    </row>
    <row r="287" spans="1:11" s="82" customFormat="1" ht="12.95" customHeight="1" x14ac:dyDescent="0.25">
      <c r="A287" s="130">
        <v>324</v>
      </c>
      <c r="B287" s="131" t="s">
        <v>120</v>
      </c>
      <c r="C287" s="131" t="s">
        <v>951</v>
      </c>
      <c r="D287" s="328">
        <v>5284.1055822919998</v>
      </c>
      <c r="E287" s="328">
        <v>5284.1055822919998</v>
      </c>
      <c r="F287" s="328">
        <v>5284.1055822919998</v>
      </c>
      <c r="G287" s="329">
        <v>44287</v>
      </c>
      <c r="H287" s="329">
        <v>44137</v>
      </c>
      <c r="I287" s="329">
        <v>48031</v>
      </c>
      <c r="J287" s="130">
        <v>10</v>
      </c>
      <c r="K287" s="130">
        <v>2</v>
      </c>
    </row>
    <row r="288" spans="1:11" s="82" customFormat="1" ht="12.95" customHeight="1" x14ac:dyDescent="0.25">
      <c r="A288" s="130">
        <v>325</v>
      </c>
      <c r="B288" s="131" t="s">
        <v>124</v>
      </c>
      <c r="C288" s="131" t="s">
        <v>123</v>
      </c>
      <c r="D288" s="328">
        <v>22570.795886701195</v>
      </c>
      <c r="E288" s="328">
        <v>22570.795886701195</v>
      </c>
      <c r="F288" s="328">
        <v>22570.795886701195</v>
      </c>
      <c r="G288" s="329">
        <v>43437</v>
      </c>
      <c r="H288" s="329">
        <v>43435</v>
      </c>
      <c r="I288" s="329">
        <v>47273</v>
      </c>
      <c r="J288" s="130">
        <v>10</v>
      </c>
      <c r="K288" s="130">
        <v>0</v>
      </c>
    </row>
    <row r="289" spans="1:11" s="82" customFormat="1" ht="12.95" customHeight="1" x14ac:dyDescent="0.25">
      <c r="A289" s="130">
        <v>326</v>
      </c>
      <c r="B289" s="131" t="s">
        <v>120</v>
      </c>
      <c r="C289" s="131" t="s">
        <v>950</v>
      </c>
      <c r="D289" s="328">
        <v>2534.9730007595999</v>
      </c>
      <c r="E289" s="328">
        <v>2534.9730007595999</v>
      </c>
      <c r="F289" s="328">
        <v>2534.9730007595999</v>
      </c>
      <c r="G289" s="329">
        <v>44168</v>
      </c>
      <c r="H289" s="329">
        <v>44015</v>
      </c>
      <c r="I289" s="329">
        <v>48003</v>
      </c>
      <c r="J289" s="130">
        <v>10</v>
      </c>
      <c r="K289" s="130">
        <v>0</v>
      </c>
    </row>
    <row r="290" spans="1:11" s="82" customFormat="1" ht="12.95" customHeight="1" x14ac:dyDescent="0.25">
      <c r="A290" s="130">
        <v>327</v>
      </c>
      <c r="B290" s="131" t="s">
        <v>122</v>
      </c>
      <c r="C290" s="131" t="s">
        <v>121</v>
      </c>
      <c r="D290" s="328">
        <v>773.81212819079985</v>
      </c>
      <c r="E290" s="328">
        <v>773.81212819079985</v>
      </c>
      <c r="F290" s="328">
        <v>773.81212819079985</v>
      </c>
      <c r="G290" s="329">
        <v>43267</v>
      </c>
      <c r="H290" s="329">
        <v>43266</v>
      </c>
      <c r="I290" s="329">
        <v>47314</v>
      </c>
      <c r="J290" s="130">
        <v>11</v>
      </c>
      <c r="K290" s="130">
        <v>0</v>
      </c>
    </row>
    <row r="291" spans="1:11" s="82" customFormat="1" ht="12.95" customHeight="1" x14ac:dyDescent="0.25">
      <c r="A291" s="130">
        <v>328</v>
      </c>
      <c r="B291" s="131" t="s">
        <v>120</v>
      </c>
      <c r="C291" s="131" t="s">
        <v>119</v>
      </c>
      <c r="D291" s="328">
        <v>81.771524213999996</v>
      </c>
      <c r="E291" s="328">
        <v>81.771524213999996</v>
      </c>
      <c r="F291" s="328">
        <v>81.771524213999996</v>
      </c>
      <c r="G291" s="329">
        <v>43195</v>
      </c>
      <c r="H291" s="329">
        <v>43164</v>
      </c>
      <c r="I291" s="329">
        <v>46873</v>
      </c>
      <c r="J291" s="130">
        <v>10</v>
      </c>
      <c r="K291" s="130">
        <v>0</v>
      </c>
    </row>
    <row r="292" spans="1:11" s="82" customFormat="1" ht="12.95" customHeight="1" x14ac:dyDescent="0.25">
      <c r="A292" s="130">
        <v>329</v>
      </c>
      <c r="B292" s="131" t="s">
        <v>122</v>
      </c>
      <c r="C292" s="131" t="s">
        <v>949</v>
      </c>
      <c r="D292" s="328">
        <v>804.7243082867999</v>
      </c>
      <c r="E292" s="328">
        <v>804.7243082867999</v>
      </c>
      <c r="F292" s="328">
        <v>804.7243082867999</v>
      </c>
      <c r="G292" s="329">
        <v>43775</v>
      </c>
      <c r="H292" s="329">
        <v>43830</v>
      </c>
      <c r="I292" s="329">
        <v>47480</v>
      </c>
      <c r="J292" s="130">
        <v>9</v>
      </c>
      <c r="K292" s="130">
        <v>11</v>
      </c>
    </row>
    <row r="293" spans="1:11" s="82" customFormat="1" ht="12.95" customHeight="1" x14ac:dyDescent="0.25">
      <c r="A293" s="130">
        <v>330</v>
      </c>
      <c r="B293" s="131" t="s">
        <v>360</v>
      </c>
      <c r="C293" s="131" t="s">
        <v>948</v>
      </c>
      <c r="D293" s="328">
        <v>4451.1455031276</v>
      </c>
      <c r="E293" s="328">
        <v>4451.1455031276</v>
      </c>
      <c r="F293" s="328">
        <v>4451.1455031276</v>
      </c>
      <c r="G293" s="329">
        <v>44074</v>
      </c>
      <c r="H293" s="329">
        <v>44074</v>
      </c>
      <c r="I293" s="329">
        <v>55061</v>
      </c>
      <c r="J293" s="130">
        <v>30</v>
      </c>
      <c r="K293" s="130">
        <v>0</v>
      </c>
    </row>
    <row r="294" spans="1:11" s="82" customFormat="1" ht="12.95" customHeight="1" x14ac:dyDescent="0.25">
      <c r="A294" s="130">
        <v>331</v>
      </c>
      <c r="B294" s="131" t="s">
        <v>120</v>
      </c>
      <c r="C294" s="131" t="s">
        <v>947</v>
      </c>
      <c r="D294" s="328">
        <v>376.6400046832</v>
      </c>
      <c r="E294" s="328">
        <v>376.6400046832</v>
      </c>
      <c r="F294" s="328">
        <v>376.6400046832</v>
      </c>
      <c r="G294" s="329">
        <v>43831</v>
      </c>
      <c r="H294" s="329">
        <v>43836</v>
      </c>
      <c r="I294" s="329">
        <v>47606</v>
      </c>
      <c r="J294" s="130">
        <v>10</v>
      </c>
      <c r="K294" s="130">
        <v>3</v>
      </c>
    </row>
    <row r="295" spans="1:11" s="82" customFormat="1" ht="12.95" customHeight="1" x14ac:dyDescent="0.25">
      <c r="A295" s="130">
        <v>332</v>
      </c>
      <c r="B295" s="131" t="s">
        <v>930</v>
      </c>
      <c r="C295" s="131" t="s">
        <v>946</v>
      </c>
      <c r="D295" s="328">
        <v>8304.996696107999</v>
      </c>
      <c r="E295" s="328">
        <v>8304.996696107999</v>
      </c>
      <c r="F295" s="328">
        <v>8304.996696107999</v>
      </c>
      <c r="G295" s="329">
        <v>44427</v>
      </c>
      <c r="H295" s="329">
        <v>44624</v>
      </c>
      <c r="I295" s="329">
        <v>47547</v>
      </c>
      <c r="J295" s="130">
        <v>8</v>
      </c>
      <c r="K295" s="130">
        <v>4</v>
      </c>
    </row>
    <row r="296" spans="1:11" s="82" customFormat="1" ht="12.95" customHeight="1" x14ac:dyDescent="0.25">
      <c r="A296" s="130">
        <v>334</v>
      </c>
      <c r="B296" s="131" t="s">
        <v>120</v>
      </c>
      <c r="C296" s="131" t="s">
        <v>945</v>
      </c>
      <c r="D296" s="328">
        <v>288.08025207599997</v>
      </c>
      <c r="E296" s="328">
        <v>288.08025207599997</v>
      </c>
      <c r="F296" s="328">
        <v>288.08025207599997</v>
      </c>
      <c r="G296" s="329">
        <v>43466</v>
      </c>
      <c r="H296" s="329">
        <v>43678</v>
      </c>
      <c r="I296" s="329">
        <v>47331</v>
      </c>
      <c r="J296" s="130">
        <v>10</v>
      </c>
      <c r="K296" s="130">
        <v>0</v>
      </c>
    </row>
    <row r="297" spans="1:11" s="82" customFormat="1" ht="12.95" customHeight="1" x14ac:dyDescent="0.25">
      <c r="A297" s="130">
        <v>336</v>
      </c>
      <c r="B297" s="131" t="s">
        <v>114</v>
      </c>
      <c r="C297" s="131" t="s">
        <v>118</v>
      </c>
      <c r="D297" s="328">
        <v>8091.2750342211993</v>
      </c>
      <c r="E297" s="328">
        <v>8091.2750342211993</v>
      </c>
      <c r="F297" s="328">
        <v>8091.2750342211993</v>
      </c>
      <c r="G297" s="329">
        <v>43276</v>
      </c>
      <c r="H297" s="329">
        <v>43518</v>
      </c>
      <c r="I297" s="329">
        <v>47148</v>
      </c>
      <c r="J297" s="130">
        <v>10</v>
      </c>
      <c r="K297" s="130">
        <v>7</v>
      </c>
    </row>
    <row r="298" spans="1:11" s="82" customFormat="1" ht="12.95" customHeight="1" x14ac:dyDescent="0.25">
      <c r="A298" s="130">
        <v>337</v>
      </c>
      <c r="B298" s="131" t="s">
        <v>114</v>
      </c>
      <c r="C298" s="131" t="s">
        <v>117</v>
      </c>
      <c r="D298" s="328">
        <v>9384.4044389779992</v>
      </c>
      <c r="E298" s="328">
        <v>9384.4044389779992</v>
      </c>
      <c r="F298" s="328">
        <v>9384.4044389779992</v>
      </c>
      <c r="G298" s="329">
        <v>43374</v>
      </c>
      <c r="H298" s="329">
        <v>43556</v>
      </c>
      <c r="I298" s="329">
        <v>47210</v>
      </c>
      <c r="J298" s="130">
        <v>10</v>
      </c>
      <c r="K298" s="130">
        <v>6</v>
      </c>
    </row>
    <row r="299" spans="1:11" s="82" customFormat="1" ht="12.95" customHeight="1" x14ac:dyDescent="0.25">
      <c r="A299" s="130">
        <v>338</v>
      </c>
      <c r="B299" s="131" t="s">
        <v>114</v>
      </c>
      <c r="C299" s="131" t="s">
        <v>902</v>
      </c>
      <c r="D299" s="328">
        <v>27455.699597405197</v>
      </c>
      <c r="E299" s="328">
        <v>27455.699597405197</v>
      </c>
      <c r="F299" s="328">
        <v>27455.699597405197</v>
      </c>
      <c r="G299" s="329">
        <v>43098</v>
      </c>
      <c r="H299" s="329">
        <v>43465</v>
      </c>
      <c r="I299" s="329">
        <v>47875</v>
      </c>
      <c r="J299" s="130">
        <v>13</v>
      </c>
      <c r="K299" s="130">
        <v>0</v>
      </c>
    </row>
    <row r="300" spans="1:11" s="82" customFormat="1" ht="12.95" customHeight="1" x14ac:dyDescent="0.25">
      <c r="A300" s="130">
        <v>339</v>
      </c>
      <c r="B300" s="131" t="s">
        <v>114</v>
      </c>
      <c r="C300" s="131" t="s">
        <v>115</v>
      </c>
      <c r="D300" s="328">
        <v>26724.130431658799</v>
      </c>
      <c r="E300" s="328">
        <v>26724.130431658799</v>
      </c>
      <c r="F300" s="328">
        <v>26724.130431658799</v>
      </c>
      <c r="G300" s="329">
        <v>42730</v>
      </c>
      <c r="H300" s="329">
        <v>44561</v>
      </c>
      <c r="I300" s="329">
        <v>50038</v>
      </c>
      <c r="J300" s="130">
        <v>19</v>
      </c>
      <c r="K300" s="130">
        <v>11</v>
      </c>
    </row>
    <row r="301" spans="1:11" s="82" customFormat="1" ht="12.95" customHeight="1" x14ac:dyDescent="0.25">
      <c r="A301" s="333" t="s">
        <v>944</v>
      </c>
      <c r="B301" s="131"/>
      <c r="C301" s="131"/>
      <c r="D301" s="330">
        <f>SUM(D302:D312)</f>
        <v>89401.128499538783</v>
      </c>
      <c r="E301" s="330">
        <f>SUM(E302:E312)</f>
        <v>89401.128499538783</v>
      </c>
      <c r="F301" s="330">
        <f>SUM(F302:F312)</f>
        <v>89401.128499538783</v>
      </c>
      <c r="G301" s="329"/>
      <c r="H301" s="329"/>
      <c r="I301" s="329"/>
      <c r="J301" s="130"/>
      <c r="K301" s="130"/>
    </row>
    <row r="302" spans="1:11" s="82" customFormat="1" ht="12.95" customHeight="1" x14ac:dyDescent="0.25">
      <c r="A302" s="130">
        <v>340</v>
      </c>
      <c r="B302" s="131" t="s">
        <v>124</v>
      </c>
      <c r="C302" s="131" t="s">
        <v>36</v>
      </c>
      <c r="D302" s="328">
        <v>4028.4299806035997</v>
      </c>
      <c r="E302" s="328">
        <v>4028.4299806035997</v>
      </c>
      <c r="F302" s="328">
        <v>4028.4299806035997</v>
      </c>
      <c r="G302" s="329">
        <v>43985</v>
      </c>
      <c r="H302" s="329">
        <v>43986</v>
      </c>
      <c r="I302" s="329">
        <v>47727</v>
      </c>
      <c r="J302" s="130">
        <v>9</v>
      </c>
      <c r="K302" s="130">
        <v>11</v>
      </c>
    </row>
    <row r="303" spans="1:11" s="82" customFormat="1" ht="12.95" customHeight="1" x14ac:dyDescent="0.25">
      <c r="A303" s="130">
        <v>341</v>
      </c>
      <c r="B303" s="131" t="s">
        <v>120</v>
      </c>
      <c r="C303" s="131" t="s">
        <v>37</v>
      </c>
      <c r="D303" s="328">
        <v>1524.2480930991999</v>
      </c>
      <c r="E303" s="328">
        <v>1524.2480930991999</v>
      </c>
      <c r="F303" s="328">
        <v>1524.2480930991999</v>
      </c>
      <c r="G303" s="329">
        <v>43526</v>
      </c>
      <c r="H303" s="329">
        <v>43525</v>
      </c>
      <c r="I303" s="329">
        <v>46815</v>
      </c>
      <c r="J303" s="130">
        <v>9</v>
      </c>
      <c r="K303" s="130">
        <v>0</v>
      </c>
    </row>
    <row r="304" spans="1:11" s="82" customFormat="1" ht="12.95" customHeight="1" x14ac:dyDescent="0.25">
      <c r="A304" s="130">
        <v>342</v>
      </c>
      <c r="B304" s="131" t="s">
        <v>124</v>
      </c>
      <c r="C304" s="131" t="s">
        <v>38</v>
      </c>
      <c r="D304" s="328">
        <v>20356.260844463599</v>
      </c>
      <c r="E304" s="328">
        <v>20356.260844463599</v>
      </c>
      <c r="F304" s="328">
        <v>20356.260844463599</v>
      </c>
      <c r="G304" s="329">
        <v>44350</v>
      </c>
      <c r="H304" s="329">
        <v>44713</v>
      </c>
      <c r="I304" s="329">
        <v>48184</v>
      </c>
      <c r="J304" s="130">
        <v>10</v>
      </c>
      <c r="K304" s="130">
        <v>0</v>
      </c>
    </row>
    <row r="305" spans="1:11" s="82" customFormat="1" ht="12.95" customHeight="1" x14ac:dyDescent="0.25">
      <c r="A305" s="130">
        <v>343</v>
      </c>
      <c r="B305" s="131" t="s">
        <v>120</v>
      </c>
      <c r="C305" s="131" t="s">
        <v>39</v>
      </c>
      <c r="D305" s="328">
        <v>3438.8917554843997</v>
      </c>
      <c r="E305" s="328">
        <v>3438.8917554843997</v>
      </c>
      <c r="F305" s="328">
        <v>3438.8917554843997</v>
      </c>
      <c r="G305" s="329">
        <v>43924</v>
      </c>
      <c r="H305" s="329">
        <v>43742</v>
      </c>
      <c r="I305" s="329">
        <v>47672</v>
      </c>
      <c r="J305" s="130">
        <v>10</v>
      </c>
      <c r="K305" s="130">
        <v>0</v>
      </c>
    </row>
    <row r="306" spans="1:11" s="82" customFormat="1" ht="12.95" customHeight="1" x14ac:dyDescent="0.25">
      <c r="A306" s="130">
        <v>344</v>
      </c>
      <c r="B306" s="131" t="s">
        <v>124</v>
      </c>
      <c r="C306" s="131" t="s">
        <v>40</v>
      </c>
      <c r="D306" s="328">
        <v>16220.919551745999</v>
      </c>
      <c r="E306" s="328">
        <v>16220.919551745999</v>
      </c>
      <c r="F306" s="328">
        <v>16220.919551745999</v>
      </c>
      <c r="G306" s="329">
        <v>43924</v>
      </c>
      <c r="H306" s="329">
        <v>44564</v>
      </c>
      <c r="I306" s="329">
        <v>47665</v>
      </c>
      <c r="J306" s="130">
        <v>10</v>
      </c>
      <c r="K306" s="130">
        <v>2</v>
      </c>
    </row>
    <row r="307" spans="1:11" s="82" customFormat="1" ht="12.95" customHeight="1" x14ac:dyDescent="0.25">
      <c r="A307" s="130">
        <v>345</v>
      </c>
      <c r="B307" s="131" t="s">
        <v>120</v>
      </c>
      <c r="C307" s="131" t="s">
        <v>41</v>
      </c>
      <c r="D307" s="328">
        <v>1973.1044866463999</v>
      </c>
      <c r="E307" s="328">
        <v>1973.1044866463999</v>
      </c>
      <c r="F307" s="328">
        <v>1973.1044866463999</v>
      </c>
      <c r="G307" s="329">
        <v>43924</v>
      </c>
      <c r="H307" s="329">
        <v>43833</v>
      </c>
      <c r="I307" s="329">
        <v>47665</v>
      </c>
      <c r="J307" s="130">
        <v>10</v>
      </c>
      <c r="K307" s="130">
        <v>2</v>
      </c>
    </row>
    <row r="308" spans="1:11" s="82" customFormat="1" ht="12.95" customHeight="1" x14ac:dyDescent="0.25">
      <c r="A308" s="130">
        <v>346</v>
      </c>
      <c r="B308" s="131" t="s">
        <v>124</v>
      </c>
      <c r="C308" s="131" t="s">
        <v>42</v>
      </c>
      <c r="D308" s="328">
        <v>8291.9423148732003</v>
      </c>
      <c r="E308" s="328">
        <v>8291.9423148732003</v>
      </c>
      <c r="F308" s="328">
        <v>8291.9423148732003</v>
      </c>
      <c r="G308" s="329">
        <v>44358</v>
      </c>
      <c r="H308" s="329">
        <v>44357</v>
      </c>
      <c r="I308" s="329">
        <v>48029</v>
      </c>
      <c r="J308" s="130">
        <v>10</v>
      </c>
      <c r="K308" s="130">
        <v>0</v>
      </c>
    </row>
    <row r="309" spans="1:11" s="82" customFormat="1" ht="12.95" customHeight="1" x14ac:dyDescent="0.25">
      <c r="A309" s="130">
        <v>347</v>
      </c>
      <c r="B309" s="131" t="s">
        <v>124</v>
      </c>
      <c r="C309" s="131" t="s">
        <v>43</v>
      </c>
      <c r="D309" s="328">
        <v>14581.697948964398</v>
      </c>
      <c r="E309" s="328">
        <v>14581.697948964398</v>
      </c>
      <c r="F309" s="328">
        <v>14581.697948964398</v>
      </c>
      <c r="G309" s="329">
        <v>43924</v>
      </c>
      <c r="H309" s="329">
        <v>43923</v>
      </c>
      <c r="I309" s="329">
        <v>47757</v>
      </c>
      <c r="J309" s="130">
        <v>10</v>
      </c>
      <c r="K309" s="130">
        <v>0</v>
      </c>
    </row>
    <row r="310" spans="1:11" s="82" customFormat="1" ht="12.95" customHeight="1" x14ac:dyDescent="0.25">
      <c r="A310" s="130">
        <v>348</v>
      </c>
      <c r="B310" s="131" t="s">
        <v>130</v>
      </c>
      <c r="C310" s="131" t="s">
        <v>44</v>
      </c>
      <c r="D310" s="328">
        <v>1581.5364053499998</v>
      </c>
      <c r="E310" s="328">
        <v>1581.5364053499998</v>
      </c>
      <c r="F310" s="328">
        <v>1581.5364053499998</v>
      </c>
      <c r="G310" s="329">
        <v>43528</v>
      </c>
      <c r="H310" s="329">
        <v>43525</v>
      </c>
      <c r="I310" s="329">
        <v>47182</v>
      </c>
      <c r="J310" s="130">
        <v>10</v>
      </c>
      <c r="K310" s="130">
        <v>0</v>
      </c>
    </row>
    <row r="311" spans="1:11" s="82" customFormat="1" ht="12.95" customHeight="1" x14ac:dyDescent="0.25">
      <c r="A311" s="130">
        <v>349</v>
      </c>
      <c r="B311" s="131" t="s">
        <v>114</v>
      </c>
      <c r="C311" s="131" t="s">
        <v>45</v>
      </c>
      <c r="D311" s="328">
        <v>14047.550295955998</v>
      </c>
      <c r="E311" s="328">
        <v>14047.550295955998</v>
      </c>
      <c r="F311" s="328">
        <v>14047.550295955998</v>
      </c>
      <c r="G311" s="329">
        <v>43472</v>
      </c>
      <c r="H311" s="329">
        <v>43465</v>
      </c>
      <c r="I311" s="329">
        <v>48574</v>
      </c>
      <c r="J311" s="130">
        <v>13</v>
      </c>
      <c r="K311" s="130">
        <v>9</v>
      </c>
    </row>
    <row r="312" spans="1:11" s="82" customFormat="1" ht="12.95" customHeight="1" x14ac:dyDescent="0.25">
      <c r="A312" s="130">
        <v>350</v>
      </c>
      <c r="B312" s="131" t="s">
        <v>114</v>
      </c>
      <c r="C312" s="131" t="s">
        <v>943</v>
      </c>
      <c r="D312" s="328">
        <v>3356.5468223519997</v>
      </c>
      <c r="E312" s="328">
        <v>3356.5468223519997</v>
      </c>
      <c r="F312" s="328">
        <v>3356.5468223519997</v>
      </c>
      <c r="G312" s="329">
        <v>43108</v>
      </c>
      <c r="H312" s="329">
        <v>43094</v>
      </c>
      <c r="I312" s="329">
        <v>48211</v>
      </c>
      <c r="J312" s="130">
        <v>13</v>
      </c>
      <c r="K312" s="130">
        <v>9</v>
      </c>
    </row>
    <row r="313" spans="1:11" s="82" customFormat="1" ht="5.25" customHeight="1" x14ac:dyDescent="0.2">
      <c r="A313" s="194"/>
      <c r="B313" s="137"/>
      <c r="C313" s="195"/>
      <c r="D313" s="196"/>
      <c r="E313" s="196"/>
      <c r="F313" s="196"/>
      <c r="G313" s="197"/>
      <c r="H313" s="197"/>
      <c r="I313" s="197"/>
      <c r="J313" s="177"/>
      <c r="K313" s="177"/>
    </row>
    <row r="314" spans="1:11" ht="12.95" customHeight="1" x14ac:dyDescent="0.25">
      <c r="A314" s="389" t="s">
        <v>1060</v>
      </c>
      <c r="B314" s="389"/>
      <c r="C314" s="389"/>
      <c r="D314" s="389"/>
      <c r="E314" s="389"/>
      <c r="F314" s="389"/>
      <c r="G314" s="389"/>
      <c r="H314" s="389"/>
      <c r="I314" s="389"/>
      <c r="J314" s="389"/>
      <c r="K314" s="389"/>
    </row>
    <row r="315" spans="1:11" ht="12.95" customHeight="1" x14ac:dyDescent="0.25">
      <c r="A315" s="390" t="s">
        <v>1105</v>
      </c>
      <c r="B315" s="390"/>
      <c r="C315" s="390"/>
      <c r="D315" s="390"/>
      <c r="E315" s="390"/>
      <c r="F315" s="390"/>
      <c r="G315" s="390"/>
      <c r="H315" s="390"/>
      <c r="I315" s="390"/>
      <c r="J315" s="390"/>
      <c r="K315" s="136"/>
    </row>
    <row r="316" spans="1:11" ht="12.95" customHeight="1" x14ac:dyDescent="0.25">
      <c r="A316" s="381" t="s">
        <v>1075</v>
      </c>
      <c r="B316" s="381"/>
      <c r="C316" s="381"/>
      <c r="D316" s="381"/>
      <c r="E316" s="381"/>
      <c r="F316" s="381"/>
      <c r="G316" s="381"/>
      <c r="H316" s="381"/>
      <c r="I316" s="381"/>
      <c r="J316" s="381"/>
      <c r="K316" s="381"/>
    </row>
    <row r="317" spans="1:11" ht="12.95" customHeight="1" x14ac:dyDescent="0.25">
      <c r="A317" s="195" t="s">
        <v>942</v>
      </c>
      <c r="B317" s="195"/>
      <c r="C317" s="195"/>
      <c r="D317" s="195"/>
      <c r="E317" s="195"/>
      <c r="F317" s="195"/>
      <c r="G317" s="195"/>
      <c r="H317" s="195"/>
      <c r="I317" s="195"/>
      <c r="J317" s="195"/>
      <c r="K317" s="136"/>
    </row>
    <row r="318" spans="1:11" ht="12.95" customHeight="1" x14ac:dyDescent="0.25">
      <c r="A318" s="381" t="s">
        <v>941</v>
      </c>
      <c r="B318" s="381"/>
      <c r="C318" s="381"/>
      <c r="D318" s="381"/>
      <c r="E318" s="381"/>
      <c r="F318" s="381"/>
      <c r="G318" s="381"/>
      <c r="H318" s="381"/>
      <c r="I318" s="381"/>
      <c r="J318" s="381"/>
      <c r="K318" s="381"/>
    </row>
    <row r="319" spans="1:11" ht="11.65" customHeight="1" x14ac:dyDescent="0.25">
      <c r="A319" s="391" t="s">
        <v>111</v>
      </c>
      <c r="B319" s="391"/>
      <c r="C319" s="391"/>
      <c r="D319" s="391"/>
      <c r="E319" s="391"/>
      <c r="F319" s="391"/>
      <c r="G319" s="391"/>
      <c r="H319" s="391"/>
      <c r="I319" s="391"/>
      <c r="J319" s="391"/>
      <c r="K319" s="136"/>
    </row>
    <row r="320" spans="1:11" ht="11.65" customHeight="1" x14ac:dyDescent="0.25">
      <c r="A320" s="199"/>
      <c r="B320" s="199"/>
      <c r="C320" s="136"/>
      <c r="D320" s="200"/>
      <c r="E320" s="201"/>
      <c r="F320" s="201"/>
      <c r="G320" s="201"/>
      <c r="H320" s="201"/>
      <c r="I320" s="194"/>
      <c r="J320" s="194"/>
      <c r="K320" s="136"/>
    </row>
    <row r="321" spans="1:11" ht="11.65" customHeight="1" x14ac:dyDescent="0.25">
      <c r="A321" s="199"/>
      <c r="B321" s="199"/>
      <c r="C321" s="136"/>
      <c r="D321" s="200"/>
      <c r="E321" s="201"/>
      <c r="F321" s="201"/>
      <c r="G321" s="201"/>
      <c r="H321" s="201"/>
      <c r="I321" s="194"/>
      <c r="J321" s="194"/>
      <c r="K321" s="136"/>
    </row>
    <row r="322" spans="1:11" ht="11.65" customHeight="1" x14ac:dyDescent="0.25">
      <c r="A322" s="199"/>
      <c r="B322" s="199"/>
      <c r="C322" s="136"/>
      <c r="D322" s="200"/>
      <c r="E322" s="201"/>
      <c r="F322" s="201"/>
      <c r="G322" s="201"/>
      <c r="H322" s="201"/>
      <c r="I322" s="194"/>
      <c r="J322" s="194"/>
      <c r="K322" s="136"/>
    </row>
    <row r="323" spans="1:11" ht="11.65" customHeight="1" x14ac:dyDescent="0.25">
      <c r="A323" s="199"/>
      <c r="B323" s="199"/>
      <c r="C323" s="136"/>
      <c r="D323" s="200"/>
      <c r="E323" s="201"/>
      <c r="F323" s="201"/>
      <c r="G323" s="201"/>
      <c r="H323" s="201"/>
      <c r="I323" s="194"/>
      <c r="J323" s="194"/>
      <c r="K323" s="136"/>
    </row>
    <row r="324" spans="1:11" ht="11.65" customHeight="1" x14ac:dyDescent="0.25">
      <c r="A324" s="199"/>
      <c r="B324" s="199"/>
      <c r="C324" s="136"/>
      <c r="D324" s="200"/>
      <c r="E324" s="201"/>
      <c r="F324" s="201"/>
      <c r="G324" s="201"/>
      <c r="H324" s="201"/>
      <c r="I324" s="194"/>
      <c r="J324" s="194"/>
      <c r="K324" s="136"/>
    </row>
    <row r="325" spans="1:11" ht="11.65" customHeight="1" x14ac:dyDescent="0.25">
      <c r="A325" s="199"/>
      <c r="B325" s="199"/>
      <c r="C325" s="136"/>
      <c r="D325" s="200"/>
      <c r="E325" s="201"/>
      <c r="F325" s="201"/>
      <c r="G325" s="201"/>
      <c r="H325" s="201"/>
      <c r="I325" s="194"/>
      <c r="J325" s="194"/>
      <c r="K325" s="136"/>
    </row>
    <row r="326" spans="1:11" ht="11.65" customHeight="1" x14ac:dyDescent="0.25">
      <c r="A326" s="199"/>
      <c r="B326" s="199"/>
      <c r="C326" s="136"/>
      <c r="D326" s="200"/>
      <c r="E326" s="201"/>
      <c r="F326" s="201"/>
      <c r="G326" s="201"/>
      <c r="H326" s="201"/>
      <c r="I326" s="194"/>
      <c r="J326" s="194"/>
      <c r="K326" s="136"/>
    </row>
    <row r="327" spans="1:11" ht="11.65" customHeight="1" x14ac:dyDescent="0.25">
      <c r="A327" s="136"/>
      <c r="B327" s="136"/>
      <c r="C327" s="136"/>
      <c r="D327" s="136"/>
      <c r="E327" s="136"/>
      <c r="F327" s="136"/>
      <c r="G327" s="136"/>
      <c r="H327" s="136"/>
      <c r="I327" s="136"/>
      <c r="J327" s="136"/>
      <c r="K327" s="136"/>
    </row>
    <row r="328" spans="1:11" ht="11.65" customHeight="1" x14ac:dyDescent="0.25">
      <c r="A328" s="136"/>
      <c r="B328" s="136"/>
      <c r="C328" s="136"/>
      <c r="D328" s="136"/>
      <c r="E328" s="136"/>
      <c r="F328" s="136"/>
      <c r="G328" s="136"/>
      <c r="H328" s="136"/>
      <c r="I328" s="136"/>
      <c r="J328" s="136"/>
      <c r="K328" s="136"/>
    </row>
    <row r="329" spans="1:11" ht="11.65" customHeight="1" x14ac:dyDescent="0.25">
      <c r="A329" s="136"/>
      <c r="B329" s="136"/>
      <c r="C329" s="136"/>
      <c r="D329" s="136"/>
      <c r="E329" s="136"/>
      <c r="F329" s="136"/>
      <c r="G329" s="136"/>
      <c r="H329" s="136"/>
      <c r="I329" s="136"/>
      <c r="J329" s="136"/>
      <c r="K329" s="136"/>
    </row>
    <row r="330" spans="1:11" ht="11.65" customHeight="1" x14ac:dyDescent="0.25">
      <c r="A330" s="136"/>
      <c r="B330" s="136"/>
      <c r="C330" s="136"/>
      <c r="D330" s="136"/>
      <c r="E330" s="136"/>
      <c r="F330" s="136"/>
      <c r="G330" s="136"/>
      <c r="H330" s="136"/>
      <c r="I330" s="136"/>
      <c r="J330" s="136"/>
      <c r="K330" s="136"/>
    </row>
    <row r="331" spans="1:11" ht="11.65" customHeight="1" x14ac:dyDescent="0.25">
      <c r="A331" s="136"/>
      <c r="B331" s="136"/>
      <c r="C331" s="136"/>
      <c r="D331" s="136"/>
      <c r="E331" s="136"/>
      <c r="F331" s="136"/>
      <c r="G331" s="136"/>
      <c r="H331" s="136"/>
      <c r="I331" s="136"/>
      <c r="J331" s="136"/>
      <c r="K331" s="136"/>
    </row>
    <row r="332" spans="1:11" ht="11.65" customHeight="1" x14ac:dyDescent="0.25">
      <c r="A332" s="136"/>
      <c r="B332" s="136"/>
      <c r="C332" s="136"/>
      <c r="D332" s="136"/>
      <c r="E332" s="136"/>
      <c r="F332" s="136"/>
      <c r="G332" s="136"/>
      <c r="H332" s="136"/>
      <c r="I332" s="136"/>
      <c r="J332" s="136"/>
      <c r="K332" s="136"/>
    </row>
    <row r="333" spans="1:11" ht="11.65" customHeight="1" x14ac:dyDescent="0.25">
      <c r="A333" s="136"/>
      <c r="B333" s="136"/>
      <c r="C333" s="136"/>
      <c r="D333" s="136"/>
      <c r="E333" s="136"/>
      <c r="F333" s="136"/>
      <c r="G333" s="136"/>
      <c r="H333" s="136"/>
      <c r="I333" s="136"/>
      <c r="J333" s="136"/>
      <c r="K333" s="136"/>
    </row>
    <row r="334" spans="1:11" ht="11.65" customHeight="1" x14ac:dyDescent="0.25">
      <c r="A334" s="199"/>
      <c r="B334" s="199"/>
      <c r="C334" s="136"/>
      <c r="D334" s="200"/>
      <c r="E334" s="201"/>
      <c r="F334" s="201"/>
      <c r="G334" s="201"/>
      <c r="H334" s="201"/>
      <c r="I334" s="194"/>
      <c r="J334" s="194"/>
      <c r="K334" s="136"/>
    </row>
    <row r="335" spans="1:11" ht="11.65" customHeight="1" x14ac:dyDescent="0.25">
      <c r="A335" s="199"/>
      <c r="B335" s="199"/>
      <c r="C335" s="136"/>
      <c r="D335" s="200"/>
      <c r="E335" s="201"/>
      <c r="F335" s="201"/>
      <c r="G335" s="201"/>
      <c r="H335" s="201"/>
      <c r="I335" s="194"/>
      <c r="J335" s="194"/>
      <c r="K335" s="136"/>
    </row>
    <row r="336" spans="1:11" ht="11.65" customHeight="1" x14ac:dyDescent="0.25">
      <c r="A336" s="199"/>
      <c r="B336" s="199"/>
      <c r="C336" s="136"/>
      <c r="D336" s="200"/>
      <c r="E336" s="201"/>
      <c r="F336" s="201"/>
      <c r="G336" s="201"/>
      <c r="H336" s="201"/>
      <c r="I336" s="194"/>
      <c r="J336" s="194"/>
      <c r="K336" s="136"/>
    </row>
    <row r="337" spans="1:11" ht="11.65" customHeight="1" x14ac:dyDescent="0.25">
      <c r="A337" s="199"/>
      <c r="B337" s="199"/>
      <c r="C337" s="136"/>
      <c r="D337" s="200"/>
      <c r="E337" s="201"/>
      <c r="F337" s="201"/>
      <c r="G337" s="201"/>
      <c r="H337" s="201"/>
      <c r="I337" s="194"/>
      <c r="J337" s="194"/>
      <c r="K337" s="136"/>
    </row>
    <row r="338" spans="1:11" ht="11.65" customHeight="1" x14ac:dyDescent="0.25">
      <c r="A338" s="199"/>
      <c r="B338" s="199"/>
      <c r="C338" s="136"/>
      <c r="D338" s="200"/>
      <c r="E338" s="201"/>
      <c r="F338" s="201"/>
      <c r="G338" s="201"/>
      <c r="H338" s="201"/>
      <c r="I338" s="194"/>
      <c r="J338" s="194"/>
      <c r="K338" s="136"/>
    </row>
    <row r="339" spans="1:11" ht="11.65" customHeight="1" x14ac:dyDescent="0.25">
      <c r="A339" s="81"/>
      <c r="B339" s="81"/>
      <c r="C339" s="80"/>
      <c r="D339" s="79"/>
      <c r="E339" s="78"/>
      <c r="F339" s="78"/>
      <c r="G339" s="78"/>
      <c r="H339" s="78"/>
      <c r="I339" s="77"/>
      <c r="J339" s="77"/>
    </row>
    <row r="340" spans="1:11" ht="11.65" customHeight="1" x14ac:dyDescent="0.25">
      <c r="A340" s="81"/>
      <c r="B340" s="81"/>
      <c r="C340" s="80"/>
      <c r="D340" s="79"/>
      <c r="E340" s="78"/>
      <c r="F340" s="78"/>
      <c r="G340" s="78"/>
      <c r="H340" s="78"/>
      <c r="I340" s="77"/>
      <c r="J340" s="77"/>
    </row>
    <row r="341" spans="1:11" ht="11.65" customHeight="1" x14ac:dyDescent="0.25">
      <c r="A341" s="81"/>
      <c r="B341" s="81"/>
      <c r="C341" s="80"/>
      <c r="D341" s="79"/>
      <c r="E341" s="78"/>
      <c r="F341" s="78"/>
      <c r="G341" s="78"/>
      <c r="H341" s="78"/>
      <c r="I341" s="77"/>
      <c r="J341" s="77"/>
    </row>
    <row r="342" spans="1:11" ht="11.65" customHeight="1" x14ac:dyDescent="0.25">
      <c r="A342" s="81"/>
      <c r="B342" s="81"/>
      <c r="C342" s="80"/>
      <c r="D342" s="79"/>
      <c r="E342" s="78"/>
      <c r="F342" s="78"/>
      <c r="G342" s="78"/>
      <c r="H342" s="78"/>
      <c r="I342" s="77"/>
      <c r="J342" s="77"/>
    </row>
    <row r="343" spans="1:11" ht="11.65" customHeight="1" x14ac:dyDescent="0.25">
      <c r="A343" s="81"/>
      <c r="B343" s="81"/>
      <c r="C343" s="80"/>
      <c r="D343" s="79"/>
      <c r="E343" s="78"/>
      <c r="F343" s="78"/>
      <c r="G343" s="78"/>
      <c r="H343" s="78"/>
      <c r="I343" s="77"/>
      <c r="J343" s="77"/>
    </row>
    <row r="344" spans="1:11" ht="11.65" customHeight="1" x14ac:dyDescent="0.25">
      <c r="A344" s="81"/>
      <c r="B344" s="81"/>
      <c r="C344" s="80"/>
      <c r="D344" s="79"/>
      <c r="E344" s="78"/>
      <c r="F344" s="78"/>
      <c r="G344" s="78"/>
      <c r="H344" s="78"/>
      <c r="I344" s="77"/>
      <c r="J344" s="77"/>
    </row>
    <row r="345" spans="1:11" ht="11.65" customHeight="1" x14ac:dyDescent="0.25">
      <c r="A345" s="81"/>
      <c r="B345" s="81"/>
      <c r="C345" s="80"/>
      <c r="D345" s="79"/>
      <c r="E345" s="78"/>
      <c r="F345" s="78"/>
      <c r="G345" s="78"/>
      <c r="H345" s="78"/>
      <c r="I345" s="77"/>
      <c r="J345" s="77"/>
    </row>
    <row r="346" spans="1:11" ht="11.65" customHeight="1" x14ac:dyDescent="0.25">
      <c r="A346" s="81"/>
      <c r="B346" s="81"/>
      <c r="C346" s="80"/>
      <c r="D346" s="79"/>
      <c r="E346" s="78"/>
      <c r="F346" s="78"/>
      <c r="G346" s="78"/>
      <c r="H346" s="78"/>
      <c r="I346" s="77"/>
      <c r="J346" s="77"/>
    </row>
    <row r="347" spans="1:11" ht="14.25" customHeight="1" x14ac:dyDescent="0.25">
      <c r="A347" s="386"/>
      <c r="B347" s="386"/>
      <c r="C347" s="386"/>
      <c r="D347" s="386"/>
      <c r="E347" s="386"/>
      <c r="F347" s="386"/>
      <c r="G347" s="386"/>
      <c r="H347" s="386"/>
      <c r="I347" s="386"/>
      <c r="J347" s="386"/>
    </row>
    <row r="348" spans="1:11" ht="14.25" customHeight="1" x14ac:dyDescent="0.25">
      <c r="A348" s="387"/>
      <c r="B348" s="387"/>
      <c r="C348" s="387"/>
      <c r="D348" s="387"/>
      <c r="E348" s="387"/>
      <c r="F348" s="387"/>
      <c r="G348" s="387"/>
      <c r="H348" s="387"/>
      <c r="I348" s="387"/>
      <c r="J348" s="387"/>
    </row>
    <row r="349" spans="1:11" ht="14.25" customHeight="1" x14ac:dyDescent="0.25">
      <c r="A349" s="76"/>
      <c r="B349" s="76"/>
      <c r="C349" s="76"/>
      <c r="D349" s="76"/>
      <c r="E349" s="76"/>
      <c r="F349" s="76"/>
      <c r="G349" s="76"/>
      <c r="H349" s="76"/>
      <c r="I349" s="76"/>
      <c r="J349" s="76"/>
    </row>
    <row r="350" spans="1:11" ht="12.75" customHeight="1" x14ac:dyDescent="0.25">
      <c r="A350" s="388"/>
      <c r="B350" s="388"/>
      <c r="C350" s="388"/>
      <c r="D350" s="388"/>
      <c r="E350" s="388"/>
      <c r="F350" s="388"/>
      <c r="G350" s="388"/>
      <c r="H350" s="388"/>
      <c r="I350" s="388"/>
      <c r="J350" s="388"/>
      <c r="K350" s="388"/>
    </row>
    <row r="351" spans="1:11" x14ac:dyDescent="0.25">
      <c r="A351" s="387"/>
      <c r="B351" s="387"/>
      <c r="C351" s="387"/>
      <c r="D351" s="387"/>
      <c r="E351" s="387"/>
      <c r="F351" s="387"/>
      <c r="G351" s="387"/>
      <c r="H351" s="387"/>
      <c r="I351" s="387"/>
      <c r="J351" s="387"/>
    </row>
  </sheetData>
  <mergeCells count="35">
    <mergeCell ref="L5:O5"/>
    <mergeCell ref="L6:O6"/>
    <mergeCell ref="A7:K7"/>
    <mergeCell ref="A8:A10"/>
    <mergeCell ref="B8:C10"/>
    <mergeCell ref="D8:E8"/>
    <mergeCell ref="G8:G10"/>
    <mergeCell ref="H8:H10"/>
    <mergeCell ref="I8:I10"/>
    <mergeCell ref="J8:K9"/>
    <mergeCell ref="A347:J347"/>
    <mergeCell ref="A348:J348"/>
    <mergeCell ref="A350:K350"/>
    <mergeCell ref="A351:J351"/>
    <mergeCell ref="A142:C142"/>
    <mergeCell ref="A164:C164"/>
    <mergeCell ref="A314:K314"/>
    <mergeCell ref="A315:J315"/>
    <mergeCell ref="A318:K318"/>
    <mergeCell ref="A319:J319"/>
    <mergeCell ref="A1:D1"/>
    <mergeCell ref="E1:K1"/>
    <mergeCell ref="A2:K2"/>
    <mergeCell ref="A316:K316"/>
    <mergeCell ref="A114:C114"/>
    <mergeCell ref="A132:C132"/>
    <mergeCell ref="D9:D10"/>
    <mergeCell ref="E9:E10"/>
    <mergeCell ref="F9:F10"/>
    <mergeCell ref="A12:C12"/>
    <mergeCell ref="A28:C28"/>
    <mergeCell ref="A37:C37"/>
    <mergeCell ref="A51:C51"/>
    <mergeCell ref="A62:C62"/>
    <mergeCell ref="A75:C75"/>
  </mergeCells>
  <printOptions horizontalCentered="1"/>
  <pageMargins left="0.39370078740157483" right="0.39370078740157483" top="0.59055118110236227" bottom="0" header="0" footer="0"/>
  <pageSetup scale="63"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72"/>
  <sheetViews>
    <sheetView showGridLines="0" zoomScale="90" zoomScaleNormal="90" zoomScaleSheetLayoutView="80" workbookViewId="0">
      <selection sqref="A1:D1"/>
    </sheetView>
  </sheetViews>
  <sheetFormatPr baseColWidth="10" defaultColWidth="11.42578125" defaultRowHeight="12.75" x14ac:dyDescent="0.25"/>
  <cols>
    <col min="1" max="2" width="5" style="44" customWidth="1"/>
    <col min="3" max="3" width="50.7109375" style="44" customWidth="1"/>
    <col min="4" max="4" width="18.7109375" style="98" customWidth="1"/>
    <col min="5" max="6" width="18.7109375" style="44" customWidth="1"/>
    <col min="7" max="9" width="13.7109375" style="44" customWidth="1"/>
    <col min="10" max="10" width="9.7109375" style="99" customWidth="1"/>
    <col min="11" max="11" width="9.7109375" style="86" customWidth="1"/>
    <col min="12" max="12" width="9.140625" style="85" customWidth="1"/>
    <col min="13" max="13" width="12" style="85" bestFit="1" customWidth="1"/>
    <col min="14" max="14" width="11.42578125" style="85"/>
    <col min="15" max="16" width="9.140625" style="85" customWidth="1"/>
    <col min="17" max="17" width="9" style="85" customWidth="1"/>
    <col min="18" max="18" width="9.140625" style="85" customWidth="1"/>
    <col min="19" max="19" width="9.28515625" style="85" customWidth="1"/>
    <col min="20" max="22" width="9.140625" style="85" customWidth="1"/>
    <col min="23" max="25" width="11.42578125" style="85"/>
    <col min="26" max="16384" width="11.42578125" style="44"/>
  </cols>
  <sheetData>
    <row r="1" spans="1:25" ht="51.75" customHeight="1" x14ac:dyDescent="0.25">
      <c r="A1" s="347" t="s">
        <v>1044</v>
      </c>
      <c r="B1" s="347"/>
      <c r="C1" s="347"/>
      <c r="D1" s="347"/>
      <c r="E1" s="373" t="s">
        <v>1045</v>
      </c>
      <c r="F1" s="373"/>
      <c r="G1" s="373"/>
      <c r="H1" s="373"/>
      <c r="I1" s="373"/>
      <c r="J1" s="373"/>
      <c r="K1" s="373"/>
    </row>
    <row r="2" spans="1:25" ht="44.25" customHeight="1" x14ac:dyDescent="0.3">
      <c r="A2" s="348" t="s">
        <v>1046</v>
      </c>
      <c r="B2" s="348"/>
      <c r="C2" s="348"/>
      <c r="D2" s="348"/>
      <c r="E2" s="348"/>
      <c r="F2" s="348"/>
      <c r="G2" s="348"/>
      <c r="H2" s="348"/>
      <c r="I2" s="348"/>
      <c r="J2" s="348"/>
      <c r="K2" s="348"/>
    </row>
    <row r="3" spans="1:25" s="57" customFormat="1" ht="16.899999999999999" customHeight="1" x14ac:dyDescent="0.25">
      <c r="A3" s="183" t="s">
        <v>1076</v>
      </c>
      <c r="B3" s="183"/>
      <c r="C3" s="183"/>
      <c r="D3" s="183"/>
      <c r="E3" s="183"/>
      <c r="F3" s="183"/>
      <c r="G3" s="183"/>
      <c r="H3" s="183"/>
      <c r="I3" s="183"/>
      <c r="J3" s="192"/>
      <c r="K3" s="192"/>
      <c r="L3" s="91"/>
      <c r="M3" s="91"/>
      <c r="N3" s="91"/>
      <c r="O3" s="91"/>
      <c r="P3" s="91"/>
      <c r="Q3" s="91"/>
      <c r="R3" s="91"/>
      <c r="S3" s="91"/>
      <c r="T3" s="91"/>
      <c r="U3" s="91"/>
      <c r="V3" s="91"/>
      <c r="W3" s="91"/>
      <c r="X3" s="91"/>
      <c r="Y3" s="91"/>
    </row>
    <row r="4" spans="1:25" s="57" customFormat="1" ht="16.899999999999999" customHeight="1" x14ac:dyDescent="0.25">
      <c r="A4" s="183" t="s">
        <v>1107</v>
      </c>
      <c r="B4" s="191"/>
      <c r="C4" s="192"/>
      <c r="D4" s="191"/>
      <c r="E4" s="191"/>
      <c r="F4" s="191"/>
      <c r="G4" s="191"/>
      <c r="H4" s="191"/>
      <c r="I4" s="191"/>
      <c r="J4" s="192"/>
      <c r="K4" s="192"/>
      <c r="L4" s="90">
        <v>18.326799999999999</v>
      </c>
      <c r="M4" s="91"/>
      <c r="N4" s="91"/>
      <c r="O4" s="91"/>
      <c r="P4" s="91"/>
      <c r="Q4" s="91"/>
      <c r="R4" s="91"/>
      <c r="S4" s="91"/>
      <c r="T4" s="91"/>
      <c r="U4" s="91"/>
      <c r="V4" s="91"/>
      <c r="W4" s="91"/>
      <c r="X4" s="91"/>
      <c r="Y4" s="91"/>
    </row>
    <row r="5" spans="1:25" s="57" customFormat="1" ht="16.899999999999999" customHeight="1" x14ac:dyDescent="0.25">
      <c r="A5" s="181" t="s">
        <v>0</v>
      </c>
      <c r="B5" s="181"/>
      <c r="C5" s="181"/>
      <c r="D5" s="181"/>
      <c r="E5" s="181"/>
      <c r="F5" s="181"/>
      <c r="G5" s="181"/>
      <c r="H5" s="181"/>
      <c r="I5" s="181"/>
      <c r="J5" s="184"/>
      <c r="K5" s="184"/>
      <c r="L5" s="91"/>
      <c r="M5" s="91"/>
      <c r="N5" s="91"/>
      <c r="O5" s="91"/>
      <c r="P5" s="91"/>
      <c r="Q5" s="91"/>
      <c r="R5" s="91"/>
      <c r="S5" s="91"/>
      <c r="T5" s="91"/>
      <c r="U5" s="91"/>
      <c r="V5" s="91"/>
      <c r="W5" s="91"/>
      <c r="X5" s="91"/>
      <c r="Y5" s="91"/>
    </row>
    <row r="6" spans="1:25" s="57" customFormat="1" ht="16.899999999999999" customHeight="1" x14ac:dyDescent="0.25">
      <c r="A6" s="181" t="s">
        <v>1022</v>
      </c>
      <c r="B6" s="181"/>
      <c r="C6" s="181"/>
      <c r="D6" s="181"/>
      <c r="E6" s="181"/>
      <c r="F6" s="181"/>
      <c r="G6" s="181"/>
      <c r="H6" s="181"/>
      <c r="I6" s="181"/>
      <c r="J6" s="184"/>
      <c r="K6" s="184"/>
      <c r="L6" s="91"/>
      <c r="M6" s="91"/>
      <c r="N6" s="91"/>
      <c r="O6" s="91"/>
      <c r="P6" s="91"/>
      <c r="Q6" s="91"/>
      <c r="R6" s="91"/>
      <c r="S6" s="91"/>
      <c r="T6" s="91"/>
      <c r="U6" s="91"/>
      <c r="V6" s="91"/>
      <c r="W6" s="91"/>
      <c r="X6" s="91"/>
      <c r="Y6" s="91"/>
    </row>
    <row r="7" spans="1:25" s="57" customFormat="1" ht="16.899999999999999" customHeight="1" x14ac:dyDescent="0.25">
      <c r="A7" s="393" t="s">
        <v>1065</v>
      </c>
      <c r="B7" s="393"/>
      <c r="C7" s="393"/>
      <c r="D7" s="393"/>
      <c r="E7" s="393"/>
      <c r="F7" s="393"/>
      <c r="G7" s="393"/>
      <c r="H7" s="393"/>
      <c r="I7" s="393"/>
      <c r="J7" s="393"/>
      <c r="K7" s="393"/>
      <c r="L7" s="91"/>
      <c r="M7" s="91"/>
      <c r="N7" s="91"/>
      <c r="O7" s="91"/>
      <c r="P7" s="91"/>
      <c r="Q7" s="91"/>
      <c r="R7" s="91"/>
      <c r="S7" s="91"/>
      <c r="T7" s="91"/>
      <c r="U7" s="91"/>
      <c r="V7" s="91"/>
      <c r="W7" s="91"/>
      <c r="X7" s="91"/>
      <c r="Y7" s="91"/>
    </row>
    <row r="8" spans="1:25" ht="19.899999999999999" customHeight="1" x14ac:dyDescent="0.25">
      <c r="A8" s="383" t="s">
        <v>1021</v>
      </c>
      <c r="B8" s="353" t="s">
        <v>1066</v>
      </c>
      <c r="C8" s="353"/>
      <c r="D8" s="384" t="s">
        <v>1020</v>
      </c>
      <c r="E8" s="384"/>
      <c r="F8" s="193" t="s">
        <v>1019</v>
      </c>
      <c r="G8" s="383" t="s">
        <v>1062</v>
      </c>
      <c r="H8" s="383" t="s">
        <v>1018</v>
      </c>
      <c r="I8" s="383" t="s">
        <v>1063</v>
      </c>
      <c r="J8" s="383" t="s">
        <v>1017</v>
      </c>
      <c r="K8" s="383"/>
      <c r="L8" s="92"/>
      <c r="M8" s="92"/>
      <c r="N8" s="92"/>
      <c r="O8" s="92"/>
      <c r="P8" s="92"/>
      <c r="Q8" s="92"/>
      <c r="R8" s="92"/>
      <c r="S8" s="92"/>
      <c r="T8" s="92"/>
      <c r="U8" s="92"/>
      <c r="V8" s="92"/>
    </row>
    <row r="9" spans="1:25" s="45" customFormat="1" ht="4.9000000000000004" customHeight="1" x14ac:dyDescent="0.25">
      <c r="A9" s="383"/>
      <c r="B9" s="353"/>
      <c r="C9" s="353"/>
      <c r="D9" s="383" t="s">
        <v>1016</v>
      </c>
      <c r="E9" s="383" t="s">
        <v>1015</v>
      </c>
      <c r="F9" s="383" t="s">
        <v>1015</v>
      </c>
      <c r="G9" s="383"/>
      <c r="H9" s="383"/>
      <c r="I9" s="383"/>
      <c r="J9" s="384"/>
      <c r="K9" s="384"/>
      <c r="L9" s="52"/>
      <c r="M9" s="52"/>
      <c r="N9" s="52"/>
      <c r="O9" s="52"/>
      <c r="P9" s="52"/>
      <c r="Q9" s="52"/>
      <c r="R9" s="52"/>
      <c r="S9" s="52"/>
      <c r="T9" s="52"/>
      <c r="U9" s="52"/>
      <c r="V9" s="52"/>
      <c r="W9" s="52"/>
      <c r="X9" s="52"/>
      <c r="Y9" s="52"/>
    </row>
    <row r="10" spans="1:25" s="45" customFormat="1" ht="52.5" customHeight="1" x14ac:dyDescent="0.25">
      <c r="A10" s="384"/>
      <c r="B10" s="377"/>
      <c r="C10" s="377"/>
      <c r="D10" s="384"/>
      <c r="E10" s="384"/>
      <c r="F10" s="384"/>
      <c r="G10" s="384"/>
      <c r="H10" s="384"/>
      <c r="I10" s="384"/>
      <c r="J10" s="190" t="s">
        <v>1014</v>
      </c>
      <c r="K10" s="190" t="s">
        <v>1013</v>
      </c>
      <c r="L10" s="52"/>
      <c r="M10" s="52"/>
      <c r="N10" s="52"/>
      <c r="O10" s="52"/>
      <c r="P10" s="52"/>
      <c r="Q10" s="52"/>
      <c r="R10" s="52"/>
      <c r="S10" s="52"/>
      <c r="T10" s="52"/>
      <c r="U10" s="52"/>
      <c r="V10" s="52"/>
      <c r="W10" s="52"/>
      <c r="X10" s="52"/>
      <c r="Y10" s="52"/>
    </row>
    <row r="11" spans="1:25" s="52" customFormat="1" ht="18" customHeight="1" x14ac:dyDescent="0.25">
      <c r="A11" s="131"/>
      <c r="B11" s="131"/>
      <c r="C11" s="317" t="s">
        <v>1023</v>
      </c>
      <c r="D11" s="330">
        <f>D12+D14+D27+D33+D36+D39+D41+D44+D46+D48+D51+D54+D57+D60</f>
        <v>601130.81522557524</v>
      </c>
      <c r="E11" s="330">
        <f>E12+E14+E27+E33+E36+E39+E41+E44+E46+E48+E51+E54+E57+E60</f>
        <v>601130.81522557524</v>
      </c>
      <c r="F11" s="330">
        <f>F12+F14+F27+F33+F36+F39+F41+F44+F46+F48+F51+F54+F57+F60</f>
        <v>601130.81522557524</v>
      </c>
      <c r="G11" s="335"/>
      <c r="H11" s="131"/>
      <c r="I11" s="131"/>
      <c r="J11" s="130"/>
      <c r="K11" s="130"/>
      <c r="M11" s="93"/>
    </row>
    <row r="12" spans="1:25" s="52" customFormat="1" ht="12.95" customHeight="1" x14ac:dyDescent="0.25">
      <c r="A12" s="333" t="s">
        <v>1064</v>
      </c>
      <c r="B12" s="336"/>
      <c r="C12" s="131"/>
      <c r="D12" s="330">
        <f>SUM(D13)</f>
        <v>3664.4189188199994</v>
      </c>
      <c r="E12" s="330">
        <f>SUM(E13)</f>
        <v>3664.4189188199994</v>
      </c>
      <c r="F12" s="330">
        <f>SUM(F13)</f>
        <v>3664.4189188199994</v>
      </c>
      <c r="G12" s="131"/>
      <c r="H12" s="131"/>
      <c r="I12" s="131"/>
      <c r="J12" s="130"/>
      <c r="K12" s="130"/>
    </row>
    <row r="13" spans="1:25" s="52" customFormat="1" ht="12.95" customHeight="1" x14ac:dyDescent="0.25">
      <c r="A13" s="337">
        <v>1</v>
      </c>
      <c r="B13" s="336" t="s">
        <v>905</v>
      </c>
      <c r="C13" s="131" t="s">
        <v>906</v>
      </c>
      <c r="D13" s="328">
        <v>3664.4189188199994</v>
      </c>
      <c r="E13" s="328">
        <v>3664.4189188199994</v>
      </c>
      <c r="F13" s="328">
        <v>3664.4189188199994</v>
      </c>
      <c r="G13" s="329">
        <v>36274</v>
      </c>
      <c r="H13" s="329">
        <v>36274</v>
      </c>
      <c r="I13" s="329">
        <v>47446</v>
      </c>
      <c r="J13" s="338">
        <v>30</v>
      </c>
      <c r="K13" s="338">
        <v>6</v>
      </c>
    </row>
    <row r="14" spans="1:25" s="52" customFormat="1" ht="12.95" customHeight="1" x14ac:dyDescent="0.25">
      <c r="A14" s="333" t="s">
        <v>1010</v>
      </c>
      <c r="B14" s="336"/>
      <c r="C14" s="131"/>
      <c r="D14" s="330">
        <f>SUM(D15:D26)</f>
        <v>150315.61042799</v>
      </c>
      <c r="E14" s="330">
        <f>SUM(E15:E26)</f>
        <v>150315.61042799</v>
      </c>
      <c r="F14" s="330">
        <f>SUM(F15:F26)</f>
        <v>150315.61042799</v>
      </c>
      <c r="G14" s="131"/>
      <c r="H14" s="131"/>
      <c r="I14" s="131"/>
      <c r="J14" s="131"/>
      <c r="K14" s="131"/>
    </row>
    <row r="15" spans="1:25" s="52" customFormat="1" ht="12.95" customHeight="1" x14ac:dyDescent="0.25">
      <c r="A15" s="337">
        <v>2</v>
      </c>
      <c r="B15" s="336" t="s">
        <v>124</v>
      </c>
      <c r="C15" s="131" t="s">
        <v>907</v>
      </c>
      <c r="D15" s="328">
        <v>17433.918780496799</v>
      </c>
      <c r="E15" s="328">
        <v>17433.918780496799</v>
      </c>
      <c r="F15" s="328">
        <v>17433.918780496799</v>
      </c>
      <c r="G15" s="329">
        <v>37390</v>
      </c>
      <c r="H15" s="329">
        <v>37390</v>
      </c>
      <c r="I15" s="329">
        <v>46552</v>
      </c>
      <c r="J15" s="338">
        <v>25</v>
      </c>
      <c r="K15" s="338">
        <v>0</v>
      </c>
    </row>
    <row r="16" spans="1:25" s="52" customFormat="1" ht="12.95" customHeight="1" x14ac:dyDescent="0.25">
      <c r="A16" s="337">
        <v>3</v>
      </c>
      <c r="B16" s="336" t="s">
        <v>124</v>
      </c>
      <c r="C16" s="131" t="s">
        <v>908</v>
      </c>
      <c r="D16" s="328">
        <v>20918.569788234399</v>
      </c>
      <c r="E16" s="328">
        <v>20918.569788234399</v>
      </c>
      <c r="F16" s="328">
        <v>20918.569788234399</v>
      </c>
      <c r="G16" s="329">
        <v>37324</v>
      </c>
      <c r="H16" s="329">
        <v>37324</v>
      </c>
      <c r="I16" s="329">
        <v>46486</v>
      </c>
      <c r="J16" s="338">
        <v>25</v>
      </c>
      <c r="K16" s="338">
        <v>0</v>
      </c>
    </row>
    <row r="17" spans="1:15" s="52" customFormat="1" ht="12.95" customHeight="1" x14ac:dyDescent="0.25">
      <c r="A17" s="337">
        <v>4</v>
      </c>
      <c r="B17" s="336" t="s">
        <v>124</v>
      </c>
      <c r="C17" s="131" t="s">
        <v>909</v>
      </c>
      <c r="D17" s="328">
        <v>6978.1453928935989</v>
      </c>
      <c r="E17" s="328">
        <v>6978.1453928935989</v>
      </c>
      <c r="F17" s="328">
        <v>6978.1453928935989</v>
      </c>
      <c r="G17" s="329">
        <v>37799</v>
      </c>
      <c r="H17" s="329">
        <v>37769</v>
      </c>
      <c r="I17" s="329">
        <v>46932</v>
      </c>
      <c r="J17" s="338">
        <v>25</v>
      </c>
      <c r="K17" s="338">
        <v>0</v>
      </c>
    </row>
    <row r="18" spans="1:15" s="52" customFormat="1" ht="12.95" customHeight="1" x14ac:dyDescent="0.25">
      <c r="A18" s="337">
        <v>5</v>
      </c>
      <c r="B18" s="336" t="s">
        <v>124</v>
      </c>
      <c r="C18" s="131" t="s">
        <v>1024</v>
      </c>
      <c r="D18" s="328">
        <v>8280.0809166843992</v>
      </c>
      <c r="E18" s="328">
        <v>8280.0809166843992</v>
      </c>
      <c r="F18" s="328">
        <v>8280.0809166843992</v>
      </c>
      <c r="G18" s="329">
        <v>37165</v>
      </c>
      <c r="H18" s="329">
        <v>37165</v>
      </c>
      <c r="I18" s="329">
        <v>46328</v>
      </c>
      <c r="J18" s="338">
        <v>25</v>
      </c>
      <c r="K18" s="338">
        <v>0</v>
      </c>
    </row>
    <row r="19" spans="1:15" s="52" customFormat="1" ht="12.95" customHeight="1" x14ac:dyDescent="0.25">
      <c r="A19" s="337">
        <v>6</v>
      </c>
      <c r="B19" s="336" t="s">
        <v>194</v>
      </c>
      <c r="C19" s="131" t="s">
        <v>911</v>
      </c>
      <c r="D19" s="328">
        <v>12279.735402150398</v>
      </c>
      <c r="E19" s="328">
        <v>12279.735402150398</v>
      </c>
      <c r="F19" s="328">
        <v>12279.735402150398</v>
      </c>
      <c r="G19" s="329">
        <v>36686</v>
      </c>
      <c r="H19" s="329">
        <v>36686</v>
      </c>
      <c r="I19" s="329">
        <v>45992</v>
      </c>
      <c r="J19" s="338">
        <v>25</v>
      </c>
      <c r="K19" s="338">
        <v>0</v>
      </c>
    </row>
    <row r="20" spans="1:15" s="52" customFormat="1" ht="12.95" customHeight="1" x14ac:dyDescent="0.25">
      <c r="A20" s="337">
        <v>7</v>
      </c>
      <c r="B20" s="336" t="s">
        <v>124</v>
      </c>
      <c r="C20" s="131" t="s">
        <v>1025</v>
      </c>
      <c r="D20" s="328">
        <v>18948.530477214797</v>
      </c>
      <c r="E20" s="328">
        <v>18948.530477214797</v>
      </c>
      <c r="F20" s="328">
        <v>18948.530477214797</v>
      </c>
      <c r="G20" s="329">
        <v>37342</v>
      </c>
      <c r="H20" s="329">
        <v>37342</v>
      </c>
      <c r="I20" s="329">
        <v>46504</v>
      </c>
      <c r="J20" s="338">
        <v>25</v>
      </c>
      <c r="K20" s="338">
        <v>0</v>
      </c>
    </row>
    <row r="21" spans="1:15" s="52" customFormat="1" ht="12.95" customHeight="1" x14ac:dyDescent="0.25">
      <c r="A21" s="337">
        <v>8</v>
      </c>
      <c r="B21" s="336" t="s">
        <v>124</v>
      </c>
      <c r="C21" s="131" t="s">
        <v>1026</v>
      </c>
      <c r="D21" s="328">
        <v>10980.958557319998</v>
      </c>
      <c r="E21" s="328">
        <v>10980.958557319998</v>
      </c>
      <c r="F21" s="328">
        <v>10980.958557319998</v>
      </c>
      <c r="G21" s="329">
        <v>37898</v>
      </c>
      <c r="H21" s="329">
        <v>37898</v>
      </c>
      <c r="I21" s="329">
        <v>47063</v>
      </c>
      <c r="J21" s="338">
        <v>25</v>
      </c>
      <c r="K21" s="338">
        <v>0</v>
      </c>
    </row>
    <row r="22" spans="1:15" s="52" customFormat="1" ht="12.95" customHeight="1" x14ac:dyDescent="0.25">
      <c r="A22" s="337">
        <v>9</v>
      </c>
      <c r="B22" s="336" t="s">
        <v>124</v>
      </c>
      <c r="C22" s="131" t="s">
        <v>1027</v>
      </c>
      <c r="D22" s="328">
        <v>14549.483338172799</v>
      </c>
      <c r="E22" s="328">
        <v>14549.483338172799</v>
      </c>
      <c r="F22" s="328">
        <v>14549.483338172799</v>
      </c>
      <c r="G22" s="329">
        <v>37274</v>
      </c>
      <c r="H22" s="329">
        <v>37274</v>
      </c>
      <c r="I22" s="329">
        <v>46405</v>
      </c>
      <c r="J22" s="338">
        <v>24</v>
      </c>
      <c r="K22" s="338">
        <v>11</v>
      </c>
    </row>
    <row r="23" spans="1:15" s="52" customFormat="1" ht="12.95" customHeight="1" x14ac:dyDescent="0.25">
      <c r="A23" s="337">
        <v>10</v>
      </c>
      <c r="B23" s="336" t="s">
        <v>124</v>
      </c>
      <c r="C23" s="131" t="s">
        <v>1028</v>
      </c>
      <c r="D23" s="328">
        <v>8369.109358874799</v>
      </c>
      <c r="E23" s="328">
        <v>8369.109358874799</v>
      </c>
      <c r="F23" s="328">
        <v>8369.109358874799</v>
      </c>
      <c r="G23" s="329">
        <v>37822</v>
      </c>
      <c r="H23" s="329">
        <v>37822</v>
      </c>
      <c r="I23" s="329">
        <v>46954</v>
      </c>
      <c r="J23" s="338">
        <v>24</v>
      </c>
      <c r="K23" s="338">
        <v>11</v>
      </c>
    </row>
    <row r="24" spans="1:15" s="52" customFormat="1" ht="12.95" customHeight="1" x14ac:dyDescent="0.25">
      <c r="A24" s="337">
        <v>11</v>
      </c>
      <c r="B24" s="336" t="s">
        <v>124</v>
      </c>
      <c r="C24" s="131" t="s">
        <v>916</v>
      </c>
      <c r="D24" s="328">
        <v>8451.039171660399</v>
      </c>
      <c r="E24" s="328">
        <v>8451.039171660399</v>
      </c>
      <c r="F24" s="328">
        <v>8451.039171660399</v>
      </c>
      <c r="G24" s="329">
        <v>37214</v>
      </c>
      <c r="H24" s="329">
        <v>37214</v>
      </c>
      <c r="I24" s="329">
        <v>46345</v>
      </c>
      <c r="J24" s="338">
        <v>24</v>
      </c>
      <c r="K24" s="338">
        <v>11</v>
      </c>
    </row>
    <row r="25" spans="1:15" s="52" customFormat="1" ht="12.95" customHeight="1" x14ac:dyDescent="0.25">
      <c r="A25" s="337">
        <v>12</v>
      </c>
      <c r="B25" s="336" t="s">
        <v>124</v>
      </c>
      <c r="C25" s="131" t="s">
        <v>917</v>
      </c>
      <c r="D25" s="328">
        <v>20576.500469423998</v>
      </c>
      <c r="E25" s="328">
        <v>20576.500469423998</v>
      </c>
      <c r="F25" s="328">
        <v>20576.500469423998</v>
      </c>
      <c r="G25" s="329">
        <v>37240</v>
      </c>
      <c r="H25" s="329">
        <v>37240</v>
      </c>
      <c r="I25" s="329">
        <v>46371</v>
      </c>
      <c r="J25" s="338">
        <v>25</v>
      </c>
      <c r="K25" s="338">
        <v>0</v>
      </c>
    </row>
    <row r="26" spans="1:15" s="52" customFormat="1" ht="12.95" customHeight="1" x14ac:dyDescent="0.25">
      <c r="A26" s="337">
        <v>13</v>
      </c>
      <c r="B26" s="336" t="s">
        <v>905</v>
      </c>
      <c r="C26" s="131" t="s">
        <v>1029</v>
      </c>
      <c r="D26" s="328">
        <v>2549.5387748635999</v>
      </c>
      <c r="E26" s="328">
        <v>2549.5387748635999</v>
      </c>
      <c r="F26" s="328">
        <v>2549.5387748635999</v>
      </c>
      <c r="G26" s="329">
        <v>36433</v>
      </c>
      <c r="H26" s="329">
        <v>36433</v>
      </c>
      <c r="I26" s="329">
        <v>45756</v>
      </c>
      <c r="J26" s="338">
        <v>25</v>
      </c>
      <c r="K26" s="338">
        <v>7</v>
      </c>
    </row>
    <row r="27" spans="1:15" s="52" customFormat="1" ht="12.95" customHeight="1" x14ac:dyDescent="0.25">
      <c r="A27" s="333" t="s">
        <v>1009</v>
      </c>
      <c r="B27" s="336"/>
      <c r="C27" s="131"/>
      <c r="D27" s="330">
        <f>SUM(D28:D32)</f>
        <v>110266.53110471158</v>
      </c>
      <c r="E27" s="330">
        <f>SUM(E28:E32)</f>
        <v>110266.53110471158</v>
      </c>
      <c r="F27" s="330">
        <f>SUM(F28:F32)</f>
        <v>110266.53110471158</v>
      </c>
      <c r="G27" s="131"/>
      <c r="H27" s="131"/>
      <c r="I27" s="131"/>
      <c r="J27" s="131"/>
      <c r="K27" s="131"/>
    </row>
    <row r="28" spans="1:15" s="52" customFormat="1" ht="12.95" customHeight="1" x14ac:dyDescent="0.25">
      <c r="A28" s="337">
        <v>15</v>
      </c>
      <c r="B28" s="336" t="s">
        <v>124</v>
      </c>
      <c r="C28" s="131" t="s">
        <v>919</v>
      </c>
      <c r="D28" s="328">
        <v>39339.308621582793</v>
      </c>
      <c r="E28" s="328">
        <v>39339.308621582793</v>
      </c>
      <c r="F28" s="328">
        <v>39339.308621582793</v>
      </c>
      <c r="G28" s="329">
        <v>37979</v>
      </c>
      <c r="H28" s="329">
        <v>37979</v>
      </c>
      <c r="I28" s="329">
        <v>47116</v>
      </c>
      <c r="J28" s="338">
        <v>24</v>
      </c>
      <c r="K28" s="338">
        <v>11</v>
      </c>
    </row>
    <row r="29" spans="1:15" s="52" customFormat="1" ht="12.95" customHeight="1" x14ac:dyDescent="0.25">
      <c r="A29" s="337">
        <v>16</v>
      </c>
      <c r="B29" s="336" t="s">
        <v>124</v>
      </c>
      <c r="C29" s="131" t="s">
        <v>1030</v>
      </c>
      <c r="D29" s="328">
        <v>8633.2357136251994</v>
      </c>
      <c r="E29" s="328">
        <v>8633.2357136251994</v>
      </c>
      <c r="F29" s="328">
        <v>8633.2357136251994</v>
      </c>
      <c r="G29" s="329">
        <v>37873</v>
      </c>
      <c r="H29" s="329">
        <v>37873</v>
      </c>
      <c r="I29" s="329">
        <v>47035</v>
      </c>
      <c r="J29" s="338">
        <v>25</v>
      </c>
      <c r="K29" s="338">
        <v>0</v>
      </c>
    </row>
    <row r="30" spans="1:15" s="52" customFormat="1" ht="12.95" customHeight="1" x14ac:dyDescent="0.25">
      <c r="A30" s="337">
        <v>17</v>
      </c>
      <c r="B30" s="336" t="s">
        <v>124</v>
      </c>
      <c r="C30" s="131" t="s">
        <v>921</v>
      </c>
      <c r="D30" s="328">
        <v>17404.1714701356</v>
      </c>
      <c r="E30" s="328">
        <v>17404.1714701356</v>
      </c>
      <c r="F30" s="328">
        <v>17404.1714701356</v>
      </c>
      <c r="G30" s="329">
        <v>38464</v>
      </c>
      <c r="H30" s="329">
        <v>38464</v>
      </c>
      <c r="I30" s="329">
        <v>47625</v>
      </c>
      <c r="J30" s="338">
        <v>25</v>
      </c>
      <c r="K30" s="338">
        <v>0</v>
      </c>
    </row>
    <row r="31" spans="1:15" s="52" customFormat="1" ht="12.95" customHeight="1" x14ac:dyDescent="0.25">
      <c r="A31" s="337">
        <v>18</v>
      </c>
      <c r="B31" s="336" t="s">
        <v>124</v>
      </c>
      <c r="C31" s="131" t="s">
        <v>922</v>
      </c>
      <c r="D31" s="328">
        <v>12418.551767077199</v>
      </c>
      <c r="E31" s="328">
        <v>12418.551767077199</v>
      </c>
      <c r="F31" s="328">
        <v>12418.551767077199</v>
      </c>
      <c r="G31" s="329">
        <v>38078</v>
      </c>
      <c r="H31" s="329">
        <v>38078</v>
      </c>
      <c r="I31" s="329">
        <v>47239</v>
      </c>
      <c r="J31" s="338">
        <v>25</v>
      </c>
      <c r="K31" s="338">
        <v>0</v>
      </c>
      <c r="L31" s="85"/>
      <c r="M31" s="85"/>
      <c r="N31" s="85"/>
      <c r="O31" s="85"/>
    </row>
    <row r="32" spans="1:15" s="52" customFormat="1" ht="12.95" customHeight="1" x14ac:dyDescent="0.25">
      <c r="A32" s="337">
        <v>19</v>
      </c>
      <c r="B32" s="336" t="s">
        <v>124</v>
      </c>
      <c r="C32" s="131" t="s">
        <v>923</v>
      </c>
      <c r="D32" s="328">
        <v>32471.263532290795</v>
      </c>
      <c r="E32" s="328">
        <v>32471.263532290795</v>
      </c>
      <c r="F32" s="328">
        <v>32471.263532290795</v>
      </c>
      <c r="G32" s="329">
        <v>37764</v>
      </c>
      <c r="H32" s="329">
        <v>37764</v>
      </c>
      <c r="I32" s="329">
        <v>46927</v>
      </c>
      <c r="J32" s="338">
        <v>25</v>
      </c>
      <c r="K32" s="338">
        <v>0</v>
      </c>
    </row>
    <row r="33" spans="1:15" s="52" customFormat="1" ht="12.95" customHeight="1" x14ac:dyDescent="0.25">
      <c r="A33" s="333" t="s">
        <v>1007</v>
      </c>
      <c r="B33" s="336"/>
      <c r="C33" s="131"/>
      <c r="D33" s="330">
        <f>SUM(D34:D35)</f>
        <v>81572.412108942401</v>
      </c>
      <c r="E33" s="330">
        <f>SUM(E34:E35)</f>
        <v>81572.412108942401</v>
      </c>
      <c r="F33" s="330">
        <f>SUM(F34:F35)</f>
        <v>81572.412108942401</v>
      </c>
      <c r="G33" s="131"/>
      <c r="H33" s="131"/>
      <c r="I33" s="131"/>
      <c r="J33" s="131"/>
      <c r="K33" s="131"/>
      <c r="L33" s="85"/>
      <c r="M33" s="85"/>
      <c r="N33" s="85"/>
      <c r="O33" s="85"/>
    </row>
    <row r="34" spans="1:15" s="52" customFormat="1" ht="12.95" customHeight="1" x14ac:dyDescent="0.25">
      <c r="A34" s="337">
        <v>20</v>
      </c>
      <c r="B34" s="336" t="s">
        <v>124</v>
      </c>
      <c r="C34" s="131" t="s">
        <v>924</v>
      </c>
      <c r="D34" s="328">
        <v>32510.612363132797</v>
      </c>
      <c r="E34" s="328">
        <v>32510.612363132797</v>
      </c>
      <c r="F34" s="328">
        <v>32510.612363132797</v>
      </c>
      <c r="G34" s="329">
        <v>39022</v>
      </c>
      <c r="H34" s="329">
        <v>39022</v>
      </c>
      <c r="I34" s="329">
        <v>48182</v>
      </c>
      <c r="J34" s="338">
        <v>25</v>
      </c>
      <c r="K34" s="338">
        <v>0</v>
      </c>
    </row>
    <row r="35" spans="1:15" s="52" customFormat="1" ht="12.95" customHeight="1" x14ac:dyDescent="0.25">
      <c r="A35" s="337">
        <v>21</v>
      </c>
      <c r="B35" s="336" t="s">
        <v>124</v>
      </c>
      <c r="C35" s="131" t="s">
        <v>925</v>
      </c>
      <c r="D35" s="328">
        <v>49061.7997458096</v>
      </c>
      <c r="E35" s="328">
        <v>49061.7997458096</v>
      </c>
      <c r="F35" s="328">
        <v>49061.7997458096</v>
      </c>
      <c r="G35" s="329">
        <v>39234</v>
      </c>
      <c r="H35" s="329">
        <v>39234</v>
      </c>
      <c r="I35" s="329">
        <v>48396</v>
      </c>
      <c r="J35" s="338">
        <v>25</v>
      </c>
      <c r="K35" s="338">
        <v>0</v>
      </c>
    </row>
    <row r="36" spans="1:15" s="52" customFormat="1" ht="12.95" customHeight="1" x14ac:dyDescent="0.25">
      <c r="A36" s="333" t="s">
        <v>1004</v>
      </c>
      <c r="B36" s="336"/>
      <c r="C36" s="131"/>
      <c r="D36" s="330">
        <f>SUM(D37:D38)</f>
        <v>38443.2400416772</v>
      </c>
      <c r="E36" s="330">
        <f>SUM(E37:E38)</f>
        <v>38443.2400416772</v>
      </c>
      <c r="F36" s="330">
        <f>SUM(F37:F38)</f>
        <v>38443.2400416772</v>
      </c>
      <c r="G36" s="131"/>
      <c r="H36" s="131"/>
      <c r="I36" s="131"/>
      <c r="J36" s="131"/>
      <c r="K36" s="131"/>
    </row>
    <row r="37" spans="1:15" s="52" customFormat="1" ht="12.95" customHeight="1" x14ac:dyDescent="0.25">
      <c r="A37" s="337">
        <v>24</v>
      </c>
      <c r="B37" s="336" t="s">
        <v>124</v>
      </c>
      <c r="C37" s="131" t="s">
        <v>926</v>
      </c>
      <c r="D37" s="328">
        <v>15648.446381427199</v>
      </c>
      <c r="E37" s="328">
        <v>15648.446381427199</v>
      </c>
      <c r="F37" s="328">
        <v>15648.446381427199</v>
      </c>
      <c r="G37" s="329">
        <v>38443</v>
      </c>
      <c r="H37" s="329">
        <v>38443</v>
      </c>
      <c r="I37" s="329">
        <v>47604</v>
      </c>
      <c r="J37" s="338">
        <v>25</v>
      </c>
      <c r="K37" s="338">
        <v>0</v>
      </c>
      <c r="L37" s="85"/>
      <c r="M37" s="85"/>
      <c r="N37" s="85"/>
      <c r="O37" s="85"/>
    </row>
    <row r="38" spans="1:15" s="52" customFormat="1" ht="12.95" customHeight="1" x14ac:dyDescent="0.25">
      <c r="A38" s="337">
        <v>25</v>
      </c>
      <c r="B38" s="336" t="s">
        <v>124</v>
      </c>
      <c r="C38" s="131" t="s">
        <v>1031</v>
      </c>
      <c r="D38" s="328">
        <v>22794.793660249998</v>
      </c>
      <c r="E38" s="328">
        <v>22794.793660249998</v>
      </c>
      <c r="F38" s="328">
        <v>22794.793660249998</v>
      </c>
      <c r="G38" s="329">
        <v>38961</v>
      </c>
      <c r="H38" s="329">
        <v>38961</v>
      </c>
      <c r="I38" s="329">
        <v>48122</v>
      </c>
      <c r="J38" s="338">
        <v>25</v>
      </c>
      <c r="K38" s="338">
        <v>0</v>
      </c>
    </row>
    <row r="39" spans="1:15" s="52" customFormat="1" ht="12.95" customHeight="1" x14ac:dyDescent="0.25">
      <c r="A39" s="333" t="s">
        <v>1002</v>
      </c>
      <c r="B39" s="336"/>
      <c r="C39" s="131"/>
      <c r="D39" s="330">
        <f>SUM(D40)</f>
        <v>23108.744682970795</v>
      </c>
      <c r="E39" s="330">
        <f>SUM(E40)</f>
        <v>23108.744682970795</v>
      </c>
      <c r="F39" s="330">
        <f>SUM(F40)</f>
        <v>23108.744682970795</v>
      </c>
      <c r="G39" s="131"/>
      <c r="H39" s="131"/>
      <c r="I39" s="131"/>
      <c r="J39" s="131"/>
      <c r="K39" s="131"/>
      <c r="L39" s="85"/>
      <c r="M39" s="85"/>
      <c r="N39" s="85"/>
      <c r="O39" s="85"/>
    </row>
    <row r="40" spans="1:15" s="52" customFormat="1" ht="12.95" customHeight="1" x14ac:dyDescent="0.25">
      <c r="A40" s="337">
        <v>26</v>
      </c>
      <c r="B40" s="336" t="s">
        <v>124</v>
      </c>
      <c r="C40" s="131" t="s">
        <v>1032</v>
      </c>
      <c r="D40" s="328">
        <v>23108.744682970795</v>
      </c>
      <c r="E40" s="328">
        <v>23108.744682970795</v>
      </c>
      <c r="F40" s="328">
        <v>23108.744682970795</v>
      </c>
      <c r="G40" s="329">
        <v>38869</v>
      </c>
      <c r="H40" s="329">
        <v>38869</v>
      </c>
      <c r="I40" s="329">
        <v>48030</v>
      </c>
      <c r="J40" s="338">
        <v>25</v>
      </c>
      <c r="K40" s="338">
        <v>0</v>
      </c>
    </row>
    <row r="41" spans="1:15" s="52" customFormat="1" ht="12.95" customHeight="1" x14ac:dyDescent="0.25">
      <c r="A41" s="333" t="s">
        <v>995</v>
      </c>
      <c r="B41" s="131"/>
      <c r="C41" s="131"/>
      <c r="D41" s="322">
        <f>SUM(D42:D43)</f>
        <v>32163.852098267598</v>
      </c>
      <c r="E41" s="322">
        <f>SUM(E42:E43)</f>
        <v>32163.852098267598</v>
      </c>
      <c r="F41" s="322">
        <f>SUM(F42:F43)</f>
        <v>32163.852098267598</v>
      </c>
      <c r="G41" s="131"/>
      <c r="H41" s="131"/>
      <c r="I41" s="131"/>
      <c r="J41" s="131"/>
      <c r="K41" s="131"/>
    </row>
    <row r="42" spans="1:15" s="52" customFormat="1" ht="12.95" customHeight="1" x14ac:dyDescent="0.25">
      <c r="A42" s="337">
        <v>28</v>
      </c>
      <c r="B42" s="336" t="s">
        <v>172</v>
      </c>
      <c r="C42" s="131" t="s">
        <v>1033</v>
      </c>
      <c r="D42" s="328">
        <v>7503.0132707219991</v>
      </c>
      <c r="E42" s="328">
        <v>7503.0132707219991</v>
      </c>
      <c r="F42" s="328">
        <v>7503.0132707219991</v>
      </c>
      <c r="G42" s="329">
        <v>41487</v>
      </c>
      <c r="H42" s="329">
        <v>41486</v>
      </c>
      <c r="I42" s="329">
        <v>50587</v>
      </c>
      <c r="J42" s="338">
        <v>24</v>
      </c>
      <c r="K42" s="338">
        <v>11</v>
      </c>
      <c r="L42" s="85"/>
      <c r="M42" s="85"/>
      <c r="N42" s="85"/>
      <c r="O42" s="85"/>
    </row>
    <row r="43" spans="1:15" s="52" customFormat="1" ht="12.95" customHeight="1" x14ac:dyDescent="0.25">
      <c r="A43" s="337">
        <v>29</v>
      </c>
      <c r="B43" s="336" t="s">
        <v>172</v>
      </c>
      <c r="C43" s="131" t="s">
        <v>297</v>
      </c>
      <c r="D43" s="328">
        <v>24660.838827545598</v>
      </c>
      <c r="E43" s="328">
        <v>24660.838827545598</v>
      </c>
      <c r="F43" s="328">
        <v>24660.838827545598</v>
      </c>
      <c r="G43" s="329">
        <v>40392</v>
      </c>
      <c r="H43" s="329">
        <v>40389</v>
      </c>
      <c r="I43" s="329">
        <v>49151</v>
      </c>
      <c r="J43" s="338">
        <v>23</v>
      </c>
      <c r="K43" s="338">
        <v>10</v>
      </c>
    </row>
    <row r="44" spans="1:15" s="52" customFormat="1" ht="12.95" customHeight="1" x14ac:dyDescent="0.25">
      <c r="A44" s="333" t="s">
        <v>991</v>
      </c>
      <c r="B44" s="131"/>
      <c r="C44" s="131"/>
      <c r="D44" s="339">
        <f>SUM(D45)</f>
        <v>1385.6656331207998</v>
      </c>
      <c r="E44" s="339">
        <f>SUM(E45)</f>
        <v>1385.6656331207998</v>
      </c>
      <c r="F44" s="339">
        <f>SUM(F45)</f>
        <v>1385.6656331207998</v>
      </c>
      <c r="G44" s="131"/>
      <c r="H44" s="131"/>
      <c r="I44" s="131"/>
      <c r="J44" s="131"/>
      <c r="K44" s="131"/>
    </row>
    <row r="45" spans="1:15" s="52" customFormat="1" ht="12.95" customHeight="1" x14ac:dyDescent="0.25">
      <c r="A45" s="337">
        <v>31</v>
      </c>
      <c r="B45" s="336" t="s">
        <v>930</v>
      </c>
      <c r="C45" s="131" t="s">
        <v>1034</v>
      </c>
      <c r="D45" s="328">
        <v>1385.6656331207998</v>
      </c>
      <c r="E45" s="328">
        <v>1385.6656331207998</v>
      </c>
      <c r="F45" s="328">
        <v>1385.6656331207998</v>
      </c>
      <c r="G45" s="329">
        <v>41186</v>
      </c>
      <c r="H45" s="329">
        <v>41185</v>
      </c>
      <c r="I45" s="329">
        <v>50041</v>
      </c>
      <c r="J45" s="338">
        <v>24</v>
      </c>
      <c r="K45" s="338">
        <v>2</v>
      </c>
    </row>
    <row r="46" spans="1:15" s="52" customFormat="1" ht="12.95" customHeight="1" x14ac:dyDescent="0.25">
      <c r="A46" s="333" t="s">
        <v>990</v>
      </c>
      <c r="B46" s="131"/>
      <c r="C46" s="131"/>
      <c r="D46" s="339">
        <f>SUM(D47)</f>
        <v>2046.4995453255997</v>
      </c>
      <c r="E46" s="339">
        <f>SUM(E47)</f>
        <v>2046.4995453255997</v>
      </c>
      <c r="F46" s="339">
        <f>SUM(F47)</f>
        <v>2046.4995453255997</v>
      </c>
      <c r="G46" s="131"/>
      <c r="H46" s="131"/>
      <c r="I46" s="131"/>
      <c r="J46" s="131"/>
      <c r="K46" s="131"/>
    </row>
    <row r="47" spans="1:15" s="52" customFormat="1" ht="12.95" customHeight="1" x14ac:dyDescent="0.25">
      <c r="A47" s="337">
        <v>33</v>
      </c>
      <c r="B47" s="336" t="s">
        <v>930</v>
      </c>
      <c r="C47" s="131" t="s">
        <v>1035</v>
      </c>
      <c r="D47" s="328">
        <v>2046.4995453255997</v>
      </c>
      <c r="E47" s="328">
        <v>2046.4995453255997</v>
      </c>
      <c r="F47" s="328">
        <v>2046.4995453255997</v>
      </c>
      <c r="G47" s="329">
        <v>41179</v>
      </c>
      <c r="H47" s="329">
        <v>41178</v>
      </c>
      <c r="I47" s="329">
        <v>47774</v>
      </c>
      <c r="J47" s="338">
        <v>18</v>
      </c>
      <c r="K47" s="338">
        <v>0</v>
      </c>
    </row>
    <row r="48" spans="1:15" s="52" customFormat="1" ht="12.95" customHeight="1" x14ac:dyDescent="0.25">
      <c r="A48" s="333" t="s">
        <v>987</v>
      </c>
      <c r="B48" s="131"/>
      <c r="C48" s="131"/>
      <c r="D48" s="322">
        <f>SUM(D49:D50)</f>
        <v>9414.9384638827978</v>
      </c>
      <c r="E48" s="322">
        <f>SUM(E49:E50)</f>
        <v>9414.9384638827978</v>
      </c>
      <c r="F48" s="322">
        <f>SUM(F49:F50)</f>
        <v>9414.9384638827978</v>
      </c>
      <c r="G48" s="131"/>
      <c r="H48" s="131"/>
      <c r="I48" s="131"/>
      <c r="J48" s="131"/>
      <c r="K48" s="131"/>
    </row>
    <row r="49" spans="1:25" s="52" customFormat="1" ht="12.95" customHeight="1" x14ac:dyDescent="0.25">
      <c r="A49" s="337">
        <v>34</v>
      </c>
      <c r="B49" s="336" t="s">
        <v>930</v>
      </c>
      <c r="C49" s="131" t="s">
        <v>1036</v>
      </c>
      <c r="D49" s="328">
        <v>4196.9202204039993</v>
      </c>
      <c r="E49" s="328">
        <v>4196.9202204039993</v>
      </c>
      <c r="F49" s="328">
        <v>4196.9202204039993</v>
      </c>
      <c r="G49" s="329">
        <v>40939</v>
      </c>
      <c r="H49" s="329">
        <v>40938</v>
      </c>
      <c r="I49" s="329">
        <v>48579</v>
      </c>
      <c r="J49" s="338">
        <v>20</v>
      </c>
      <c r="K49" s="338">
        <v>10</v>
      </c>
    </row>
    <row r="50" spans="1:25" s="52" customFormat="1" ht="12.95" customHeight="1" x14ac:dyDescent="0.25">
      <c r="A50" s="337">
        <v>36</v>
      </c>
      <c r="B50" s="336" t="s">
        <v>124</v>
      </c>
      <c r="C50" s="131" t="s">
        <v>1037</v>
      </c>
      <c r="D50" s="328">
        <v>5218.0182434787994</v>
      </c>
      <c r="E50" s="328">
        <v>5218.0182434787994</v>
      </c>
      <c r="F50" s="328">
        <v>5218.0182434787994</v>
      </c>
      <c r="G50" s="329">
        <v>42751</v>
      </c>
      <c r="H50" s="329">
        <v>42749</v>
      </c>
      <c r="I50" s="329">
        <v>51517</v>
      </c>
      <c r="J50" s="338">
        <v>24</v>
      </c>
      <c r="K50" s="338">
        <v>0</v>
      </c>
    </row>
    <row r="51" spans="1:25" s="52" customFormat="1" ht="12.95" customHeight="1" x14ac:dyDescent="0.25">
      <c r="A51" s="333" t="s">
        <v>974</v>
      </c>
      <c r="B51" s="131"/>
      <c r="C51" s="131"/>
      <c r="D51" s="322">
        <f>SUM(D52:D53)</f>
        <v>33104.364652643999</v>
      </c>
      <c r="E51" s="322">
        <f>SUM(E52:E53)</f>
        <v>33104.364652643999</v>
      </c>
      <c r="F51" s="322">
        <f>SUM(F52:F53)</f>
        <v>33104.364652643999</v>
      </c>
      <c r="G51" s="131"/>
      <c r="H51" s="131"/>
      <c r="I51" s="131"/>
      <c r="J51" s="131"/>
      <c r="K51" s="131"/>
    </row>
    <row r="52" spans="1:25" s="52" customFormat="1" ht="12.95" customHeight="1" x14ac:dyDescent="0.25">
      <c r="A52" s="337">
        <v>38</v>
      </c>
      <c r="B52" s="336" t="s">
        <v>124</v>
      </c>
      <c r="C52" s="131" t="s">
        <v>1038</v>
      </c>
      <c r="D52" s="328">
        <v>31317.054826933196</v>
      </c>
      <c r="E52" s="328">
        <v>31317.054826933196</v>
      </c>
      <c r="F52" s="328">
        <v>31317.054826933196</v>
      </c>
      <c r="G52" s="329">
        <v>43299</v>
      </c>
      <c r="H52" s="329">
        <v>43279</v>
      </c>
      <c r="I52" s="329">
        <v>53174</v>
      </c>
      <c r="J52" s="338">
        <v>27</v>
      </c>
      <c r="K52" s="338">
        <v>0</v>
      </c>
    </row>
    <row r="53" spans="1:25" s="52" customFormat="1" ht="12.95" customHeight="1" x14ac:dyDescent="0.25">
      <c r="A53" s="337">
        <v>40</v>
      </c>
      <c r="B53" s="336" t="s">
        <v>930</v>
      </c>
      <c r="C53" s="131" t="s">
        <v>1039</v>
      </c>
      <c r="D53" s="328">
        <v>1787.3098257107999</v>
      </c>
      <c r="E53" s="328">
        <v>1787.3098257107999</v>
      </c>
      <c r="F53" s="328">
        <v>1787.3098257107999</v>
      </c>
      <c r="G53" s="329">
        <v>43099</v>
      </c>
      <c r="H53" s="329">
        <v>43069</v>
      </c>
      <c r="I53" s="329">
        <v>50769</v>
      </c>
      <c r="J53" s="338">
        <v>21</v>
      </c>
      <c r="K53" s="338">
        <v>0</v>
      </c>
    </row>
    <row r="54" spans="1:25" s="52" customFormat="1" ht="12.95" customHeight="1" x14ac:dyDescent="0.25">
      <c r="A54" s="333" t="s">
        <v>973</v>
      </c>
      <c r="B54" s="131"/>
      <c r="C54" s="131"/>
      <c r="D54" s="322">
        <f>SUM(D55:D56)</f>
        <v>26440.954302975199</v>
      </c>
      <c r="E54" s="322">
        <f>SUM(E55:E56)</f>
        <v>26440.954302975199</v>
      </c>
      <c r="F54" s="322">
        <f>SUM(F55:F56)</f>
        <v>26440.954302975199</v>
      </c>
      <c r="G54" s="131"/>
      <c r="H54" s="131"/>
      <c r="I54" s="131"/>
      <c r="J54" s="131"/>
      <c r="K54" s="131"/>
    </row>
    <row r="55" spans="1:25" s="52" customFormat="1" ht="12.95" customHeight="1" x14ac:dyDescent="0.25">
      <c r="A55" s="337">
        <v>42</v>
      </c>
      <c r="B55" s="336" t="s">
        <v>124</v>
      </c>
      <c r="C55" s="131" t="s">
        <v>937</v>
      </c>
      <c r="D55" s="328">
        <v>15434.285829334</v>
      </c>
      <c r="E55" s="328">
        <v>15434.285829334</v>
      </c>
      <c r="F55" s="328">
        <v>15434.285829334</v>
      </c>
      <c r="G55" s="329">
        <v>43496</v>
      </c>
      <c r="H55" s="329">
        <v>43467</v>
      </c>
      <c r="I55" s="329">
        <v>53330</v>
      </c>
      <c r="J55" s="338">
        <v>27</v>
      </c>
      <c r="K55" s="338">
        <v>0</v>
      </c>
    </row>
    <row r="56" spans="1:25" s="52" customFormat="1" ht="12.95" customHeight="1" x14ac:dyDescent="0.25">
      <c r="A56" s="337">
        <v>43</v>
      </c>
      <c r="B56" s="336" t="s">
        <v>124</v>
      </c>
      <c r="C56" s="131" t="s">
        <v>938</v>
      </c>
      <c r="D56" s="328">
        <v>11006.668473641199</v>
      </c>
      <c r="E56" s="328">
        <v>11006.668473641199</v>
      </c>
      <c r="F56" s="328">
        <v>11006.668473641199</v>
      </c>
      <c r="G56" s="329">
        <v>43311</v>
      </c>
      <c r="H56" s="329">
        <v>43282</v>
      </c>
      <c r="I56" s="329">
        <v>53174</v>
      </c>
      <c r="J56" s="338">
        <v>27</v>
      </c>
      <c r="K56" s="338">
        <v>0</v>
      </c>
    </row>
    <row r="57" spans="1:25" s="52" customFormat="1" ht="12.95" customHeight="1" x14ac:dyDescent="0.25">
      <c r="A57" s="333" t="s">
        <v>971</v>
      </c>
      <c r="B57" s="336"/>
      <c r="C57" s="131"/>
      <c r="D57" s="330">
        <f>SUM(D58:D59)</f>
        <v>84827.959130115196</v>
      </c>
      <c r="E57" s="330">
        <f t="shared" ref="E57:F57" si="0">SUM(E58:E59)</f>
        <v>84827.959130115196</v>
      </c>
      <c r="F57" s="330">
        <f t="shared" si="0"/>
        <v>84827.959130115196</v>
      </c>
      <c r="G57" s="131"/>
      <c r="H57" s="131"/>
      <c r="I57" s="131"/>
      <c r="J57" s="131"/>
      <c r="K57" s="131"/>
    </row>
    <row r="58" spans="1:25" s="52" customFormat="1" ht="12.95" customHeight="1" x14ac:dyDescent="0.25">
      <c r="A58" s="337">
        <v>45</v>
      </c>
      <c r="B58" s="336" t="s">
        <v>124</v>
      </c>
      <c r="C58" s="131" t="s">
        <v>939</v>
      </c>
      <c r="D58" s="328">
        <v>9898.2308229959981</v>
      </c>
      <c r="E58" s="328">
        <v>9898.2308229959981</v>
      </c>
      <c r="F58" s="328">
        <v>9898.2308229959981</v>
      </c>
      <c r="G58" s="329">
        <v>43860</v>
      </c>
      <c r="H58" s="329">
        <v>43831</v>
      </c>
      <c r="I58" s="329">
        <v>53509</v>
      </c>
      <c r="J58" s="338">
        <v>26</v>
      </c>
      <c r="K58" s="338">
        <v>6</v>
      </c>
    </row>
    <row r="59" spans="1:25" s="52" customFormat="1" x14ac:dyDescent="0.25">
      <c r="A59" s="325">
        <v>303</v>
      </c>
      <c r="B59" s="336" t="s">
        <v>967</v>
      </c>
      <c r="C59" s="340" t="s">
        <v>1040</v>
      </c>
      <c r="D59" s="328">
        <v>74929.728307119192</v>
      </c>
      <c r="E59" s="328">
        <v>74929.728307119192</v>
      </c>
      <c r="F59" s="328">
        <v>74929.728307119192</v>
      </c>
      <c r="G59" s="329">
        <v>44562</v>
      </c>
      <c r="H59" s="329">
        <v>44561</v>
      </c>
      <c r="I59" s="329">
        <v>53693</v>
      </c>
      <c r="J59" s="338">
        <v>25</v>
      </c>
      <c r="K59" s="338">
        <v>0</v>
      </c>
    </row>
    <row r="60" spans="1:25" s="52" customFormat="1" ht="12.95" customHeight="1" x14ac:dyDescent="0.25">
      <c r="A60" s="333" t="s">
        <v>953</v>
      </c>
      <c r="B60" s="336"/>
      <c r="C60" s="131"/>
      <c r="D60" s="330">
        <f>SUM(D61:D61)</f>
        <v>4375.6241141319997</v>
      </c>
      <c r="E60" s="330">
        <f>SUM(E61:E61)</f>
        <v>4375.6241141319997</v>
      </c>
      <c r="F60" s="330">
        <f>SUM(F61:F61)</f>
        <v>4375.6241141319997</v>
      </c>
      <c r="G60" s="131"/>
      <c r="H60" s="131"/>
      <c r="I60" s="131"/>
      <c r="J60" s="131"/>
      <c r="K60" s="131"/>
    </row>
    <row r="61" spans="1:25" s="52" customFormat="1" ht="12.95" customHeight="1" x14ac:dyDescent="0.25">
      <c r="A61" s="233">
        <v>49</v>
      </c>
      <c r="B61" s="233" t="s">
        <v>930</v>
      </c>
      <c r="C61" s="233" t="s">
        <v>1041</v>
      </c>
      <c r="D61" s="341">
        <v>4375.6241141319997</v>
      </c>
      <c r="E61" s="341">
        <v>4375.6241141319997</v>
      </c>
      <c r="F61" s="341">
        <v>4375.6241141319997</v>
      </c>
      <c r="G61" s="342">
        <v>43191</v>
      </c>
      <c r="H61" s="342">
        <v>43189</v>
      </c>
      <c r="I61" s="342">
        <v>50526</v>
      </c>
      <c r="J61" s="343">
        <v>20</v>
      </c>
      <c r="K61" s="343">
        <v>0</v>
      </c>
    </row>
    <row r="62" spans="1:25" s="30" customFormat="1" ht="12.95" customHeight="1" x14ac:dyDescent="0.25">
      <c r="A62" s="390" t="s">
        <v>1060</v>
      </c>
      <c r="B62" s="390"/>
      <c r="C62" s="390"/>
      <c r="D62" s="390"/>
      <c r="E62" s="390"/>
      <c r="F62" s="390"/>
      <c r="G62" s="390"/>
      <c r="H62" s="390"/>
      <c r="I62" s="390"/>
      <c r="J62" s="390"/>
      <c r="K62" s="205"/>
      <c r="L62" s="50"/>
      <c r="M62" s="50"/>
      <c r="N62" s="50"/>
      <c r="O62" s="50"/>
      <c r="P62" s="50"/>
      <c r="Q62" s="50"/>
      <c r="R62" s="50"/>
      <c r="S62" s="50"/>
      <c r="T62" s="50"/>
      <c r="U62" s="50"/>
      <c r="V62" s="50"/>
      <c r="W62" s="50"/>
      <c r="X62" s="50"/>
      <c r="Y62" s="50"/>
    </row>
    <row r="63" spans="1:25" s="30" customFormat="1" ht="12.95" customHeight="1" x14ac:dyDescent="0.25">
      <c r="A63" s="381" t="s">
        <v>1067</v>
      </c>
      <c r="B63" s="381"/>
      <c r="C63" s="381"/>
      <c r="D63" s="381"/>
      <c r="E63" s="381"/>
      <c r="F63" s="381"/>
      <c r="G63" s="381"/>
      <c r="H63" s="381"/>
      <c r="I63" s="381"/>
      <c r="J63" s="381"/>
      <c r="K63" s="381"/>
      <c r="L63" s="50"/>
      <c r="M63" s="50"/>
      <c r="N63" s="50"/>
      <c r="O63" s="50"/>
      <c r="P63" s="50"/>
      <c r="Q63" s="50"/>
      <c r="R63" s="50"/>
      <c r="S63" s="50"/>
      <c r="T63" s="50"/>
      <c r="U63" s="50"/>
      <c r="V63" s="50"/>
      <c r="W63" s="50"/>
      <c r="X63" s="50"/>
      <c r="Y63" s="50"/>
    </row>
    <row r="64" spans="1:25" s="30" customFormat="1" ht="12.95" customHeight="1" x14ac:dyDescent="0.25">
      <c r="A64" s="381" t="s">
        <v>1075</v>
      </c>
      <c r="B64" s="381"/>
      <c r="C64" s="381"/>
      <c r="D64" s="381"/>
      <c r="E64" s="381"/>
      <c r="F64" s="381"/>
      <c r="G64" s="381"/>
      <c r="H64" s="381"/>
      <c r="I64" s="381"/>
      <c r="J64" s="381"/>
      <c r="K64" s="381"/>
      <c r="L64" s="50"/>
      <c r="M64" s="50"/>
      <c r="N64" s="50"/>
      <c r="O64" s="50"/>
      <c r="P64" s="50"/>
      <c r="Q64" s="50"/>
      <c r="R64" s="50"/>
      <c r="S64" s="50"/>
      <c r="T64" s="50"/>
      <c r="U64" s="50"/>
      <c r="V64" s="50"/>
      <c r="W64" s="50"/>
      <c r="X64" s="50"/>
      <c r="Y64" s="50"/>
    </row>
    <row r="65" spans="1:25" s="30" customFormat="1" ht="12.95" customHeight="1" x14ac:dyDescent="0.25">
      <c r="A65" s="195" t="s">
        <v>1042</v>
      </c>
      <c r="B65" s="195"/>
      <c r="C65" s="195"/>
      <c r="D65" s="195"/>
      <c r="E65" s="195"/>
      <c r="F65" s="195"/>
      <c r="G65" s="195"/>
      <c r="H65" s="195"/>
      <c r="I65" s="195"/>
      <c r="J65" s="194"/>
      <c r="K65" s="205"/>
      <c r="L65" s="50"/>
      <c r="M65" s="50"/>
      <c r="N65" s="50"/>
      <c r="O65" s="50"/>
      <c r="P65" s="50"/>
      <c r="Q65" s="50"/>
      <c r="R65" s="50"/>
      <c r="S65" s="50"/>
      <c r="T65" s="50"/>
      <c r="U65" s="50"/>
      <c r="V65" s="50"/>
      <c r="W65" s="50"/>
      <c r="X65" s="50"/>
      <c r="Y65" s="50"/>
    </row>
    <row r="66" spans="1:25" s="30" customFormat="1" ht="12.95" customHeight="1" x14ac:dyDescent="0.25">
      <c r="A66" s="381" t="s">
        <v>1114</v>
      </c>
      <c r="B66" s="381"/>
      <c r="C66" s="381"/>
      <c r="D66" s="381"/>
      <c r="E66" s="381"/>
      <c r="F66" s="381"/>
      <c r="G66" s="381"/>
      <c r="H66" s="381"/>
      <c r="I66" s="381"/>
      <c r="J66" s="381"/>
      <c r="K66" s="381"/>
      <c r="L66" s="50"/>
      <c r="M66" s="50"/>
      <c r="N66" s="50"/>
      <c r="O66" s="50"/>
      <c r="P66" s="50"/>
      <c r="Q66" s="50"/>
      <c r="R66" s="50"/>
      <c r="S66" s="50"/>
      <c r="T66" s="50"/>
      <c r="U66" s="50"/>
      <c r="V66" s="50"/>
      <c r="W66" s="50"/>
      <c r="X66" s="50"/>
      <c r="Y66" s="50"/>
    </row>
    <row r="67" spans="1:25" s="30" customFormat="1" ht="12.95" customHeight="1" x14ac:dyDescent="0.25">
      <c r="A67" s="391" t="s">
        <v>111</v>
      </c>
      <c r="B67" s="391"/>
      <c r="C67" s="391"/>
      <c r="D67" s="391"/>
      <c r="E67" s="391"/>
      <c r="F67" s="391"/>
      <c r="G67" s="391"/>
      <c r="H67" s="391"/>
      <c r="I67" s="391"/>
      <c r="J67" s="391"/>
      <c r="K67" s="103"/>
      <c r="L67" s="50"/>
      <c r="M67" s="50"/>
      <c r="N67" s="50"/>
      <c r="O67" s="50"/>
      <c r="P67" s="50"/>
      <c r="Q67" s="50"/>
      <c r="R67" s="50"/>
      <c r="S67" s="50"/>
      <c r="T67" s="50"/>
      <c r="U67" s="50"/>
      <c r="V67" s="50"/>
      <c r="W67" s="50"/>
      <c r="X67" s="50"/>
      <c r="Y67" s="50"/>
    </row>
    <row r="68" spans="1:25" s="45" customFormat="1" ht="12.75" customHeight="1" x14ac:dyDescent="0.25">
      <c r="A68" s="206"/>
      <c r="B68" s="173"/>
      <c r="C68" s="173"/>
      <c r="D68" s="207"/>
      <c r="E68" s="197"/>
      <c r="F68" s="197"/>
      <c r="G68" s="197"/>
      <c r="H68" s="197"/>
      <c r="I68" s="208"/>
      <c r="J68" s="208"/>
      <c r="K68" s="103"/>
      <c r="L68" s="52"/>
      <c r="M68" s="52"/>
      <c r="N68" s="52"/>
      <c r="O68" s="52"/>
      <c r="P68" s="52"/>
      <c r="Q68" s="52"/>
      <c r="R68" s="52"/>
      <c r="S68" s="52"/>
      <c r="T68" s="52"/>
      <c r="U68" s="52"/>
      <c r="V68" s="52"/>
      <c r="W68" s="52"/>
      <c r="X68" s="52"/>
      <c r="Y68" s="52"/>
    </row>
    <row r="69" spans="1:25" s="45" customFormat="1" ht="12.75" customHeight="1" x14ac:dyDescent="0.25">
      <c r="A69" s="206"/>
      <c r="B69" s="173"/>
      <c r="C69" s="173"/>
      <c r="D69" s="207"/>
      <c r="E69" s="197"/>
      <c r="F69" s="197"/>
      <c r="G69" s="197"/>
      <c r="H69" s="197"/>
      <c r="I69" s="208"/>
      <c r="J69" s="208"/>
      <c r="K69" s="103"/>
      <c r="L69" s="52"/>
      <c r="M69" s="52"/>
      <c r="N69" s="52"/>
      <c r="O69" s="52"/>
      <c r="P69" s="52"/>
      <c r="Q69" s="52"/>
      <c r="R69" s="52"/>
      <c r="S69" s="52"/>
      <c r="T69" s="52"/>
      <c r="U69" s="52"/>
      <c r="V69" s="52"/>
      <c r="W69" s="52"/>
      <c r="X69" s="52"/>
      <c r="Y69" s="52"/>
    </row>
    <row r="70" spans="1:25" s="45" customFormat="1" ht="12.75" customHeight="1" x14ac:dyDescent="0.25">
      <c r="A70" s="206"/>
      <c r="B70" s="173"/>
      <c r="C70" s="173"/>
      <c r="D70" s="207"/>
      <c r="E70" s="197"/>
      <c r="F70" s="197"/>
      <c r="G70" s="197"/>
      <c r="H70" s="197"/>
      <c r="I70" s="208"/>
      <c r="J70" s="208"/>
      <c r="K70" s="103"/>
      <c r="L70" s="52"/>
      <c r="M70" s="52"/>
      <c r="N70" s="52"/>
      <c r="O70" s="52"/>
      <c r="P70" s="52"/>
      <c r="Q70" s="52"/>
      <c r="R70" s="52"/>
      <c r="S70" s="52"/>
      <c r="T70" s="52"/>
      <c r="U70" s="52"/>
      <c r="V70" s="52"/>
      <c r="W70" s="52"/>
      <c r="X70" s="52"/>
      <c r="Y70" s="52"/>
    </row>
    <row r="71" spans="1:25" s="45" customFormat="1" ht="12.75" customHeight="1" x14ac:dyDescent="0.25">
      <c r="A71" s="206"/>
      <c r="B71" s="173"/>
      <c r="C71" s="173"/>
      <c r="D71" s="207"/>
      <c r="E71" s="197"/>
      <c r="F71" s="197"/>
      <c r="G71" s="197"/>
      <c r="H71" s="197"/>
      <c r="I71" s="208"/>
      <c r="J71" s="208"/>
      <c r="K71" s="103"/>
      <c r="L71" s="52"/>
      <c r="M71" s="52"/>
      <c r="N71" s="52"/>
      <c r="O71" s="52"/>
      <c r="P71" s="52"/>
      <c r="Q71" s="52"/>
      <c r="R71" s="52"/>
      <c r="S71" s="52"/>
      <c r="T71" s="52"/>
      <c r="U71" s="52"/>
      <c r="V71" s="52"/>
      <c r="W71" s="52"/>
      <c r="X71" s="52"/>
      <c r="Y71" s="52"/>
    </row>
    <row r="72" spans="1:25" s="45" customFormat="1" ht="12.75" customHeight="1" x14ac:dyDescent="0.25">
      <c r="A72" s="206"/>
      <c r="B72" s="173"/>
      <c r="C72" s="173"/>
      <c r="D72" s="207"/>
      <c r="E72" s="197"/>
      <c r="F72" s="197"/>
      <c r="G72" s="197"/>
      <c r="H72" s="197"/>
      <c r="I72" s="208"/>
      <c r="J72" s="208"/>
      <c r="K72" s="103"/>
      <c r="L72" s="52"/>
      <c r="M72" s="52"/>
      <c r="N72" s="52"/>
      <c r="O72" s="52"/>
      <c r="P72" s="52"/>
      <c r="Q72" s="52"/>
      <c r="R72" s="52"/>
      <c r="S72" s="52"/>
      <c r="T72" s="52"/>
      <c r="U72" s="52"/>
      <c r="V72" s="52"/>
      <c r="W72" s="52"/>
      <c r="X72" s="52"/>
      <c r="Y72" s="52"/>
    </row>
    <row r="73" spans="1:25" s="45" customFormat="1" ht="12.75" customHeight="1" x14ac:dyDescent="0.25">
      <c r="A73" s="206"/>
      <c r="B73" s="173"/>
      <c r="C73" s="173"/>
      <c r="D73" s="207"/>
      <c r="E73" s="197"/>
      <c r="F73" s="197"/>
      <c r="G73" s="197"/>
      <c r="H73" s="197"/>
      <c r="I73" s="208"/>
      <c r="J73" s="208"/>
      <c r="K73" s="103"/>
      <c r="L73" s="52"/>
      <c r="M73" s="52"/>
      <c r="N73" s="52"/>
      <c r="O73" s="52"/>
      <c r="P73" s="52"/>
      <c r="Q73" s="52"/>
      <c r="R73" s="52"/>
      <c r="S73" s="52"/>
      <c r="T73" s="52"/>
      <c r="U73" s="52"/>
      <c r="V73" s="52"/>
      <c r="W73" s="52"/>
      <c r="X73" s="52"/>
      <c r="Y73" s="52"/>
    </row>
    <row r="74" spans="1:25" s="45" customFormat="1" x14ac:dyDescent="0.25">
      <c r="A74" s="206"/>
      <c r="B74" s="173"/>
      <c r="C74" s="173"/>
      <c r="D74" s="207"/>
      <c r="E74" s="197"/>
      <c r="F74" s="197"/>
      <c r="G74" s="197"/>
      <c r="H74" s="197"/>
      <c r="I74" s="208"/>
      <c r="J74" s="208"/>
      <c r="K74" s="103"/>
      <c r="L74" s="52"/>
      <c r="M74" s="52"/>
      <c r="N74" s="52"/>
      <c r="O74" s="52"/>
      <c r="P74" s="52"/>
      <c r="Q74" s="52"/>
      <c r="R74" s="52"/>
      <c r="S74" s="52"/>
      <c r="T74" s="52"/>
      <c r="U74" s="52"/>
      <c r="V74" s="52"/>
      <c r="W74" s="52"/>
      <c r="X74" s="52"/>
      <c r="Y74" s="52"/>
    </row>
    <row r="75" spans="1:25" s="45" customFormat="1" x14ac:dyDescent="0.25">
      <c r="A75" s="206"/>
      <c r="B75" s="206"/>
      <c r="C75" s="173"/>
      <c r="D75" s="207"/>
      <c r="E75" s="198"/>
      <c r="F75" s="198"/>
      <c r="G75" s="198"/>
      <c r="H75" s="198"/>
      <c r="I75" s="198"/>
      <c r="J75" s="209"/>
      <c r="K75" s="103"/>
      <c r="L75" s="52"/>
      <c r="M75" s="52"/>
      <c r="N75" s="52"/>
      <c r="O75" s="52"/>
      <c r="P75" s="52"/>
      <c r="Q75" s="52"/>
      <c r="R75" s="52"/>
      <c r="S75" s="52"/>
      <c r="T75" s="52"/>
      <c r="U75" s="52"/>
      <c r="V75" s="52"/>
      <c r="W75" s="52"/>
      <c r="X75" s="52"/>
      <c r="Y75" s="52"/>
    </row>
    <row r="76" spans="1:25" s="45" customFormat="1" x14ac:dyDescent="0.25">
      <c r="A76" s="394"/>
      <c r="B76" s="394"/>
      <c r="C76" s="395"/>
      <c r="D76" s="395"/>
      <c r="E76" s="395"/>
      <c r="F76" s="395"/>
      <c r="G76" s="395"/>
      <c r="H76" s="395"/>
      <c r="I76" s="395"/>
      <c r="J76" s="395"/>
      <c r="K76" s="103"/>
      <c r="L76" s="52"/>
      <c r="M76" s="52"/>
      <c r="N76" s="52"/>
      <c r="O76" s="52"/>
      <c r="P76" s="52"/>
      <c r="Q76" s="52"/>
      <c r="R76" s="52"/>
      <c r="S76" s="52"/>
      <c r="T76" s="52"/>
      <c r="U76" s="52"/>
      <c r="V76" s="52"/>
      <c r="W76" s="52"/>
      <c r="X76" s="52"/>
      <c r="Y76" s="52"/>
    </row>
    <row r="77" spans="1:25" s="45" customFormat="1" x14ac:dyDescent="0.25">
      <c r="A77" s="142"/>
      <c r="B77" s="142"/>
      <c r="C77" s="173"/>
      <c r="D77" s="207"/>
      <c r="E77" s="173"/>
      <c r="F77" s="173"/>
      <c r="G77" s="173"/>
      <c r="H77" s="173"/>
      <c r="I77" s="173"/>
      <c r="J77" s="103"/>
      <c r="K77" s="103"/>
      <c r="L77" s="52"/>
      <c r="M77" s="52"/>
      <c r="N77" s="52"/>
      <c r="O77" s="52"/>
      <c r="P77" s="52"/>
      <c r="Q77" s="52"/>
      <c r="R77" s="52"/>
      <c r="S77" s="52"/>
      <c r="T77" s="52"/>
      <c r="U77" s="52"/>
      <c r="V77" s="52"/>
      <c r="W77" s="52"/>
      <c r="X77" s="52"/>
      <c r="Y77" s="52"/>
    </row>
    <row r="78" spans="1:25" s="45" customFormat="1" x14ac:dyDescent="0.25">
      <c r="A78" s="142"/>
      <c r="B78" s="142"/>
      <c r="C78" s="142"/>
      <c r="D78" s="202"/>
      <c r="E78" s="142"/>
      <c r="F78" s="142"/>
      <c r="G78" s="142"/>
      <c r="H78" s="142"/>
      <c r="I78" s="142"/>
      <c r="J78" s="203"/>
      <c r="K78" s="103"/>
      <c r="L78" s="52"/>
      <c r="M78" s="52"/>
      <c r="N78" s="52"/>
      <c r="O78" s="52"/>
      <c r="P78" s="52"/>
      <c r="Q78" s="52"/>
      <c r="R78" s="52"/>
      <c r="S78" s="52"/>
      <c r="T78" s="52"/>
      <c r="U78" s="52"/>
      <c r="V78" s="52"/>
      <c r="W78" s="52"/>
      <c r="X78" s="52"/>
      <c r="Y78" s="52"/>
    </row>
    <row r="79" spans="1:25" s="45" customFormat="1" x14ac:dyDescent="0.25">
      <c r="A79" s="142"/>
      <c r="B79" s="142"/>
      <c r="C79" s="142"/>
      <c r="D79" s="202"/>
      <c r="E79" s="142"/>
      <c r="F79" s="142"/>
      <c r="G79" s="142"/>
      <c r="H79" s="142"/>
      <c r="I79" s="142"/>
      <c r="J79" s="203"/>
      <c r="K79" s="103"/>
      <c r="L79" s="52"/>
      <c r="M79" s="52"/>
      <c r="N79" s="52"/>
      <c r="O79" s="52"/>
      <c r="P79" s="52"/>
      <c r="Q79" s="52"/>
      <c r="R79" s="52"/>
      <c r="S79" s="52"/>
      <c r="T79" s="52"/>
      <c r="U79" s="52"/>
      <c r="V79" s="52"/>
      <c r="W79" s="52"/>
      <c r="X79" s="52"/>
      <c r="Y79" s="52"/>
    </row>
    <row r="80" spans="1:25" s="45" customFormat="1" x14ac:dyDescent="0.25">
      <c r="A80" s="142"/>
      <c r="B80" s="142"/>
      <c r="C80" s="142"/>
      <c r="D80" s="202"/>
      <c r="E80" s="142"/>
      <c r="F80" s="142"/>
      <c r="G80" s="142"/>
      <c r="H80" s="142"/>
      <c r="I80" s="142"/>
      <c r="J80" s="203"/>
      <c r="K80" s="103"/>
      <c r="L80" s="52"/>
      <c r="M80" s="52"/>
      <c r="N80" s="52"/>
      <c r="O80" s="52"/>
      <c r="P80" s="52"/>
      <c r="Q80" s="52"/>
      <c r="R80" s="52"/>
      <c r="S80" s="52"/>
      <c r="T80" s="52"/>
      <c r="U80" s="52"/>
      <c r="V80" s="52"/>
      <c r="W80" s="52"/>
      <c r="X80" s="52"/>
      <c r="Y80" s="52"/>
    </row>
    <row r="81" spans="1:25" s="45" customFormat="1" x14ac:dyDescent="0.25">
      <c r="A81" s="142"/>
      <c r="B81" s="142"/>
      <c r="C81" s="142"/>
      <c r="D81" s="202"/>
      <c r="E81" s="142"/>
      <c r="F81" s="142"/>
      <c r="G81" s="142"/>
      <c r="H81" s="142"/>
      <c r="I81" s="142"/>
      <c r="J81" s="203"/>
      <c r="K81" s="103"/>
      <c r="L81" s="52"/>
      <c r="M81" s="52"/>
      <c r="N81" s="52"/>
      <c r="O81" s="52"/>
      <c r="P81" s="52"/>
      <c r="Q81" s="52"/>
      <c r="R81" s="52"/>
      <c r="S81" s="52"/>
      <c r="T81" s="52"/>
      <c r="U81" s="52"/>
      <c r="V81" s="52"/>
      <c r="W81" s="52"/>
      <c r="X81" s="52"/>
      <c r="Y81" s="52"/>
    </row>
    <row r="82" spans="1:25" s="45" customFormat="1" x14ac:dyDescent="0.25">
      <c r="A82" s="142"/>
      <c r="B82" s="142"/>
      <c r="C82" s="142"/>
      <c r="D82" s="202"/>
      <c r="E82" s="142"/>
      <c r="F82" s="142"/>
      <c r="G82" s="142"/>
      <c r="H82" s="142"/>
      <c r="I82" s="142"/>
      <c r="J82" s="203"/>
      <c r="K82" s="103"/>
      <c r="L82" s="52"/>
      <c r="M82" s="52"/>
      <c r="N82" s="52"/>
      <c r="O82" s="52"/>
      <c r="P82" s="52"/>
      <c r="Q82" s="52"/>
      <c r="R82" s="52"/>
      <c r="S82" s="52"/>
      <c r="T82" s="52"/>
      <c r="U82" s="52"/>
      <c r="V82" s="52"/>
      <c r="W82" s="52"/>
      <c r="X82" s="52"/>
      <c r="Y82" s="52"/>
    </row>
    <row r="83" spans="1:25" s="45" customFormat="1" x14ac:dyDescent="0.25">
      <c r="A83" s="142"/>
      <c r="B83" s="142"/>
      <c r="C83" s="142"/>
      <c r="D83" s="202"/>
      <c r="E83" s="142"/>
      <c r="F83" s="142"/>
      <c r="G83" s="142"/>
      <c r="H83" s="142"/>
      <c r="I83" s="142"/>
      <c r="J83" s="203"/>
      <c r="K83" s="103"/>
      <c r="L83" s="52"/>
      <c r="M83" s="52"/>
      <c r="N83" s="52"/>
      <c r="O83" s="52"/>
      <c r="P83" s="52"/>
      <c r="Q83" s="52"/>
      <c r="R83" s="52"/>
      <c r="S83" s="52"/>
      <c r="T83" s="52"/>
      <c r="U83" s="52"/>
      <c r="V83" s="52"/>
      <c r="W83" s="52"/>
      <c r="X83" s="52"/>
      <c r="Y83" s="52"/>
    </row>
    <row r="84" spans="1:25" s="45" customFormat="1" ht="12.75" customHeight="1" x14ac:dyDescent="0.25">
      <c r="A84" s="142"/>
      <c r="B84" s="142"/>
      <c r="C84" s="142"/>
      <c r="D84" s="202"/>
      <c r="E84" s="142"/>
      <c r="F84" s="142"/>
      <c r="G84" s="142"/>
      <c r="H84" s="142"/>
      <c r="I84" s="142"/>
      <c r="J84" s="203"/>
      <c r="K84" s="103"/>
      <c r="L84" s="52"/>
      <c r="M84" s="52"/>
      <c r="N84" s="52"/>
      <c r="O84" s="52"/>
      <c r="P84" s="52"/>
      <c r="Q84" s="52"/>
      <c r="R84" s="52"/>
      <c r="S84" s="52"/>
      <c r="T84" s="52"/>
      <c r="U84" s="52"/>
      <c r="V84" s="52"/>
      <c r="W84" s="52"/>
      <c r="X84" s="52"/>
      <c r="Y84" s="52"/>
    </row>
    <row r="85" spans="1:25" s="45" customFormat="1" ht="12.75" customHeight="1" x14ac:dyDescent="0.25">
      <c r="A85" s="142"/>
      <c r="B85" s="142"/>
      <c r="C85" s="142"/>
      <c r="D85" s="202"/>
      <c r="E85" s="142"/>
      <c r="F85" s="142"/>
      <c r="G85" s="142"/>
      <c r="H85" s="142"/>
      <c r="I85" s="142"/>
      <c r="J85" s="203"/>
      <c r="K85" s="103"/>
      <c r="L85" s="52"/>
      <c r="M85" s="52"/>
      <c r="N85" s="52"/>
      <c r="O85" s="52"/>
      <c r="P85" s="52"/>
      <c r="Q85" s="52"/>
      <c r="R85" s="52"/>
      <c r="S85" s="52"/>
      <c r="T85" s="52"/>
      <c r="U85" s="52"/>
      <c r="V85" s="52"/>
      <c r="W85" s="52"/>
      <c r="X85" s="52"/>
      <c r="Y85" s="52"/>
    </row>
    <row r="86" spans="1:25" s="45" customFormat="1" ht="12.75" customHeight="1" x14ac:dyDescent="0.25">
      <c r="A86" s="142"/>
      <c r="B86" s="142"/>
      <c r="C86" s="142"/>
      <c r="D86" s="202"/>
      <c r="E86" s="142"/>
      <c r="F86" s="142"/>
      <c r="G86" s="142"/>
      <c r="H86" s="142"/>
      <c r="I86" s="142"/>
      <c r="J86" s="203"/>
      <c r="K86" s="103"/>
      <c r="L86" s="52"/>
      <c r="M86" s="52"/>
      <c r="N86" s="52"/>
      <c r="O86" s="52"/>
      <c r="P86" s="52"/>
      <c r="Q86" s="52"/>
      <c r="R86" s="52"/>
      <c r="S86" s="52"/>
      <c r="T86" s="52"/>
      <c r="U86" s="52"/>
      <c r="V86" s="52"/>
      <c r="W86" s="52"/>
      <c r="X86" s="52"/>
      <c r="Y86" s="52"/>
    </row>
    <row r="87" spans="1:25" s="45" customFormat="1" ht="12.75" customHeight="1" x14ac:dyDescent="0.25">
      <c r="A87" s="142"/>
      <c r="B87" s="142"/>
      <c r="C87" s="142"/>
      <c r="D87" s="202"/>
      <c r="E87" s="142"/>
      <c r="F87" s="142"/>
      <c r="G87" s="142"/>
      <c r="H87" s="142"/>
      <c r="I87" s="142"/>
      <c r="J87" s="203"/>
      <c r="K87" s="103"/>
      <c r="L87" s="52"/>
      <c r="M87" s="52"/>
      <c r="N87" s="52"/>
      <c r="O87" s="52"/>
      <c r="P87" s="52"/>
      <c r="Q87" s="52"/>
      <c r="R87" s="52"/>
      <c r="S87" s="52"/>
      <c r="T87" s="52"/>
      <c r="U87" s="52"/>
      <c r="V87" s="52"/>
      <c r="W87" s="52"/>
      <c r="X87" s="52"/>
      <c r="Y87" s="52"/>
    </row>
    <row r="88" spans="1:25" s="45" customFormat="1" ht="12.75" customHeight="1" x14ac:dyDescent="0.25">
      <c r="A88" s="142"/>
      <c r="B88" s="142"/>
      <c r="C88" s="142"/>
      <c r="D88" s="202"/>
      <c r="E88" s="142"/>
      <c r="F88" s="142"/>
      <c r="G88" s="142"/>
      <c r="H88" s="142"/>
      <c r="I88" s="142"/>
      <c r="J88" s="203"/>
      <c r="K88" s="103"/>
      <c r="L88" s="52"/>
      <c r="M88" s="52"/>
      <c r="N88" s="52"/>
      <c r="O88" s="52"/>
      <c r="P88" s="52"/>
      <c r="Q88" s="52"/>
      <c r="R88" s="52"/>
      <c r="S88" s="52"/>
      <c r="T88" s="52"/>
      <c r="U88" s="52"/>
      <c r="V88" s="52"/>
      <c r="W88" s="52"/>
      <c r="X88" s="52"/>
      <c r="Y88" s="52"/>
    </row>
    <row r="89" spans="1:25" s="45" customFormat="1" ht="12.75" customHeight="1" x14ac:dyDescent="0.25">
      <c r="A89" s="142"/>
      <c r="B89" s="142"/>
      <c r="C89" s="142"/>
      <c r="D89" s="202"/>
      <c r="E89" s="142"/>
      <c r="F89" s="142"/>
      <c r="G89" s="142"/>
      <c r="H89" s="142"/>
      <c r="I89" s="142"/>
      <c r="J89" s="203"/>
      <c r="K89" s="103"/>
      <c r="L89" s="52"/>
      <c r="M89" s="52"/>
      <c r="N89" s="52"/>
      <c r="O89" s="52"/>
      <c r="P89" s="52"/>
      <c r="Q89" s="52"/>
      <c r="R89" s="52"/>
      <c r="S89" s="52"/>
      <c r="T89" s="52"/>
      <c r="U89" s="52"/>
      <c r="V89" s="52"/>
      <c r="W89" s="52"/>
      <c r="X89" s="52"/>
      <c r="Y89" s="52"/>
    </row>
    <row r="90" spans="1:25" s="45" customFormat="1" ht="12.75" customHeight="1" x14ac:dyDescent="0.25">
      <c r="A90" s="142"/>
      <c r="B90" s="142"/>
      <c r="C90" s="142"/>
      <c r="D90" s="202"/>
      <c r="E90" s="142"/>
      <c r="F90" s="142"/>
      <c r="G90" s="142"/>
      <c r="H90" s="142"/>
      <c r="I90" s="142"/>
      <c r="J90" s="203"/>
      <c r="K90" s="103"/>
      <c r="L90" s="52"/>
      <c r="M90" s="52"/>
      <c r="N90" s="52"/>
      <c r="O90" s="52"/>
      <c r="P90" s="52"/>
      <c r="Q90" s="52"/>
      <c r="R90" s="52"/>
      <c r="S90" s="52"/>
      <c r="T90" s="52"/>
      <c r="U90" s="52"/>
      <c r="V90" s="52"/>
      <c r="W90" s="52"/>
      <c r="X90" s="52"/>
      <c r="Y90" s="52"/>
    </row>
    <row r="91" spans="1:25" s="45" customFormat="1" ht="12.75" customHeight="1" x14ac:dyDescent="0.25">
      <c r="A91" s="142"/>
      <c r="B91" s="142"/>
      <c r="C91" s="142"/>
      <c r="D91" s="202"/>
      <c r="E91" s="142"/>
      <c r="F91" s="142"/>
      <c r="G91" s="142"/>
      <c r="H91" s="142"/>
      <c r="I91" s="142"/>
      <c r="J91" s="203"/>
      <c r="K91" s="103"/>
      <c r="L91" s="52"/>
      <c r="M91" s="52"/>
      <c r="N91" s="52"/>
      <c r="O91" s="52"/>
      <c r="P91" s="52"/>
      <c r="Q91" s="52"/>
      <c r="R91" s="52"/>
      <c r="S91" s="52"/>
      <c r="T91" s="52"/>
      <c r="U91" s="52"/>
      <c r="V91" s="52"/>
      <c r="W91" s="52"/>
      <c r="X91" s="52"/>
      <c r="Y91" s="52"/>
    </row>
    <row r="92" spans="1:25" s="45" customFormat="1" ht="12.75" customHeight="1" x14ac:dyDescent="0.25">
      <c r="A92" s="142"/>
      <c r="B92" s="142"/>
      <c r="C92" s="142"/>
      <c r="D92" s="202"/>
      <c r="E92" s="142"/>
      <c r="F92" s="142"/>
      <c r="G92" s="142"/>
      <c r="H92" s="142"/>
      <c r="I92" s="142"/>
      <c r="J92" s="203"/>
      <c r="K92" s="103"/>
      <c r="L92" s="52"/>
      <c r="M92" s="52"/>
      <c r="N92" s="52"/>
      <c r="O92" s="52"/>
      <c r="P92" s="52"/>
      <c r="Q92" s="52"/>
      <c r="R92" s="52"/>
      <c r="S92" s="52"/>
      <c r="T92" s="52"/>
      <c r="U92" s="52"/>
      <c r="V92" s="52"/>
      <c r="W92" s="52"/>
      <c r="X92" s="52"/>
      <c r="Y92" s="52"/>
    </row>
    <row r="93" spans="1:25" s="45" customFormat="1" ht="12.75" customHeight="1" x14ac:dyDescent="0.25">
      <c r="A93" s="142"/>
      <c r="B93" s="142"/>
      <c r="C93" s="142"/>
      <c r="D93" s="202"/>
      <c r="E93" s="142"/>
      <c r="F93" s="142"/>
      <c r="G93" s="142"/>
      <c r="H93" s="142"/>
      <c r="I93" s="142"/>
      <c r="J93" s="203"/>
      <c r="K93" s="103"/>
      <c r="L93" s="52"/>
      <c r="M93" s="52"/>
      <c r="N93" s="52"/>
      <c r="O93" s="52"/>
      <c r="P93" s="52"/>
      <c r="Q93" s="52"/>
      <c r="R93" s="52"/>
      <c r="S93" s="52"/>
      <c r="T93" s="52"/>
      <c r="U93" s="52"/>
      <c r="V93" s="52"/>
      <c r="W93" s="52"/>
      <c r="X93" s="52"/>
      <c r="Y93" s="52"/>
    </row>
    <row r="94" spans="1:25" s="45" customFormat="1" ht="12.75" customHeight="1" x14ac:dyDescent="0.25">
      <c r="A94" s="142"/>
      <c r="B94" s="142"/>
      <c r="C94" s="142"/>
      <c r="D94" s="202"/>
      <c r="E94" s="142"/>
      <c r="F94" s="142"/>
      <c r="G94" s="142"/>
      <c r="H94" s="142"/>
      <c r="I94" s="142"/>
      <c r="J94" s="203"/>
      <c r="K94" s="103"/>
      <c r="L94" s="52"/>
      <c r="M94" s="52"/>
      <c r="N94" s="52"/>
      <c r="O94" s="52"/>
      <c r="P94" s="52"/>
      <c r="Q94" s="52"/>
      <c r="R94" s="52"/>
      <c r="S94" s="52"/>
      <c r="T94" s="52"/>
      <c r="U94" s="52"/>
      <c r="V94" s="52"/>
      <c r="W94" s="52"/>
      <c r="X94" s="52"/>
      <c r="Y94" s="52"/>
    </row>
    <row r="95" spans="1:25" ht="12.75" customHeight="1" x14ac:dyDescent="0.25">
      <c r="A95" s="142"/>
      <c r="B95" s="142"/>
      <c r="C95" s="142"/>
      <c r="D95" s="202"/>
      <c r="E95" s="142"/>
      <c r="F95" s="142"/>
      <c r="G95" s="142"/>
      <c r="H95" s="142"/>
      <c r="I95" s="142"/>
      <c r="J95" s="203"/>
      <c r="K95" s="103"/>
    </row>
    <row r="96" spans="1:25" ht="12.75" customHeight="1" x14ac:dyDescent="0.25">
      <c r="A96" s="142"/>
      <c r="B96" s="142"/>
      <c r="C96" s="142"/>
      <c r="D96" s="202"/>
      <c r="E96" s="142"/>
      <c r="F96" s="142"/>
      <c r="G96" s="142"/>
      <c r="H96" s="142"/>
      <c r="I96" s="142"/>
      <c r="J96" s="203"/>
      <c r="K96" s="103"/>
    </row>
    <row r="97" spans="1:11" ht="12.75" customHeight="1" x14ac:dyDescent="0.25">
      <c r="A97" s="142"/>
      <c r="B97" s="142"/>
      <c r="C97" s="142"/>
      <c r="D97" s="202"/>
      <c r="E97" s="142"/>
      <c r="F97" s="142"/>
      <c r="G97" s="142"/>
      <c r="H97" s="142"/>
      <c r="I97" s="142"/>
      <c r="J97" s="203"/>
      <c r="K97" s="103"/>
    </row>
    <row r="98" spans="1:11" ht="12.75" customHeight="1" x14ac:dyDescent="0.25">
      <c r="A98" s="142"/>
      <c r="B98" s="142"/>
      <c r="C98" s="142"/>
      <c r="D98" s="202"/>
      <c r="E98" s="142"/>
      <c r="F98" s="142"/>
      <c r="G98" s="142"/>
      <c r="H98" s="142"/>
      <c r="I98" s="142"/>
      <c r="J98" s="203"/>
      <c r="K98" s="103"/>
    </row>
    <row r="99" spans="1:11" ht="12.75" customHeight="1" x14ac:dyDescent="0.25">
      <c r="A99" s="142"/>
      <c r="B99" s="142"/>
      <c r="C99" s="142"/>
      <c r="D99" s="202"/>
      <c r="E99" s="142"/>
      <c r="F99" s="142"/>
      <c r="G99" s="142"/>
      <c r="H99" s="142"/>
      <c r="I99" s="142"/>
      <c r="J99" s="203"/>
      <c r="K99" s="103"/>
    </row>
    <row r="100" spans="1:11" s="85" customFormat="1" ht="12.75" customHeight="1" x14ac:dyDescent="0.25">
      <c r="A100" s="142"/>
      <c r="B100" s="142"/>
      <c r="C100" s="142"/>
      <c r="D100" s="202"/>
      <c r="E100" s="142"/>
      <c r="F100" s="142"/>
      <c r="G100" s="142"/>
      <c r="H100" s="142"/>
      <c r="I100" s="142"/>
      <c r="J100" s="203"/>
      <c r="K100" s="103"/>
    </row>
    <row r="101" spans="1:11" s="85" customFormat="1" ht="12.75" customHeight="1" x14ac:dyDescent="0.25">
      <c r="A101" s="136"/>
      <c r="B101" s="136"/>
      <c r="C101" s="136"/>
      <c r="D101" s="204"/>
      <c r="E101" s="136"/>
      <c r="F101" s="136"/>
      <c r="G101" s="136"/>
      <c r="H101" s="136"/>
      <c r="I101" s="136"/>
      <c r="J101" s="205"/>
      <c r="K101" s="194"/>
    </row>
    <row r="102" spans="1:11" s="85" customFormat="1" ht="12.75" customHeight="1" x14ac:dyDescent="0.25">
      <c r="A102" s="136"/>
      <c r="B102" s="136"/>
      <c r="C102" s="136"/>
      <c r="D102" s="204"/>
      <c r="E102" s="136"/>
      <c r="F102" s="136"/>
      <c r="G102" s="136"/>
      <c r="H102" s="136"/>
      <c r="I102" s="136"/>
      <c r="J102" s="205"/>
      <c r="K102" s="194"/>
    </row>
    <row r="103" spans="1:11" s="85" customFormat="1" ht="12.75" customHeight="1" x14ac:dyDescent="0.25">
      <c r="A103" s="136"/>
      <c r="B103" s="136"/>
      <c r="C103" s="136"/>
      <c r="D103" s="204"/>
      <c r="E103" s="136"/>
      <c r="F103" s="136"/>
      <c r="G103" s="136"/>
      <c r="H103" s="136"/>
      <c r="I103" s="136"/>
      <c r="J103" s="205"/>
      <c r="K103" s="194"/>
    </row>
    <row r="104" spans="1:11" s="85" customFormat="1" ht="12.75" customHeight="1" x14ac:dyDescent="0.25">
      <c r="A104" s="136"/>
      <c r="B104" s="136"/>
      <c r="C104" s="136"/>
      <c r="D104" s="204"/>
      <c r="E104" s="136"/>
      <c r="F104" s="136"/>
      <c r="G104" s="136"/>
      <c r="H104" s="136"/>
      <c r="I104" s="136"/>
      <c r="J104" s="205"/>
      <c r="K104" s="194"/>
    </row>
    <row r="105" spans="1:11" s="85" customFormat="1" ht="12.75" customHeight="1" x14ac:dyDescent="0.25">
      <c r="A105" s="136"/>
      <c r="B105" s="136"/>
      <c r="C105" s="136"/>
      <c r="D105" s="204"/>
      <c r="E105" s="136"/>
      <c r="F105" s="136"/>
      <c r="G105" s="136"/>
      <c r="H105" s="136"/>
      <c r="I105" s="136"/>
      <c r="J105" s="205"/>
      <c r="K105" s="194"/>
    </row>
    <row r="106" spans="1:11" s="85" customFormat="1" ht="12.75" customHeight="1" x14ac:dyDescent="0.25">
      <c r="A106" s="136"/>
      <c r="B106" s="136"/>
      <c r="C106" s="136"/>
      <c r="D106" s="204"/>
      <c r="E106" s="136"/>
      <c r="F106" s="136"/>
      <c r="G106" s="136"/>
      <c r="H106" s="136"/>
      <c r="I106" s="136"/>
      <c r="J106" s="205"/>
      <c r="K106" s="194"/>
    </row>
    <row r="107" spans="1:11" s="85" customFormat="1" ht="12.75" customHeight="1" x14ac:dyDescent="0.25">
      <c r="A107" s="136"/>
      <c r="B107" s="136"/>
      <c r="C107" s="136"/>
      <c r="D107" s="204"/>
      <c r="E107" s="136"/>
      <c r="F107" s="136"/>
      <c r="G107" s="136"/>
      <c r="H107" s="136"/>
      <c r="I107" s="136"/>
      <c r="J107" s="205"/>
      <c r="K107" s="194"/>
    </row>
    <row r="108" spans="1:11" s="85" customFormat="1" ht="12.75" customHeight="1" x14ac:dyDescent="0.25">
      <c r="A108" s="136"/>
      <c r="B108" s="136"/>
      <c r="C108" s="136"/>
      <c r="D108" s="204"/>
      <c r="E108" s="136"/>
      <c r="F108" s="136"/>
      <c r="G108" s="136"/>
      <c r="H108" s="136"/>
      <c r="I108" s="136"/>
      <c r="J108" s="205"/>
      <c r="K108" s="194"/>
    </row>
    <row r="109" spans="1:11" s="85" customFormat="1" ht="12.75" customHeight="1" x14ac:dyDescent="0.25">
      <c r="A109" s="136"/>
      <c r="B109" s="136"/>
      <c r="C109" s="136"/>
      <c r="D109" s="204"/>
      <c r="E109" s="136"/>
      <c r="F109" s="136"/>
      <c r="G109" s="136"/>
      <c r="H109" s="136"/>
      <c r="I109" s="136"/>
      <c r="J109" s="205"/>
      <c r="K109" s="194"/>
    </row>
    <row r="110" spans="1:11" s="85" customFormat="1" ht="12.75" customHeight="1" x14ac:dyDescent="0.25">
      <c r="A110" s="136"/>
      <c r="B110" s="136"/>
      <c r="C110" s="136"/>
      <c r="D110" s="204"/>
      <c r="E110" s="136"/>
      <c r="F110" s="136"/>
      <c r="G110" s="136"/>
      <c r="H110" s="136"/>
      <c r="I110" s="136"/>
      <c r="J110" s="205"/>
      <c r="K110" s="194"/>
    </row>
    <row r="111" spans="1:11" s="85" customFormat="1" ht="12.75" customHeight="1" x14ac:dyDescent="0.25">
      <c r="A111" s="136"/>
      <c r="B111" s="136"/>
      <c r="C111" s="136"/>
      <c r="D111" s="204"/>
      <c r="E111" s="136"/>
      <c r="F111" s="136"/>
      <c r="G111" s="136"/>
      <c r="H111" s="136"/>
      <c r="I111" s="136"/>
      <c r="J111" s="205"/>
      <c r="K111" s="194"/>
    </row>
    <row r="112" spans="1:11" s="85" customFormat="1" ht="12.75" customHeight="1" x14ac:dyDescent="0.25">
      <c r="A112" s="136"/>
      <c r="B112" s="136"/>
      <c r="C112" s="136"/>
      <c r="D112" s="204"/>
      <c r="E112" s="136"/>
      <c r="F112" s="136"/>
      <c r="G112" s="136"/>
      <c r="H112" s="136"/>
      <c r="I112" s="136"/>
      <c r="J112" s="205"/>
      <c r="K112" s="194"/>
    </row>
    <row r="113" spans="1:11" s="85" customFormat="1" ht="12.75" customHeight="1" x14ac:dyDescent="0.25">
      <c r="A113" s="136"/>
      <c r="B113" s="136"/>
      <c r="C113" s="136"/>
      <c r="D113" s="204"/>
      <c r="E113" s="136"/>
      <c r="F113" s="136"/>
      <c r="G113" s="136"/>
      <c r="H113" s="136"/>
      <c r="I113" s="136"/>
      <c r="J113" s="205"/>
      <c r="K113" s="194"/>
    </row>
    <row r="114" spans="1:11" s="85" customFormat="1" ht="12.75" customHeight="1" x14ac:dyDescent="0.25">
      <c r="A114" s="136"/>
      <c r="B114" s="136"/>
      <c r="C114" s="136"/>
      <c r="D114" s="204"/>
      <c r="E114" s="136"/>
      <c r="F114" s="136"/>
      <c r="G114" s="136"/>
      <c r="H114" s="136"/>
      <c r="I114" s="136"/>
      <c r="J114" s="205"/>
      <c r="K114" s="194"/>
    </row>
    <row r="115" spans="1:11" s="85" customFormat="1" ht="12.75" customHeight="1" x14ac:dyDescent="0.25">
      <c r="A115" s="136"/>
      <c r="B115" s="136"/>
      <c r="C115" s="136"/>
      <c r="D115" s="204"/>
      <c r="E115" s="136"/>
      <c r="F115" s="136"/>
      <c r="G115" s="136"/>
      <c r="H115" s="136"/>
      <c r="I115" s="136"/>
      <c r="J115" s="205"/>
      <c r="K115" s="194"/>
    </row>
    <row r="116" spans="1:11" s="85" customFormat="1" ht="12.75" customHeight="1" x14ac:dyDescent="0.25">
      <c r="A116" s="136"/>
      <c r="B116" s="136"/>
      <c r="C116" s="136"/>
      <c r="D116" s="204"/>
      <c r="E116" s="136"/>
      <c r="F116" s="136"/>
      <c r="G116" s="136"/>
      <c r="H116" s="136"/>
      <c r="I116" s="136"/>
      <c r="J116" s="205"/>
      <c r="K116" s="194"/>
    </row>
    <row r="117" spans="1:11" s="85" customFormat="1" ht="12.75" customHeight="1" x14ac:dyDescent="0.25">
      <c r="A117" s="136"/>
      <c r="B117" s="136"/>
      <c r="C117" s="136"/>
      <c r="D117" s="204"/>
      <c r="E117" s="136"/>
      <c r="F117" s="136"/>
      <c r="G117" s="136"/>
      <c r="H117" s="136"/>
      <c r="I117" s="136"/>
      <c r="J117" s="205"/>
      <c r="K117" s="194"/>
    </row>
    <row r="118" spans="1:11" s="85" customFormat="1" ht="12.75" customHeight="1" x14ac:dyDescent="0.25">
      <c r="A118" s="136"/>
      <c r="B118" s="136"/>
      <c r="C118" s="136"/>
      <c r="D118" s="204"/>
      <c r="E118" s="136"/>
      <c r="F118" s="136"/>
      <c r="G118" s="136"/>
      <c r="H118" s="136"/>
      <c r="I118" s="136"/>
      <c r="J118" s="205"/>
      <c r="K118" s="194"/>
    </row>
    <row r="119" spans="1:11" s="85" customFormat="1" ht="12.75" customHeight="1" x14ac:dyDescent="0.25">
      <c r="A119" s="136"/>
      <c r="B119" s="136"/>
      <c r="C119" s="136"/>
      <c r="D119" s="204"/>
      <c r="E119" s="136"/>
      <c r="F119" s="136"/>
      <c r="G119" s="136"/>
      <c r="H119" s="136"/>
      <c r="I119" s="136"/>
      <c r="J119" s="205"/>
      <c r="K119" s="194"/>
    </row>
    <row r="120" spans="1:11" s="85" customFormat="1" ht="12.75" customHeight="1" x14ac:dyDescent="0.25">
      <c r="A120" s="136"/>
      <c r="B120" s="136"/>
      <c r="C120" s="136"/>
      <c r="D120" s="204"/>
      <c r="E120" s="136"/>
      <c r="F120" s="136"/>
      <c r="G120" s="136"/>
      <c r="H120" s="136"/>
      <c r="I120" s="136"/>
      <c r="J120" s="205"/>
      <c r="K120" s="194"/>
    </row>
    <row r="121" spans="1:11" s="85" customFormat="1" ht="12.75" customHeight="1" x14ac:dyDescent="0.25">
      <c r="A121" s="136"/>
      <c r="B121" s="136"/>
      <c r="C121" s="136"/>
      <c r="D121" s="204"/>
      <c r="E121" s="136"/>
      <c r="F121" s="136"/>
      <c r="G121" s="136"/>
      <c r="H121" s="136"/>
      <c r="I121" s="136"/>
      <c r="J121" s="205"/>
      <c r="K121" s="194"/>
    </row>
    <row r="122" spans="1:11" s="85" customFormat="1" x14ac:dyDescent="0.25">
      <c r="A122" s="136"/>
      <c r="B122" s="136"/>
      <c r="C122" s="136"/>
      <c r="D122" s="204"/>
      <c r="E122" s="136"/>
      <c r="F122" s="136"/>
      <c r="G122" s="136"/>
      <c r="H122" s="136"/>
      <c r="I122" s="136"/>
      <c r="J122" s="205"/>
      <c r="K122" s="194"/>
    </row>
    <row r="123" spans="1:11" s="85" customFormat="1" x14ac:dyDescent="0.25">
      <c r="A123" s="136"/>
      <c r="B123" s="136"/>
      <c r="C123" s="136"/>
      <c r="D123" s="204"/>
      <c r="E123" s="136"/>
      <c r="F123" s="136"/>
      <c r="G123" s="136"/>
      <c r="H123" s="136"/>
      <c r="I123" s="136"/>
      <c r="J123" s="205"/>
      <c r="K123" s="194"/>
    </row>
    <row r="124" spans="1:11" s="85" customFormat="1" ht="12.75" customHeight="1" x14ac:dyDescent="0.25">
      <c r="A124" s="136"/>
      <c r="B124" s="136"/>
      <c r="C124" s="136"/>
      <c r="D124" s="204"/>
      <c r="E124" s="136"/>
      <c r="F124" s="136"/>
      <c r="G124" s="136"/>
      <c r="H124" s="136"/>
      <c r="I124" s="136"/>
      <c r="J124" s="205"/>
      <c r="K124" s="194"/>
    </row>
    <row r="125" spans="1:11" s="85" customFormat="1" ht="12.75" customHeight="1" x14ac:dyDescent="0.25">
      <c r="A125" s="136"/>
      <c r="B125" s="136"/>
      <c r="C125" s="136"/>
      <c r="D125" s="204"/>
      <c r="E125" s="136"/>
      <c r="F125" s="136"/>
      <c r="G125" s="136"/>
      <c r="H125" s="136"/>
      <c r="I125" s="136"/>
      <c r="J125" s="205"/>
      <c r="K125" s="194"/>
    </row>
    <row r="126" spans="1:11" s="85" customFormat="1" ht="12.75" customHeight="1" x14ac:dyDescent="0.25">
      <c r="A126" s="136"/>
      <c r="B126" s="136"/>
      <c r="C126" s="136"/>
      <c r="D126" s="204"/>
      <c r="E126" s="136"/>
      <c r="F126" s="136"/>
      <c r="G126" s="136"/>
      <c r="H126" s="136"/>
      <c r="I126" s="136"/>
      <c r="J126" s="205"/>
      <c r="K126" s="194"/>
    </row>
    <row r="127" spans="1:11" s="85" customFormat="1" ht="12.75" customHeight="1" x14ac:dyDescent="0.25">
      <c r="A127" s="136"/>
      <c r="B127" s="136"/>
      <c r="C127" s="136"/>
      <c r="D127" s="204"/>
      <c r="E127" s="136"/>
      <c r="F127" s="136"/>
      <c r="G127" s="136"/>
      <c r="H127" s="136"/>
      <c r="I127" s="136"/>
      <c r="J127" s="205"/>
      <c r="K127" s="194"/>
    </row>
    <row r="128" spans="1:11" s="85" customFormat="1" ht="12.75" customHeight="1" x14ac:dyDescent="0.25">
      <c r="A128" s="136"/>
      <c r="B128" s="136"/>
      <c r="C128" s="136"/>
      <c r="D128" s="204"/>
      <c r="E128" s="136"/>
      <c r="F128" s="136"/>
      <c r="G128" s="136"/>
      <c r="H128" s="136"/>
      <c r="I128" s="136"/>
      <c r="J128" s="205"/>
      <c r="K128" s="194"/>
    </row>
    <row r="129" spans="1:11" s="85" customFormat="1" ht="12.75" customHeight="1" x14ac:dyDescent="0.25">
      <c r="A129" s="136"/>
      <c r="B129" s="136"/>
      <c r="C129" s="136"/>
      <c r="D129" s="204"/>
      <c r="E129" s="136"/>
      <c r="F129" s="136"/>
      <c r="G129" s="136"/>
      <c r="H129" s="136"/>
      <c r="I129" s="136"/>
      <c r="J129" s="205"/>
      <c r="K129" s="194"/>
    </row>
    <row r="130" spans="1:11" s="85" customFormat="1" ht="12.75" customHeight="1" x14ac:dyDescent="0.25">
      <c r="A130" s="136"/>
      <c r="B130" s="136"/>
      <c r="C130" s="136"/>
      <c r="D130" s="204"/>
      <c r="E130" s="136"/>
      <c r="F130" s="136"/>
      <c r="G130" s="136"/>
      <c r="H130" s="136"/>
      <c r="I130" s="136"/>
      <c r="J130" s="205"/>
      <c r="K130" s="194"/>
    </row>
    <row r="131" spans="1:11" s="85" customFormat="1" ht="12.75" customHeight="1" x14ac:dyDescent="0.25">
      <c r="A131" s="136"/>
      <c r="B131" s="136"/>
      <c r="C131" s="136"/>
      <c r="D131" s="204"/>
      <c r="E131" s="136"/>
      <c r="F131" s="136"/>
      <c r="G131" s="136"/>
      <c r="H131" s="136"/>
      <c r="I131" s="136"/>
      <c r="J131" s="205"/>
      <c r="K131" s="194"/>
    </row>
    <row r="132" spans="1:11" s="85" customFormat="1" ht="12.75" customHeight="1" x14ac:dyDescent="0.25">
      <c r="A132" s="136"/>
      <c r="B132" s="136"/>
      <c r="C132" s="136"/>
      <c r="D132" s="204"/>
      <c r="E132" s="136"/>
      <c r="F132" s="136"/>
      <c r="G132" s="136"/>
      <c r="H132" s="136"/>
      <c r="I132" s="136"/>
      <c r="J132" s="205"/>
      <c r="K132" s="194"/>
    </row>
    <row r="133" spans="1:11" s="85" customFormat="1" ht="12.75" customHeight="1" x14ac:dyDescent="0.25">
      <c r="A133" s="136"/>
      <c r="B133" s="136"/>
      <c r="C133" s="136"/>
      <c r="D133" s="204"/>
      <c r="E133" s="136"/>
      <c r="F133" s="136"/>
      <c r="G133" s="136"/>
      <c r="H133" s="136"/>
      <c r="I133" s="136"/>
      <c r="J133" s="205"/>
      <c r="K133" s="194"/>
    </row>
    <row r="134" spans="1:11" s="85" customFormat="1" ht="12.75" customHeight="1" x14ac:dyDescent="0.25">
      <c r="A134" s="136"/>
      <c r="B134" s="136"/>
      <c r="C134" s="136"/>
      <c r="D134" s="204"/>
      <c r="E134" s="136"/>
      <c r="F134" s="136"/>
      <c r="G134" s="136"/>
      <c r="H134" s="136"/>
      <c r="I134" s="136"/>
      <c r="J134" s="205"/>
      <c r="K134" s="194"/>
    </row>
    <row r="135" spans="1:11" s="85" customFormat="1" ht="12.75" customHeight="1" x14ac:dyDescent="0.25">
      <c r="A135" s="136"/>
      <c r="B135" s="136"/>
      <c r="C135" s="136"/>
      <c r="D135" s="204"/>
      <c r="E135" s="136"/>
      <c r="F135" s="136"/>
      <c r="G135" s="136"/>
      <c r="H135" s="136"/>
      <c r="I135" s="136"/>
      <c r="J135" s="205"/>
      <c r="K135" s="194"/>
    </row>
    <row r="136" spans="1:11" s="85" customFormat="1" ht="12.75" customHeight="1" x14ac:dyDescent="0.25">
      <c r="A136" s="136"/>
      <c r="B136" s="136"/>
      <c r="C136" s="136"/>
      <c r="D136" s="204"/>
      <c r="E136" s="136"/>
      <c r="F136" s="136"/>
      <c r="G136" s="136"/>
      <c r="H136" s="136"/>
      <c r="I136" s="136"/>
      <c r="J136" s="205"/>
      <c r="K136" s="194"/>
    </row>
    <row r="137" spans="1:11" s="85" customFormat="1" ht="12.75" customHeight="1" x14ac:dyDescent="0.25">
      <c r="A137" s="136"/>
      <c r="B137" s="136"/>
      <c r="C137" s="136"/>
      <c r="D137" s="204"/>
      <c r="E137" s="136"/>
      <c r="F137" s="136"/>
      <c r="G137" s="136"/>
      <c r="H137" s="136"/>
      <c r="I137" s="136"/>
      <c r="J137" s="205"/>
      <c r="K137" s="194"/>
    </row>
    <row r="138" spans="1:11" s="85" customFormat="1" ht="12.75" customHeight="1" x14ac:dyDescent="0.25">
      <c r="A138" s="136"/>
      <c r="B138" s="136"/>
      <c r="C138" s="136"/>
      <c r="D138" s="204"/>
      <c r="E138" s="136"/>
      <c r="F138" s="136"/>
      <c r="G138" s="136"/>
      <c r="H138" s="136"/>
      <c r="I138" s="136"/>
      <c r="J138" s="205"/>
      <c r="K138" s="194"/>
    </row>
    <row r="139" spans="1:11" s="85" customFormat="1" ht="12.75" customHeight="1" x14ac:dyDescent="0.25">
      <c r="A139" s="136"/>
      <c r="B139" s="136"/>
      <c r="C139" s="136"/>
      <c r="D139" s="204"/>
      <c r="E139" s="136"/>
      <c r="F139" s="136"/>
      <c r="G139" s="136"/>
      <c r="H139" s="136"/>
      <c r="I139" s="136"/>
      <c r="J139" s="205"/>
      <c r="K139" s="194"/>
    </row>
    <row r="140" spans="1:11" s="85" customFormat="1" ht="12.75" customHeight="1" x14ac:dyDescent="0.25">
      <c r="A140" s="136"/>
      <c r="B140" s="136"/>
      <c r="C140" s="136"/>
      <c r="D140" s="204"/>
      <c r="E140" s="136"/>
      <c r="F140" s="136"/>
      <c r="G140" s="136"/>
      <c r="H140" s="136"/>
      <c r="I140" s="136"/>
      <c r="J140" s="205"/>
      <c r="K140" s="194"/>
    </row>
    <row r="141" spans="1:11" s="85" customFormat="1" ht="12.75" customHeight="1" x14ac:dyDescent="0.25">
      <c r="A141" s="136"/>
      <c r="B141" s="136"/>
      <c r="C141" s="136"/>
      <c r="D141" s="204"/>
      <c r="E141" s="136"/>
      <c r="F141" s="136"/>
      <c r="G141" s="136"/>
      <c r="H141" s="136"/>
      <c r="I141" s="136"/>
      <c r="J141" s="205"/>
      <c r="K141" s="194"/>
    </row>
    <row r="142" spans="1:11" s="85" customFormat="1" ht="12.75" customHeight="1" x14ac:dyDescent="0.25">
      <c r="A142" s="136"/>
      <c r="B142" s="136"/>
      <c r="C142" s="136"/>
      <c r="D142" s="204"/>
      <c r="E142" s="136"/>
      <c r="F142" s="136"/>
      <c r="G142" s="136"/>
      <c r="H142" s="136"/>
      <c r="I142" s="136"/>
      <c r="J142" s="205"/>
      <c r="K142" s="194"/>
    </row>
    <row r="143" spans="1:11" s="85" customFormat="1" ht="12.75" customHeight="1" x14ac:dyDescent="0.25">
      <c r="A143" s="136"/>
      <c r="B143" s="136"/>
      <c r="C143" s="136"/>
      <c r="D143" s="204"/>
      <c r="E143" s="136"/>
      <c r="F143" s="136"/>
      <c r="G143" s="136"/>
      <c r="H143" s="136"/>
      <c r="I143" s="136"/>
      <c r="J143" s="205"/>
      <c r="K143" s="194"/>
    </row>
    <row r="144" spans="1:11" s="85" customFormat="1" ht="12.75" customHeight="1" x14ac:dyDescent="0.25">
      <c r="A144" s="136"/>
      <c r="B144" s="136"/>
      <c r="C144" s="136"/>
      <c r="D144" s="204"/>
      <c r="E144" s="136"/>
      <c r="F144" s="136"/>
      <c r="G144" s="136"/>
      <c r="H144" s="136"/>
      <c r="I144" s="136"/>
      <c r="J144" s="205"/>
      <c r="K144" s="194"/>
    </row>
    <row r="145" spans="1:11" s="85" customFormat="1" ht="12.75" customHeight="1" x14ac:dyDescent="0.25">
      <c r="A145" s="136"/>
      <c r="B145" s="136"/>
      <c r="C145" s="136"/>
      <c r="D145" s="204"/>
      <c r="E145" s="136"/>
      <c r="F145" s="136"/>
      <c r="G145" s="136"/>
      <c r="H145" s="136"/>
      <c r="I145" s="136"/>
      <c r="J145" s="205"/>
      <c r="K145" s="194"/>
    </row>
    <row r="146" spans="1:11" s="85" customFormat="1" x14ac:dyDescent="0.25">
      <c r="A146" s="136"/>
      <c r="B146" s="136"/>
      <c r="C146" s="136"/>
      <c r="D146" s="204"/>
      <c r="E146" s="136"/>
      <c r="F146" s="136"/>
      <c r="G146" s="136"/>
      <c r="H146" s="136"/>
      <c r="I146" s="136"/>
      <c r="J146" s="205"/>
      <c r="K146" s="194"/>
    </row>
    <row r="147" spans="1:11" s="85" customFormat="1" x14ac:dyDescent="0.25">
      <c r="A147" s="136"/>
      <c r="B147" s="136"/>
      <c r="C147" s="136"/>
      <c r="D147" s="204"/>
      <c r="E147" s="136"/>
      <c r="F147" s="136"/>
      <c r="G147" s="136"/>
      <c r="H147" s="136"/>
      <c r="I147" s="136"/>
      <c r="J147" s="205"/>
      <c r="K147" s="194"/>
    </row>
    <row r="148" spans="1:11" s="85" customFormat="1" x14ac:dyDescent="0.25">
      <c r="A148" s="136"/>
      <c r="B148" s="136"/>
      <c r="C148" s="136"/>
      <c r="D148" s="204"/>
      <c r="E148" s="136"/>
      <c r="F148" s="136"/>
      <c r="G148" s="136"/>
      <c r="H148" s="136"/>
      <c r="I148" s="136"/>
      <c r="J148" s="205"/>
      <c r="K148" s="194"/>
    </row>
    <row r="149" spans="1:11" s="85" customFormat="1" x14ac:dyDescent="0.25">
      <c r="A149" s="136" t="s">
        <v>1043</v>
      </c>
      <c r="B149" s="136"/>
      <c r="C149" s="136"/>
      <c r="D149" s="204"/>
      <c r="E149" s="136"/>
      <c r="F149" s="136"/>
      <c r="G149" s="136"/>
      <c r="H149" s="136"/>
      <c r="I149" s="136"/>
      <c r="J149" s="205"/>
      <c r="K149" s="194"/>
    </row>
    <row r="150" spans="1:11" s="85" customFormat="1" x14ac:dyDescent="0.25">
      <c r="A150" s="136"/>
      <c r="B150" s="136"/>
      <c r="C150" s="136"/>
      <c r="D150" s="204"/>
      <c r="E150" s="136"/>
      <c r="F150" s="136"/>
      <c r="G150" s="136"/>
      <c r="H150" s="136"/>
      <c r="I150" s="136"/>
      <c r="J150" s="205"/>
      <c r="K150" s="194"/>
    </row>
    <row r="151" spans="1:11" s="85" customFormat="1" x14ac:dyDescent="0.25">
      <c r="A151" s="136"/>
      <c r="B151" s="136"/>
      <c r="C151" s="136"/>
      <c r="D151" s="204"/>
      <c r="E151" s="136"/>
      <c r="F151" s="136"/>
      <c r="G151" s="136"/>
      <c r="H151" s="136"/>
      <c r="I151" s="136"/>
      <c r="J151" s="205"/>
      <c r="K151" s="194"/>
    </row>
    <row r="152" spans="1:11" x14ac:dyDescent="0.25">
      <c r="A152" s="136"/>
      <c r="B152" s="136"/>
      <c r="C152" s="136"/>
      <c r="D152" s="204"/>
      <c r="E152" s="136"/>
      <c r="F152" s="136"/>
      <c r="G152" s="136"/>
      <c r="H152" s="136"/>
      <c r="I152" s="136"/>
      <c r="J152" s="205"/>
      <c r="K152" s="194"/>
    </row>
    <row r="153" spans="1:11" x14ac:dyDescent="0.25">
      <c r="A153" s="136"/>
      <c r="B153" s="136"/>
      <c r="C153" s="136"/>
      <c r="D153" s="204"/>
      <c r="E153" s="136"/>
      <c r="F153" s="136"/>
      <c r="G153" s="136"/>
      <c r="H153" s="136"/>
      <c r="I153" s="136"/>
      <c r="J153" s="205"/>
      <c r="K153" s="194"/>
    </row>
    <row r="154" spans="1:11" x14ac:dyDescent="0.25">
      <c r="A154" s="136"/>
      <c r="B154" s="136"/>
      <c r="C154" s="136"/>
      <c r="D154" s="204"/>
      <c r="E154" s="136"/>
      <c r="F154" s="136"/>
      <c r="G154" s="136"/>
      <c r="H154" s="136"/>
      <c r="I154" s="136"/>
      <c r="J154" s="205"/>
      <c r="K154" s="194"/>
    </row>
    <row r="155" spans="1:11" x14ac:dyDescent="0.25">
      <c r="A155" s="136"/>
      <c r="B155" s="136"/>
      <c r="C155" s="136"/>
      <c r="D155" s="204"/>
      <c r="E155" s="136"/>
      <c r="F155" s="136"/>
      <c r="G155" s="136"/>
      <c r="H155" s="136"/>
      <c r="I155" s="136"/>
      <c r="J155" s="205"/>
      <c r="K155" s="194"/>
    </row>
    <row r="156" spans="1:11" s="85" customFormat="1" ht="12.75" customHeight="1" x14ac:dyDescent="0.25">
      <c r="A156" s="136"/>
      <c r="B156" s="136"/>
      <c r="C156" s="136"/>
      <c r="D156" s="204"/>
      <c r="E156" s="136"/>
      <c r="F156" s="136"/>
      <c r="G156" s="136"/>
      <c r="H156" s="136"/>
      <c r="I156" s="136"/>
      <c r="J156" s="205"/>
      <c r="K156" s="194"/>
    </row>
    <row r="157" spans="1:11" s="85" customFormat="1" ht="12.75" customHeight="1" x14ac:dyDescent="0.25">
      <c r="A157" s="136"/>
      <c r="B157" s="136"/>
      <c r="C157" s="136"/>
      <c r="D157" s="204"/>
      <c r="E157" s="136"/>
      <c r="F157" s="136"/>
      <c r="G157" s="136"/>
      <c r="H157" s="136"/>
      <c r="I157" s="136"/>
      <c r="J157" s="205"/>
      <c r="K157" s="194"/>
    </row>
    <row r="158" spans="1:11" s="85" customFormat="1" ht="12.75" customHeight="1" x14ac:dyDescent="0.25">
      <c r="A158" s="136"/>
      <c r="B158" s="136"/>
      <c r="C158" s="136"/>
      <c r="D158" s="204"/>
      <c r="E158" s="136"/>
      <c r="F158" s="136"/>
      <c r="G158" s="136"/>
      <c r="H158" s="136"/>
      <c r="I158" s="136"/>
      <c r="J158" s="205"/>
      <c r="K158" s="194"/>
    </row>
    <row r="159" spans="1:11" s="85" customFormat="1" ht="12.75" customHeight="1" x14ac:dyDescent="0.25">
      <c r="A159" s="136"/>
      <c r="B159" s="136"/>
      <c r="C159" s="136"/>
      <c r="D159" s="204"/>
      <c r="E159" s="136"/>
      <c r="F159" s="136"/>
      <c r="G159" s="136"/>
      <c r="H159" s="136"/>
      <c r="I159" s="136"/>
      <c r="J159" s="205"/>
      <c r="K159" s="194"/>
    </row>
    <row r="160" spans="1:11" s="85" customFormat="1" ht="12.75" customHeight="1" x14ac:dyDescent="0.25">
      <c r="A160" s="136"/>
      <c r="B160" s="136"/>
      <c r="C160" s="136"/>
      <c r="D160" s="204"/>
      <c r="E160" s="136"/>
      <c r="F160" s="136"/>
      <c r="G160" s="136"/>
      <c r="H160" s="136"/>
      <c r="I160" s="136"/>
      <c r="J160" s="205"/>
      <c r="K160" s="194"/>
    </row>
    <row r="161" spans="1:11" s="85" customFormat="1" ht="12.75" customHeight="1" x14ac:dyDescent="0.25">
      <c r="A161" s="136"/>
      <c r="B161" s="136"/>
      <c r="C161" s="136"/>
      <c r="D161" s="204"/>
      <c r="E161" s="136"/>
      <c r="F161" s="136"/>
      <c r="G161" s="136"/>
      <c r="H161" s="136"/>
      <c r="I161" s="136"/>
      <c r="J161" s="205"/>
      <c r="K161" s="194"/>
    </row>
    <row r="162" spans="1:11" s="85" customFormat="1" ht="12.75" customHeight="1" x14ac:dyDescent="0.25">
      <c r="A162" s="136"/>
      <c r="B162" s="136"/>
      <c r="C162" s="136"/>
      <c r="D162" s="204"/>
      <c r="E162" s="136"/>
      <c r="F162" s="136"/>
      <c r="G162" s="136"/>
      <c r="H162" s="136"/>
      <c r="I162" s="136"/>
      <c r="J162" s="205"/>
      <c r="K162" s="194"/>
    </row>
    <row r="163" spans="1:11" s="85" customFormat="1" ht="12.75" customHeight="1" x14ac:dyDescent="0.25">
      <c r="A163" s="136"/>
      <c r="B163" s="136"/>
      <c r="C163" s="136"/>
      <c r="D163" s="204"/>
      <c r="E163" s="136"/>
      <c r="F163" s="136"/>
      <c r="G163" s="136"/>
      <c r="H163" s="136"/>
      <c r="I163" s="136"/>
      <c r="J163" s="205"/>
      <c r="K163" s="194"/>
    </row>
    <row r="164" spans="1:11" s="85" customFormat="1" ht="12.75" customHeight="1" x14ac:dyDescent="0.25">
      <c r="A164" s="136"/>
      <c r="B164" s="136"/>
      <c r="C164" s="136"/>
      <c r="D164" s="204"/>
      <c r="E164" s="136"/>
      <c r="F164" s="136"/>
      <c r="G164" s="136"/>
      <c r="H164" s="136"/>
      <c r="I164" s="136"/>
      <c r="J164" s="205"/>
      <c r="K164" s="194"/>
    </row>
    <row r="165" spans="1:11" s="85" customFormat="1" ht="12.75" customHeight="1" x14ac:dyDescent="0.25">
      <c r="A165" s="136"/>
      <c r="B165" s="136"/>
      <c r="C165" s="136"/>
      <c r="D165" s="204"/>
      <c r="E165" s="136"/>
      <c r="F165" s="136"/>
      <c r="G165" s="136"/>
      <c r="H165" s="136"/>
      <c r="I165" s="136"/>
      <c r="J165" s="205"/>
      <c r="K165" s="194"/>
    </row>
    <row r="166" spans="1:11" s="85" customFormat="1" ht="12.75" customHeight="1" x14ac:dyDescent="0.25">
      <c r="A166" s="136"/>
      <c r="B166" s="136"/>
      <c r="C166" s="136"/>
      <c r="D166" s="204"/>
      <c r="E166" s="136"/>
      <c r="F166" s="136"/>
      <c r="G166" s="136"/>
      <c r="H166" s="136"/>
      <c r="I166" s="136"/>
      <c r="J166" s="205"/>
      <c r="K166" s="194"/>
    </row>
    <row r="167" spans="1:11" s="85" customFormat="1" ht="12.75" customHeight="1" x14ac:dyDescent="0.25">
      <c r="A167" s="136"/>
      <c r="B167" s="136"/>
      <c r="C167" s="136"/>
      <c r="D167" s="204"/>
      <c r="E167" s="136"/>
      <c r="F167" s="136"/>
      <c r="G167" s="136"/>
      <c r="H167" s="136"/>
      <c r="I167" s="136"/>
      <c r="J167" s="205"/>
      <c r="K167" s="194"/>
    </row>
    <row r="168" spans="1:11" s="85" customFormat="1" ht="12.75" customHeight="1" x14ac:dyDescent="0.25">
      <c r="A168" s="136"/>
      <c r="B168" s="136"/>
      <c r="C168" s="136"/>
      <c r="D168" s="204"/>
      <c r="E168" s="136"/>
      <c r="F168" s="136"/>
      <c r="G168" s="136"/>
      <c r="H168" s="136"/>
      <c r="I168" s="136"/>
      <c r="J168" s="205"/>
      <c r="K168" s="194"/>
    </row>
    <row r="169" spans="1:11" s="85" customFormat="1" ht="12.75" customHeight="1" x14ac:dyDescent="0.25">
      <c r="A169" s="136"/>
      <c r="B169" s="136"/>
      <c r="C169" s="136"/>
      <c r="D169" s="204"/>
      <c r="E169" s="136"/>
      <c r="F169" s="136"/>
      <c r="G169" s="136"/>
      <c r="H169" s="136"/>
      <c r="I169" s="136"/>
      <c r="J169" s="205"/>
      <c r="K169" s="194"/>
    </row>
    <row r="170" spans="1:11" s="85" customFormat="1" x14ac:dyDescent="0.25">
      <c r="A170" s="136"/>
      <c r="B170" s="136"/>
      <c r="C170" s="136"/>
      <c r="D170" s="204"/>
      <c r="E170" s="136"/>
      <c r="F170" s="136"/>
      <c r="G170" s="136"/>
      <c r="H170" s="136"/>
      <c r="I170" s="136"/>
      <c r="J170" s="205"/>
      <c r="K170" s="194"/>
    </row>
    <row r="171" spans="1:11" s="85" customFormat="1" x14ac:dyDescent="0.25">
      <c r="A171" s="136"/>
      <c r="B171" s="136"/>
      <c r="C171" s="136"/>
      <c r="D171" s="204"/>
      <c r="E171" s="136"/>
      <c r="F171" s="136"/>
      <c r="G171" s="136"/>
      <c r="H171" s="136"/>
      <c r="I171" s="136"/>
      <c r="J171" s="205"/>
      <c r="K171" s="194"/>
    </row>
    <row r="172" spans="1:11" s="85" customFormat="1" ht="12.75" customHeight="1" x14ac:dyDescent="0.25">
      <c r="A172" s="136"/>
      <c r="B172" s="136"/>
      <c r="C172" s="136"/>
      <c r="D172" s="204"/>
      <c r="E172" s="136"/>
      <c r="F172" s="136"/>
      <c r="G172" s="136"/>
      <c r="H172" s="136"/>
      <c r="I172" s="136"/>
      <c r="J172" s="205"/>
      <c r="K172" s="194"/>
    </row>
    <row r="173" spans="1:11" s="85" customFormat="1" ht="12.75" customHeight="1" x14ac:dyDescent="0.25">
      <c r="A173" s="136"/>
      <c r="B173" s="136"/>
      <c r="C173" s="136"/>
      <c r="D173" s="204"/>
      <c r="E173" s="136"/>
      <c r="F173" s="136"/>
      <c r="G173" s="136"/>
      <c r="H173" s="136"/>
      <c r="I173" s="136"/>
      <c r="J173" s="205"/>
      <c r="K173" s="194"/>
    </row>
    <row r="174" spans="1:11" s="85" customFormat="1" ht="12.75" customHeight="1" x14ac:dyDescent="0.25">
      <c r="A174" s="136"/>
      <c r="B174" s="136"/>
      <c r="C174" s="136"/>
      <c r="D174" s="204"/>
      <c r="E174" s="136"/>
      <c r="F174" s="136"/>
      <c r="G174" s="136"/>
      <c r="H174" s="136"/>
      <c r="I174" s="136"/>
      <c r="J174" s="205"/>
      <c r="K174" s="194"/>
    </row>
    <row r="175" spans="1:11" s="85" customFormat="1" ht="12.75" customHeight="1" x14ac:dyDescent="0.25">
      <c r="A175" s="136"/>
      <c r="B175" s="136"/>
      <c r="C175" s="136"/>
      <c r="D175" s="204"/>
      <c r="E175" s="136"/>
      <c r="F175" s="136"/>
      <c r="G175" s="136"/>
      <c r="H175" s="136"/>
      <c r="I175" s="136"/>
      <c r="J175" s="205"/>
      <c r="K175" s="194"/>
    </row>
    <row r="176" spans="1:11" s="85" customFormat="1" ht="12.75" customHeight="1" x14ac:dyDescent="0.25">
      <c r="A176" s="136"/>
      <c r="B176" s="136"/>
      <c r="C176" s="136"/>
      <c r="D176" s="204"/>
      <c r="E176" s="136"/>
      <c r="F176" s="136"/>
      <c r="G176" s="136"/>
      <c r="H176" s="136"/>
      <c r="I176" s="136"/>
      <c r="J176" s="205"/>
      <c r="K176" s="194"/>
    </row>
    <row r="177" spans="1:11" s="85" customFormat="1" ht="12.75" customHeight="1" x14ac:dyDescent="0.25">
      <c r="A177" s="136"/>
      <c r="B177" s="136"/>
      <c r="C177" s="136"/>
      <c r="D177" s="204"/>
      <c r="E177" s="136"/>
      <c r="F177" s="136"/>
      <c r="G177" s="136"/>
      <c r="H177" s="136"/>
      <c r="I177" s="136"/>
      <c r="J177" s="205"/>
      <c r="K177" s="194"/>
    </row>
    <row r="178" spans="1:11" s="85" customFormat="1" ht="12.75" customHeight="1" x14ac:dyDescent="0.25">
      <c r="A178" s="136"/>
      <c r="B178" s="136"/>
      <c r="C178" s="136"/>
      <c r="D178" s="204"/>
      <c r="E178" s="136"/>
      <c r="F178" s="136"/>
      <c r="G178" s="136"/>
      <c r="H178" s="136"/>
      <c r="I178" s="136"/>
      <c r="J178" s="205"/>
      <c r="K178" s="194"/>
    </row>
    <row r="179" spans="1:11" s="85" customFormat="1" ht="12.75" customHeight="1" x14ac:dyDescent="0.25">
      <c r="A179" s="136"/>
      <c r="B179" s="136"/>
      <c r="C179" s="136"/>
      <c r="D179" s="204"/>
      <c r="E179" s="136"/>
      <c r="F179" s="136"/>
      <c r="G179" s="136"/>
      <c r="H179" s="136"/>
      <c r="I179" s="136"/>
      <c r="J179" s="205"/>
      <c r="K179" s="194"/>
    </row>
    <row r="180" spans="1:11" s="85" customFormat="1" ht="12.75" customHeight="1" x14ac:dyDescent="0.25">
      <c r="A180" s="136"/>
      <c r="B180" s="136"/>
      <c r="C180" s="136"/>
      <c r="D180" s="204"/>
      <c r="E180" s="136"/>
      <c r="F180" s="136"/>
      <c r="G180" s="136"/>
      <c r="H180" s="136"/>
      <c r="I180" s="136"/>
      <c r="J180" s="205"/>
      <c r="K180" s="194"/>
    </row>
    <row r="181" spans="1:11" s="85" customFormat="1" ht="12.75" customHeight="1" x14ac:dyDescent="0.25">
      <c r="A181" s="136"/>
      <c r="B181" s="136"/>
      <c r="C181" s="136"/>
      <c r="D181" s="204"/>
      <c r="E181" s="136"/>
      <c r="F181" s="136"/>
      <c r="G181" s="136"/>
      <c r="H181" s="136"/>
      <c r="I181" s="136"/>
      <c r="J181" s="205"/>
      <c r="K181" s="194"/>
    </row>
    <row r="182" spans="1:11" s="85" customFormat="1" ht="12.75" customHeight="1" x14ac:dyDescent="0.25">
      <c r="A182" s="136"/>
      <c r="B182" s="136"/>
      <c r="C182" s="136"/>
      <c r="D182" s="204"/>
      <c r="E182" s="136"/>
      <c r="F182" s="136"/>
      <c r="G182" s="136"/>
      <c r="H182" s="136"/>
      <c r="I182" s="136"/>
      <c r="J182" s="205"/>
      <c r="K182" s="194"/>
    </row>
    <row r="183" spans="1:11" s="85" customFormat="1" ht="12.75" customHeight="1" x14ac:dyDescent="0.25">
      <c r="A183" s="136"/>
      <c r="B183" s="136"/>
      <c r="C183" s="136"/>
      <c r="D183" s="204"/>
      <c r="E183" s="136"/>
      <c r="F183" s="136"/>
      <c r="G183" s="136"/>
      <c r="H183" s="136"/>
      <c r="I183" s="136"/>
      <c r="J183" s="205"/>
      <c r="K183" s="194"/>
    </row>
    <row r="184" spans="1:11" s="85" customFormat="1" ht="12.75" customHeight="1" x14ac:dyDescent="0.25">
      <c r="A184" s="136"/>
      <c r="B184" s="136"/>
      <c r="C184" s="136"/>
      <c r="D184" s="204"/>
      <c r="E184" s="136"/>
      <c r="F184" s="136"/>
      <c r="G184" s="136"/>
      <c r="H184" s="136"/>
      <c r="I184" s="136"/>
      <c r="J184" s="205"/>
      <c r="K184" s="194"/>
    </row>
    <row r="185" spans="1:11" s="85" customFormat="1" ht="12.75" customHeight="1" x14ac:dyDescent="0.25">
      <c r="A185" s="136"/>
      <c r="B185" s="136"/>
      <c r="C185" s="136"/>
      <c r="D185" s="204"/>
      <c r="E185" s="136"/>
      <c r="F185" s="136"/>
      <c r="G185" s="136"/>
      <c r="H185" s="136"/>
      <c r="I185" s="136"/>
      <c r="J185" s="205"/>
      <c r="K185" s="194"/>
    </row>
    <row r="186" spans="1:11" s="85" customFormat="1" ht="12.75" customHeight="1" x14ac:dyDescent="0.25">
      <c r="A186" s="136"/>
      <c r="B186" s="136"/>
      <c r="C186" s="136"/>
      <c r="D186" s="204"/>
      <c r="E186" s="136"/>
      <c r="F186" s="136"/>
      <c r="G186" s="136"/>
      <c r="H186" s="136"/>
      <c r="I186" s="136"/>
      <c r="J186" s="205"/>
      <c r="K186" s="194"/>
    </row>
    <row r="187" spans="1:11" s="85" customFormat="1" ht="12.75" customHeight="1" x14ac:dyDescent="0.25">
      <c r="A187" s="136"/>
      <c r="B187" s="136"/>
      <c r="C187" s="136"/>
      <c r="D187" s="204"/>
      <c r="E187" s="136"/>
      <c r="F187" s="136"/>
      <c r="G187" s="136"/>
      <c r="H187" s="136"/>
      <c r="I187" s="136"/>
      <c r="J187" s="205"/>
      <c r="K187" s="194"/>
    </row>
    <row r="188" spans="1:11" s="85" customFormat="1" ht="12.75" customHeight="1" x14ac:dyDescent="0.25">
      <c r="A188" s="136"/>
      <c r="B188" s="136"/>
      <c r="C188" s="136"/>
      <c r="D188" s="204"/>
      <c r="E188" s="136"/>
      <c r="F188" s="136"/>
      <c r="G188" s="136"/>
      <c r="H188" s="136"/>
      <c r="I188" s="136"/>
      <c r="J188" s="205"/>
      <c r="K188" s="194"/>
    </row>
    <row r="189" spans="1:11" s="85" customFormat="1" ht="12.75" customHeight="1" x14ac:dyDescent="0.25">
      <c r="A189" s="136"/>
      <c r="B189" s="136"/>
      <c r="C189" s="136"/>
      <c r="D189" s="204"/>
      <c r="E189" s="136"/>
      <c r="F189" s="136"/>
      <c r="G189" s="136"/>
      <c r="H189" s="136"/>
      <c r="I189" s="136"/>
      <c r="J189" s="205"/>
      <c r="K189" s="194"/>
    </row>
    <row r="190" spans="1:11" s="85" customFormat="1" ht="12.75" customHeight="1" x14ac:dyDescent="0.25">
      <c r="A190" s="136"/>
      <c r="B190" s="136"/>
      <c r="C190" s="136"/>
      <c r="D190" s="204"/>
      <c r="E190" s="136"/>
      <c r="F190" s="136"/>
      <c r="G190" s="136"/>
      <c r="H190" s="136"/>
      <c r="I190" s="136"/>
      <c r="J190" s="205"/>
      <c r="K190" s="194"/>
    </row>
    <row r="191" spans="1:11" s="85" customFormat="1" ht="12.75" customHeight="1" x14ac:dyDescent="0.25">
      <c r="A191" s="136"/>
      <c r="B191" s="136"/>
      <c r="C191" s="136"/>
      <c r="D191" s="204"/>
      <c r="E191" s="136"/>
      <c r="F191" s="136"/>
      <c r="G191" s="136"/>
      <c r="H191" s="136"/>
      <c r="I191" s="136"/>
      <c r="J191" s="205"/>
      <c r="K191" s="194"/>
    </row>
    <row r="192" spans="1:11" s="85" customFormat="1" ht="12.75" customHeight="1" x14ac:dyDescent="0.25">
      <c r="A192" s="136"/>
      <c r="B192" s="136"/>
      <c r="C192" s="136"/>
      <c r="D192" s="204"/>
      <c r="E192" s="136"/>
      <c r="F192" s="136"/>
      <c r="G192" s="136"/>
      <c r="H192" s="136"/>
      <c r="I192" s="136"/>
      <c r="J192" s="205"/>
      <c r="K192" s="194"/>
    </row>
    <row r="193" spans="1:11" s="85" customFormat="1" ht="12.75" customHeight="1" x14ac:dyDescent="0.25">
      <c r="A193" s="136"/>
      <c r="B193" s="136"/>
      <c r="C193" s="136"/>
      <c r="D193" s="204"/>
      <c r="E193" s="136"/>
      <c r="F193" s="136"/>
      <c r="G193" s="136"/>
      <c r="H193" s="136"/>
      <c r="I193" s="136"/>
      <c r="J193" s="205"/>
      <c r="K193" s="194"/>
    </row>
    <row r="194" spans="1:11" s="85" customFormat="1" ht="12.75" customHeight="1" x14ac:dyDescent="0.25">
      <c r="A194" s="136"/>
      <c r="B194" s="136"/>
      <c r="C194" s="136"/>
      <c r="D194" s="204"/>
      <c r="E194" s="136"/>
      <c r="F194" s="136"/>
      <c r="G194" s="136"/>
      <c r="H194" s="136"/>
      <c r="I194" s="136"/>
      <c r="J194" s="205"/>
      <c r="K194" s="194"/>
    </row>
    <row r="195" spans="1:11" s="85" customFormat="1" ht="12.75" customHeight="1" x14ac:dyDescent="0.25">
      <c r="A195" s="136"/>
      <c r="B195" s="136"/>
      <c r="C195" s="136"/>
      <c r="D195" s="204"/>
      <c r="E195" s="136"/>
      <c r="F195" s="136"/>
      <c r="G195" s="136"/>
      <c r="H195" s="136"/>
      <c r="I195" s="136"/>
      <c r="J195" s="205"/>
      <c r="K195" s="194"/>
    </row>
    <row r="196" spans="1:11" s="85" customFormat="1" x14ac:dyDescent="0.25">
      <c r="A196" s="136"/>
      <c r="B196" s="136"/>
      <c r="C196" s="136"/>
      <c r="D196" s="204"/>
      <c r="E196" s="136"/>
      <c r="F196" s="136"/>
      <c r="G196" s="136"/>
      <c r="H196" s="136"/>
      <c r="I196" s="136"/>
      <c r="J196" s="205"/>
      <c r="K196" s="194"/>
    </row>
    <row r="197" spans="1:11" s="85" customFormat="1" x14ac:dyDescent="0.25">
      <c r="A197" s="136"/>
      <c r="B197" s="136"/>
      <c r="C197" s="136"/>
      <c r="D197" s="204"/>
      <c r="E197" s="136"/>
      <c r="F197" s="136"/>
      <c r="G197" s="136"/>
      <c r="H197" s="136"/>
      <c r="I197" s="136"/>
      <c r="J197" s="205"/>
      <c r="K197" s="194"/>
    </row>
    <row r="198" spans="1:11" s="85" customFormat="1" ht="12.75" customHeight="1" x14ac:dyDescent="0.25">
      <c r="A198" s="136"/>
      <c r="B198" s="136"/>
      <c r="C198" s="136"/>
      <c r="D198" s="204"/>
      <c r="E198" s="136"/>
      <c r="F198" s="136"/>
      <c r="G198" s="136"/>
      <c r="H198" s="136"/>
      <c r="I198" s="136"/>
      <c r="J198" s="205"/>
      <c r="K198" s="194"/>
    </row>
    <row r="199" spans="1:11" s="85" customFormat="1" ht="12.75" customHeight="1" x14ac:dyDescent="0.25">
      <c r="A199" s="136"/>
      <c r="B199" s="136"/>
      <c r="C199" s="136"/>
      <c r="D199" s="204"/>
      <c r="E199" s="136"/>
      <c r="F199" s="136"/>
      <c r="G199" s="136"/>
      <c r="H199" s="136"/>
      <c r="I199" s="136"/>
      <c r="J199" s="205"/>
      <c r="K199" s="194"/>
    </row>
    <row r="200" spans="1:11" s="85" customFormat="1" ht="12.75" customHeight="1" x14ac:dyDescent="0.25">
      <c r="A200" s="136"/>
      <c r="B200" s="136"/>
      <c r="C200" s="136"/>
      <c r="D200" s="204"/>
      <c r="E200" s="136"/>
      <c r="F200" s="136"/>
      <c r="G200" s="136"/>
      <c r="H200" s="136"/>
      <c r="I200" s="136"/>
      <c r="J200" s="205"/>
      <c r="K200" s="194"/>
    </row>
    <row r="201" spans="1:11" s="85" customFormat="1" ht="12.75" customHeight="1" x14ac:dyDescent="0.25">
      <c r="A201" s="136"/>
      <c r="B201" s="136"/>
      <c r="C201" s="136"/>
      <c r="D201" s="204"/>
      <c r="E201" s="136"/>
      <c r="F201" s="136"/>
      <c r="G201" s="136"/>
      <c r="H201" s="136"/>
      <c r="I201" s="136"/>
      <c r="J201" s="205"/>
      <c r="K201" s="194"/>
    </row>
    <row r="202" spans="1:11" s="85" customFormat="1" ht="12.75" customHeight="1" x14ac:dyDescent="0.25">
      <c r="A202" s="136"/>
      <c r="B202" s="136"/>
      <c r="C202" s="136"/>
      <c r="D202" s="204"/>
      <c r="E202" s="136"/>
      <c r="F202" s="136"/>
      <c r="G202" s="136"/>
      <c r="H202" s="136"/>
      <c r="I202" s="136"/>
      <c r="J202" s="205"/>
      <c r="K202" s="194"/>
    </row>
    <row r="203" spans="1:11" s="85" customFormat="1" ht="12.75" customHeight="1" x14ac:dyDescent="0.25">
      <c r="A203" s="136"/>
      <c r="B203" s="136"/>
      <c r="C203" s="136"/>
      <c r="D203" s="204"/>
      <c r="E203" s="136"/>
      <c r="F203" s="136"/>
      <c r="G203" s="136"/>
      <c r="H203" s="136"/>
      <c r="I203" s="136"/>
      <c r="J203" s="205"/>
      <c r="K203" s="194"/>
    </row>
    <row r="204" spans="1:11" s="85" customFormat="1" ht="12.75" customHeight="1" x14ac:dyDescent="0.25">
      <c r="A204" s="136"/>
      <c r="B204" s="136"/>
      <c r="C204" s="136"/>
      <c r="D204" s="204"/>
      <c r="E204" s="136"/>
      <c r="F204" s="136"/>
      <c r="G204" s="136"/>
      <c r="H204" s="136"/>
      <c r="I204" s="136"/>
      <c r="J204" s="205"/>
      <c r="K204" s="194"/>
    </row>
    <row r="205" spans="1:11" s="85" customFormat="1" ht="12.75" customHeight="1" x14ac:dyDescent="0.25">
      <c r="A205" s="136"/>
      <c r="B205" s="136"/>
      <c r="C205" s="136"/>
      <c r="D205" s="204"/>
      <c r="E205" s="136"/>
      <c r="F205" s="136"/>
      <c r="G205" s="136"/>
      <c r="H205" s="136"/>
      <c r="I205" s="136"/>
      <c r="J205" s="205"/>
      <c r="K205" s="194"/>
    </row>
    <row r="206" spans="1:11" s="85" customFormat="1" ht="12.75" customHeight="1" x14ac:dyDescent="0.25">
      <c r="A206" s="136"/>
      <c r="B206" s="136"/>
      <c r="C206" s="136"/>
      <c r="D206" s="204"/>
      <c r="E206" s="136"/>
      <c r="F206" s="136"/>
      <c r="G206" s="136"/>
      <c r="H206" s="136"/>
      <c r="I206" s="136"/>
      <c r="J206" s="205"/>
      <c r="K206" s="194"/>
    </row>
    <row r="207" spans="1:11" s="85" customFormat="1" ht="12.75" customHeight="1" x14ac:dyDescent="0.25">
      <c r="A207" s="136"/>
      <c r="B207" s="136"/>
      <c r="C207" s="136"/>
      <c r="D207" s="204"/>
      <c r="E207" s="136"/>
      <c r="F207" s="136"/>
      <c r="G207" s="136"/>
      <c r="H207" s="136"/>
      <c r="I207" s="136"/>
      <c r="J207" s="205"/>
      <c r="K207" s="194"/>
    </row>
    <row r="208" spans="1:11" s="85" customFormat="1" ht="12.75" customHeight="1" x14ac:dyDescent="0.25">
      <c r="A208" s="136"/>
      <c r="B208" s="136"/>
      <c r="C208" s="136"/>
      <c r="D208" s="204"/>
      <c r="E208" s="136"/>
      <c r="F208" s="136"/>
      <c r="G208" s="136"/>
      <c r="H208" s="136"/>
      <c r="I208" s="136"/>
      <c r="J208" s="205"/>
      <c r="K208" s="194"/>
    </row>
    <row r="209" spans="1:11" s="85" customFormat="1" ht="12.75" customHeight="1" x14ac:dyDescent="0.25">
      <c r="A209" s="136"/>
      <c r="B209" s="136"/>
      <c r="C209" s="136"/>
      <c r="D209" s="204"/>
      <c r="E209" s="136"/>
      <c r="F209" s="136"/>
      <c r="G209" s="136"/>
      <c r="H209" s="136"/>
      <c r="I209" s="136"/>
      <c r="J209" s="205"/>
      <c r="K209" s="194"/>
    </row>
    <row r="210" spans="1:11" s="85" customFormat="1" ht="12.75" customHeight="1" x14ac:dyDescent="0.25">
      <c r="A210" s="136"/>
      <c r="B210" s="136"/>
      <c r="C210" s="136"/>
      <c r="D210" s="204"/>
      <c r="E210" s="136"/>
      <c r="F210" s="136"/>
      <c r="G210" s="136"/>
      <c r="H210" s="136"/>
      <c r="I210" s="136"/>
      <c r="J210" s="205"/>
      <c r="K210" s="194"/>
    </row>
    <row r="211" spans="1:11" s="85" customFormat="1" ht="12.75" customHeight="1" x14ac:dyDescent="0.25">
      <c r="A211" s="136"/>
      <c r="B211" s="136"/>
      <c r="C211" s="136"/>
      <c r="D211" s="204"/>
      <c r="E211" s="136"/>
      <c r="F211" s="136"/>
      <c r="G211" s="136"/>
      <c r="H211" s="136"/>
      <c r="I211" s="136"/>
      <c r="J211" s="205"/>
      <c r="K211" s="194"/>
    </row>
    <row r="212" spans="1:11" s="85" customFormat="1" ht="12.75" customHeight="1" x14ac:dyDescent="0.25">
      <c r="A212" s="136"/>
      <c r="B212" s="136"/>
      <c r="C212" s="136"/>
      <c r="D212" s="204"/>
      <c r="E212" s="136"/>
      <c r="F212" s="136"/>
      <c r="G212" s="136"/>
      <c r="H212" s="136"/>
      <c r="I212" s="136"/>
      <c r="J212" s="205"/>
      <c r="K212" s="194"/>
    </row>
    <row r="213" spans="1:11" s="85" customFormat="1" ht="12.75" customHeight="1" x14ac:dyDescent="0.25">
      <c r="A213" s="94"/>
      <c r="B213" s="72"/>
      <c r="C213" s="72"/>
      <c r="D213" s="95"/>
      <c r="E213" s="94"/>
      <c r="F213" s="94"/>
      <c r="G213" s="94"/>
      <c r="H213" s="94"/>
      <c r="I213" s="94"/>
      <c r="J213" s="96"/>
      <c r="K213" s="97"/>
    </row>
    <row r="214" spans="1:11" s="85" customFormat="1" ht="12.75" customHeight="1" x14ac:dyDescent="0.25">
      <c r="A214" s="94"/>
      <c r="B214" s="72"/>
      <c r="C214" s="72"/>
      <c r="D214" s="95"/>
      <c r="E214" s="94"/>
      <c r="F214" s="94"/>
      <c r="G214" s="94"/>
      <c r="H214" s="94"/>
      <c r="I214" s="94"/>
      <c r="J214" s="96"/>
      <c r="K214" s="97"/>
    </row>
    <row r="215" spans="1:11" s="85" customFormat="1" ht="12.75" customHeight="1" x14ac:dyDescent="0.25">
      <c r="A215" s="94"/>
      <c r="B215" s="72"/>
      <c r="C215" s="72"/>
      <c r="D215" s="95"/>
      <c r="E215" s="94"/>
      <c r="F215" s="94"/>
      <c r="G215" s="94"/>
      <c r="H215" s="94"/>
      <c r="I215" s="94"/>
      <c r="J215" s="96"/>
      <c r="K215" s="97"/>
    </row>
    <row r="216" spans="1:11" s="85" customFormat="1" ht="12.75" customHeight="1" x14ac:dyDescent="0.25">
      <c r="A216" s="94"/>
      <c r="B216" s="72"/>
      <c r="C216" s="72"/>
      <c r="D216" s="95"/>
      <c r="E216" s="94"/>
      <c r="F216" s="94"/>
      <c r="G216" s="94"/>
      <c r="H216" s="94"/>
      <c r="I216" s="94"/>
      <c r="J216" s="96"/>
      <c r="K216" s="97"/>
    </row>
    <row r="217" spans="1:11" s="85" customFormat="1" ht="12.75" customHeight="1" x14ac:dyDescent="0.25">
      <c r="A217" s="94"/>
      <c r="B217" s="72"/>
      <c r="C217" s="72"/>
      <c r="D217" s="95"/>
      <c r="E217" s="94"/>
      <c r="F217" s="94"/>
      <c r="G217" s="94"/>
      <c r="H217" s="94"/>
      <c r="I217" s="94"/>
      <c r="J217" s="96"/>
      <c r="K217" s="97"/>
    </row>
    <row r="218" spans="1:11" s="85" customFormat="1" ht="12.75" customHeight="1" x14ac:dyDescent="0.25">
      <c r="A218" s="94"/>
      <c r="B218" s="72"/>
      <c r="C218" s="72"/>
      <c r="D218" s="95"/>
      <c r="E218" s="94"/>
      <c r="F218" s="94"/>
      <c r="G218" s="94"/>
      <c r="H218" s="94"/>
      <c r="I218" s="94"/>
      <c r="J218" s="96"/>
      <c r="K218" s="97"/>
    </row>
    <row r="219" spans="1:11" s="85" customFormat="1" ht="12.75" customHeight="1" x14ac:dyDescent="0.25">
      <c r="A219" s="94"/>
      <c r="B219" s="72"/>
      <c r="C219" s="72"/>
      <c r="D219" s="95"/>
      <c r="E219" s="94"/>
      <c r="F219" s="94"/>
      <c r="G219" s="94"/>
      <c r="H219" s="94"/>
      <c r="I219" s="94"/>
      <c r="J219" s="96"/>
      <c r="K219" s="97"/>
    </row>
    <row r="220" spans="1:11" s="85" customFormat="1" ht="12.75" customHeight="1" x14ac:dyDescent="0.25">
      <c r="A220" s="94"/>
      <c r="B220" s="72"/>
      <c r="C220" s="72"/>
      <c r="D220" s="95"/>
      <c r="E220" s="94"/>
      <c r="F220" s="94"/>
      <c r="G220" s="94"/>
      <c r="H220" s="94"/>
      <c r="I220" s="94"/>
      <c r="J220" s="96"/>
      <c r="K220" s="97"/>
    </row>
    <row r="221" spans="1:11" s="85" customFormat="1" ht="12.75" customHeight="1" x14ac:dyDescent="0.25">
      <c r="A221" s="94"/>
      <c r="B221" s="72"/>
      <c r="C221" s="72"/>
      <c r="D221" s="95"/>
      <c r="E221" s="94"/>
      <c r="F221" s="94"/>
      <c r="G221" s="94"/>
      <c r="H221" s="94"/>
      <c r="I221" s="94"/>
      <c r="J221" s="96"/>
      <c r="K221" s="97"/>
    </row>
    <row r="222" spans="1:11" s="85" customFormat="1" ht="12.75" customHeight="1" x14ac:dyDescent="0.25">
      <c r="A222" s="94"/>
      <c r="B222" s="72"/>
      <c r="C222" s="72"/>
      <c r="D222" s="95"/>
      <c r="E222" s="94"/>
      <c r="F222" s="94"/>
      <c r="G222" s="94"/>
      <c r="H222" s="94"/>
      <c r="I222" s="94"/>
      <c r="J222" s="96"/>
      <c r="K222" s="97"/>
    </row>
    <row r="223" spans="1:11" s="85" customFormat="1" ht="12.75" customHeight="1" x14ac:dyDescent="0.25">
      <c r="A223" s="94"/>
      <c r="B223" s="72"/>
      <c r="C223" s="72"/>
      <c r="D223" s="95"/>
      <c r="E223" s="94"/>
      <c r="F223" s="94"/>
      <c r="G223" s="94"/>
      <c r="H223" s="94"/>
      <c r="I223" s="94"/>
      <c r="J223" s="96"/>
      <c r="K223" s="97"/>
    </row>
    <row r="224" spans="1:11" s="85" customFormat="1" ht="12.75" customHeight="1" x14ac:dyDescent="0.25">
      <c r="A224" s="94"/>
      <c r="B224" s="72"/>
      <c r="C224" s="72"/>
      <c r="D224" s="95"/>
      <c r="E224" s="94"/>
      <c r="F224" s="94"/>
      <c r="G224" s="94"/>
      <c r="H224" s="94"/>
      <c r="I224" s="94"/>
      <c r="J224" s="96"/>
      <c r="K224" s="97"/>
    </row>
    <row r="225" spans="1:11" s="85" customFormat="1" ht="12.75" customHeight="1" x14ac:dyDescent="0.25">
      <c r="A225" s="94"/>
      <c r="B225" s="72"/>
      <c r="C225" s="72"/>
      <c r="D225" s="95"/>
      <c r="E225" s="94"/>
      <c r="F225" s="94"/>
      <c r="G225" s="94"/>
      <c r="H225" s="94"/>
      <c r="I225" s="94"/>
      <c r="J225" s="96"/>
      <c r="K225" s="97"/>
    </row>
    <row r="226" spans="1:11" s="85" customFormat="1" ht="12.75" customHeight="1" x14ac:dyDescent="0.25">
      <c r="A226" s="94"/>
      <c r="B226" s="72"/>
      <c r="C226" s="72"/>
      <c r="D226" s="95"/>
      <c r="E226" s="94"/>
      <c r="F226" s="94"/>
      <c r="G226" s="94"/>
      <c r="H226" s="94"/>
      <c r="I226" s="94"/>
      <c r="J226" s="96"/>
      <c r="K226" s="97"/>
    </row>
    <row r="227" spans="1:11" s="85" customFormat="1" ht="12.75" customHeight="1" x14ac:dyDescent="0.25">
      <c r="A227" s="94"/>
      <c r="B227" s="72"/>
      <c r="C227" s="72"/>
      <c r="D227" s="95"/>
      <c r="E227" s="94"/>
      <c r="F227" s="94"/>
      <c r="G227" s="94"/>
      <c r="H227" s="94"/>
      <c r="I227" s="94"/>
      <c r="J227" s="96"/>
      <c r="K227" s="97"/>
    </row>
    <row r="228" spans="1:11" s="85" customFormat="1" ht="12.75" customHeight="1" x14ac:dyDescent="0.25">
      <c r="A228" s="94"/>
      <c r="B228" s="72"/>
      <c r="C228" s="72"/>
      <c r="D228" s="95"/>
      <c r="E228" s="94"/>
      <c r="F228" s="94"/>
      <c r="G228" s="94"/>
      <c r="H228" s="94"/>
      <c r="I228" s="94"/>
      <c r="J228" s="96"/>
      <c r="K228" s="97"/>
    </row>
    <row r="229" spans="1:11" s="85" customFormat="1" ht="12.75" customHeight="1" x14ac:dyDescent="0.25">
      <c r="A229" s="94"/>
      <c r="B229" s="72"/>
      <c r="C229" s="72"/>
      <c r="D229" s="95"/>
      <c r="E229" s="94"/>
      <c r="F229" s="94"/>
      <c r="G229" s="94"/>
      <c r="H229" s="94"/>
      <c r="I229" s="94"/>
      <c r="J229" s="96"/>
      <c r="K229" s="97"/>
    </row>
    <row r="230" spans="1:11" s="85" customFormat="1" ht="12.75" customHeight="1" x14ac:dyDescent="0.25">
      <c r="A230" s="94"/>
      <c r="B230" s="72"/>
      <c r="C230" s="72"/>
      <c r="D230" s="95"/>
      <c r="E230" s="94"/>
      <c r="F230" s="94"/>
      <c r="G230" s="94"/>
      <c r="H230" s="94"/>
      <c r="I230" s="94"/>
      <c r="J230" s="96"/>
      <c r="K230" s="97"/>
    </row>
    <row r="231" spans="1:11" s="85" customFormat="1" ht="12.75" customHeight="1" x14ac:dyDescent="0.25">
      <c r="A231" s="94"/>
      <c r="B231" s="72"/>
      <c r="C231" s="72"/>
      <c r="D231" s="95"/>
      <c r="E231" s="94"/>
      <c r="F231" s="94"/>
      <c r="G231" s="94"/>
      <c r="H231" s="94"/>
      <c r="I231" s="94"/>
      <c r="J231" s="96"/>
      <c r="K231" s="97"/>
    </row>
    <row r="232" spans="1:11" s="85" customFormat="1" x14ac:dyDescent="0.25">
      <c r="A232" s="94"/>
      <c r="B232" s="72"/>
      <c r="C232" s="72"/>
      <c r="D232" s="95"/>
      <c r="E232" s="94"/>
      <c r="F232" s="94"/>
      <c r="G232" s="94"/>
      <c r="H232" s="94"/>
      <c r="I232" s="94"/>
      <c r="J232" s="96"/>
      <c r="K232" s="97"/>
    </row>
    <row r="233" spans="1:11" s="85" customFormat="1" x14ac:dyDescent="0.25">
      <c r="A233" s="94"/>
      <c r="B233" s="72"/>
      <c r="C233" s="72"/>
      <c r="D233" s="95"/>
      <c r="E233" s="94"/>
      <c r="F233" s="94"/>
      <c r="G233" s="94"/>
      <c r="H233" s="94"/>
      <c r="I233" s="94"/>
      <c r="J233" s="96"/>
      <c r="K233" s="97"/>
    </row>
    <row r="234" spans="1:11" s="85" customFormat="1" x14ac:dyDescent="0.25">
      <c r="A234" s="94"/>
      <c r="B234" s="72"/>
      <c r="C234" s="72"/>
      <c r="D234" s="95"/>
      <c r="E234" s="94"/>
      <c r="F234" s="94"/>
      <c r="G234" s="94"/>
      <c r="H234" s="94"/>
      <c r="I234" s="94"/>
      <c r="J234" s="96"/>
      <c r="K234" s="97"/>
    </row>
    <row r="235" spans="1:11" s="85" customFormat="1" x14ac:dyDescent="0.25">
      <c r="A235" s="94"/>
      <c r="B235" s="72"/>
      <c r="C235" s="72"/>
      <c r="D235" s="95"/>
      <c r="E235" s="94"/>
      <c r="F235" s="94"/>
      <c r="G235" s="94"/>
      <c r="H235" s="94"/>
      <c r="I235" s="94"/>
      <c r="J235" s="96"/>
      <c r="K235" s="97"/>
    </row>
    <row r="236" spans="1:11" s="85" customFormat="1" x14ac:dyDescent="0.25">
      <c r="A236" s="94"/>
      <c r="B236" s="72"/>
      <c r="C236" s="72"/>
      <c r="D236" s="95"/>
      <c r="E236" s="94"/>
      <c r="F236" s="94"/>
      <c r="G236" s="94"/>
      <c r="H236" s="94"/>
      <c r="I236" s="94"/>
      <c r="J236" s="96"/>
      <c r="K236" s="97"/>
    </row>
    <row r="237" spans="1:11" s="85" customFormat="1" x14ac:dyDescent="0.25">
      <c r="A237" s="94"/>
      <c r="B237" s="72"/>
      <c r="C237" s="72"/>
      <c r="D237" s="95"/>
      <c r="E237" s="94"/>
      <c r="F237" s="94"/>
      <c r="G237" s="94"/>
      <c r="H237" s="94"/>
      <c r="I237" s="94"/>
      <c r="J237" s="96"/>
      <c r="K237" s="97"/>
    </row>
    <row r="238" spans="1:11" s="85" customFormat="1" x14ac:dyDescent="0.25">
      <c r="A238" s="94"/>
      <c r="B238" s="94"/>
      <c r="C238" s="94"/>
      <c r="D238" s="95"/>
      <c r="E238" s="94"/>
      <c r="F238" s="94"/>
      <c r="G238" s="94"/>
      <c r="H238" s="94"/>
      <c r="I238" s="94"/>
      <c r="J238" s="96"/>
      <c r="K238" s="97"/>
    </row>
    <row r="243" spans="1:11" s="85" customFormat="1" ht="12.75" customHeight="1" x14ac:dyDescent="0.25">
      <c r="A243" s="44"/>
      <c r="B243" s="44"/>
      <c r="C243" s="44"/>
      <c r="D243" s="98"/>
      <c r="E243" s="44"/>
      <c r="F243" s="44"/>
      <c r="G243" s="44"/>
      <c r="H243" s="44"/>
      <c r="I243" s="44"/>
      <c r="J243" s="99"/>
      <c r="K243" s="86"/>
    </row>
    <row r="244" spans="1:11" s="85" customFormat="1" ht="12.75" customHeight="1" x14ac:dyDescent="0.25">
      <c r="A244" s="44"/>
      <c r="B244" s="44"/>
      <c r="C244" s="44"/>
      <c r="D244" s="98"/>
      <c r="E244" s="44"/>
      <c r="F244" s="44"/>
      <c r="G244" s="44"/>
      <c r="H244" s="44"/>
      <c r="I244" s="44"/>
      <c r="J244" s="99"/>
      <c r="K244" s="86"/>
    </row>
    <row r="245" spans="1:11" s="85" customFormat="1" ht="12.75" customHeight="1" x14ac:dyDescent="0.25">
      <c r="A245" s="44"/>
      <c r="B245" s="44"/>
      <c r="C245" s="44"/>
      <c r="D245" s="98"/>
      <c r="E245" s="44"/>
      <c r="F245" s="44"/>
      <c r="G245" s="44"/>
      <c r="H245" s="44"/>
      <c r="I245" s="44"/>
      <c r="J245" s="99"/>
      <c r="K245" s="86"/>
    </row>
    <row r="246" spans="1:11" s="85" customFormat="1" ht="12.75" customHeight="1" x14ac:dyDescent="0.25">
      <c r="A246" s="44"/>
      <c r="B246" s="44"/>
      <c r="C246" s="44"/>
      <c r="D246" s="98"/>
      <c r="E246" s="44"/>
      <c r="F246" s="44"/>
      <c r="G246" s="44"/>
      <c r="H246" s="44"/>
      <c r="I246" s="44"/>
      <c r="J246" s="99"/>
      <c r="K246" s="86"/>
    </row>
    <row r="247" spans="1:11" s="85" customFormat="1" ht="12.75" customHeight="1" x14ac:dyDescent="0.25">
      <c r="A247" s="94"/>
      <c r="B247" s="94"/>
      <c r="C247" s="94"/>
      <c r="D247" s="95"/>
      <c r="E247" s="94"/>
      <c r="F247" s="94"/>
      <c r="G247" s="94"/>
      <c r="H247" s="94"/>
      <c r="I247" s="94"/>
      <c r="J247" s="96"/>
      <c r="K247" s="97"/>
    </row>
    <row r="248" spans="1:11" s="85" customFormat="1" ht="12.75" customHeight="1" x14ac:dyDescent="0.25">
      <c r="A248" s="94"/>
      <c r="B248" s="94"/>
      <c r="C248" s="94"/>
      <c r="D248" s="95"/>
      <c r="E248" s="94"/>
      <c r="F248" s="94"/>
      <c r="G248" s="94"/>
      <c r="H248" s="94"/>
      <c r="I248" s="94"/>
      <c r="J248" s="96"/>
      <c r="K248" s="97"/>
    </row>
    <row r="249" spans="1:11" s="85" customFormat="1" ht="12.75" customHeight="1" x14ac:dyDescent="0.25">
      <c r="A249" s="96"/>
      <c r="B249" s="72"/>
      <c r="C249" s="72"/>
      <c r="D249" s="95"/>
      <c r="E249" s="94"/>
      <c r="F249" s="94"/>
      <c r="G249" s="94"/>
      <c r="H249" s="94"/>
      <c r="I249" s="94"/>
      <c r="J249" s="96"/>
      <c r="K249" s="97"/>
    </row>
    <row r="250" spans="1:11" s="85" customFormat="1" ht="12.75" customHeight="1" x14ac:dyDescent="0.25">
      <c r="A250" s="96"/>
      <c r="B250" s="72"/>
      <c r="C250" s="72"/>
      <c r="D250" s="95"/>
      <c r="E250" s="94"/>
      <c r="F250" s="94"/>
      <c r="G250" s="94"/>
      <c r="H250" s="94"/>
      <c r="I250" s="94"/>
      <c r="J250" s="96"/>
      <c r="K250" s="97"/>
    </row>
    <row r="251" spans="1:11" s="85" customFormat="1" ht="12.75" customHeight="1" x14ac:dyDescent="0.25">
      <c r="A251" s="96"/>
      <c r="B251" s="72"/>
      <c r="C251" s="72"/>
      <c r="D251" s="95"/>
      <c r="E251" s="94"/>
      <c r="F251" s="94"/>
      <c r="G251" s="94"/>
      <c r="H251" s="94"/>
      <c r="I251" s="94"/>
      <c r="J251" s="96"/>
      <c r="K251" s="97"/>
    </row>
    <row r="252" spans="1:11" s="85" customFormat="1" ht="12.75" customHeight="1" x14ac:dyDescent="0.25">
      <c r="A252" s="96"/>
      <c r="B252" s="72"/>
      <c r="C252" s="72"/>
      <c r="D252" s="95"/>
      <c r="E252" s="94"/>
      <c r="F252" s="94"/>
      <c r="G252" s="94"/>
      <c r="H252" s="94"/>
      <c r="I252" s="94"/>
      <c r="J252" s="96"/>
      <c r="K252" s="97"/>
    </row>
    <row r="253" spans="1:11" s="85" customFormat="1" ht="12.75" customHeight="1" x14ac:dyDescent="0.25">
      <c r="A253" s="96"/>
      <c r="B253" s="72"/>
      <c r="C253" s="72"/>
      <c r="D253" s="95"/>
      <c r="E253" s="94"/>
      <c r="F253" s="94"/>
      <c r="G253" s="94"/>
      <c r="H253" s="94"/>
      <c r="I253" s="94"/>
      <c r="J253" s="96"/>
      <c r="K253" s="97"/>
    </row>
    <row r="254" spans="1:11" s="85" customFormat="1" ht="12.75" customHeight="1" x14ac:dyDescent="0.25">
      <c r="A254" s="96"/>
      <c r="B254" s="72"/>
      <c r="C254" s="72"/>
      <c r="D254" s="95"/>
      <c r="E254" s="94"/>
      <c r="F254" s="94"/>
      <c r="G254" s="94"/>
      <c r="H254" s="94"/>
      <c r="I254" s="94"/>
      <c r="J254" s="96"/>
      <c r="K254" s="97"/>
    </row>
    <row r="255" spans="1:11" s="85" customFormat="1" ht="12.75" customHeight="1" x14ac:dyDescent="0.25">
      <c r="A255" s="96"/>
      <c r="B255" s="72"/>
      <c r="C255" s="72"/>
      <c r="D255" s="95"/>
      <c r="E255" s="94"/>
      <c r="F255" s="94"/>
      <c r="G255" s="94"/>
      <c r="H255" s="94"/>
      <c r="I255" s="94"/>
      <c r="J255" s="96"/>
      <c r="K255" s="97"/>
    </row>
    <row r="256" spans="1:11" s="85" customFormat="1" ht="12.75" customHeight="1" x14ac:dyDescent="0.25">
      <c r="A256" s="96"/>
      <c r="B256" s="72"/>
      <c r="C256" s="72"/>
      <c r="D256" s="95"/>
      <c r="E256" s="94"/>
      <c r="F256" s="94"/>
      <c r="G256" s="94"/>
      <c r="H256" s="94"/>
      <c r="I256" s="94"/>
      <c r="J256" s="96"/>
      <c r="K256" s="97"/>
    </row>
    <row r="257" spans="1:11" s="85" customFormat="1" ht="12.75" customHeight="1" x14ac:dyDescent="0.25">
      <c r="A257" s="96"/>
      <c r="B257" s="72"/>
      <c r="C257" s="72"/>
      <c r="D257" s="95"/>
      <c r="E257" s="94"/>
      <c r="F257" s="94"/>
      <c r="G257" s="94"/>
      <c r="H257" s="94"/>
      <c r="I257" s="94"/>
      <c r="J257" s="96"/>
      <c r="K257" s="97"/>
    </row>
    <row r="258" spans="1:11" s="85" customFormat="1" ht="12.75" customHeight="1" x14ac:dyDescent="0.25">
      <c r="A258" s="96"/>
      <c r="B258" s="72"/>
      <c r="C258" s="72"/>
      <c r="D258" s="95"/>
      <c r="E258" s="94"/>
      <c r="F258" s="94"/>
      <c r="G258" s="94"/>
      <c r="H258" s="94"/>
      <c r="I258" s="94"/>
      <c r="J258" s="96"/>
      <c r="K258" s="97"/>
    </row>
    <row r="259" spans="1:11" s="85" customFormat="1" ht="12.75" customHeight="1" x14ac:dyDescent="0.25">
      <c r="A259" s="96"/>
      <c r="B259" s="72"/>
      <c r="C259" s="72"/>
      <c r="D259" s="95"/>
      <c r="E259" s="94"/>
      <c r="F259" s="94"/>
      <c r="G259" s="94"/>
      <c r="H259" s="94"/>
      <c r="I259" s="94"/>
      <c r="J259" s="96"/>
      <c r="K259" s="97"/>
    </row>
    <row r="260" spans="1:11" s="85" customFormat="1" ht="12.75" customHeight="1" x14ac:dyDescent="0.25">
      <c r="A260" s="96"/>
      <c r="B260" s="72"/>
      <c r="C260" s="72"/>
      <c r="D260" s="95"/>
      <c r="E260" s="94"/>
      <c r="F260" s="94"/>
      <c r="G260" s="94"/>
      <c r="H260" s="94"/>
      <c r="I260" s="94"/>
      <c r="J260" s="96"/>
      <c r="K260" s="97"/>
    </row>
    <row r="261" spans="1:11" s="85" customFormat="1" ht="12.75" customHeight="1" x14ac:dyDescent="0.25">
      <c r="A261" s="96"/>
      <c r="B261" s="72"/>
      <c r="C261" s="72"/>
      <c r="D261" s="95"/>
      <c r="E261" s="94"/>
      <c r="F261" s="94"/>
      <c r="G261" s="94"/>
      <c r="H261" s="94"/>
      <c r="I261" s="94"/>
      <c r="J261" s="96"/>
      <c r="K261" s="97"/>
    </row>
    <row r="262" spans="1:11" s="85" customFormat="1" ht="12.75" customHeight="1" x14ac:dyDescent="0.25">
      <c r="A262" s="96"/>
      <c r="B262" s="72"/>
      <c r="C262" s="72"/>
      <c r="D262" s="95"/>
      <c r="E262" s="94"/>
      <c r="F262" s="94"/>
      <c r="G262" s="94"/>
      <c r="H262" s="94"/>
      <c r="I262" s="94"/>
      <c r="J262" s="96"/>
      <c r="K262" s="97"/>
    </row>
    <row r="263" spans="1:11" s="85" customFormat="1" ht="12.75" customHeight="1" x14ac:dyDescent="0.25">
      <c r="A263" s="96"/>
      <c r="B263" s="72"/>
      <c r="C263" s="72"/>
      <c r="D263" s="95"/>
      <c r="E263" s="94"/>
      <c r="F263" s="94"/>
      <c r="G263" s="94"/>
      <c r="H263" s="94"/>
      <c r="I263" s="94"/>
      <c r="J263" s="96"/>
      <c r="K263" s="97"/>
    </row>
    <row r="264" spans="1:11" s="85" customFormat="1" ht="12.75" customHeight="1" x14ac:dyDescent="0.25">
      <c r="A264" s="96"/>
      <c r="B264" s="72"/>
      <c r="C264" s="72"/>
      <c r="D264" s="95"/>
      <c r="E264" s="94"/>
      <c r="F264" s="94"/>
      <c r="G264" s="94"/>
      <c r="H264" s="94"/>
      <c r="I264" s="94"/>
      <c r="J264" s="96"/>
      <c r="K264" s="97"/>
    </row>
    <row r="265" spans="1:11" s="85" customFormat="1" ht="12.75" customHeight="1" x14ac:dyDescent="0.25">
      <c r="A265" s="96"/>
      <c r="B265" s="72"/>
      <c r="C265" s="72"/>
      <c r="D265" s="95"/>
      <c r="E265" s="94"/>
      <c r="F265" s="94"/>
      <c r="G265" s="94"/>
      <c r="H265" s="94"/>
      <c r="I265" s="94"/>
      <c r="J265" s="96"/>
      <c r="K265" s="97"/>
    </row>
    <row r="266" spans="1:11" s="85" customFormat="1" ht="12.75" customHeight="1" x14ac:dyDescent="0.25">
      <c r="A266" s="96"/>
      <c r="B266" s="72"/>
      <c r="C266" s="72"/>
      <c r="D266" s="95"/>
      <c r="E266" s="94"/>
      <c r="F266" s="94"/>
      <c r="G266" s="94"/>
      <c r="H266" s="94"/>
      <c r="I266" s="94"/>
      <c r="J266" s="96"/>
      <c r="K266" s="97"/>
    </row>
    <row r="267" spans="1:11" s="85" customFormat="1" x14ac:dyDescent="0.25">
      <c r="A267" s="96"/>
      <c r="B267" s="72"/>
      <c r="C267" s="72"/>
      <c r="D267" s="95"/>
      <c r="E267" s="94"/>
      <c r="F267" s="94"/>
      <c r="G267" s="94"/>
      <c r="H267" s="94"/>
      <c r="I267" s="94"/>
      <c r="J267" s="96"/>
      <c r="K267" s="97"/>
    </row>
    <row r="268" spans="1:11" s="85" customFormat="1" x14ac:dyDescent="0.25">
      <c r="A268" s="96"/>
      <c r="B268" s="72"/>
      <c r="C268" s="72"/>
      <c r="D268" s="95"/>
      <c r="E268" s="94"/>
      <c r="F268" s="94"/>
      <c r="G268" s="94"/>
      <c r="H268" s="94"/>
      <c r="I268" s="94"/>
      <c r="J268" s="96"/>
      <c r="K268" s="97"/>
    </row>
    <row r="269" spans="1:11" s="85" customFormat="1" x14ac:dyDescent="0.25">
      <c r="A269" s="96"/>
      <c r="B269" s="72"/>
      <c r="C269" s="72"/>
      <c r="D269" s="95"/>
      <c r="E269" s="94"/>
      <c r="F269" s="94"/>
      <c r="G269" s="94"/>
      <c r="H269" s="94"/>
      <c r="I269" s="94"/>
      <c r="J269" s="96"/>
      <c r="K269" s="97"/>
    </row>
    <row r="270" spans="1:11" s="85" customFormat="1" x14ac:dyDescent="0.25">
      <c r="A270" s="96"/>
      <c r="B270" s="72"/>
      <c r="C270" s="72"/>
      <c r="D270" s="95"/>
      <c r="E270" s="94"/>
      <c r="F270" s="94"/>
      <c r="G270" s="94"/>
      <c r="H270" s="94"/>
      <c r="I270" s="94"/>
      <c r="J270" s="96"/>
      <c r="K270" s="97"/>
    </row>
    <row r="271" spans="1:11" s="85" customFormat="1" x14ac:dyDescent="0.25">
      <c r="A271" s="96"/>
      <c r="B271" s="72"/>
      <c r="C271" s="72"/>
      <c r="D271" s="95"/>
      <c r="E271" s="94"/>
      <c r="F271" s="94"/>
      <c r="G271" s="94"/>
      <c r="H271" s="94"/>
      <c r="I271" s="94"/>
      <c r="J271" s="96"/>
      <c r="K271" s="97"/>
    </row>
    <row r="272" spans="1:11" s="85" customFormat="1" x14ac:dyDescent="0.25">
      <c r="A272" s="96"/>
      <c r="B272" s="72"/>
      <c r="C272" s="72"/>
      <c r="D272" s="95"/>
      <c r="E272" s="94"/>
      <c r="F272" s="94"/>
      <c r="G272" s="94"/>
      <c r="H272" s="94"/>
      <c r="I272" s="94"/>
      <c r="J272" s="96"/>
      <c r="K272" s="97"/>
    </row>
  </sheetData>
  <mergeCells count="20">
    <mergeCell ref="A66:K66"/>
    <mergeCell ref="A67:J67"/>
    <mergeCell ref="A76:J76"/>
    <mergeCell ref="A7:K7"/>
    <mergeCell ref="A8:A10"/>
    <mergeCell ref="B8:C10"/>
    <mergeCell ref="D8:E8"/>
    <mergeCell ref="G8:G10"/>
    <mergeCell ref="H8:H10"/>
    <mergeCell ref="I8:I10"/>
    <mergeCell ref="J8:K9"/>
    <mergeCell ref="D9:D10"/>
    <mergeCell ref="E9:E10"/>
    <mergeCell ref="A1:D1"/>
    <mergeCell ref="E1:K1"/>
    <mergeCell ref="A2:K2"/>
    <mergeCell ref="A63:K63"/>
    <mergeCell ref="A64:K64"/>
    <mergeCell ref="F9:F10"/>
    <mergeCell ref="A62:J62"/>
  </mergeCells>
  <printOptions horizontalCentered="1"/>
  <pageMargins left="0.39370078740157483" right="0.39370078740157483" top="0.59055118110236227" bottom="0" header="0" footer="0"/>
  <pageSetup scale="67"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17</vt:i4>
      </vt:variant>
    </vt:vector>
  </HeadingPairs>
  <TitlesOfParts>
    <vt:vector size="24" baseType="lpstr">
      <vt:lpstr>Avance Fin y Fís</vt:lpstr>
      <vt:lpstr>Flujo Neto Inv. Dir. Oper</vt:lpstr>
      <vt:lpstr>Flujo Neto Inv. Condi. Oper</vt:lpstr>
      <vt:lpstr>Compromisos Inv Dir Oper</vt:lpstr>
      <vt:lpstr>Compromisos Inv Fin y Cond </vt:lpstr>
      <vt:lpstr>Valor Neto Fin Dir</vt:lpstr>
      <vt:lpstr>Valor Neto Fin Cond</vt:lpstr>
      <vt:lpstr>'Avance Fin y Fís'!Acum_2014_Condicionada</vt:lpstr>
      <vt:lpstr>'Avance Fin y Fís'!Área_de_impresión</vt:lpstr>
      <vt:lpstr>'Compromisos Inv Dir Oper'!Área_de_impresión</vt:lpstr>
      <vt:lpstr>'Compromisos Inv Fin y Cond '!Área_de_impresión</vt:lpstr>
      <vt:lpstr>'Flujo Neto Inv. Condi. Oper'!Área_de_impresión</vt:lpstr>
      <vt:lpstr>'Flujo Neto Inv. Dir. Oper'!Área_de_impresión</vt:lpstr>
      <vt:lpstr>'Valor Neto Fin Cond'!Área_de_impresión</vt:lpstr>
      <vt:lpstr>'Valor Neto Fin Dir'!Área_de_impresión</vt:lpstr>
      <vt:lpstr>'Avance Fin y Fís'!Hasta_2015_Condicionada</vt:lpstr>
      <vt:lpstr>'Avance Fin y Fís'!Realizada_Condicionada_2015</vt:lpstr>
      <vt:lpstr>'Avance Fin y Fís'!Títulos_a_imprimir</vt:lpstr>
      <vt:lpstr>'Compromisos Inv Dir Oper'!Títulos_a_imprimir</vt:lpstr>
      <vt:lpstr>'Compromisos Inv Fin y Cond '!Títulos_a_imprimir</vt:lpstr>
      <vt:lpstr>'Flujo Neto Inv. Condi. Oper'!Títulos_a_imprimir</vt:lpstr>
      <vt:lpstr>'Flujo Neto Inv. Dir. Oper'!Títulos_a_imprimir</vt:lpstr>
      <vt:lpstr>'Valor Neto Fin Cond'!Títulos_a_imprimir</vt:lpstr>
      <vt:lpstr>'Valor Neto Fin Dir'!Títulos_a_imprimir</vt:lpstr>
    </vt:vector>
  </TitlesOfParts>
  <Company>CFE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88819</dc:creator>
  <cp:lastModifiedBy>Usuario de Windows</cp:lastModifiedBy>
  <cp:lastPrinted>2018-04-27T03:18:25Z</cp:lastPrinted>
  <dcterms:created xsi:type="dcterms:W3CDTF">2018-02-21T18:58:00Z</dcterms:created>
  <dcterms:modified xsi:type="dcterms:W3CDTF">2018-04-28T02:44:32Z</dcterms:modified>
</cp:coreProperties>
</file>