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G:\Actual\Mis documentos\Laboral\2018\Trimestrales\2. Segundo Trimestre\Anexos\02. Anexos subidos Share Point\"/>
    </mc:Choice>
  </mc:AlternateContent>
  <bookViews>
    <workbookView xWindow="0" yWindow="0" windowWidth="25200" windowHeight="11985"/>
  </bookViews>
  <sheets>
    <sheet name="Anexo 10" sheetId="4" r:id="rId1"/>
    <sheet name="Anexo 11" sheetId="5" r:id="rId2"/>
    <sheet name="Anexo 12" sheetId="1" r:id="rId3"/>
    <sheet name="Anexo 13" sheetId="6" r:id="rId4"/>
    <sheet name="Anexo 14" sheetId="2" r:id="rId5"/>
    <sheet name="Anexo 15" sheetId="3" r:id="rId6"/>
    <sheet name="Anexo 16 " sheetId="7" r:id="rId7"/>
    <sheet name="Anexo 17" sheetId="10" r:id="rId8"/>
    <sheet name="Anexo 18" sheetId="8" r:id="rId9"/>
    <sheet name="Anexo 19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a" localSheetId="1">#N/A</definedName>
    <definedName name="\a">#N/A</definedName>
    <definedName name="\b" localSheetId="1">#N/A</definedName>
    <definedName name="\b">#N/A</definedName>
    <definedName name="\c" localSheetId="0">#REF!</definedName>
    <definedName name="\c" localSheetId="1">#REF!</definedName>
    <definedName name="\c" localSheetId="3">#REF!</definedName>
    <definedName name="\c" localSheetId="4">#REF!</definedName>
    <definedName name="\c" localSheetId="6">#REF!</definedName>
    <definedName name="\c" localSheetId="8">#REF!</definedName>
    <definedName name="\c" localSheetId="9">#REF!</definedName>
    <definedName name="\c">#REF!</definedName>
    <definedName name="\p" localSheetId="1">#N/A</definedName>
    <definedName name="\p">#N/A</definedName>
    <definedName name="\s">#N/A</definedName>
    <definedName name="\z" localSheetId="0">#REF!</definedName>
    <definedName name="\z" localSheetId="1">#REF!</definedName>
    <definedName name="\z" localSheetId="3">#REF!</definedName>
    <definedName name="\z" localSheetId="4">#REF!</definedName>
    <definedName name="\z" localSheetId="6">#REF!</definedName>
    <definedName name="\z" localSheetId="8">#REF!</definedName>
    <definedName name="\z" localSheetId="9">#REF!</definedName>
    <definedName name="\z">#REF!</definedName>
    <definedName name="_________ABR1" localSheetId="0">[1]!ABR&amp;[1]!MAY&amp;[1]!JUN&amp;[1]!JUL&amp;[1]!AGO&amp;[1]!SEP</definedName>
    <definedName name="_________ABR1" localSheetId="1">[2]!ABR&amp;[2]!MAY&amp;[2]!JUN&amp;[2]!JUL&amp;[2]!AGO&amp;[2]!SEP</definedName>
    <definedName name="_________ABR1" localSheetId="3">[3]!ABR&amp;[3]!MAY&amp;[3]!JUN&amp;[3]!JUL&amp;[3]!AGO&amp;[3]!SEP</definedName>
    <definedName name="_________ABR1" localSheetId="4">[1]!ABR&amp;[1]!MAY&amp;[1]!JUN&amp;[1]!JUL&amp;[1]!AGO&amp;[1]!SEP</definedName>
    <definedName name="_________ABR1" localSheetId="6">[2]!ABR&amp;[2]!MAY&amp;[2]!JUN&amp;[2]!JUL&amp;[2]!AGO&amp;[2]!SEP</definedName>
    <definedName name="_________ABR1" localSheetId="8">[4]!ABR&amp;[4]!MAY&amp;[4]!JUN&amp;[4]!JUL&amp;[4]!AGO&amp;[4]!SEP</definedName>
    <definedName name="_________ABR1" localSheetId="9">[4]!ABR&amp;[4]!MAY&amp;[4]!JUN&amp;[4]!JUL&amp;[4]!AGO&amp;[4]!SEP</definedName>
    <definedName name="_________ABR1">[1]!ABR&amp;[1]!MAY&amp;[1]!JUN&amp;[1]!JUL&amp;[1]!AGO&amp;[1]!SEP</definedName>
    <definedName name="_________AGO1" localSheetId="0">[1]!AGO&amp;[1]!SEP&amp;[1]!OCT&amp;[1]!NOV&amp;[1]!DIC</definedName>
    <definedName name="_________AGO1" localSheetId="1">[2]!AGO&amp;[2]!SEP&amp;[2]!OCT&amp;[2]!NOV&amp;[2]!DIC</definedName>
    <definedName name="_________AGO1" localSheetId="3">[3]!AGO&amp;[3]!SEP&amp;[3]!OCT&amp;[3]!NOV&amp;[3]!DIC</definedName>
    <definedName name="_________AGO1" localSheetId="4">[1]!AGO&amp;[1]!SEP&amp;[1]!OCT&amp;[1]!NOV&amp;[1]!DIC</definedName>
    <definedName name="_________AGO1" localSheetId="6">[2]!AGO&amp;[2]!SEP&amp;[2]!OCT&amp;[2]!NOV&amp;[2]!DIC</definedName>
    <definedName name="_________AGO1" localSheetId="8">[4]!AGO&amp;[4]!SEP&amp;[4]!OCT&amp;[4]!NOV&amp;[4]!DIC</definedName>
    <definedName name="_________AGO1" localSheetId="9">[4]!AGO&amp;[4]!SEP&amp;[4]!OCT&amp;[4]!NOV&amp;[4]!DIC</definedName>
    <definedName name="_________AGO1">[1]!AGO&amp;[1]!SEP&amp;[1]!OCT&amp;[1]!NOV&amp;[1]!DIC</definedName>
    <definedName name="_________FEB1" localSheetId="0">[1]!FEB&amp;[1]!MAR&amp;[1]!ABR&amp;[1]!MAY&amp;[1]!JUN&amp;[1]!JUL</definedName>
    <definedName name="_________FEB1" localSheetId="1">[2]!FEB&amp;[2]!MAR&amp;[2]!ABR&amp;[2]!MAY&amp;[2]!JUN&amp;[2]!JUL</definedName>
    <definedName name="_________FEB1" localSheetId="3">[3]!FEB&amp;[3]!MAR&amp;[3]!ABR&amp;[3]!MAY&amp;[3]!JUN&amp;[3]!JUL</definedName>
    <definedName name="_________FEB1" localSheetId="4">[1]!FEB&amp;[1]!MAR&amp;[1]!ABR&amp;[1]!MAY&amp;[1]!JUN&amp;[1]!JUL</definedName>
    <definedName name="_________FEB1" localSheetId="6">[2]!FEB&amp;[2]!MAR&amp;[2]!ABR&amp;[2]!MAY&amp;[2]!JUN&amp;[2]!JUL</definedName>
    <definedName name="_________FEB1" localSheetId="8">[4]!FEB&amp;[4]!MAR&amp;[4]!ABR&amp;[4]!MAY&amp;[4]!JUN&amp;[4]!JUL</definedName>
    <definedName name="_________FEB1" localSheetId="9">[4]!FEB&amp;[4]!MAR&amp;[4]!ABR&amp;[4]!MAY&amp;[4]!JUN&amp;[4]!JUL</definedName>
    <definedName name="_________FEB1">[1]!FEB&amp;[1]!MAR&amp;[1]!ABR&amp;[1]!MAY&amp;[1]!JUN&amp;[1]!JUL</definedName>
    <definedName name="_________JUL1" localSheetId="0">[1]!JUL&amp;[1]!AGO&amp;[1]!SEP&amp;[1]!OCT&amp;[1]!NOV</definedName>
    <definedName name="_________JUL1" localSheetId="1">[2]!JUL&amp;[2]!AGO&amp;[2]!SEP&amp;[2]!OCT&amp;[2]!NOV</definedName>
    <definedName name="_________JUL1" localSheetId="3">[3]!JUL&amp;[3]!AGO&amp;[3]!SEP&amp;[3]!OCT&amp;[3]!NOV</definedName>
    <definedName name="_________JUL1" localSheetId="4">[1]!JUL&amp;[1]!AGO&amp;[1]!SEP&amp;[1]!OCT&amp;[1]!NOV</definedName>
    <definedName name="_________JUL1" localSheetId="6">[2]!JUL&amp;[2]!AGO&amp;[2]!SEP&amp;[2]!OCT&amp;[2]!NOV</definedName>
    <definedName name="_________JUL1" localSheetId="8">[4]!JUL&amp;[4]!AGO&amp;[4]!SEP&amp;[4]!OCT&amp;[4]!NOV</definedName>
    <definedName name="_________JUL1" localSheetId="9">[4]!JUL&amp;[4]!AGO&amp;[4]!SEP&amp;[4]!OCT&amp;[4]!NOV</definedName>
    <definedName name="_________JUL1">[1]!JUL&amp;[1]!AGO&amp;[1]!SEP&amp;[1]!OCT&amp;[1]!NOV</definedName>
    <definedName name="_________JUN1" localSheetId="0">[1]!JUN&amp;[1]!JUL&amp;[1]!AGO&amp;[1]!SEP&amp;[1]!OCT</definedName>
    <definedName name="_________JUN1" localSheetId="1">[2]!JUN&amp;[2]!JUL&amp;[2]!AGO&amp;[2]!SEP&amp;[2]!OCT</definedName>
    <definedName name="_________JUN1" localSheetId="3">[3]!JUN&amp;[3]!JUL&amp;[3]!AGO&amp;[3]!SEP&amp;[3]!OCT</definedName>
    <definedName name="_________JUN1" localSheetId="4">[1]!JUN&amp;[1]!JUL&amp;[1]!AGO&amp;[1]!SEP&amp;[1]!OCT</definedName>
    <definedName name="_________JUN1" localSheetId="6">[2]!JUN&amp;[2]!JUL&amp;[2]!AGO&amp;[2]!SEP&amp;[2]!OCT</definedName>
    <definedName name="_________JUN1" localSheetId="8">[4]!JUN&amp;[4]!JUL&amp;[4]!AGO&amp;[4]!SEP&amp;[4]!OCT</definedName>
    <definedName name="_________JUN1" localSheetId="9">[4]!JUN&amp;[4]!JUL&amp;[4]!AGO&amp;[4]!SEP&amp;[4]!OCT</definedName>
    <definedName name="_________JUN1">[1]!JUN&amp;[1]!JUL&amp;[1]!AGO&amp;[1]!SEP&amp;[1]!OCT</definedName>
    <definedName name="_________MAR1" localSheetId="0">[1]!MAR&amp;[1]!ABR&amp;[1]!MAY&amp;[1]!JUN&amp;[1]!JUL&amp;[1]!AGO</definedName>
    <definedName name="_________MAR1" localSheetId="1">[2]!MAR&amp;[2]!ABR&amp;[2]!MAY&amp;[2]!JUN&amp;[2]!JUL&amp;[2]!AGO</definedName>
    <definedName name="_________MAR1" localSheetId="3">[3]!MAR&amp;[3]!ABR&amp;[3]!MAY&amp;[3]!JUN&amp;[3]!JUL&amp;[3]!AGO</definedName>
    <definedName name="_________MAR1" localSheetId="4">[1]!MAR&amp;[1]!ABR&amp;[1]!MAY&amp;[1]!JUN&amp;[1]!JUL&amp;[1]!AGO</definedName>
    <definedName name="_________MAR1" localSheetId="6">[2]!MAR&amp;[2]!ABR&amp;[2]!MAY&amp;[2]!JUN&amp;[2]!JUL&amp;[2]!AGO</definedName>
    <definedName name="_________MAR1" localSheetId="8">[4]!MAR&amp;[4]!ABR&amp;[4]!MAY&amp;[4]!JUN&amp;[4]!JUL&amp;[4]!AGO</definedName>
    <definedName name="_________MAR1" localSheetId="9">[4]!MAR&amp;[4]!ABR&amp;[4]!MAY&amp;[4]!JUN&amp;[4]!JUL&amp;[4]!AGO</definedName>
    <definedName name="_________MAR1">[1]!MAR&amp;[1]!ABR&amp;[1]!MAY&amp;[1]!JUN&amp;[1]!JUL&amp;[1]!AGO</definedName>
    <definedName name="_________MAY1" localSheetId="0">[1]!MAY&amp;[1]!JUN&amp;[1]!JUL&amp;[1]!AGO&amp;[1]!SEP</definedName>
    <definedName name="_________MAY1" localSheetId="1">[2]!MAY&amp;[2]!JUN&amp;[2]!JUL&amp;[2]!AGO&amp;[2]!SEP</definedName>
    <definedName name="_________MAY1" localSheetId="3">[3]!MAY&amp;[3]!JUN&amp;[3]!JUL&amp;[3]!AGO&amp;[3]!SEP</definedName>
    <definedName name="_________MAY1" localSheetId="4">[1]!MAY&amp;[1]!JUN&amp;[1]!JUL&amp;[1]!AGO&amp;[1]!SEP</definedName>
    <definedName name="_________MAY1" localSheetId="6">[2]!MAY&amp;[2]!JUN&amp;[2]!JUL&amp;[2]!AGO&amp;[2]!SEP</definedName>
    <definedName name="_________MAY1" localSheetId="8">[4]!MAY&amp;[4]!JUN&amp;[4]!JUL&amp;[4]!AGO&amp;[4]!SEP</definedName>
    <definedName name="_________MAY1" localSheetId="9">[4]!MAY&amp;[4]!JUN&amp;[4]!JUL&amp;[4]!AGO&amp;[4]!SEP</definedName>
    <definedName name="_________MAY1">[1]!MAY&amp;[1]!JUN&amp;[1]!JUL&amp;[1]!AGO&amp;[1]!SEP</definedName>
    <definedName name="_________NOV1" localSheetId="0">[1]!NOV&amp;[1]!DIC</definedName>
    <definedName name="_________NOV1" localSheetId="1">[2]!NOV&amp;[2]!DIC</definedName>
    <definedName name="_________NOV1" localSheetId="3">[3]!NOV&amp;[3]!DIC</definedName>
    <definedName name="_________NOV1" localSheetId="4">[1]!NOV&amp;[1]!DIC</definedName>
    <definedName name="_________NOV1" localSheetId="6">[2]!NOV&amp;[2]!DIC</definedName>
    <definedName name="_________NOV1" localSheetId="8">[4]!NOV&amp;[4]!DIC</definedName>
    <definedName name="_________NOV1" localSheetId="9">[4]!NOV&amp;[4]!DIC</definedName>
    <definedName name="_________NOV1">[1]!NOV&amp;[1]!DIC</definedName>
    <definedName name="_________OCT1" localSheetId="0">[1]!OCT&amp;[1]!NOV&amp;[1]!DIC</definedName>
    <definedName name="_________OCT1" localSheetId="1">[2]!OCT&amp;[2]!NOV&amp;[2]!DIC</definedName>
    <definedName name="_________OCT1" localSheetId="3">[3]!OCT&amp;[3]!NOV&amp;[3]!DIC</definedName>
    <definedName name="_________OCT1" localSheetId="4">[1]!OCT&amp;[1]!NOV&amp;[1]!DIC</definedName>
    <definedName name="_________OCT1" localSheetId="6">[2]!OCT&amp;[2]!NOV&amp;[2]!DIC</definedName>
    <definedName name="_________OCT1" localSheetId="8">[4]!OCT&amp;[4]!NOV&amp;[4]!DIC</definedName>
    <definedName name="_________OCT1" localSheetId="9">[4]!OCT&amp;[4]!NOV&amp;[4]!DIC</definedName>
    <definedName name="_________OCT1">[1]!OCT&amp;[1]!NOV&amp;[1]!DIC</definedName>
    <definedName name="_________SEP1" localSheetId="0">[1]!SEP&amp;[1]!OCT&amp;[1]!NOV&amp;[1]!DIC</definedName>
    <definedName name="_________SEP1" localSheetId="1">[2]!SEP&amp;[2]!OCT&amp;[2]!NOV&amp;[2]!DIC</definedName>
    <definedName name="_________SEP1" localSheetId="3">[3]!SEP&amp;[3]!OCT&amp;[3]!NOV&amp;[3]!DIC</definedName>
    <definedName name="_________SEP1" localSheetId="4">[1]!SEP&amp;[1]!OCT&amp;[1]!NOV&amp;[1]!DIC</definedName>
    <definedName name="_________SEP1" localSheetId="6">[2]!SEP&amp;[2]!OCT&amp;[2]!NOV&amp;[2]!DIC</definedName>
    <definedName name="_________SEP1" localSheetId="8">[4]!SEP&amp;[4]!OCT&amp;[4]!NOV&amp;[4]!DIC</definedName>
    <definedName name="_________SEP1" localSheetId="9">[4]!SEP&amp;[4]!OCT&amp;[4]!NOV&amp;[4]!DIC</definedName>
    <definedName name="_________SEP1">[1]!SEP&amp;[1]!OCT&amp;[1]!NOV&amp;[1]!DIC</definedName>
    <definedName name="________cad179" localSheetId="0">'[5]Mod Eco Controlados 99'!#REF!</definedName>
    <definedName name="________cad179" localSheetId="1">'[5]Mod Eco Controlados 99'!#REF!</definedName>
    <definedName name="________cad179" localSheetId="3">'[5]Mod Eco Controlados 99'!#REF!</definedName>
    <definedName name="________cad179" localSheetId="4">'[5]Mod Eco Controlados 99'!#REF!</definedName>
    <definedName name="________cad179" localSheetId="6">'[5]Mod Eco Controlados 99'!#REF!</definedName>
    <definedName name="________cad179" localSheetId="8">'[5]Mod Eco Controlados 99'!#REF!</definedName>
    <definedName name="________cad179" localSheetId="9">'[5]Mod Eco Controlados 99'!#REF!</definedName>
    <definedName name="________cad179">'[5]Mod Eco Controlados 99'!#REF!</definedName>
    <definedName name="________def1">'[6]Premisas IMSS'!$M$12</definedName>
    <definedName name="________def2">'[6]Premisas IMSS'!$M$13</definedName>
    <definedName name="________def3">'[6]Premisas IMSS'!$M$14</definedName>
    <definedName name="________def4">'[6]Premisas IMSS'!$M$15</definedName>
    <definedName name="________def5">'[6]Premisas IMSS'!$M$16</definedName>
    <definedName name="________def6">'[6]Premisas IMSS'!$M$17</definedName>
    <definedName name="________FEB1" localSheetId="0">[1]!FEB&amp;[1]!MAR&amp;[1]!ABR&amp;[1]!MAY&amp;[1]!JUN&amp;[1]!JUL</definedName>
    <definedName name="________FEB1" localSheetId="1">[2]!FEB&amp;[2]!MAR&amp;[2]!ABR&amp;[2]!MAY&amp;[2]!JUN&amp;[2]!JUL</definedName>
    <definedName name="________FEB1" localSheetId="3">[3]!FEB&amp;[3]!MAR&amp;[3]!ABR&amp;[3]!MAY&amp;[3]!JUN&amp;[3]!JUL</definedName>
    <definedName name="________FEB1" localSheetId="4">[1]!FEB&amp;[1]!MAR&amp;[1]!ABR&amp;[1]!MAY&amp;[1]!JUN&amp;[1]!JUL</definedName>
    <definedName name="________FEB1" localSheetId="6">[2]!FEB&amp;[2]!MAR&amp;[2]!ABR&amp;[2]!MAY&amp;[2]!JUN&amp;[2]!JUL</definedName>
    <definedName name="________FEB1" localSheetId="8">[4]!FEB&amp;[4]!MAR&amp;[4]!ABR&amp;[4]!MAY&amp;[4]!JUN&amp;[4]!JUL</definedName>
    <definedName name="________FEB1" localSheetId="9">[4]!FEB&amp;[4]!MAR&amp;[4]!ABR&amp;[4]!MAY&amp;[4]!JUN&amp;[4]!JUL</definedName>
    <definedName name="________FEB1">[1]!FEB&amp;[1]!MAR&amp;[1]!ABR&amp;[1]!MAY&amp;[1]!JUN&amp;[1]!JUL</definedName>
    <definedName name="________JUL1" localSheetId="0">[1]!JUL&amp;[1]!AGO&amp;[1]!SEP&amp;[1]!OCT&amp;[1]!NOV</definedName>
    <definedName name="________JUL1" localSheetId="1">[2]!JUL&amp;[2]!AGO&amp;[2]!SEP&amp;[2]!OCT&amp;[2]!NOV</definedName>
    <definedName name="________JUL1" localSheetId="3">[3]!JUL&amp;[3]!AGO&amp;[3]!SEP&amp;[3]!OCT&amp;[3]!NOV</definedName>
    <definedName name="________JUL1" localSheetId="4">[1]!JUL&amp;[1]!AGO&amp;[1]!SEP&amp;[1]!OCT&amp;[1]!NOV</definedName>
    <definedName name="________JUL1" localSheetId="6">[2]!JUL&amp;[2]!AGO&amp;[2]!SEP&amp;[2]!OCT&amp;[2]!NOV</definedName>
    <definedName name="________JUL1" localSheetId="8">[4]!JUL&amp;[4]!AGO&amp;[4]!SEP&amp;[4]!OCT&amp;[4]!NOV</definedName>
    <definedName name="________JUL1" localSheetId="9">[4]!JUL&amp;[4]!AGO&amp;[4]!SEP&amp;[4]!OCT&amp;[4]!NOV</definedName>
    <definedName name="________JUL1">[1]!JUL&amp;[1]!AGO&amp;[1]!SEP&amp;[1]!OCT&amp;[1]!NOV</definedName>
    <definedName name="________JUN1" localSheetId="0">[1]!JUN&amp;[1]!JUL&amp;[1]!AGO&amp;[1]!SEP&amp;[1]!OCT</definedName>
    <definedName name="________JUN1" localSheetId="1">[2]!JUN&amp;[2]!JUL&amp;[2]!AGO&amp;[2]!SEP&amp;[2]!OCT</definedName>
    <definedName name="________JUN1" localSheetId="3">[3]!JUN&amp;[3]!JUL&amp;[3]!AGO&amp;[3]!SEP&amp;[3]!OCT</definedName>
    <definedName name="________JUN1" localSheetId="4">[1]!JUN&amp;[1]!JUL&amp;[1]!AGO&amp;[1]!SEP&amp;[1]!OCT</definedName>
    <definedName name="________JUN1" localSheetId="6">[2]!JUN&amp;[2]!JUL&amp;[2]!AGO&amp;[2]!SEP&amp;[2]!OCT</definedName>
    <definedName name="________JUN1" localSheetId="8">[4]!JUN&amp;[4]!JUL&amp;[4]!AGO&amp;[4]!SEP&amp;[4]!OCT</definedName>
    <definedName name="________JUN1" localSheetId="9">[4]!JUN&amp;[4]!JUL&amp;[4]!AGO&amp;[4]!SEP&amp;[4]!OCT</definedName>
    <definedName name="________JUN1">[1]!JUN&amp;[1]!JUL&amp;[1]!AGO&amp;[1]!SEP&amp;[1]!OCT</definedName>
    <definedName name="________OCT1" localSheetId="0">[1]!OCT&amp;[1]!NOV&amp;[1]!DIC</definedName>
    <definedName name="________OCT1" localSheetId="1">[2]!OCT&amp;[2]!NOV&amp;[2]!DIC</definedName>
    <definedName name="________OCT1" localSheetId="3">[3]!OCT&amp;[3]!NOV&amp;[3]!DIC</definedName>
    <definedName name="________OCT1" localSheetId="4">[1]!OCT&amp;[1]!NOV&amp;[1]!DIC</definedName>
    <definedName name="________OCT1" localSheetId="6">[2]!OCT&amp;[2]!NOV&amp;[2]!DIC</definedName>
    <definedName name="________OCT1" localSheetId="8">[4]!OCT&amp;[4]!NOV&amp;[4]!DIC</definedName>
    <definedName name="________OCT1" localSheetId="9">[4]!OCT&amp;[4]!NOV&amp;[4]!DIC</definedName>
    <definedName name="________OCT1">[1]!OCT&amp;[1]!NOV&amp;[1]!DIC</definedName>
    <definedName name="________SEP1" localSheetId="0">[1]!SEP&amp;[1]!OCT&amp;[1]!NOV&amp;[1]!DIC</definedName>
    <definedName name="________SEP1" localSheetId="1">[2]!SEP&amp;[2]!OCT&amp;[2]!NOV&amp;[2]!DIC</definedName>
    <definedName name="________SEP1" localSheetId="3">[3]!SEP&amp;[3]!OCT&amp;[3]!NOV&amp;[3]!DIC</definedName>
    <definedName name="________SEP1" localSheetId="4">[1]!SEP&amp;[1]!OCT&amp;[1]!NOV&amp;[1]!DIC</definedName>
    <definedName name="________SEP1" localSheetId="6">[2]!SEP&amp;[2]!OCT&amp;[2]!NOV&amp;[2]!DIC</definedName>
    <definedName name="________SEP1" localSheetId="8">[4]!SEP&amp;[4]!OCT&amp;[4]!NOV&amp;[4]!DIC</definedName>
    <definedName name="________SEP1" localSheetId="9">[4]!SEP&amp;[4]!OCT&amp;[4]!NOV&amp;[4]!DIC</definedName>
    <definedName name="________SEP1">[1]!SEP&amp;[1]!OCT&amp;[1]!NOV&amp;[1]!DIC</definedName>
    <definedName name="________smg97">'[6]Premisa macro'!$E$4</definedName>
    <definedName name="_______ABR1" localSheetId="0">[1]!ABR&amp;[1]!MAY&amp;[1]!JUN&amp;[1]!JUL&amp;[1]!AGO&amp;[1]!SEP</definedName>
    <definedName name="_______ABR1" localSheetId="1">[2]!ABR&amp;[2]!MAY&amp;[2]!JUN&amp;[2]!JUL&amp;[2]!AGO&amp;[2]!SEP</definedName>
    <definedName name="_______ABR1" localSheetId="3">[3]!ABR&amp;[3]!MAY&amp;[3]!JUN&amp;[3]!JUL&amp;[3]!AGO&amp;[3]!SEP</definedName>
    <definedName name="_______ABR1" localSheetId="4">[1]!ABR&amp;[1]!MAY&amp;[1]!JUN&amp;[1]!JUL&amp;[1]!AGO&amp;[1]!SEP</definedName>
    <definedName name="_______ABR1" localSheetId="6">[2]!ABR&amp;[2]!MAY&amp;[2]!JUN&amp;[2]!JUL&amp;[2]!AGO&amp;[2]!SEP</definedName>
    <definedName name="_______ABR1" localSheetId="8">[4]!ABR&amp;[4]!MAY&amp;[4]!JUN&amp;[4]!JUL&amp;[4]!AGO&amp;[4]!SEP</definedName>
    <definedName name="_______ABR1" localSheetId="9">[4]!ABR&amp;[4]!MAY&amp;[4]!JUN&amp;[4]!JUL&amp;[4]!AGO&amp;[4]!SEP</definedName>
    <definedName name="_______ABR1">[1]!ABR&amp;[1]!MAY&amp;[1]!JUN&amp;[1]!JUL&amp;[1]!AGO&amp;[1]!SEP</definedName>
    <definedName name="_______ABR2" localSheetId="6">[7]edofza4!$C$22</definedName>
    <definedName name="_______ABR2">[8]edofza4!$C$22</definedName>
    <definedName name="_______AGO1" localSheetId="0">[1]!AGO&amp;[1]!SEP&amp;[1]!OCT&amp;[1]!NOV&amp;[1]!DIC</definedName>
    <definedName name="_______AGO1" localSheetId="1">[2]!AGO&amp;[2]!SEP&amp;[2]!OCT&amp;[2]!NOV&amp;[2]!DIC</definedName>
    <definedName name="_______AGO1" localSheetId="3">[3]!AGO&amp;[3]!SEP&amp;[3]!OCT&amp;[3]!NOV&amp;[3]!DIC</definedName>
    <definedName name="_______AGO1" localSheetId="4">[1]!AGO&amp;[1]!SEP&amp;[1]!OCT&amp;[1]!NOV&amp;[1]!DIC</definedName>
    <definedName name="_______AGO1" localSheetId="6">[2]!AGO&amp;[2]!SEP&amp;[2]!OCT&amp;[2]!NOV&amp;[2]!DIC</definedName>
    <definedName name="_______AGO1" localSheetId="8">[4]!AGO&amp;[4]!SEP&amp;[4]!OCT&amp;[4]!NOV&amp;[4]!DIC</definedName>
    <definedName name="_______AGO1" localSheetId="9">[4]!AGO&amp;[4]!SEP&amp;[4]!OCT&amp;[4]!NOV&amp;[4]!DIC</definedName>
    <definedName name="_______AGO1">[1]!AGO&amp;[1]!SEP&amp;[1]!OCT&amp;[1]!NOV&amp;[1]!DIC</definedName>
    <definedName name="_______AGO2" localSheetId="6">[7]edofza8!$C$22</definedName>
    <definedName name="_______AGO2">[8]edofza8!$C$22</definedName>
    <definedName name="_______CFD02" localSheetId="0">#REF!</definedName>
    <definedName name="_______CFD02" localSheetId="1">#REF!</definedName>
    <definedName name="_______CFD02" localSheetId="3">#REF!</definedName>
    <definedName name="_______CFD02" localSheetId="4">#REF!</definedName>
    <definedName name="_______CFD02" localSheetId="6">#REF!</definedName>
    <definedName name="_______CFD02" localSheetId="8">#REF!</definedName>
    <definedName name="_______CFD02" localSheetId="9">#REF!</definedName>
    <definedName name="_______CFD02">#REF!</definedName>
    <definedName name="_______def1">'[9]Premisas IMSS'!$M$12</definedName>
    <definedName name="_______def2">'[9]Premisas IMSS'!$M$13</definedName>
    <definedName name="_______def3">'[9]Premisas IMSS'!$M$14</definedName>
    <definedName name="_______def4">'[9]Premisas IMSS'!$M$15</definedName>
    <definedName name="_______def5">'[9]Premisas IMSS'!$M$16</definedName>
    <definedName name="_______def6">'[9]Premisas IMSS'!$M$17</definedName>
    <definedName name="_______DIC2" localSheetId="6">[7]edofza12!$C$22</definedName>
    <definedName name="_______DIC2">[8]edofza12!$C$22</definedName>
    <definedName name="_______ENE2" localSheetId="6">[7]edofza1!$C$22</definedName>
    <definedName name="_______ENE2">[8]edofza1!$C$22</definedName>
    <definedName name="_______FEB1" localSheetId="0">[1]!FEB&amp;[1]!MAR&amp;[1]!ABR&amp;[1]!MAY&amp;[1]!JUN&amp;[1]!JUL</definedName>
    <definedName name="_______FEB1" localSheetId="1">[2]!FEB&amp;[2]!MAR&amp;[2]!ABR&amp;[2]!MAY&amp;[2]!JUN&amp;[2]!JUL</definedName>
    <definedName name="_______FEB1" localSheetId="3">[3]!FEB&amp;[3]!MAR&amp;[3]!ABR&amp;[3]!MAY&amp;[3]!JUN&amp;[3]!JUL</definedName>
    <definedName name="_______FEB1" localSheetId="4">[1]!FEB&amp;[1]!MAR&amp;[1]!ABR&amp;[1]!MAY&amp;[1]!JUN&amp;[1]!JUL</definedName>
    <definedName name="_______FEB1" localSheetId="6">[2]!FEB&amp;[2]!MAR&amp;[2]!ABR&amp;[2]!MAY&amp;[2]!JUN&amp;[2]!JUL</definedName>
    <definedName name="_______FEB1" localSheetId="8">[4]!FEB&amp;[4]!MAR&amp;[4]!ABR&amp;[4]!MAY&amp;[4]!JUN&amp;[4]!JUL</definedName>
    <definedName name="_______FEB1" localSheetId="9">[4]!FEB&amp;[4]!MAR&amp;[4]!ABR&amp;[4]!MAY&amp;[4]!JUN&amp;[4]!JUL</definedName>
    <definedName name="_______FEB1">[1]!FEB&amp;[1]!MAR&amp;[1]!ABR&amp;[1]!MAY&amp;[1]!JUN&amp;[1]!JUL</definedName>
    <definedName name="_______FEB2" localSheetId="6">[7]edofza2!$C$22</definedName>
    <definedName name="_______FEB2">[8]edofza2!$C$22</definedName>
    <definedName name="_______JUL1" localSheetId="0">[1]!JUL&amp;[1]!AGO&amp;[1]!SEP&amp;[1]!OCT&amp;[1]!NOV</definedName>
    <definedName name="_______JUL1" localSheetId="1">[2]!JUL&amp;[2]!AGO&amp;[2]!SEP&amp;[2]!OCT&amp;[2]!NOV</definedName>
    <definedName name="_______JUL1" localSheetId="3">[3]!JUL&amp;[3]!AGO&amp;[3]!SEP&amp;[3]!OCT&amp;[3]!NOV</definedName>
    <definedName name="_______JUL1" localSheetId="4">[1]!JUL&amp;[1]!AGO&amp;[1]!SEP&amp;[1]!OCT&amp;[1]!NOV</definedName>
    <definedName name="_______JUL1" localSheetId="6">[2]!JUL&amp;[2]!AGO&amp;[2]!SEP&amp;[2]!OCT&amp;[2]!NOV</definedName>
    <definedName name="_______JUL1" localSheetId="8">[4]!JUL&amp;[4]!AGO&amp;[4]!SEP&amp;[4]!OCT&amp;[4]!NOV</definedName>
    <definedName name="_______JUL1" localSheetId="9">[4]!JUL&amp;[4]!AGO&amp;[4]!SEP&amp;[4]!OCT&amp;[4]!NOV</definedName>
    <definedName name="_______JUL1">[1]!JUL&amp;[1]!AGO&amp;[1]!SEP&amp;[1]!OCT&amp;[1]!NOV</definedName>
    <definedName name="_______JUL2" localSheetId="6">[7]edofza7!$C$22</definedName>
    <definedName name="_______JUL2">[8]edofza7!$C$22</definedName>
    <definedName name="_______JUN1" localSheetId="0">[1]!JUN&amp;[1]!JUL&amp;[1]!AGO&amp;[1]!SEP&amp;[1]!OCT</definedName>
    <definedName name="_______JUN1" localSheetId="1">[2]!JUN&amp;[2]!JUL&amp;[2]!AGO&amp;[2]!SEP&amp;[2]!OCT</definedName>
    <definedName name="_______JUN1" localSheetId="3">[3]!JUN&amp;[3]!JUL&amp;[3]!AGO&amp;[3]!SEP&amp;[3]!OCT</definedName>
    <definedName name="_______JUN1" localSheetId="4">[1]!JUN&amp;[1]!JUL&amp;[1]!AGO&amp;[1]!SEP&amp;[1]!OCT</definedName>
    <definedName name="_______JUN1" localSheetId="6">[2]!JUN&amp;[2]!JUL&amp;[2]!AGO&amp;[2]!SEP&amp;[2]!OCT</definedName>
    <definedName name="_______JUN1" localSheetId="8">[4]!JUN&amp;[4]!JUL&amp;[4]!AGO&amp;[4]!SEP&amp;[4]!OCT</definedName>
    <definedName name="_______JUN1" localSheetId="9">[4]!JUN&amp;[4]!JUL&amp;[4]!AGO&amp;[4]!SEP&amp;[4]!OCT</definedName>
    <definedName name="_______JUN1">[1]!JUN&amp;[1]!JUL&amp;[1]!AGO&amp;[1]!SEP&amp;[1]!OCT</definedName>
    <definedName name="_______JUN2" localSheetId="6">[7]edofza6!$C$22</definedName>
    <definedName name="_______JUN2">[8]edofza6!$C$22</definedName>
    <definedName name="_______MAR1" localSheetId="0">[1]!MAR&amp;[1]!ABR&amp;[1]!MAY&amp;[1]!JUN&amp;[1]!JUL&amp;[1]!AGO</definedName>
    <definedName name="_______MAR1" localSheetId="1">[2]!MAR&amp;[2]!ABR&amp;[2]!MAY&amp;[2]!JUN&amp;[2]!JUL&amp;[2]!AGO</definedName>
    <definedName name="_______MAR1" localSheetId="3">[3]!MAR&amp;[3]!ABR&amp;[3]!MAY&amp;[3]!JUN&amp;[3]!JUL&amp;[3]!AGO</definedName>
    <definedName name="_______MAR1" localSheetId="4">[1]!MAR&amp;[1]!ABR&amp;[1]!MAY&amp;[1]!JUN&amp;[1]!JUL&amp;[1]!AGO</definedName>
    <definedName name="_______MAR1" localSheetId="6">[2]!MAR&amp;[2]!ABR&amp;[2]!MAY&amp;[2]!JUN&amp;[2]!JUL&amp;[2]!AGO</definedName>
    <definedName name="_______MAR1" localSheetId="8">[4]!MAR&amp;[4]!ABR&amp;[4]!MAY&amp;[4]!JUN&amp;[4]!JUL&amp;[4]!AGO</definedName>
    <definedName name="_______MAR1" localSheetId="9">[4]!MAR&amp;[4]!ABR&amp;[4]!MAY&amp;[4]!JUN&amp;[4]!JUL&amp;[4]!AGO</definedName>
    <definedName name="_______MAR1">[1]!MAR&amp;[1]!ABR&amp;[1]!MAY&amp;[1]!JUN&amp;[1]!JUL&amp;[1]!AGO</definedName>
    <definedName name="_______MAR2" localSheetId="6">[7]edofza3!$C$22</definedName>
    <definedName name="_______MAR2">[8]edofza3!$C$22</definedName>
    <definedName name="_______MAY1" localSheetId="0">[1]!MAY&amp;[1]!JUN&amp;[1]!JUL&amp;[1]!AGO&amp;[1]!SEP</definedName>
    <definedName name="_______MAY1" localSheetId="1">[2]!MAY&amp;[2]!JUN&amp;[2]!JUL&amp;[2]!AGO&amp;[2]!SEP</definedName>
    <definedName name="_______MAY1" localSheetId="3">[3]!MAY&amp;[3]!JUN&amp;[3]!JUL&amp;[3]!AGO&amp;[3]!SEP</definedName>
    <definedName name="_______MAY1" localSheetId="4">[1]!MAY&amp;[1]!JUN&amp;[1]!JUL&amp;[1]!AGO&amp;[1]!SEP</definedName>
    <definedName name="_______MAY1" localSheetId="6">[2]!MAY&amp;[2]!JUN&amp;[2]!JUL&amp;[2]!AGO&amp;[2]!SEP</definedName>
    <definedName name="_______MAY1" localSheetId="8">[4]!MAY&amp;[4]!JUN&amp;[4]!JUL&amp;[4]!AGO&amp;[4]!SEP</definedName>
    <definedName name="_______MAY1" localSheetId="9">[4]!MAY&amp;[4]!JUN&amp;[4]!JUL&amp;[4]!AGO&amp;[4]!SEP</definedName>
    <definedName name="_______MAY1">[1]!MAY&amp;[1]!JUN&amp;[1]!JUL&amp;[1]!AGO&amp;[1]!SEP</definedName>
    <definedName name="_______MAY2" localSheetId="6">[7]edofza5!$C$22</definedName>
    <definedName name="_______MAY2">[8]edofza5!$C$22</definedName>
    <definedName name="_______NOV1" localSheetId="0">[1]!NOV&amp;[1]!DIC</definedName>
    <definedName name="_______NOV1" localSheetId="1">[2]!NOV&amp;[2]!DIC</definedName>
    <definedName name="_______NOV1" localSheetId="3">[3]!NOV&amp;[3]!DIC</definedName>
    <definedName name="_______NOV1" localSheetId="4">[1]!NOV&amp;[1]!DIC</definedName>
    <definedName name="_______NOV1" localSheetId="6">[2]!NOV&amp;[2]!DIC</definedName>
    <definedName name="_______NOV1" localSheetId="8">[4]!NOV&amp;[4]!DIC</definedName>
    <definedName name="_______NOV1" localSheetId="9">[4]!NOV&amp;[4]!DIC</definedName>
    <definedName name="_______NOV1">[1]!NOV&amp;[1]!DIC</definedName>
    <definedName name="_______NOV2" localSheetId="6">[7]edofza11!$C$43</definedName>
    <definedName name="_______NOV2">[8]edofza11!$C$43</definedName>
    <definedName name="_______OCT1" localSheetId="0">[1]!OCT&amp;[1]!NOV&amp;[1]!DIC</definedName>
    <definedName name="_______OCT1" localSheetId="1">[2]!OCT&amp;[2]!NOV&amp;[2]!DIC</definedName>
    <definedName name="_______OCT1" localSheetId="3">[3]!OCT&amp;[3]!NOV&amp;[3]!DIC</definedName>
    <definedName name="_______OCT1" localSheetId="4">[1]!OCT&amp;[1]!NOV&amp;[1]!DIC</definedName>
    <definedName name="_______OCT1" localSheetId="6">[2]!OCT&amp;[2]!NOV&amp;[2]!DIC</definedName>
    <definedName name="_______OCT1" localSheetId="8">[4]!OCT&amp;[4]!NOV&amp;[4]!DIC</definedName>
    <definedName name="_______OCT1" localSheetId="9">[4]!OCT&amp;[4]!NOV&amp;[4]!DIC</definedName>
    <definedName name="_______OCT1">[1]!OCT&amp;[1]!NOV&amp;[1]!DIC</definedName>
    <definedName name="_______OCT2" localSheetId="6">[7]edofza10!$C$22</definedName>
    <definedName name="_______OCT2">[8]edofza10!$C$22</definedName>
    <definedName name="_______PIB08" localSheetId="0">#REF!</definedName>
    <definedName name="_______PIB08" localSheetId="1">#REF!</definedName>
    <definedName name="_______PIB08" localSheetId="3">#REF!</definedName>
    <definedName name="_______PIB08" localSheetId="4">#REF!</definedName>
    <definedName name="_______PIB08" localSheetId="6">#REF!</definedName>
    <definedName name="_______PIB08" localSheetId="8">#REF!</definedName>
    <definedName name="_______PIB08" localSheetId="9">#REF!</definedName>
    <definedName name="_______PIB08">#REF!</definedName>
    <definedName name="_______SEP1" localSheetId="0">[1]!SEP&amp;[1]!OCT&amp;[1]!NOV&amp;[1]!DIC</definedName>
    <definedName name="_______SEP1" localSheetId="1">[2]!SEP&amp;[2]!OCT&amp;[2]!NOV&amp;[2]!DIC</definedName>
    <definedName name="_______SEP1" localSheetId="3">[3]!SEP&amp;[3]!OCT&amp;[3]!NOV&amp;[3]!DIC</definedName>
    <definedName name="_______SEP1" localSheetId="4">[1]!SEP&amp;[1]!OCT&amp;[1]!NOV&amp;[1]!DIC</definedName>
    <definedName name="_______SEP1" localSheetId="6">[2]!SEP&amp;[2]!OCT&amp;[2]!NOV&amp;[2]!DIC</definedName>
    <definedName name="_______SEP1" localSheetId="8">[4]!SEP&amp;[4]!OCT&amp;[4]!NOV&amp;[4]!DIC</definedName>
    <definedName name="_______SEP1" localSheetId="9">[4]!SEP&amp;[4]!OCT&amp;[4]!NOV&amp;[4]!DIC</definedName>
    <definedName name="_______SEP1">[1]!SEP&amp;[1]!OCT&amp;[1]!NOV&amp;[1]!DIC</definedName>
    <definedName name="_______SEP2" localSheetId="6">[7]edofza9!$C$22</definedName>
    <definedName name="_______SEP2">[8]edofza9!$C$22</definedName>
    <definedName name="_______smg97">'[9]Premisa macro'!$E$4</definedName>
    <definedName name="_______syt03" localSheetId="0">#REF!</definedName>
    <definedName name="_______syt03" localSheetId="1">#REF!</definedName>
    <definedName name="_______syt03" localSheetId="3">#REF!</definedName>
    <definedName name="_______syt03" localSheetId="4">#REF!</definedName>
    <definedName name="_______syt03" localSheetId="6">#REF!</definedName>
    <definedName name="_______syt03" localSheetId="8">#REF!</definedName>
    <definedName name="_______syt03" localSheetId="9">#REF!</definedName>
    <definedName name="_______syt03">#REF!</definedName>
    <definedName name="_______TDC2001">'[10]Tipos de Cambio'!$C$4</definedName>
    <definedName name="______ABR1" localSheetId="0">[1]!ABR&amp;[1]!MAY&amp;[1]!JUN&amp;[1]!JUL&amp;[1]!AGO&amp;[1]!SEP</definedName>
    <definedName name="______ABR1" localSheetId="1">[2]!ABR&amp;[2]!MAY&amp;[2]!JUN&amp;[2]!JUL&amp;[2]!AGO&amp;[2]!SEP</definedName>
    <definedName name="______ABR1" localSheetId="3">[3]!ABR&amp;[3]!MAY&amp;[3]!JUN&amp;[3]!JUL&amp;[3]!AGO&amp;[3]!SEP</definedName>
    <definedName name="______ABR1" localSheetId="4">[1]!ABR&amp;[1]!MAY&amp;[1]!JUN&amp;[1]!JUL&amp;[1]!AGO&amp;[1]!SEP</definedName>
    <definedName name="______ABR1" localSheetId="6">[2]!ABR&amp;[2]!MAY&amp;[2]!JUN&amp;[2]!JUL&amp;[2]!AGO&amp;[2]!SEP</definedName>
    <definedName name="______ABR1" localSheetId="8">[4]!ABR&amp;[4]!MAY&amp;[4]!JUN&amp;[4]!JUL&amp;[4]!AGO&amp;[4]!SEP</definedName>
    <definedName name="______ABR1" localSheetId="9">[4]!ABR&amp;[4]!MAY&amp;[4]!JUN&amp;[4]!JUL&amp;[4]!AGO&amp;[4]!SEP</definedName>
    <definedName name="______ABR1">[1]!ABR&amp;[1]!MAY&amp;[1]!JUN&amp;[1]!JUL&amp;[1]!AGO&amp;[1]!SEP</definedName>
    <definedName name="______ABR2" localSheetId="6">[7]edofza4!$C$22</definedName>
    <definedName name="______ABR2">[8]edofza4!$C$22</definedName>
    <definedName name="______AGO1" localSheetId="0">[1]!AGO&amp;[1]!SEP&amp;[1]!OCT&amp;[1]!NOV&amp;[1]!DIC</definedName>
    <definedName name="______AGO1" localSheetId="1">[2]!AGO&amp;[2]!SEP&amp;[2]!OCT&amp;[2]!NOV&amp;[2]!DIC</definedName>
    <definedName name="______AGO1" localSheetId="3">[3]!AGO&amp;[3]!SEP&amp;[3]!OCT&amp;[3]!NOV&amp;[3]!DIC</definedName>
    <definedName name="______AGO1" localSheetId="4">[1]!AGO&amp;[1]!SEP&amp;[1]!OCT&amp;[1]!NOV&amp;[1]!DIC</definedName>
    <definedName name="______AGO1" localSheetId="6">[2]!AGO&amp;[2]!SEP&amp;[2]!OCT&amp;[2]!NOV&amp;[2]!DIC</definedName>
    <definedName name="______AGO1" localSheetId="8">[4]!AGO&amp;[4]!SEP&amp;[4]!OCT&amp;[4]!NOV&amp;[4]!DIC</definedName>
    <definedName name="______AGO1" localSheetId="9">[4]!AGO&amp;[4]!SEP&amp;[4]!OCT&amp;[4]!NOV&amp;[4]!DIC</definedName>
    <definedName name="______AGO1">[1]!AGO&amp;[1]!SEP&amp;[1]!OCT&amp;[1]!NOV&amp;[1]!DIC</definedName>
    <definedName name="______AGO2" localSheetId="6">[7]edofza8!$C$22</definedName>
    <definedName name="______AGO2">[8]edofza8!$C$22</definedName>
    <definedName name="______def1">'[9]Premisas IMSS'!$M$12</definedName>
    <definedName name="______def2">'[9]Premisas IMSS'!$M$13</definedName>
    <definedName name="______def3">'[9]Premisas IMSS'!$M$14</definedName>
    <definedName name="______def4">'[9]Premisas IMSS'!$M$15</definedName>
    <definedName name="______def5">'[9]Premisas IMSS'!$M$16</definedName>
    <definedName name="______def6">'[9]Premisas IMSS'!$M$17</definedName>
    <definedName name="______DIC2" localSheetId="6">[7]edofza12!$C$22</definedName>
    <definedName name="______DIC2">[8]edofza12!$C$22</definedName>
    <definedName name="______ENE2" localSheetId="6">[7]edofza1!$C$22</definedName>
    <definedName name="______ENE2">[8]edofza1!$C$22</definedName>
    <definedName name="______FEB1" localSheetId="0">[1]!FEB&amp;[1]!MAR&amp;[1]!ABR&amp;[1]!MAY&amp;[1]!JUN&amp;[1]!JUL</definedName>
    <definedName name="______FEB1" localSheetId="1">[2]!FEB&amp;[2]!MAR&amp;[2]!ABR&amp;[2]!MAY&amp;[2]!JUN&amp;[2]!JUL</definedName>
    <definedName name="______FEB1" localSheetId="3">[3]!FEB&amp;[3]!MAR&amp;[3]!ABR&amp;[3]!MAY&amp;[3]!JUN&amp;[3]!JUL</definedName>
    <definedName name="______FEB1" localSheetId="4">[1]!FEB&amp;[1]!MAR&amp;[1]!ABR&amp;[1]!MAY&amp;[1]!JUN&amp;[1]!JUL</definedName>
    <definedName name="______FEB1" localSheetId="6">[2]!FEB&amp;[2]!MAR&amp;[2]!ABR&amp;[2]!MAY&amp;[2]!JUN&amp;[2]!JUL</definedName>
    <definedName name="______FEB1" localSheetId="8">[4]!FEB&amp;[4]!MAR&amp;[4]!ABR&amp;[4]!MAY&amp;[4]!JUN&amp;[4]!JUL</definedName>
    <definedName name="______FEB1" localSheetId="9">[4]!FEB&amp;[4]!MAR&amp;[4]!ABR&amp;[4]!MAY&amp;[4]!JUN&amp;[4]!JUL</definedName>
    <definedName name="______FEB1">[1]!FEB&amp;[1]!MAR&amp;[1]!ABR&amp;[1]!MAY&amp;[1]!JUN&amp;[1]!JUL</definedName>
    <definedName name="______FEB2" localSheetId="6">[7]edofza2!$C$22</definedName>
    <definedName name="______FEB2">[8]edofza2!$C$22</definedName>
    <definedName name="______JUL1" localSheetId="0">[1]!JUL&amp;[1]!AGO&amp;[1]!SEP&amp;[1]!OCT&amp;[1]!NOV</definedName>
    <definedName name="______JUL1" localSheetId="1">[2]!JUL&amp;[2]!AGO&amp;[2]!SEP&amp;[2]!OCT&amp;[2]!NOV</definedName>
    <definedName name="______JUL1" localSheetId="3">[3]!JUL&amp;[3]!AGO&amp;[3]!SEP&amp;[3]!OCT&amp;[3]!NOV</definedName>
    <definedName name="______JUL1" localSheetId="4">[1]!JUL&amp;[1]!AGO&amp;[1]!SEP&amp;[1]!OCT&amp;[1]!NOV</definedName>
    <definedName name="______JUL1" localSheetId="6">[2]!JUL&amp;[2]!AGO&amp;[2]!SEP&amp;[2]!OCT&amp;[2]!NOV</definedName>
    <definedName name="______JUL1" localSheetId="8">[4]!JUL&amp;[4]!AGO&amp;[4]!SEP&amp;[4]!OCT&amp;[4]!NOV</definedName>
    <definedName name="______JUL1" localSheetId="9">[4]!JUL&amp;[4]!AGO&amp;[4]!SEP&amp;[4]!OCT&amp;[4]!NOV</definedName>
    <definedName name="______JUL1">[1]!JUL&amp;[1]!AGO&amp;[1]!SEP&amp;[1]!OCT&amp;[1]!NOV</definedName>
    <definedName name="______JUL2" localSheetId="6">[7]edofza7!$C$22</definedName>
    <definedName name="______JUL2">[8]edofza7!$C$22</definedName>
    <definedName name="______JUN1" localSheetId="0">[1]!JUN&amp;[1]!JUL&amp;[1]!AGO&amp;[1]!SEP&amp;[1]!OCT</definedName>
    <definedName name="______JUN1" localSheetId="1">[2]!JUN&amp;[2]!JUL&amp;[2]!AGO&amp;[2]!SEP&amp;[2]!OCT</definedName>
    <definedName name="______JUN1" localSheetId="3">[3]!JUN&amp;[3]!JUL&amp;[3]!AGO&amp;[3]!SEP&amp;[3]!OCT</definedName>
    <definedName name="______JUN1" localSheetId="4">[1]!JUN&amp;[1]!JUL&amp;[1]!AGO&amp;[1]!SEP&amp;[1]!OCT</definedName>
    <definedName name="______JUN1" localSheetId="6">[2]!JUN&amp;[2]!JUL&amp;[2]!AGO&amp;[2]!SEP&amp;[2]!OCT</definedName>
    <definedName name="______JUN1" localSheetId="8">[4]!JUN&amp;[4]!JUL&amp;[4]!AGO&amp;[4]!SEP&amp;[4]!OCT</definedName>
    <definedName name="______JUN1" localSheetId="9">[4]!JUN&amp;[4]!JUL&amp;[4]!AGO&amp;[4]!SEP&amp;[4]!OCT</definedName>
    <definedName name="______JUN1">[1]!JUN&amp;[1]!JUL&amp;[1]!AGO&amp;[1]!SEP&amp;[1]!OCT</definedName>
    <definedName name="______JUN2" localSheetId="6">[7]edofza6!$C$22</definedName>
    <definedName name="______JUN2">[8]edofza6!$C$22</definedName>
    <definedName name="______MAR1" localSheetId="0">[1]!MAR&amp;[1]!ABR&amp;[1]!MAY&amp;[1]!JUN&amp;[1]!JUL&amp;[1]!AGO</definedName>
    <definedName name="______MAR1" localSheetId="1">[2]!MAR&amp;[2]!ABR&amp;[2]!MAY&amp;[2]!JUN&amp;[2]!JUL&amp;[2]!AGO</definedName>
    <definedName name="______MAR1" localSheetId="3">[3]!MAR&amp;[3]!ABR&amp;[3]!MAY&amp;[3]!JUN&amp;[3]!JUL&amp;[3]!AGO</definedName>
    <definedName name="______MAR1" localSheetId="4">[1]!MAR&amp;[1]!ABR&amp;[1]!MAY&amp;[1]!JUN&amp;[1]!JUL&amp;[1]!AGO</definedName>
    <definedName name="______MAR1" localSheetId="6">[2]!MAR&amp;[2]!ABR&amp;[2]!MAY&amp;[2]!JUN&amp;[2]!JUL&amp;[2]!AGO</definedName>
    <definedName name="______MAR1" localSheetId="8">[4]!MAR&amp;[4]!ABR&amp;[4]!MAY&amp;[4]!JUN&amp;[4]!JUL&amp;[4]!AGO</definedName>
    <definedName name="______MAR1" localSheetId="9">[4]!MAR&amp;[4]!ABR&amp;[4]!MAY&amp;[4]!JUN&amp;[4]!JUL&amp;[4]!AGO</definedName>
    <definedName name="______MAR1">[1]!MAR&amp;[1]!ABR&amp;[1]!MAY&amp;[1]!JUN&amp;[1]!JUL&amp;[1]!AGO</definedName>
    <definedName name="______MAR2" localSheetId="6">[7]edofza3!$C$22</definedName>
    <definedName name="______MAR2">[8]edofza3!$C$22</definedName>
    <definedName name="______MAY1" localSheetId="0">[1]!MAY&amp;[1]!JUN&amp;[1]!JUL&amp;[1]!AGO&amp;[1]!SEP</definedName>
    <definedName name="______MAY1" localSheetId="1">[2]!MAY&amp;[2]!JUN&amp;[2]!JUL&amp;[2]!AGO&amp;[2]!SEP</definedName>
    <definedName name="______MAY1" localSheetId="3">[3]!MAY&amp;[3]!JUN&amp;[3]!JUL&amp;[3]!AGO&amp;[3]!SEP</definedName>
    <definedName name="______MAY1" localSheetId="4">[1]!MAY&amp;[1]!JUN&amp;[1]!JUL&amp;[1]!AGO&amp;[1]!SEP</definedName>
    <definedName name="______MAY1" localSheetId="6">[2]!MAY&amp;[2]!JUN&amp;[2]!JUL&amp;[2]!AGO&amp;[2]!SEP</definedName>
    <definedName name="______MAY1" localSheetId="8">[4]!MAY&amp;[4]!JUN&amp;[4]!JUL&amp;[4]!AGO&amp;[4]!SEP</definedName>
    <definedName name="______MAY1" localSheetId="9">[4]!MAY&amp;[4]!JUN&amp;[4]!JUL&amp;[4]!AGO&amp;[4]!SEP</definedName>
    <definedName name="______MAY1">[1]!MAY&amp;[1]!JUN&amp;[1]!JUL&amp;[1]!AGO&amp;[1]!SEP</definedName>
    <definedName name="______MAY2" localSheetId="6">[7]edofza5!$C$22</definedName>
    <definedName name="______MAY2">[8]edofza5!$C$22</definedName>
    <definedName name="______NOV1" localSheetId="0">[1]!NOV&amp;[1]!DIC</definedName>
    <definedName name="______NOV1" localSheetId="1">[2]!NOV&amp;[2]!DIC</definedName>
    <definedName name="______NOV1" localSheetId="3">[3]!NOV&amp;[3]!DIC</definedName>
    <definedName name="______NOV1" localSheetId="4">[1]!NOV&amp;[1]!DIC</definedName>
    <definedName name="______NOV1" localSheetId="6">[2]!NOV&amp;[2]!DIC</definedName>
    <definedName name="______NOV1" localSheetId="8">[4]!NOV&amp;[4]!DIC</definedName>
    <definedName name="______NOV1" localSheetId="9">[4]!NOV&amp;[4]!DIC</definedName>
    <definedName name="______NOV1">[1]!NOV&amp;[1]!DIC</definedName>
    <definedName name="______NOV2" localSheetId="6">[7]edofza11!$C$43</definedName>
    <definedName name="______NOV2">[8]edofza11!$C$43</definedName>
    <definedName name="______OCT1" localSheetId="0">[1]!OCT&amp;[1]!NOV&amp;[1]!DIC</definedName>
    <definedName name="______OCT1" localSheetId="1">[2]!OCT&amp;[2]!NOV&amp;[2]!DIC</definedName>
    <definedName name="______OCT1" localSheetId="3">[3]!OCT&amp;[3]!NOV&amp;[3]!DIC</definedName>
    <definedName name="______OCT1" localSheetId="4">[1]!OCT&amp;[1]!NOV&amp;[1]!DIC</definedName>
    <definedName name="______OCT1" localSheetId="6">[2]!OCT&amp;[2]!NOV&amp;[2]!DIC</definedName>
    <definedName name="______OCT1" localSheetId="8">[4]!OCT&amp;[4]!NOV&amp;[4]!DIC</definedName>
    <definedName name="______OCT1" localSheetId="9">[4]!OCT&amp;[4]!NOV&amp;[4]!DIC</definedName>
    <definedName name="______OCT1">[1]!OCT&amp;[1]!NOV&amp;[1]!DIC</definedName>
    <definedName name="______OCT2" localSheetId="6">[7]edofza10!$C$22</definedName>
    <definedName name="______OCT2">[8]edofza10!$C$22</definedName>
    <definedName name="______SEP1" localSheetId="0">[1]!SEP&amp;[1]!OCT&amp;[1]!NOV&amp;[1]!DIC</definedName>
    <definedName name="______SEP1" localSheetId="1">[2]!SEP&amp;[2]!OCT&amp;[2]!NOV&amp;[2]!DIC</definedName>
    <definedName name="______SEP1" localSheetId="3">[3]!SEP&amp;[3]!OCT&amp;[3]!NOV&amp;[3]!DIC</definedName>
    <definedName name="______SEP1" localSheetId="4">[1]!SEP&amp;[1]!OCT&amp;[1]!NOV&amp;[1]!DIC</definedName>
    <definedName name="______SEP1" localSheetId="6">[2]!SEP&amp;[2]!OCT&amp;[2]!NOV&amp;[2]!DIC</definedName>
    <definedName name="______SEP1" localSheetId="8">[4]!SEP&amp;[4]!OCT&amp;[4]!NOV&amp;[4]!DIC</definedName>
    <definedName name="______SEP1" localSheetId="9">[4]!SEP&amp;[4]!OCT&amp;[4]!NOV&amp;[4]!DIC</definedName>
    <definedName name="______SEP1">[1]!SEP&amp;[1]!OCT&amp;[1]!NOV&amp;[1]!DIC</definedName>
    <definedName name="______SEP2" localSheetId="6">[7]edofza9!$C$22</definedName>
    <definedName name="______SEP2">[8]edofza9!$C$22</definedName>
    <definedName name="______smg97">'[9]Premisa macro'!$E$4</definedName>
    <definedName name="______TDC2001">'[10]Tipos de Cambio'!$C$4</definedName>
    <definedName name="_____ABR1" localSheetId="0">[1]!ABR&amp;[1]!MAY&amp;[1]!JUN&amp;[1]!JUL&amp;[1]!AGO&amp;[1]!SEP</definedName>
    <definedName name="_____ABR1" localSheetId="1">[2]!ABR&amp;[2]!MAY&amp;[2]!JUN&amp;[2]!JUL&amp;[2]!AGO&amp;[2]!SEP</definedName>
    <definedName name="_____ABR1" localSheetId="3">[3]!ABR&amp;[3]!MAY&amp;[3]!JUN&amp;[3]!JUL&amp;[3]!AGO&amp;[3]!SEP</definedName>
    <definedName name="_____ABR1" localSheetId="4">[1]!ABR&amp;[1]!MAY&amp;[1]!JUN&amp;[1]!JUL&amp;[1]!AGO&amp;[1]!SEP</definedName>
    <definedName name="_____ABR1" localSheetId="6">[2]!ABR&amp;[2]!MAY&amp;[2]!JUN&amp;[2]!JUL&amp;[2]!AGO&amp;[2]!SEP</definedName>
    <definedName name="_____ABR1" localSheetId="8">[4]!ABR&amp;[4]!MAY&amp;[4]!JUN&amp;[4]!JUL&amp;[4]!AGO&amp;[4]!SEP</definedName>
    <definedName name="_____ABR1" localSheetId="9">[4]!ABR&amp;[4]!MAY&amp;[4]!JUN&amp;[4]!JUL&amp;[4]!AGO&amp;[4]!SEP</definedName>
    <definedName name="_____ABR1">[1]!ABR&amp;[1]!MAY&amp;[1]!JUN&amp;[1]!JUL&amp;[1]!AGO&amp;[1]!SEP</definedName>
    <definedName name="_____ABR2" localSheetId="6">[7]edofza4!$C$22</definedName>
    <definedName name="_____ABR2">[8]edofza4!$C$22</definedName>
    <definedName name="_____AGO1" localSheetId="0">[1]!AGO&amp;[1]!SEP&amp;[1]!OCT&amp;[1]!NOV&amp;[1]!DIC</definedName>
    <definedName name="_____AGO1" localSheetId="1">[2]!AGO&amp;[2]!SEP&amp;[2]!OCT&amp;[2]!NOV&amp;[2]!DIC</definedName>
    <definedName name="_____AGO1" localSheetId="3">[3]!AGO&amp;[3]!SEP&amp;[3]!OCT&amp;[3]!NOV&amp;[3]!DIC</definedName>
    <definedName name="_____AGO1" localSheetId="4">[1]!AGO&amp;[1]!SEP&amp;[1]!OCT&amp;[1]!NOV&amp;[1]!DIC</definedName>
    <definedName name="_____AGO1" localSheetId="6">[2]!AGO&amp;[2]!SEP&amp;[2]!OCT&amp;[2]!NOV&amp;[2]!DIC</definedName>
    <definedName name="_____AGO1" localSheetId="8">[4]!AGO&amp;[4]!SEP&amp;[4]!OCT&amp;[4]!NOV&amp;[4]!DIC</definedName>
    <definedName name="_____AGO1" localSheetId="9">[4]!AGO&amp;[4]!SEP&amp;[4]!OCT&amp;[4]!NOV&amp;[4]!DIC</definedName>
    <definedName name="_____AGO1">[1]!AGO&amp;[1]!SEP&amp;[1]!OCT&amp;[1]!NOV&amp;[1]!DIC</definedName>
    <definedName name="_____AGO2" localSheetId="6">[7]edofza8!$C$22</definedName>
    <definedName name="_____AGO2">[8]edofza8!$C$22</definedName>
    <definedName name="_____def1">'[9]Premisas IMSS'!$M$12</definedName>
    <definedName name="_____def2">'[9]Premisas IMSS'!$M$13</definedName>
    <definedName name="_____def3">'[9]Premisas IMSS'!$M$14</definedName>
    <definedName name="_____def4">'[9]Premisas IMSS'!$M$15</definedName>
    <definedName name="_____def5">'[9]Premisas IMSS'!$M$16</definedName>
    <definedName name="_____def6">'[9]Premisas IMSS'!$M$17</definedName>
    <definedName name="_____DIC2" localSheetId="6">[7]edofza12!$C$22</definedName>
    <definedName name="_____DIC2">[8]edofza12!$C$22</definedName>
    <definedName name="_____ENE2" localSheetId="6">[7]edofza1!$C$22</definedName>
    <definedName name="_____ENE2">[8]edofza1!$C$22</definedName>
    <definedName name="_____FEB1" localSheetId="0">[1]!FEB&amp;[1]!MAR&amp;[1]!ABR&amp;[1]!MAY&amp;[1]!JUN&amp;[1]!JUL</definedName>
    <definedName name="_____FEB1" localSheetId="1">[2]!FEB&amp;[2]!MAR&amp;[2]!ABR&amp;[2]!MAY&amp;[2]!JUN&amp;[2]!JUL</definedName>
    <definedName name="_____FEB1" localSheetId="3">[3]!FEB&amp;[3]!MAR&amp;[3]!ABR&amp;[3]!MAY&amp;[3]!JUN&amp;[3]!JUL</definedName>
    <definedName name="_____FEB1" localSheetId="4">[1]!FEB&amp;[1]!MAR&amp;[1]!ABR&amp;[1]!MAY&amp;[1]!JUN&amp;[1]!JUL</definedName>
    <definedName name="_____FEB1" localSheetId="6">[2]!FEB&amp;[2]!MAR&amp;[2]!ABR&amp;[2]!MAY&amp;[2]!JUN&amp;[2]!JUL</definedName>
    <definedName name="_____FEB1" localSheetId="8">[4]!FEB&amp;[4]!MAR&amp;[4]!ABR&amp;[4]!MAY&amp;[4]!JUN&amp;[4]!JUL</definedName>
    <definedName name="_____FEB1" localSheetId="9">[4]!FEB&amp;[4]!MAR&amp;[4]!ABR&amp;[4]!MAY&amp;[4]!JUN&amp;[4]!JUL</definedName>
    <definedName name="_____FEB1">[1]!FEB&amp;[1]!MAR&amp;[1]!ABR&amp;[1]!MAY&amp;[1]!JUN&amp;[1]!JUL</definedName>
    <definedName name="_____FEB2" localSheetId="6">[7]edofza2!$C$22</definedName>
    <definedName name="_____FEB2">[8]edofza2!$C$22</definedName>
    <definedName name="_____JUL1" localSheetId="0">[1]!JUL&amp;[1]!AGO&amp;[1]!SEP&amp;[1]!OCT&amp;[1]!NOV</definedName>
    <definedName name="_____JUL1" localSheetId="1">[2]!JUL&amp;[2]!AGO&amp;[2]!SEP&amp;[2]!OCT&amp;[2]!NOV</definedName>
    <definedName name="_____JUL1" localSheetId="3">[3]!JUL&amp;[3]!AGO&amp;[3]!SEP&amp;[3]!OCT&amp;[3]!NOV</definedName>
    <definedName name="_____JUL1" localSheetId="4">[1]!JUL&amp;[1]!AGO&amp;[1]!SEP&amp;[1]!OCT&amp;[1]!NOV</definedName>
    <definedName name="_____JUL1" localSheetId="6">[2]!JUL&amp;[2]!AGO&amp;[2]!SEP&amp;[2]!OCT&amp;[2]!NOV</definedName>
    <definedName name="_____JUL1" localSheetId="8">[4]!JUL&amp;[4]!AGO&amp;[4]!SEP&amp;[4]!OCT&amp;[4]!NOV</definedName>
    <definedName name="_____JUL1" localSheetId="9">[4]!JUL&amp;[4]!AGO&amp;[4]!SEP&amp;[4]!OCT&amp;[4]!NOV</definedName>
    <definedName name="_____JUL1">[1]!JUL&amp;[1]!AGO&amp;[1]!SEP&amp;[1]!OCT&amp;[1]!NOV</definedName>
    <definedName name="_____JUL2" localSheetId="6">[7]edofza7!$C$22</definedName>
    <definedName name="_____JUL2">[8]edofza7!$C$22</definedName>
    <definedName name="_____JUN1" localSheetId="0">[1]!JUN&amp;[1]!JUL&amp;[1]!AGO&amp;[1]!SEP&amp;[1]!OCT</definedName>
    <definedName name="_____JUN1" localSheetId="1">[2]!JUN&amp;[2]!JUL&amp;[2]!AGO&amp;[2]!SEP&amp;[2]!OCT</definedName>
    <definedName name="_____JUN1" localSheetId="3">[3]!JUN&amp;[3]!JUL&amp;[3]!AGO&amp;[3]!SEP&amp;[3]!OCT</definedName>
    <definedName name="_____JUN1" localSheetId="4">[1]!JUN&amp;[1]!JUL&amp;[1]!AGO&amp;[1]!SEP&amp;[1]!OCT</definedName>
    <definedName name="_____JUN1" localSheetId="6">[2]!JUN&amp;[2]!JUL&amp;[2]!AGO&amp;[2]!SEP&amp;[2]!OCT</definedName>
    <definedName name="_____JUN1" localSheetId="8">[4]!JUN&amp;[4]!JUL&amp;[4]!AGO&amp;[4]!SEP&amp;[4]!OCT</definedName>
    <definedName name="_____JUN1" localSheetId="9">[4]!JUN&amp;[4]!JUL&amp;[4]!AGO&amp;[4]!SEP&amp;[4]!OCT</definedName>
    <definedName name="_____JUN1">[1]!JUN&amp;[1]!JUL&amp;[1]!AGO&amp;[1]!SEP&amp;[1]!OCT</definedName>
    <definedName name="_____JUN2" localSheetId="6">[7]edofza6!$C$22</definedName>
    <definedName name="_____JUN2">[8]edofza6!$C$22</definedName>
    <definedName name="_____MAR1" localSheetId="0">[1]!MAR&amp;[1]!ABR&amp;[1]!MAY&amp;[1]!JUN&amp;[1]!JUL&amp;[1]!AGO</definedName>
    <definedName name="_____MAR1" localSheetId="1">[2]!MAR&amp;[2]!ABR&amp;[2]!MAY&amp;[2]!JUN&amp;[2]!JUL&amp;[2]!AGO</definedName>
    <definedName name="_____MAR1" localSheetId="3">[3]!MAR&amp;[3]!ABR&amp;[3]!MAY&amp;[3]!JUN&amp;[3]!JUL&amp;[3]!AGO</definedName>
    <definedName name="_____MAR1" localSheetId="4">[1]!MAR&amp;[1]!ABR&amp;[1]!MAY&amp;[1]!JUN&amp;[1]!JUL&amp;[1]!AGO</definedName>
    <definedName name="_____MAR1" localSheetId="6">[2]!MAR&amp;[2]!ABR&amp;[2]!MAY&amp;[2]!JUN&amp;[2]!JUL&amp;[2]!AGO</definedName>
    <definedName name="_____MAR1" localSheetId="8">[4]!MAR&amp;[4]!ABR&amp;[4]!MAY&amp;[4]!JUN&amp;[4]!JUL&amp;[4]!AGO</definedName>
    <definedName name="_____MAR1" localSheetId="9">[4]!MAR&amp;[4]!ABR&amp;[4]!MAY&amp;[4]!JUN&amp;[4]!JUL&amp;[4]!AGO</definedName>
    <definedName name="_____MAR1">[1]!MAR&amp;[1]!ABR&amp;[1]!MAY&amp;[1]!JUN&amp;[1]!JUL&amp;[1]!AGO</definedName>
    <definedName name="_____MAR2" localSheetId="6">[7]edofza3!$C$22</definedName>
    <definedName name="_____MAR2">[8]edofza3!$C$22</definedName>
    <definedName name="_____MAY1" localSheetId="0">[1]!MAY&amp;[1]!JUN&amp;[1]!JUL&amp;[1]!AGO&amp;[1]!SEP</definedName>
    <definedName name="_____MAY1" localSheetId="1">[2]!MAY&amp;[2]!JUN&amp;[2]!JUL&amp;[2]!AGO&amp;[2]!SEP</definedName>
    <definedName name="_____MAY1" localSheetId="3">[3]!MAY&amp;[3]!JUN&amp;[3]!JUL&amp;[3]!AGO&amp;[3]!SEP</definedName>
    <definedName name="_____MAY1" localSheetId="4">[1]!MAY&amp;[1]!JUN&amp;[1]!JUL&amp;[1]!AGO&amp;[1]!SEP</definedName>
    <definedName name="_____MAY1" localSheetId="6">[2]!MAY&amp;[2]!JUN&amp;[2]!JUL&amp;[2]!AGO&amp;[2]!SEP</definedName>
    <definedName name="_____MAY1" localSheetId="8">[4]!MAY&amp;[4]!JUN&amp;[4]!JUL&amp;[4]!AGO&amp;[4]!SEP</definedName>
    <definedName name="_____MAY1" localSheetId="9">[4]!MAY&amp;[4]!JUN&amp;[4]!JUL&amp;[4]!AGO&amp;[4]!SEP</definedName>
    <definedName name="_____MAY1">[1]!MAY&amp;[1]!JUN&amp;[1]!JUL&amp;[1]!AGO&amp;[1]!SEP</definedName>
    <definedName name="_____MAY2" localSheetId="6">[7]edofza5!$C$22</definedName>
    <definedName name="_____MAY2">[8]edofza5!$C$22</definedName>
    <definedName name="_____NOV1" localSheetId="0">[1]!NOV&amp;[1]!DIC</definedName>
    <definedName name="_____NOV1" localSheetId="1">[2]!NOV&amp;[2]!DIC</definedName>
    <definedName name="_____NOV1" localSheetId="3">[3]!NOV&amp;[3]!DIC</definedName>
    <definedName name="_____NOV1" localSheetId="4">[1]!NOV&amp;[1]!DIC</definedName>
    <definedName name="_____NOV1" localSheetId="6">[2]!NOV&amp;[2]!DIC</definedName>
    <definedName name="_____NOV1" localSheetId="8">[4]!NOV&amp;[4]!DIC</definedName>
    <definedName name="_____NOV1" localSheetId="9">[4]!NOV&amp;[4]!DIC</definedName>
    <definedName name="_____NOV1">[1]!NOV&amp;[1]!DIC</definedName>
    <definedName name="_____NOV2" localSheetId="6">[7]edofza11!$C$43</definedName>
    <definedName name="_____NOV2">[8]edofza11!$C$43</definedName>
    <definedName name="_____OCT1" localSheetId="0">[1]!OCT&amp;[1]!NOV&amp;[1]!DIC</definedName>
    <definedName name="_____OCT1" localSheetId="1">[2]!OCT&amp;[2]!NOV&amp;[2]!DIC</definedName>
    <definedName name="_____OCT1" localSheetId="3">[3]!OCT&amp;[3]!NOV&amp;[3]!DIC</definedName>
    <definedName name="_____OCT1" localSheetId="4">[1]!OCT&amp;[1]!NOV&amp;[1]!DIC</definedName>
    <definedName name="_____OCT1" localSheetId="6">[2]!OCT&amp;[2]!NOV&amp;[2]!DIC</definedName>
    <definedName name="_____OCT1" localSheetId="8">[4]!OCT&amp;[4]!NOV&amp;[4]!DIC</definedName>
    <definedName name="_____OCT1" localSheetId="9">[4]!OCT&amp;[4]!NOV&amp;[4]!DIC</definedName>
    <definedName name="_____OCT1">[1]!OCT&amp;[1]!NOV&amp;[1]!DIC</definedName>
    <definedName name="_____OCT2" localSheetId="6">[7]edofza10!$C$22</definedName>
    <definedName name="_____OCT2">[8]edofza10!$C$22</definedName>
    <definedName name="_____SEP1" localSheetId="0">[1]!SEP&amp;[1]!OCT&amp;[1]!NOV&amp;[1]!DIC</definedName>
    <definedName name="_____SEP1" localSheetId="1">[2]!SEP&amp;[2]!OCT&amp;[2]!NOV&amp;[2]!DIC</definedName>
    <definedName name="_____SEP1" localSheetId="3">[3]!SEP&amp;[3]!OCT&amp;[3]!NOV&amp;[3]!DIC</definedName>
    <definedName name="_____SEP1" localSheetId="4">[1]!SEP&amp;[1]!OCT&amp;[1]!NOV&amp;[1]!DIC</definedName>
    <definedName name="_____SEP1" localSheetId="6">[2]!SEP&amp;[2]!OCT&amp;[2]!NOV&amp;[2]!DIC</definedName>
    <definedName name="_____SEP1" localSheetId="8">[4]!SEP&amp;[4]!OCT&amp;[4]!NOV&amp;[4]!DIC</definedName>
    <definedName name="_____SEP1" localSheetId="9">[4]!SEP&amp;[4]!OCT&amp;[4]!NOV&amp;[4]!DIC</definedName>
    <definedName name="_____SEP1">[1]!SEP&amp;[1]!OCT&amp;[1]!NOV&amp;[1]!DIC</definedName>
    <definedName name="_____SEP2" localSheetId="6">[7]edofza9!$C$22</definedName>
    <definedName name="_____SEP2">[8]edofza9!$C$22</definedName>
    <definedName name="_____smg97">'[9]Premisa macro'!$E$4</definedName>
    <definedName name="_____TDC2001">'[10]Tipos de Cambio'!$C$4</definedName>
    <definedName name="____ABR1" localSheetId="0">[1]!ABR&amp;[1]!MAY&amp;[1]!JUN&amp;[1]!JUL&amp;[1]!AGO&amp;[1]!SEP</definedName>
    <definedName name="____ABR1" localSheetId="1">[2]!ABR&amp;[2]!MAY&amp;[2]!JUN&amp;[2]!JUL&amp;[2]!AGO&amp;[2]!SEP</definedName>
    <definedName name="____ABR1" localSheetId="3">[3]!ABR&amp;[3]!MAY&amp;[3]!JUN&amp;[3]!JUL&amp;[3]!AGO&amp;[3]!SEP</definedName>
    <definedName name="____ABR1" localSheetId="4">[1]!ABR&amp;[1]!MAY&amp;[1]!JUN&amp;[1]!JUL&amp;[1]!AGO&amp;[1]!SEP</definedName>
    <definedName name="____ABR1" localSheetId="6">[2]!ABR&amp;[2]!MAY&amp;[2]!JUN&amp;[2]!JUL&amp;[2]!AGO&amp;[2]!SEP</definedName>
    <definedName name="____ABR1" localSheetId="8">[4]!ABR&amp;[4]!MAY&amp;[4]!JUN&amp;[4]!JUL&amp;[4]!AGO&amp;[4]!SEP</definedName>
    <definedName name="____ABR1" localSheetId="9">[4]!ABR&amp;[4]!MAY&amp;[4]!JUN&amp;[4]!JUL&amp;[4]!AGO&amp;[4]!SEP</definedName>
    <definedName name="____ABR1">[1]!ABR&amp;[1]!MAY&amp;[1]!JUN&amp;[1]!JUL&amp;[1]!AGO&amp;[1]!SEP</definedName>
    <definedName name="____ABR2" localSheetId="6">[7]edofza4!$C$22</definedName>
    <definedName name="____ABR2">[8]edofza4!$C$22</definedName>
    <definedName name="____AGO1" localSheetId="0">[1]!AGO&amp;[1]!SEP&amp;[1]!OCT&amp;[1]!NOV&amp;[1]!DIC</definedName>
    <definedName name="____AGO1" localSheetId="1">[2]!AGO&amp;[2]!SEP&amp;[2]!OCT&amp;[2]!NOV&amp;[2]!DIC</definedName>
    <definedName name="____AGO1" localSheetId="3">[3]!AGO&amp;[3]!SEP&amp;[3]!OCT&amp;[3]!NOV&amp;[3]!DIC</definedName>
    <definedName name="____AGO1" localSheetId="4">[1]!AGO&amp;[1]!SEP&amp;[1]!OCT&amp;[1]!NOV&amp;[1]!DIC</definedName>
    <definedName name="____AGO1" localSheetId="6">[2]!AGO&amp;[2]!SEP&amp;[2]!OCT&amp;[2]!NOV&amp;[2]!DIC</definedName>
    <definedName name="____AGO1" localSheetId="8">[4]!AGO&amp;[4]!SEP&amp;[4]!OCT&amp;[4]!NOV&amp;[4]!DIC</definedName>
    <definedName name="____AGO1" localSheetId="9">[4]!AGO&amp;[4]!SEP&amp;[4]!OCT&amp;[4]!NOV&amp;[4]!DIC</definedName>
    <definedName name="____AGO1">[1]!AGO&amp;[1]!SEP&amp;[1]!OCT&amp;[1]!NOV&amp;[1]!DIC</definedName>
    <definedName name="____AGO2" localSheetId="6">[7]edofza8!$C$22</definedName>
    <definedName name="____AGO2">[8]edofza8!$C$22</definedName>
    <definedName name="____ASA96" localSheetId="1">#REF!</definedName>
    <definedName name="____ASA96" localSheetId="4">#REF!</definedName>
    <definedName name="____ASA96" localSheetId="5">#REF!</definedName>
    <definedName name="____ASA96" localSheetId="6">#REF!</definedName>
    <definedName name="____ASA96" localSheetId="8">#REF!</definedName>
    <definedName name="____ASA96" localSheetId="9">#REF!</definedName>
    <definedName name="____ASA96">#REF!</definedName>
    <definedName name="____cad179" localSheetId="1">'[5]Mod Eco Controlados 99'!#REF!</definedName>
    <definedName name="____cad179" localSheetId="4">'[5]Mod Eco Controlados 99'!#REF!</definedName>
    <definedName name="____cad179" localSheetId="5">'[5]Mod Eco Controlados 99'!#REF!</definedName>
    <definedName name="____cad179" localSheetId="6">'[5]Mod Eco Controlados 99'!#REF!</definedName>
    <definedName name="____cad179" localSheetId="8">'[5]Mod Eco Controlados 99'!#REF!</definedName>
    <definedName name="____cad179" localSheetId="9">'[5]Mod Eco Controlados 99'!#REF!</definedName>
    <definedName name="____cad179">'[5]Mod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localSheetId="4" hidden="1">{"Bruto",#N/A,FALSE,"CONV3T.XLS";"Neto",#N/A,FALSE,"CONV3T.XLS";"UnoB",#N/A,FALSE,"CONV3T.XLS";"Bruto",#N/A,FALSE,"CONV4T.XLS";"Neto",#N/A,FALSE,"CONV4T.XLS";"UnoB",#N/A,FALSE,"CONV4T.XLS"}</definedName>
    <definedName name="____CAN2" localSheetId="5" hidden="1">{"Bruto",#N/A,FALSE,"CONV3T.XLS";"Neto",#N/A,FALSE,"CONV3T.XLS";"UnoB",#N/A,FALSE,"CONV3T.XLS";"Bruto",#N/A,FALSE,"CONV4T.XLS";"Neto",#N/A,FALSE,"CONV4T.XLS";"UnoB",#N/A,FALSE,"CONV4T.XLS"}</definedName>
    <definedName name="____CAN2" localSheetId="6" hidden="1">{"Bruto",#N/A,FALSE,"CONV3T.XLS";"Neto",#N/A,FALSE,"CONV3T.XLS";"UnoB",#N/A,FALSE,"CONV3T.XLS";"Bruto",#N/A,FALSE,"CONV4T.XLS";"Neto",#N/A,FALSE,"CONV4T.XLS";"UnoB",#N/A,FALSE,"CONV4T.XLS"}</definedName>
    <definedName name="____CAN2" localSheetId="8" hidden="1">{"Bruto",#N/A,FALSE,"CONV3T.XLS";"Neto",#N/A,FALSE,"CONV3T.XLS";"UnoB",#N/A,FALSE,"CONV3T.XLS";"Bruto",#N/A,FALSE,"CONV4T.XLS";"Neto",#N/A,FALSE,"CONV4T.XLS";"UnoB",#N/A,FALSE,"CONV4T.XLS"}</definedName>
    <definedName name="____CAN2" localSheetId="9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localSheetId="4" hidden="1">{"Bruto",#N/A,FALSE,"CONV3T.XLS";"Neto",#N/A,FALSE,"CONV3T.XLS";"UnoB",#N/A,FALSE,"CONV3T.XLS";"Bruto",#N/A,FALSE,"CONV4T.XLS";"Neto",#N/A,FALSE,"CONV4T.XLS";"UnoB",#N/A,FALSE,"CONV4T.XLS"}</definedName>
    <definedName name="____CAN4" localSheetId="5" hidden="1">{"Bruto",#N/A,FALSE,"CONV3T.XLS";"Neto",#N/A,FALSE,"CONV3T.XLS";"UnoB",#N/A,FALSE,"CONV3T.XLS";"Bruto",#N/A,FALSE,"CONV4T.XLS";"Neto",#N/A,FALSE,"CONV4T.XLS";"UnoB",#N/A,FALSE,"CONV4T.XLS"}</definedName>
    <definedName name="____CAN4" localSheetId="6" hidden="1">{"Bruto",#N/A,FALSE,"CONV3T.XLS";"Neto",#N/A,FALSE,"CONV3T.XLS";"UnoB",#N/A,FALSE,"CONV3T.XLS";"Bruto",#N/A,FALSE,"CONV4T.XLS";"Neto",#N/A,FALSE,"CONV4T.XLS";"UnoB",#N/A,FALSE,"CONV4T.XLS"}</definedName>
    <definedName name="____CAN4" localSheetId="8" hidden="1">{"Bruto",#N/A,FALSE,"CONV3T.XLS";"Neto",#N/A,FALSE,"CONV3T.XLS";"UnoB",#N/A,FALSE,"CONV3T.XLS";"Bruto",#N/A,FALSE,"CONV4T.XLS";"Neto",#N/A,FALSE,"CONV4T.XLS";"UnoB",#N/A,FALSE,"CONV4T.XLS"}</definedName>
    <definedName name="____CAN4" localSheetId="9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4">#REF!</definedName>
    <definedName name="____CFD02" localSheetId="5">#REF!</definedName>
    <definedName name="____CFD02" localSheetId="6">#REF!</definedName>
    <definedName name="____CFD02" localSheetId="8">#REF!</definedName>
    <definedName name="____CFD02" localSheetId="9">#REF!</definedName>
    <definedName name="____CFD02">#REF!</definedName>
    <definedName name="____CFE96" localSheetId="1">#REF!</definedName>
    <definedName name="____CFE96" localSheetId="4">#REF!</definedName>
    <definedName name="____CFE96" localSheetId="5">#REF!</definedName>
    <definedName name="____CFE96" localSheetId="6">#REF!</definedName>
    <definedName name="____CFE96" localSheetId="8">#REF!</definedName>
    <definedName name="____CFE96" localSheetId="9">#REF!</definedName>
    <definedName name="____CFE96">#REF!</definedName>
    <definedName name="____CON96" localSheetId="1">#REF!</definedName>
    <definedName name="____CON96" localSheetId="4">#REF!</definedName>
    <definedName name="____CON96" localSheetId="5">#REF!</definedName>
    <definedName name="____CON96" localSheetId="6">#REF!</definedName>
    <definedName name="____CON96" localSheetId="8">#REF!</definedName>
    <definedName name="____CON96" localSheetId="9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localSheetId="4" hidden="1">{"Bruto",#N/A,FALSE,"CONV3T.XLS";"Neto",#N/A,FALSE,"CONV3T.XLS";"UnoB",#N/A,FALSE,"CONV3T.XLS";"Bruto",#N/A,FALSE,"CONV4T.XLS";"Neto",#N/A,FALSE,"CONV4T.XLS";"UnoB",#N/A,FALSE,"CONV4T.XLS"}</definedName>
    <definedName name="____COR4" localSheetId="5" hidden="1">{"Bruto",#N/A,FALSE,"CONV3T.XLS";"Neto",#N/A,FALSE,"CONV3T.XLS";"UnoB",#N/A,FALSE,"CONV3T.XLS";"Bruto",#N/A,FALSE,"CONV4T.XLS";"Neto",#N/A,FALSE,"CONV4T.XLS";"UnoB",#N/A,FALSE,"CONV4T.XLS"}</definedName>
    <definedName name="____COR4" localSheetId="6" hidden="1">{"Bruto",#N/A,FALSE,"CONV3T.XLS";"Neto",#N/A,FALSE,"CONV3T.XLS";"UnoB",#N/A,FALSE,"CONV3T.XLS";"Bruto",#N/A,FALSE,"CONV4T.XLS";"Neto",#N/A,FALSE,"CONV4T.XLS";"UnoB",#N/A,FALSE,"CONV4T.XLS"}</definedName>
    <definedName name="____COR4" localSheetId="8" hidden="1">{"Bruto",#N/A,FALSE,"CONV3T.XLS";"Neto",#N/A,FALSE,"CONV3T.XLS";"UnoB",#N/A,FALSE,"CONV3T.XLS";"Bruto",#N/A,FALSE,"CONV4T.XLS";"Neto",#N/A,FALSE,"CONV4T.XLS";"UnoB",#N/A,FALSE,"CONV4T.XLS"}</definedName>
    <definedName name="____COR4" localSheetId="9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localSheetId="4" hidden="1">{"Bruto",#N/A,FALSE,"CONV3T.XLS";"Neto",#N/A,FALSE,"CONV3T.XLS";"UnoB",#N/A,FALSE,"CONV3T.XLS";"Bruto",#N/A,FALSE,"CONV4T.XLS";"Neto",#N/A,FALSE,"CONV4T.XLS";"UnoB",#N/A,FALSE,"CONV4T.XLS"}</definedName>
    <definedName name="____COS4" localSheetId="5" hidden="1">{"Bruto",#N/A,FALSE,"CONV3T.XLS";"Neto",#N/A,FALSE,"CONV3T.XLS";"UnoB",#N/A,FALSE,"CONV3T.XLS";"Bruto",#N/A,FALSE,"CONV4T.XLS";"Neto",#N/A,FALSE,"CONV4T.XLS";"UnoB",#N/A,FALSE,"CONV4T.XLS"}</definedName>
    <definedName name="____COS4" localSheetId="6" hidden="1">{"Bruto",#N/A,FALSE,"CONV3T.XLS";"Neto",#N/A,FALSE,"CONV3T.XLS";"UnoB",#N/A,FALSE,"CONV3T.XLS";"Bruto",#N/A,FALSE,"CONV4T.XLS";"Neto",#N/A,FALSE,"CONV4T.XLS";"UnoB",#N/A,FALSE,"CONV4T.XLS"}</definedName>
    <definedName name="____COS4" localSheetId="8" hidden="1">{"Bruto",#N/A,FALSE,"CONV3T.XLS";"Neto",#N/A,FALSE,"CONV3T.XLS";"UnoB",#N/A,FALSE,"CONV3T.XLS";"Bruto",#N/A,FALSE,"CONV4T.XLS";"Neto",#N/A,FALSE,"CONV4T.XLS";"UnoB",#N/A,FALSE,"CONV4T.XLS"}</definedName>
    <definedName name="____COS4" localSheetId="9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'[9]Premisas IMSS'!$M$12</definedName>
    <definedName name="____def2">'[9]Premisas IMSS'!$M$13</definedName>
    <definedName name="____def3">'[9]Premisas IMSS'!$M$14</definedName>
    <definedName name="____def4">'[9]Premisas IMSS'!$M$15</definedName>
    <definedName name="____def5">'[9]Premisas IMSS'!$M$16</definedName>
    <definedName name="____def6">'[9]Premisas IMSS'!$M$17</definedName>
    <definedName name="____DIC2" localSheetId="6">[7]edofza12!$C$22</definedName>
    <definedName name="____DIC2">[8]edofza12!$C$22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localSheetId="4" hidden="1">{"Bruto",#N/A,FALSE,"CONV3T.XLS";"Neto",#N/A,FALSE,"CONV3T.XLS";"UnoB",#N/A,FALSE,"CONV3T.XLS";"Bruto",#N/A,FALSE,"CONV4T.XLS";"Neto",#N/A,FALSE,"CONV4T.XLS";"UnoB",#N/A,FALSE,"CONV4T.XLS"}</definedName>
    <definedName name="____ee1" localSheetId="5" hidden="1">{"Bruto",#N/A,FALSE,"CONV3T.XLS";"Neto",#N/A,FALSE,"CONV3T.XLS";"UnoB",#N/A,FALSE,"CONV3T.XLS";"Bruto",#N/A,FALSE,"CONV4T.XLS";"Neto",#N/A,FALSE,"CONV4T.XLS";"UnoB",#N/A,FALSE,"CONV4T.XLS"}</definedName>
    <definedName name="____ee1" localSheetId="6" hidden="1">{"Bruto",#N/A,FALSE,"CONV3T.XLS";"Neto",#N/A,FALSE,"CONV3T.XLS";"UnoB",#N/A,FALSE,"CONV3T.XLS";"Bruto",#N/A,FALSE,"CONV4T.XLS";"Neto",#N/A,FALSE,"CONV4T.XLS";"UnoB",#N/A,FALSE,"CONV4T.XLS"}</definedName>
    <definedName name="____ee1" localSheetId="8" hidden="1">{"Bruto",#N/A,FALSE,"CONV3T.XLS";"Neto",#N/A,FALSE,"CONV3T.XLS";"UnoB",#N/A,FALSE,"CONV3T.XLS";"Bruto",#N/A,FALSE,"CONV4T.XLS";"Neto",#N/A,FALSE,"CONV4T.XLS";"UnoB",#N/A,FALSE,"CONV4T.XLS"}</definedName>
    <definedName name="____ee1" localSheetId="9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 localSheetId="6">[7]edofza1!$C$22</definedName>
    <definedName name="____ENE2">[8]edofza1!$C$22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localSheetId="4" hidden="1">{"Bruto",#N/A,FALSE,"CONV3T.XLS";"Neto",#N/A,FALSE,"CONV3T.XLS";"UnoB",#N/A,FALSE,"CONV3T.XLS";"Bruto",#N/A,FALSE,"CONV4T.XLS";"Neto",#N/A,FALSE,"CONV4T.XLS";"UnoB",#N/A,FALSE,"CONV4T.XLS"}</definedName>
    <definedName name="____esc2" localSheetId="5" hidden="1">{"Bruto",#N/A,FALSE,"CONV3T.XLS";"Neto",#N/A,FALSE,"CONV3T.XLS";"UnoB",#N/A,FALSE,"CONV3T.XLS";"Bruto",#N/A,FALSE,"CONV4T.XLS";"Neto",#N/A,FALSE,"CONV4T.XLS";"UnoB",#N/A,FALSE,"CONV4T.XLS"}</definedName>
    <definedName name="____esc2" localSheetId="6" hidden="1">{"Bruto",#N/A,FALSE,"CONV3T.XLS";"Neto",#N/A,FALSE,"CONV3T.XLS";"UnoB",#N/A,FALSE,"CONV3T.XLS";"Bruto",#N/A,FALSE,"CONV4T.XLS";"Neto",#N/A,FALSE,"CONV4T.XLS";"UnoB",#N/A,FALSE,"CONV4T.XLS"}</definedName>
    <definedName name="____esc2" localSheetId="8" hidden="1">{"Bruto",#N/A,FALSE,"CONV3T.XLS";"Neto",#N/A,FALSE,"CONV3T.XLS";"UnoB",#N/A,FALSE,"CONV3T.XLS";"Bruto",#N/A,FALSE,"CONV4T.XLS";"Neto",#N/A,FALSE,"CONV4T.XLS";"UnoB",#N/A,FALSE,"CONV4T.XLS"}</definedName>
    <definedName name="____esc2" localSheetId="9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localSheetId="4" hidden="1">{"Bruto",#N/A,FALSE,"CONV3T.XLS";"Neto",#N/A,FALSE,"CONV3T.XLS";"UnoB",#N/A,FALSE,"CONV3T.XLS";"Bruto",#N/A,FALSE,"CONV4T.XLS";"Neto",#N/A,FALSE,"CONV4T.XLS";"UnoB",#N/A,FALSE,"CONV4T.XLS"}</definedName>
    <definedName name="____ESC4" localSheetId="5" hidden="1">{"Bruto",#N/A,FALSE,"CONV3T.XLS";"Neto",#N/A,FALSE,"CONV3T.XLS";"UnoB",#N/A,FALSE,"CONV3T.XLS";"Bruto",#N/A,FALSE,"CONV4T.XLS";"Neto",#N/A,FALSE,"CONV4T.XLS";"UnoB",#N/A,FALSE,"CONV4T.XLS"}</definedName>
    <definedName name="____ESC4" localSheetId="6" hidden="1">{"Bruto",#N/A,FALSE,"CONV3T.XLS";"Neto",#N/A,FALSE,"CONV3T.XLS";"UnoB",#N/A,FALSE,"CONV3T.XLS";"Bruto",#N/A,FALSE,"CONV4T.XLS";"Neto",#N/A,FALSE,"CONV4T.XLS";"UnoB",#N/A,FALSE,"CONV4T.XLS"}</definedName>
    <definedName name="____ESC4" localSheetId="8" hidden="1">{"Bruto",#N/A,FALSE,"CONV3T.XLS";"Neto",#N/A,FALSE,"CONV3T.XLS";"UnoB",#N/A,FALSE,"CONV3T.XLS";"Bruto",#N/A,FALSE,"CONV4T.XLS";"Neto",#N/A,FALSE,"CONV4T.XLS";"UnoB",#N/A,FALSE,"CONV4T.XLS"}</definedName>
    <definedName name="____ESC4" localSheetId="9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0">[1]!FEB&amp;[1]!MAR&amp;[1]!ABR&amp;[1]!MAY&amp;[1]!JUN&amp;[1]!JUL</definedName>
    <definedName name="____FEB1" localSheetId="1">[2]!FEB&amp;[2]!MAR&amp;[2]!ABR&amp;[2]!MAY&amp;[2]!JUN&amp;[2]!JUL</definedName>
    <definedName name="____FEB1" localSheetId="3">[3]!FEB&amp;[3]!MAR&amp;[3]!ABR&amp;[3]!MAY&amp;[3]!JUN&amp;[3]!JUL</definedName>
    <definedName name="____FEB1" localSheetId="4">[1]!FEB&amp;[1]!MAR&amp;[1]!ABR&amp;[1]!MAY&amp;[1]!JUN&amp;[1]!JUL</definedName>
    <definedName name="____FEB1" localSheetId="6">[2]!FEB&amp;[2]!MAR&amp;[2]!ABR&amp;[2]!MAY&amp;[2]!JUN&amp;[2]!JUL</definedName>
    <definedName name="____FEB1" localSheetId="8">[4]!FEB&amp;[4]!MAR&amp;[4]!ABR&amp;[4]!MAY&amp;[4]!JUN&amp;[4]!JUL</definedName>
    <definedName name="____FEB1" localSheetId="9">[4]!FEB&amp;[4]!MAR&amp;[4]!ABR&amp;[4]!MAY&amp;[4]!JUN&amp;[4]!JUL</definedName>
    <definedName name="____FEB1">[1]!FEB&amp;[1]!MAR&amp;[1]!ABR&amp;[1]!MAY&amp;[1]!JUN&amp;[1]!JUL</definedName>
    <definedName name="____FEB2" localSheetId="6">[7]edofza2!$C$22</definedName>
    <definedName name="____FEB2">[8]edofza2!$C$22</definedName>
    <definedName name="____JUL1" localSheetId="0">[1]!JUL&amp;[1]!AGO&amp;[1]!SEP&amp;[1]!OCT&amp;[1]!NOV</definedName>
    <definedName name="____JUL1" localSheetId="1">[2]!JUL&amp;[2]!AGO&amp;[2]!SEP&amp;[2]!OCT&amp;[2]!NOV</definedName>
    <definedName name="____JUL1" localSheetId="3">[3]!JUL&amp;[3]!AGO&amp;[3]!SEP&amp;[3]!OCT&amp;[3]!NOV</definedName>
    <definedName name="____JUL1" localSheetId="4">[1]!JUL&amp;[1]!AGO&amp;[1]!SEP&amp;[1]!OCT&amp;[1]!NOV</definedName>
    <definedName name="____JUL1" localSheetId="6">[2]!JUL&amp;[2]!AGO&amp;[2]!SEP&amp;[2]!OCT&amp;[2]!NOV</definedName>
    <definedName name="____JUL1" localSheetId="8">[4]!JUL&amp;[4]!AGO&amp;[4]!SEP&amp;[4]!OCT&amp;[4]!NOV</definedName>
    <definedName name="____JUL1" localSheetId="9">[4]!JUL&amp;[4]!AGO&amp;[4]!SEP&amp;[4]!OCT&amp;[4]!NOV</definedName>
    <definedName name="____JUL1">[1]!JUL&amp;[1]!AGO&amp;[1]!SEP&amp;[1]!OCT&amp;[1]!NOV</definedName>
    <definedName name="____JUL2" localSheetId="6">[7]edofza7!$C$22</definedName>
    <definedName name="____JUL2">[8]edofza7!$C$22</definedName>
    <definedName name="____JUN1" localSheetId="0">[1]!JUN&amp;[1]!JUL&amp;[1]!AGO&amp;[1]!SEP&amp;[1]!OCT</definedName>
    <definedName name="____JUN1" localSheetId="1">[2]!JUN&amp;[2]!JUL&amp;[2]!AGO&amp;[2]!SEP&amp;[2]!OCT</definedName>
    <definedName name="____JUN1" localSheetId="3">[3]!JUN&amp;[3]!JUL&amp;[3]!AGO&amp;[3]!SEP&amp;[3]!OCT</definedName>
    <definedName name="____JUN1" localSheetId="4">[1]!JUN&amp;[1]!JUL&amp;[1]!AGO&amp;[1]!SEP&amp;[1]!OCT</definedName>
    <definedName name="____JUN1" localSheetId="6">[2]!JUN&amp;[2]!JUL&amp;[2]!AGO&amp;[2]!SEP&amp;[2]!OCT</definedName>
    <definedName name="____JUN1" localSheetId="8">[4]!JUN&amp;[4]!JUL&amp;[4]!AGO&amp;[4]!SEP&amp;[4]!OCT</definedName>
    <definedName name="____JUN1" localSheetId="9">[4]!JUN&amp;[4]!JUL&amp;[4]!AGO&amp;[4]!SEP&amp;[4]!OCT</definedName>
    <definedName name="____JUN1">[1]!JUN&amp;[1]!JUL&amp;[1]!AGO&amp;[1]!SEP&amp;[1]!OCT</definedName>
    <definedName name="____JUN2" localSheetId="6">[7]edofza6!$C$22</definedName>
    <definedName name="____JUN2">[8]edofza6!$C$22</definedName>
    <definedName name="____MAR1" localSheetId="0">[1]!MAR&amp;[1]!ABR&amp;[1]!MAY&amp;[1]!JUN&amp;[1]!JUL&amp;[1]!AGO</definedName>
    <definedName name="____MAR1" localSheetId="1">[2]!MAR&amp;[2]!ABR&amp;[2]!MAY&amp;[2]!JUN&amp;[2]!JUL&amp;[2]!AGO</definedName>
    <definedName name="____MAR1" localSheetId="3">[3]!MAR&amp;[3]!ABR&amp;[3]!MAY&amp;[3]!JUN&amp;[3]!JUL&amp;[3]!AGO</definedName>
    <definedName name="____MAR1" localSheetId="4">[1]!MAR&amp;[1]!ABR&amp;[1]!MAY&amp;[1]!JUN&amp;[1]!JUL&amp;[1]!AGO</definedName>
    <definedName name="____MAR1" localSheetId="6">[2]!MAR&amp;[2]!ABR&amp;[2]!MAY&amp;[2]!JUN&amp;[2]!JUL&amp;[2]!AGO</definedName>
    <definedName name="____MAR1" localSheetId="8">[4]!MAR&amp;[4]!ABR&amp;[4]!MAY&amp;[4]!JUN&amp;[4]!JUL&amp;[4]!AGO</definedName>
    <definedName name="____MAR1" localSheetId="9">[4]!MAR&amp;[4]!ABR&amp;[4]!MAY&amp;[4]!JUN&amp;[4]!JUL&amp;[4]!AGO</definedName>
    <definedName name="____MAR1">[1]!MAR&amp;[1]!ABR&amp;[1]!MAY&amp;[1]!JUN&amp;[1]!JUL&amp;[1]!AGO</definedName>
    <definedName name="____MAR2" localSheetId="6">[7]edofza3!$C$22</definedName>
    <definedName name="____MAR2">[8]edofza3!$C$22</definedName>
    <definedName name="____MAY1" localSheetId="0">[1]!MAY&amp;[1]!JUN&amp;[1]!JUL&amp;[1]!AGO&amp;[1]!SEP</definedName>
    <definedName name="____MAY1" localSheetId="1">[2]!MAY&amp;[2]!JUN&amp;[2]!JUL&amp;[2]!AGO&amp;[2]!SEP</definedName>
    <definedName name="____MAY1" localSheetId="3">[3]!MAY&amp;[3]!JUN&amp;[3]!JUL&amp;[3]!AGO&amp;[3]!SEP</definedName>
    <definedName name="____MAY1" localSheetId="4">[1]!MAY&amp;[1]!JUN&amp;[1]!JUL&amp;[1]!AGO&amp;[1]!SEP</definedName>
    <definedName name="____MAY1" localSheetId="6">[2]!MAY&amp;[2]!JUN&amp;[2]!JUL&amp;[2]!AGO&amp;[2]!SEP</definedName>
    <definedName name="____MAY1" localSheetId="8">[4]!MAY&amp;[4]!JUN&amp;[4]!JUL&amp;[4]!AGO&amp;[4]!SEP</definedName>
    <definedName name="____MAY1" localSheetId="9">[4]!MAY&amp;[4]!JUN&amp;[4]!JUL&amp;[4]!AGO&amp;[4]!SEP</definedName>
    <definedName name="____MAY1">[1]!MAY&amp;[1]!JUN&amp;[1]!JUL&amp;[1]!AGO&amp;[1]!SEP</definedName>
    <definedName name="____MAY2" localSheetId="6">[7]edofza5!$C$22</definedName>
    <definedName name="____MAY2">[8]edofza5!$C$22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localSheetId="4" hidden="1">{"Bruto",#N/A,FALSE,"CONV3T.XLS";"Neto",#N/A,FALSE,"CONV3T.XLS";"UnoB",#N/A,FALSE,"CONV3T.XLS";"Bruto",#N/A,FALSE,"CONV4T.XLS";"Neto",#N/A,FALSE,"CONV4T.XLS";"UnoB",#N/A,FALSE,"CONV4T.XLS"}</definedName>
    <definedName name="____mor2" localSheetId="5" hidden="1">{"Bruto",#N/A,FALSE,"CONV3T.XLS";"Neto",#N/A,FALSE,"CONV3T.XLS";"UnoB",#N/A,FALSE,"CONV3T.XLS";"Bruto",#N/A,FALSE,"CONV4T.XLS";"Neto",#N/A,FALSE,"CONV4T.XLS";"UnoB",#N/A,FALSE,"CONV4T.XLS"}</definedName>
    <definedName name="____mor2" localSheetId="6" hidden="1">{"Bruto",#N/A,FALSE,"CONV3T.XLS";"Neto",#N/A,FALSE,"CONV3T.XLS";"UnoB",#N/A,FALSE,"CONV3T.XLS";"Bruto",#N/A,FALSE,"CONV4T.XLS";"Neto",#N/A,FALSE,"CONV4T.XLS";"UnoB",#N/A,FALSE,"CONV4T.XLS"}</definedName>
    <definedName name="____mor2" localSheetId="8" hidden="1">{"Bruto",#N/A,FALSE,"CONV3T.XLS";"Neto",#N/A,FALSE,"CONV3T.XLS";"UnoB",#N/A,FALSE,"CONV3T.XLS";"Bruto",#N/A,FALSE,"CONV4T.XLS";"Neto",#N/A,FALSE,"CONV4T.XLS";"UnoB",#N/A,FALSE,"CONV4T.XLS"}</definedName>
    <definedName name="____mor2" localSheetId="9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localSheetId="4" hidden="1">{"Bruto",#N/A,FALSE,"CONV3T.XLS";"Neto",#N/A,FALSE,"CONV3T.XLS";"UnoB",#N/A,FALSE,"CONV3T.XLS";"Bruto",#N/A,FALSE,"CONV4T.XLS";"Neto",#N/A,FALSE,"CONV4T.XLS";"UnoB",#N/A,FALSE,"CONV4T.XLS"}</definedName>
    <definedName name="____MOR4" localSheetId="5" hidden="1">{"Bruto",#N/A,FALSE,"CONV3T.XLS";"Neto",#N/A,FALSE,"CONV3T.XLS";"UnoB",#N/A,FALSE,"CONV3T.XLS";"Bruto",#N/A,FALSE,"CONV4T.XLS";"Neto",#N/A,FALSE,"CONV4T.XLS";"UnoB",#N/A,FALSE,"CONV4T.XLS"}</definedName>
    <definedName name="____MOR4" localSheetId="6" hidden="1">{"Bruto",#N/A,FALSE,"CONV3T.XLS";"Neto",#N/A,FALSE,"CONV3T.XLS";"UnoB",#N/A,FALSE,"CONV3T.XLS";"Bruto",#N/A,FALSE,"CONV4T.XLS";"Neto",#N/A,FALSE,"CONV4T.XLS";"UnoB",#N/A,FALSE,"CONV4T.XLS"}</definedName>
    <definedName name="____MOR4" localSheetId="8" hidden="1">{"Bruto",#N/A,FALSE,"CONV3T.XLS";"Neto",#N/A,FALSE,"CONV3T.XLS";"UnoB",#N/A,FALSE,"CONV3T.XLS";"Bruto",#N/A,FALSE,"CONV4T.XLS";"Neto",#N/A,FALSE,"CONV4T.XLS";"UnoB",#N/A,FALSE,"CONV4T.XLS"}</definedName>
    <definedName name="____MOR4" localSheetId="9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0">[1]!NOV&amp;[1]!DIC</definedName>
    <definedName name="____NOV1" localSheetId="1">[2]!NOV&amp;[2]!DIC</definedName>
    <definedName name="____NOV1" localSheetId="3">[3]!NOV&amp;[3]!DIC</definedName>
    <definedName name="____NOV1" localSheetId="4">[1]!NOV&amp;[1]!DIC</definedName>
    <definedName name="____NOV1" localSheetId="6">[2]!NOV&amp;[2]!DIC</definedName>
    <definedName name="____NOV1" localSheetId="8">[4]!NOV&amp;[4]!DIC</definedName>
    <definedName name="____NOV1" localSheetId="9">[4]!NOV&amp;[4]!DIC</definedName>
    <definedName name="____NOV1">[1]!NOV&amp;[1]!DIC</definedName>
    <definedName name="____NOV2" localSheetId="6">[7]edofza11!$C$43</definedName>
    <definedName name="____NOV2">[8]edofza11!$C$43</definedName>
    <definedName name="____OCT1" localSheetId="0">[1]!OCT&amp;[1]!NOV&amp;[1]!DIC</definedName>
    <definedName name="____OCT1" localSheetId="1">[2]!OCT&amp;[2]!NOV&amp;[2]!DIC</definedName>
    <definedName name="____OCT1" localSheetId="3">[3]!OCT&amp;[3]!NOV&amp;[3]!DIC</definedName>
    <definedName name="____OCT1" localSheetId="4">[1]!OCT&amp;[1]!NOV&amp;[1]!DIC</definedName>
    <definedName name="____OCT1" localSheetId="6">[2]!OCT&amp;[2]!NOV&amp;[2]!DIC</definedName>
    <definedName name="____OCT1" localSheetId="8">[4]!OCT&amp;[4]!NOV&amp;[4]!DIC</definedName>
    <definedName name="____OCT1" localSheetId="9">[4]!OCT&amp;[4]!NOV&amp;[4]!DIC</definedName>
    <definedName name="____OCT1">[1]!OCT&amp;[1]!NOV&amp;[1]!DIC</definedName>
    <definedName name="____OCT2" localSheetId="6">[7]edofza10!$C$22</definedName>
    <definedName name="____OCT2">[8]edofza10!$C$22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localSheetId="4" hidden="1">{"Bruto",#N/A,FALSE,"CONV3T.XLS";"Neto",#N/A,FALSE,"CONV3T.XLS";"UnoB",#N/A,FALSE,"CONV3T.XLS";"Bruto",#N/A,FALSE,"CONV4T.XLS";"Neto",#N/A,FALSE,"CONV4T.XLS";"UnoB",#N/A,FALSE,"CONV4T.XLS"}</definedName>
    <definedName name="____pa2" localSheetId="5" hidden="1">{"Bruto",#N/A,FALSE,"CONV3T.XLS";"Neto",#N/A,FALSE,"CONV3T.XLS";"UnoB",#N/A,FALSE,"CONV3T.XLS";"Bruto",#N/A,FALSE,"CONV4T.XLS";"Neto",#N/A,FALSE,"CONV4T.XLS";"UnoB",#N/A,FALSE,"CONV4T.XLS"}</definedName>
    <definedName name="____pa2" localSheetId="6" hidden="1">{"Bruto",#N/A,FALSE,"CONV3T.XLS";"Neto",#N/A,FALSE,"CONV3T.XLS";"UnoB",#N/A,FALSE,"CONV3T.XLS";"Bruto",#N/A,FALSE,"CONV4T.XLS";"Neto",#N/A,FALSE,"CONV4T.XLS";"UnoB",#N/A,FALSE,"CONV4T.XLS"}</definedName>
    <definedName name="____pa2" localSheetId="8" hidden="1">{"Bruto",#N/A,FALSE,"CONV3T.XLS";"Neto",#N/A,FALSE,"CONV3T.XLS";"UnoB",#N/A,FALSE,"CONV3T.XLS";"Bruto",#N/A,FALSE,"CONV4T.XLS";"Neto",#N/A,FALSE,"CONV4T.XLS";"UnoB",#N/A,FALSE,"CONV4T.XLS"}</definedName>
    <definedName name="____pa2" localSheetId="9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localSheetId="4" hidden="1">{"Bruto",#N/A,FALSE,"CONV3T.XLS";"Neto",#N/A,FALSE,"CONV3T.XLS";"UnoB",#N/A,FALSE,"CONV3T.XLS";"Bruto",#N/A,FALSE,"CONV4T.XLS";"Neto",#N/A,FALSE,"CONV4T.XLS";"UnoB",#N/A,FALSE,"CONV4T.XLS"}</definedName>
    <definedName name="____PAJ4" localSheetId="5" hidden="1">{"Bruto",#N/A,FALSE,"CONV3T.XLS";"Neto",#N/A,FALSE,"CONV3T.XLS";"UnoB",#N/A,FALSE,"CONV3T.XLS";"Bruto",#N/A,FALSE,"CONV4T.XLS";"Neto",#N/A,FALSE,"CONV4T.XLS";"UnoB",#N/A,FALSE,"CONV4T.XLS"}</definedName>
    <definedName name="____PAJ4" localSheetId="6" hidden="1">{"Bruto",#N/A,FALSE,"CONV3T.XLS";"Neto",#N/A,FALSE,"CONV3T.XLS";"UnoB",#N/A,FALSE,"CONV3T.XLS";"Bruto",#N/A,FALSE,"CONV4T.XLS";"Neto",#N/A,FALSE,"CONV4T.XLS";"UnoB",#N/A,FALSE,"CONV4T.XLS"}</definedName>
    <definedName name="____PAJ4" localSheetId="8" hidden="1">{"Bruto",#N/A,FALSE,"CONV3T.XLS";"Neto",#N/A,FALSE,"CONV3T.XLS";"UnoB",#N/A,FALSE,"CONV3T.XLS";"Bruto",#N/A,FALSE,"CONV4T.XLS";"Neto",#N/A,FALSE,"CONV4T.XLS";"UnoB",#N/A,FALSE,"CONV4T.XLS"}</definedName>
    <definedName name="____PAJ4" localSheetId="9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4">#REF!</definedName>
    <definedName name="____PEM96" localSheetId="5">#REF!</definedName>
    <definedName name="____PEM96" localSheetId="6">#REF!</definedName>
    <definedName name="____PEM96" localSheetId="8">#REF!</definedName>
    <definedName name="____PEM96" localSheetId="9">#REF!</definedName>
    <definedName name="____PEM96">#REF!</definedName>
    <definedName name="____PIB08" localSheetId="1">#REF!</definedName>
    <definedName name="____PIB08" localSheetId="4">#REF!</definedName>
    <definedName name="____PIB08" localSheetId="5">#REF!</definedName>
    <definedName name="____PIB08" localSheetId="6">#REF!</definedName>
    <definedName name="____PIB08" localSheetId="8">#REF!</definedName>
    <definedName name="____PIB08" localSheetId="9">#REF!</definedName>
    <definedName name="____PIB08">#REF!</definedName>
    <definedName name="____PIP96" localSheetId="1">#REF!</definedName>
    <definedName name="____PIP96" localSheetId="4">#REF!</definedName>
    <definedName name="____PIP96" localSheetId="5">#REF!</definedName>
    <definedName name="____PIP96" localSheetId="6">#REF!</definedName>
    <definedName name="____PIP96" localSheetId="8">#REF!</definedName>
    <definedName name="____PIP96" localSheetId="9">#REF!</definedName>
    <definedName name="____PIP96">#REF!</definedName>
    <definedName name="____SEP1" localSheetId="0">[1]!SEP&amp;[1]!OCT&amp;[1]!NOV&amp;[1]!DIC</definedName>
    <definedName name="____SEP1" localSheetId="1">[2]!SEP&amp;[2]!OCT&amp;[2]!NOV&amp;[2]!DIC</definedName>
    <definedName name="____SEP1" localSheetId="3">[3]!SEP&amp;[3]!OCT&amp;[3]!NOV&amp;[3]!DIC</definedName>
    <definedName name="____SEP1" localSheetId="4">[1]!SEP&amp;[1]!OCT&amp;[1]!NOV&amp;[1]!DIC</definedName>
    <definedName name="____SEP1" localSheetId="6">[2]!SEP&amp;[2]!OCT&amp;[2]!NOV&amp;[2]!DIC</definedName>
    <definedName name="____SEP1" localSheetId="8">[4]!SEP&amp;[4]!OCT&amp;[4]!NOV&amp;[4]!DIC</definedName>
    <definedName name="____SEP1" localSheetId="9">[4]!SEP&amp;[4]!OCT&amp;[4]!NOV&amp;[4]!DIC</definedName>
    <definedName name="____SEP1">[1]!SEP&amp;[1]!OCT&amp;[1]!NOV&amp;[1]!DIC</definedName>
    <definedName name="____SEP2" localSheetId="6">[7]edofza9!$C$22</definedName>
    <definedName name="____SEP2">[8]edofza9!$C$22</definedName>
    <definedName name="____smg97">'[9]Premisa macro'!$E$4</definedName>
    <definedName name="____syt03" localSheetId="1">#REF!</definedName>
    <definedName name="____syt03" localSheetId="4">#REF!</definedName>
    <definedName name="____syt03" localSheetId="5">#REF!</definedName>
    <definedName name="____syt03" localSheetId="6">#REF!</definedName>
    <definedName name="____syt03" localSheetId="8">#REF!</definedName>
    <definedName name="____syt03" localSheetId="9">#REF!</definedName>
    <definedName name="____syt03">#REF!</definedName>
    <definedName name="____TDC2001" localSheetId="1">'[10]Tipos de Cambio'!$C$4</definedName>
    <definedName name="____TDC2001">'[10]Tipos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localSheetId="4" hidden="1">{"Bruto",#N/A,FALSE,"CONV3T.XLS";"Neto",#N/A,FALSE,"CONV3T.XLS";"UnoB",#N/A,FALSE,"CONV3T.XLS";"Bruto",#N/A,FALSE,"CONV4T.XLS";"Neto",#N/A,FALSE,"CONV4T.XLS";"UnoB",#N/A,FALSE,"CONV4T.XLS"}</definedName>
    <definedName name="____tul2" localSheetId="5" hidden="1">{"Bruto",#N/A,FALSE,"CONV3T.XLS";"Neto",#N/A,FALSE,"CONV3T.XLS";"UnoB",#N/A,FALSE,"CONV3T.XLS";"Bruto",#N/A,FALSE,"CONV4T.XLS";"Neto",#N/A,FALSE,"CONV4T.XLS";"UnoB",#N/A,FALSE,"CONV4T.XLS"}</definedName>
    <definedName name="____tul2" localSheetId="6" hidden="1">{"Bruto",#N/A,FALSE,"CONV3T.XLS";"Neto",#N/A,FALSE,"CONV3T.XLS";"UnoB",#N/A,FALSE,"CONV3T.XLS";"Bruto",#N/A,FALSE,"CONV4T.XLS";"Neto",#N/A,FALSE,"CONV4T.XLS";"UnoB",#N/A,FALSE,"CONV4T.XLS"}</definedName>
    <definedName name="____tul2" localSheetId="8" hidden="1">{"Bruto",#N/A,FALSE,"CONV3T.XLS";"Neto",#N/A,FALSE,"CONV3T.XLS";"UnoB",#N/A,FALSE,"CONV3T.XLS";"Bruto",#N/A,FALSE,"CONV4T.XLS";"Neto",#N/A,FALSE,"CONV4T.XLS";"UnoB",#N/A,FALSE,"CONV4T.XLS"}</definedName>
    <definedName name="____tul2" localSheetId="9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localSheetId="4" hidden="1">{"Bruto",#N/A,FALSE,"CONV3T.XLS";"Neto",#N/A,FALSE,"CONV3T.XLS";"UnoB",#N/A,FALSE,"CONV3T.XLS";"Bruto",#N/A,FALSE,"CONV4T.XLS";"Neto",#N/A,FALSE,"CONV4T.XLS";"UnoB",#N/A,FALSE,"CONV4T.XLS"}</definedName>
    <definedName name="____TUL4" localSheetId="5" hidden="1">{"Bruto",#N/A,FALSE,"CONV3T.XLS";"Neto",#N/A,FALSE,"CONV3T.XLS";"UnoB",#N/A,FALSE,"CONV3T.XLS";"Bruto",#N/A,FALSE,"CONV4T.XLS";"Neto",#N/A,FALSE,"CONV4T.XLS";"UnoB",#N/A,FALSE,"CONV4T.XLS"}</definedName>
    <definedName name="____TUL4" localSheetId="6" hidden="1">{"Bruto",#N/A,FALSE,"CONV3T.XLS";"Neto",#N/A,FALSE,"CONV3T.XLS";"UnoB",#N/A,FALSE,"CONV3T.XLS";"Bruto",#N/A,FALSE,"CONV4T.XLS";"Neto",#N/A,FALSE,"CONV4T.XLS";"UnoB",#N/A,FALSE,"CONV4T.XLS"}</definedName>
    <definedName name="____TUL4" localSheetId="8" hidden="1">{"Bruto",#N/A,FALSE,"CONV3T.XLS";"Neto",#N/A,FALSE,"CONV3T.XLS";"UnoB",#N/A,FALSE,"CONV3T.XLS";"Bruto",#N/A,FALSE,"CONV4T.XLS";"Neto",#N/A,FALSE,"CONV4T.XLS";"UnoB",#N/A,FALSE,"CONV4T.XLS"}</definedName>
    <definedName name="____TUL4" localSheetId="9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localSheetId="4" hidden="1">{"Bruto",#N/A,FALSE,"CONV3T.XLS";"Neto",#N/A,FALSE,"CONV3T.XLS";"UnoB",#N/A,FALSE,"CONV3T.XLS";"Bruto",#N/A,FALSE,"CONV4T.XLS";"Neto",#N/A,FALSE,"CONV4T.XLS";"UnoB",#N/A,FALSE,"CONV4T.XLS"}</definedName>
    <definedName name="____WRN4444" localSheetId="5" hidden="1">{"Bruto",#N/A,FALSE,"CONV3T.XLS";"Neto",#N/A,FALSE,"CONV3T.XLS";"UnoB",#N/A,FALSE,"CONV3T.XLS";"Bruto",#N/A,FALSE,"CONV4T.XLS";"Neto",#N/A,FALSE,"CONV4T.XLS";"UnoB",#N/A,FALSE,"CONV4T.XLS"}</definedName>
    <definedName name="____WRN4444" localSheetId="6" hidden="1">{"Bruto",#N/A,FALSE,"CONV3T.XLS";"Neto",#N/A,FALSE,"CONV3T.XLS";"UnoB",#N/A,FALSE,"CONV3T.XLS";"Bruto",#N/A,FALSE,"CONV4T.XLS";"Neto",#N/A,FALSE,"CONV4T.XLS";"UnoB",#N/A,FALSE,"CONV4T.XLS"}</definedName>
    <definedName name="____WRN4444" localSheetId="8" hidden="1">{"Bruto",#N/A,FALSE,"CONV3T.XLS";"Neto",#N/A,FALSE,"CONV3T.XLS";"UnoB",#N/A,FALSE,"CONV3T.XLS";"Bruto",#N/A,FALSE,"CONV4T.XLS";"Neto",#N/A,FALSE,"CONV4T.XLS";"UnoB",#N/A,FALSE,"CONV4T.XLS"}</definedName>
    <definedName name="____WRN4444" localSheetId="9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[11]!ABR&amp;[11]!MAY&amp;[11]!JUN&amp;[11]!JUL&amp;[11]!AGO&amp;[11]!SEP</definedName>
    <definedName name="___ABR2" localSheetId="6">[7]edofza4!$C$22</definedName>
    <definedName name="___ABR2">[8]edofza4!$C$22</definedName>
    <definedName name="___AGO1">[11]!AGO&amp;[11]!SEP&amp;[11]!OCT&amp;[11]!NOV&amp;[11]!DIC</definedName>
    <definedName name="___AGO2" localSheetId="6">[7]edofza8!$C$22</definedName>
    <definedName name="___AGO2">[8]edofza8!$C$22</definedName>
    <definedName name="___ASA96" localSheetId="1">#REF!</definedName>
    <definedName name="___ASA96" localSheetId="4">#REF!</definedName>
    <definedName name="___ASA96" localSheetId="5">#REF!</definedName>
    <definedName name="___ASA96" localSheetId="6">#REF!</definedName>
    <definedName name="___ASA96" localSheetId="8">#REF!</definedName>
    <definedName name="___ASA96" localSheetId="9">#REF!</definedName>
    <definedName name="___ASA96">#REF!</definedName>
    <definedName name="___cad179" localSheetId="1">'[5]Mod Eco Controlados 99'!#REF!</definedName>
    <definedName name="___cad179" localSheetId="4">'[5]Mod Eco Controlados 99'!#REF!</definedName>
    <definedName name="___cad179" localSheetId="5">'[5]Mod Eco Controlados 99'!#REF!</definedName>
    <definedName name="___cad179" localSheetId="6">'[5]Mod Eco Controlados 99'!#REF!</definedName>
    <definedName name="___cad179" localSheetId="8">'[5]Mod Eco Controlados 99'!#REF!</definedName>
    <definedName name="___cad179" localSheetId="9">'[5]Mod Eco Controlados 99'!#REF!</definedName>
    <definedName name="___cad179">'[5]Mod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localSheetId="4" hidden="1">{"Bruto",#N/A,FALSE,"CONV3T.XLS";"Neto",#N/A,FALSE,"CONV3T.XLS";"UnoB",#N/A,FALSE,"CONV3T.XLS";"Bruto",#N/A,FALSE,"CONV4T.XLS";"Neto",#N/A,FALSE,"CONV4T.XLS";"UnoB",#N/A,FALSE,"CONV4T.XLS"}</definedName>
    <definedName name="___CAN2" localSheetId="5" hidden="1">{"Bruto",#N/A,FALSE,"CONV3T.XLS";"Neto",#N/A,FALSE,"CONV3T.XLS";"UnoB",#N/A,FALSE,"CONV3T.XLS";"Bruto",#N/A,FALSE,"CONV4T.XLS";"Neto",#N/A,FALSE,"CONV4T.XLS";"UnoB",#N/A,FALSE,"CONV4T.XLS"}</definedName>
    <definedName name="___CAN2" localSheetId="6" hidden="1">{"Bruto",#N/A,FALSE,"CONV3T.XLS";"Neto",#N/A,FALSE,"CONV3T.XLS";"UnoB",#N/A,FALSE,"CONV3T.XLS";"Bruto",#N/A,FALSE,"CONV4T.XLS";"Neto",#N/A,FALSE,"CONV4T.XLS";"UnoB",#N/A,FALSE,"CONV4T.XLS"}</definedName>
    <definedName name="___CAN2" localSheetId="8" hidden="1">{"Bruto",#N/A,FALSE,"CONV3T.XLS";"Neto",#N/A,FALSE,"CONV3T.XLS";"UnoB",#N/A,FALSE,"CONV3T.XLS";"Bruto",#N/A,FALSE,"CONV4T.XLS";"Neto",#N/A,FALSE,"CONV4T.XLS";"UnoB",#N/A,FALSE,"CONV4T.XLS"}</definedName>
    <definedName name="___CAN2" localSheetId="9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localSheetId="4" hidden="1">{"Bruto",#N/A,FALSE,"CONV3T.XLS";"Neto",#N/A,FALSE,"CONV3T.XLS";"UnoB",#N/A,FALSE,"CONV3T.XLS";"Bruto",#N/A,FALSE,"CONV4T.XLS";"Neto",#N/A,FALSE,"CONV4T.XLS";"UnoB",#N/A,FALSE,"CONV4T.XLS"}</definedName>
    <definedName name="___CAN4" localSheetId="5" hidden="1">{"Bruto",#N/A,FALSE,"CONV3T.XLS";"Neto",#N/A,FALSE,"CONV3T.XLS";"UnoB",#N/A,FALSE,"CONV3T.XLS";"Bruto",#N/A,FALSE,"CONV4T.XLS";"Neto",#N/A,FALSE,"CONV4T.XLS";"UnoB",#N/A,FALSE,"CONV4T.XLS"}</definedName>
    <definedName name="___CAN4" localSheetId="6" hidden="1">{"Bruto",#N/A,FALSE,"CONV3T.XLS";"Neto",#N/A,FALSE,"CONV3T.XLS";"UnoB",#N/A,FALSE,"CONV3T.XLS";"Bruto",#N/A,FALSE,"CONV4T.XLS";"Neto",#N/A,FALSE,"CONV4T.XLS";"UnoB",#N/A,FALSE,"CONV4T.XLS"}</definedName>
    <definedName name="___CAN4" localSheetId="8" hidden="1">{"Bruto",#N/A,FALSE,"CONV3T.XLS";"Neto",#N/A,FALSE,"CONV3T.XLS";"UnoB",#N/A,FALSE,"CONV3T.XLS";"Bruto",#N/A,FALSE,"CONV4T.XLS";"Neto",#N/A,FALSE,"CONV4T.XLS";"UnoB",#N/A,FALSE,"CONV4T.XLS"}</definedName>
    <definedName name="___CAN4" localSheetId="9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4">#REF!</definedName>
    <definedName name="___CFD02" localSheetId="5">#REF!</definedName>
    <definedName name="___CFD02" localSheetId="6">#REF!</definedName>
    <definedName name="___CFD02" localSheetId="8">#REF!</definedName>
    <definedName name="___CFD02" localSheetId="9">#REF!</definedName>
    <definedName name="___CFD02">#REF!</definedName>
    <definedName name="___CFE96" localSheetId="1">#REF!</definedName>
    <definedName name="___CFE96" localSheetId="4">#REF!</definedName>
    <definedName name="___CFE96" localSheetId="5">#REF!</definedName>
    <definedName name="___CFE96" localSheetId="6">#REF!</definedName>
    <definedName name="___CFE96" localSheetId="8">#REF!</definedName>
    <definedName name="___CFE96" localSheetId="9">#REF!</definedName>
    <definedName name="___CFE96">#REF!</definedName>
    <definedName name="___CON96" localSheetId="1">#REF!</definedName>
    <definedName name="___CON96" localSheetId="4">#REF!</definedName>
    <definedName name="___CON96" localSheetId="5">#REF!</definedName>
    <definedName name="___CON96" localSheetId="6">#REF!</definedName>
    <definedName name="___CON96" localSheetId="8">#REF!</definedName>
    <definedName name="___CON96" localSheetId="9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localSheetId="4" hidden="1">{"Bruto",#N/A,FALSE,"CONV3T.XLS";"Neto",#N/A,FALSE,"CONV3T.XLS";"UnoB",#N/A,FALSE,"CONV3T.XLS";"Bruto",#N/A,FALSE,"CONV4T.XLS";"Neto",#N/A,FALSE,"CONV4T.XLS";"UnoB",#N/A,FALSE,"CONV4T.XLS"}</definedName>
    <definedName name="___COR4" localSheetId="5" hidden="1">{"Bruto",#N/A,FALSE,"CONV3T.XLS";"Neto",#N/A,FALSE,"CONV3T.XLS";"UnoB",#N/A,FALSE,"CONV3T.XLS";"Bruto",#N/A,FALSE,"CONV4T.XLS";"Neto",#N/A,FALSE,"CONV4T.XLS";"UnoB",#N/A,FALSE,"CONV4T.XLS"}</definedName>
    <definedName name="___COR4" localSheetId="6" hidden="1">{"Bruto",#N/A,FALSE,"CONV3T.XLS";"Neto",#N/A,FALSE,"CONV3T.XLS";"UnoB",#N/A,FALSE,"CONV3T.XLS";"Bruto",#N/A,FALSE,"CONV4T.XLS";"Neto",#N/A,FALSE,"CONV4T.XLS";"UnoB",#N/A,FALSE,"CONV4T.XLS"}</definedName>
    <definedName name="___COR4" localSheetId="8" hidden="1">{"Bruto",#N/A,FALSE,"CONV3T.XLS";"Neto",#N/A,FALSE,"CONV3T.XLS";"UnoB",#N/A,FALSE,"CONV3T.XLS";"Bruto",#N/A,FALSE,"CONV4T.XLS";"Neto",#N/A,FALSE,"CONV4T.XLS";"UnoB",#N/A,FALSE,"CONV4T.XLS"}</definedName>
    <definedName name="___COR4" localSheetId="9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localSheetId="4" hidden="1">{"Bruto",#N/A,FALSE,"CONV3T.XLS";"Neto",#N/A,FALSE,"CONV3T.XLS";"UnoB",#N/A,FALSE,"CONV3T.XLS";"Bruto",#N/A,FALSE,"CONV4T.XLS";"Neto",#N/A,FALSE,"CONV4T.XLS";"UnoB",#N/A,FALSE,"CONV4T.XLS"}</definedName>
    <definedName name="___COS4" localSheetId="5" hidden="1">{"Bruto",#N/A,FALSE,"CONV3T.XLS";"Neto",#N/A,FALSE,"CONV3T.XLS";"UnoB",#N/A,FALSE,"CONV3T.XLS";"Bruto",#N/A,FALSE,"CONV4T.XLS";"Neto",#N/A,FALSE,"CONV4T.XLS";"UnoB",#N/A,FALSE,"CONV4T.XLS"}</definedName>
    <definedName name="___COS4" localSheetId="6" hidden="1">{"Bruto",#N/A,FALSE,"CONV3T.XLS";"Neto",#N/A,FALSE,"CONV3T.XLS";"UnoB",#N/A,FALSE,"CONV3T.XLS";"Bruto",#N/A,FALSE,"CONV4T.XLS";"Neto",#N/A,FALSE,"CONV4T.XLS";"UnoB",#N/A,FALSE,"CONV4T.XLS"}</definedName>
    <definedName name="___COS4" localSheetId="8" hidden="1">{"Bruto",#N/A,FALSE,"CONV3T.XLS";"Neto",#N/A,FALSE,"CONV3T.XLS";"UnoB",#N/A,FALSE,"CONV3T.XLS";"Bruto",#N/A,FALSE,"CONV4T.XLS";"Neto",#N/A,FALSE,"CONV4T.XLS";"UnoB",#N/A,FALSE,"CONV4T.XLS"}</definedName>
    <definedName name="___COS4" localSheetId="9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'[9]Premisas IMSS'!$M$12</definedName>
    <definedName name="___def2">'[9]Premisas IMSS'!$M$13</definedName>
    <definedName name="___def3">'[9]Premisas IMSS'!$M$14</definedName>
    <definedName name="___def4">'[9]Premisas IMSS'!$M$15</definedName>
    <definedName name="___def5">'[9]Premisas IMSS'!$M$16</definedName>
    <definedName name="___def6">'[9]Premisas IMSS'!$M$17</definedName>
    <definedName name="___DIC2" localSheetId="6">[7]edofza12!$C$22</definedName>
    <definedName name="___DIC2">[8]edofza12!$C$22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localSheetId="4" hidden="1">{"Bruto",#N/A,FALSE,"CONV3T.XLS";"Neto",#N/A,FALSE,"CONV3T.XLS";"UnoB",#N/A,FALSE,"CONV3T.XLS";"Bruto",#N/A,FALSE,"CONV4T.XLS";"Neto",#N/A,FALSE,"CONV4T.XLS";"UnoB",#N/A,FALSE,"CONV4T.XLS"}</definedName>
    <definedName name="___ee1" localSheetId="5" hidden="1">{"Bruto",#N/A,FALSE,"CONV3T.XLS";"Neto",#N/A,FALSE,"CONV3T.XLS";"UnoB",#N/A,FALSE,"CONV3T.XLS";"Bruto",#N/A,FALSE,"CONV4T.XLS";"Neto",#N/A,FALSE,"CONV4T.XLS";"UnoB",#N/A,FALSE,"CONV4T.XLS"}</definedName>
    <definedName name="___ee1" localSheetId="6" hidden="1">{"Bruto",#N/A,FALSE,"CONV3T.XLS";"Neto",#N/A,FALSE,"CONV3T.XLS";"UnoB",#N/A,FALSE,"CONV3T.XLS";"Bruto",#N/A,FALSE,"CONV4T.XLS";"Neto",#N/A,FALSE,"CONV4T.XLS";"UnoB",#N/A,FALSE,"CONV4T.XLS"}</definedName>
    <definedName name="___ee1" localSheetId="8" hidden="1">{"Bruto",#N/A,FALSE,"CONV3T.XLS";"Neto",#N/A,FALSE,"CONV3T.XLS";"UnoB",#N/A,FALSE,"CONV3T.XLS";"Bruto",#N/A,FALSE,"CONV4T.XLS";"Neto",#N/A,FALSE,"CONV4T.XLS";"UnoB",#N/A,FALSE,"CONV4T.XLS"}</definedName>
    <definedName name="___ee1" localSheetId="9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 localSheetId="6">[7]edofza1!$C$22</definedName>
    <definedName name="___ENE2">[8]edofza1!$C$22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localSheetId="4" hidden="1">{"Bruto",#N/A,FALSE,"CONV3T.XLS";"Neto",#N/A,FALSE,"CONV3T.XLS";"UnoB",#N/A,FALSE,"CONV3T.XLS";"Bruto",#N/A,FALSE,"CONV4T.XLS";"Neto",#N/A,FALSE,"CONV4T.XLS";"UnoB",#N/A,FALSE,"CONV4T.XLS"}</definedName>
    <definedName name="___esc2" localSheetId="5" hidden="1">{"Bruto",#N/A,FALSE,"CONV3T.XLS";"Neto",#N/A,FALSE,"CONV3T.XLS";"UnoB",#N/A,FALSE,"CONV3T.XLS";"Bruto",#N/A,FALSE,"CONV4T.XLS";"Neto",#N/A,FALSE,"CONV4T.XLS";"UnoB",#N/A,FALSE,"CONV4T.XLS"}</definedName>
    <definedName name="___esc2" localSheetId="6" hidden="1">{"Bruto",#N/A,FALSE,"CONV3T.XLS";"Neto",#N/A,FALSE,"CONV3T.XLS";"UnoB",#N/A,FALSE,"CONV3T.XLS";"Bruto",#N/A,FALSE,"CONV4T.XLS";"Neto",#N/A,FALSE,"CONV4T.XLS";"UnoB",#N/A,FALSE,"CONV4T.XLS"}</definedName>
    <definedName name="___esc2" localSheetId="8" hidden="1">{"Bruto",#N/A,FALSE,"CONV3T.XLS";"Neto",#N/A,FALSE,"CONV3T.XLS";"UnoB",#N/A,FALSE,"CONV3T.XLS";"Bruto",#N/A,FALSE,"CONV4T.XLS";"Neto",#N/A,FALSE,"CONV4T.XLS";"UnoB",#N/A,FALSE,"CONV4T.XLS"}</definedName>
    <definedName name="___esc2" localSheetId="9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localSheetId="4" hidden="1">{"Bruto",#N/A,FALSE,"CONV3T.XLS";"Neto",#N/A,FALSE,"CONV3T.XLS";"UnoB",#N/A,FALSE,"CONV3T.XLS";"Bruto",#N/A,FALSE,"CONV4T.XLS";"Neto",#N/A,FALSE,"CONV4T.XLS";"UnoB",#N/A,FALSE,"CONV4T.XLS"}</definedName>
    <definedName name="___ESC4" localSheetId="5" hidden="1">{"Bruto",#N/A,FALSE,"CONV3T.XLS";"Neto",#N/A,FALSE,"CONV3T.XLS";"UnoB",#N/A,FALSE,"CONV3T.XLS";"Bruto",#N/A,FALSE,"CONV4T.XLS";"Neto",#N/A,FALSE,"CONV4T.XLS";"UnoB",#N/A,FALSE,"CONV4T.XLS"}</definedName>
    <definedName name="___ESC4" localSheetId="6" hidden="1">{"Bruto",#N/A,FALSE,"CONV3T.XLS";"Neto",#N/A,FALSE,"CONV3T.XLS";"UnoB",#N/A,FALSE,"CONV3T.XLS";"Bruto",#N/A,FALSE,"CONV4T.XLS";"Neto",#N/A,FALSE,"CONV4T.XLS";"UnoB",#N/A,FALSE,"CONV4T.XLS"}</definedName>
    <definedName name="___ESC4" localSheetId="8" hidden="1">{"Bruto",#N/A,FALSE,"CONV3T.XLS";"Neto",#N/A,FALSE,"CONV3T.XLS";"UnoB",#N/A,FALSE,"CONV3T.XLS";"Bruto",#N/A,FALSE,"CONV4T.XLS";"Neto",#N/A,FALSE,"CONV4T.XLS";"UnoB",#N/A,FALSE,"CONV4T.XLS"}</definedName>
    <definedName name="___ESC4" localSheetId="9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[11]!FEB&amp;[11]!MAR&amp;[11]!ABR&amp;[11]!MAY&amp;[11]!JUN&amp;[11]!JUL</definedName>
    <definedName name="___FEB2" localSheetId="6">[7]edofza2!$C$22</definedName>
    <definedName name="___FEB2">[8]edofza2!$C$22</definedName>
    <definedName name="___JUL1">[11]!JUL&amp;[11]!AGO&amp;[11]!SEP&amp;[11]!OCT&amp;[11]!NOV</definedName>
    <definedName name="___JUL2" localSheetId="6">[7]edofza7!$C$22</definedName>
    <definedName name="___JUL2">[8]edofza7!$C$22</definedName>
    <definedName name="___JUN1">[11]!JUN&amp;[11]!JUL&amp;[11]!AGO&amp;[11]!SEP&amp;[11]!OCT</definedName>
    <definedName name="___JUN2" localSheetId="6">[7]edofza6!$C$22</definedName>
    <definedName name="___JUN2">[8]edofza6!$C$22</definedName>
    <definedName name="___MAR1">[11]!MAR&amp;[11]!ABR&amp;[11]!MAY&amp;[11]!JUN&amp;[11]!JUL&amp;[11]!AGO</definedName>
    <definedName name="___MAR2" localSheetId="6">[7]edofza3!$C$22</definedName>
    <definedName name="___MAR2">[8]edofza3!$C$22</definedName>
    <definedName name="___MAY1">[11]!MAY&amp;[11]!JUN&amp;[11]!JUL&amp;[11]!AGO&amp;[11]!SEP</definedName>
    <definedName name="___MAY2" localSheetId="6">[7]edofza5!$C$22</definedName>
    <definedName name="___MAY2">[8]edofza5!$C$22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localSheetId="4" hidden="1">{"Bruto",#N/A,FALSE,"CONV3T.XLS";"Neto",#N/A,FALSE,"CONV3T.XLS";"UnoB",#N/A,FALSE,"CONV3T.XLS";"Bruto",#N/A,FALSE,"CONV4T.XLS";"Neto",#N/A,FALSE,"CONV4T.XLS";"UnoB",#N/A,FALSE,"CONV4T.XLS"}</definedName>
    <definedName name="___mor2" localSheetId="5" hidden="1">{"Bruto",#N/A,FALSE,"CONV3T.XLS";"Neto",#N/A,FALSE,"CONV3T.XLS";"UnoB",#N/A,FALSE,"CONV3T.XLS";"Bruto",#N/A,FALSE,"CONV4T.XLS";"Neto",#N/A,FALSE,"CONV4T.XLS";"UnoB",#N/A,FALSE,"CONV4T.XLS"}</definedName>
    <definedName name="___mor2" localSheetId="6" hidden="1">{"Bruto",#N/A,FALSE,"CONV3T.XLS";"Neto",#N/A,FALSE,"CONV3T.XLS";"UnoB",#N/A,FALSE,"CONV3T.XLS";"Bruto",#N/A,FALSE,"CONV4T.XLS";"Neto",#N/A,FALSE,"CONV4T.XLS";"UnoB",#N/A,FALSE,"CONV4T.XLS"}</definedName>
    <definedName name="___mor2" localSheetId="8" hidden="1">{"Bruto",#N/A,FALSE,"CONV3T.XLS";"Neto",#N/A,FALSE,"CONV3T.XLS";"UnoB",#N/A,FALSE,"CONV3T.XLS";"Bruto",#N/A,FALSE,"CONV4T.XLS";"Neto",#N/A,FALSE,"CONV4T.XLS";"UnoB",#N/A,FALSE,"CONV4T.XLS"}</definedName>
    <definedName name="___mor2" localSheetId="9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localSheetId="4" hidden="1">{"Bruto",#N/A,FALSE,"CONV3T.XLS";"Neto",#N/A,FALSE,"CONV3T.XLS";"UnoB",#N/A,FALSE,"CONV3T.XLS";"Bruto",#N/A,FALSE,"CONV4T.XLS";"Neto",#N/A,FALSE,"CONV4T.XLS";"UnoB",#N/A,FALSE,"CONV4T.XLS"}</definedName>
    <definedName name="___MOR4" localSheetId="5" hidden="1">{"Bruto",#N/A,FALSE,"CONV3T.XLS";"Neto",#N/A,FALSE,"CONV3T.XLS";"UnoB",#N/A,FALSE,"CONV3T.XLS";"Bruto",#N/A,FALSE,"CONV4T.XLS";"Neto",#N/A,FALSE,"CONV4T.XLS";"UnoB",#N/A,FALSE,"CONV4T.XLS"}</definedName>
    <definedName name="___MOR4" localSheetId="6" hidden="1">{"Bruto",#N/A,FALSE,"CONV3T.XLS";"Neto",#N/A,FALSE,"CONV3T.XLS";"UnoB",#N/A,FALSE,"CONV3T.XLS";"Bruto",#N/A,FALSE,"CONV4T.XLS";"Neto",#N/A,FALSE,"CONV4T.XLS";"UnoB",#N/A,FALSE,"CONV4T.XLS"}</definedName>
    <definedName name="___MOR4" localSheetId="8" hidden="1">{"Bruto",#N/A,FALSE,"CONV3T.XLS";"Neto",#N/A,FALSE,"CONV3T.XLS";"UnoB",#N/A,FALSE,"CONV3T.XLS";"Bruto",#N/A,FALSE,"CONV4T.XLS";"Neto",#N/A,FALSE,"CONV4T.XLS";"UnoB",#N/A,FALSE,"CONV4T.XLS"}</definedName>
    <definedName name="___MOR4" localSheetId="9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[11]!NOV&amp;[11]!DIC</definedName>
    <definedName name="___NOV2" localSheetId="6">[7]edofza11!$C$43</definedName>
    <definedName name="___NOV2">[8]edofza11!$C$43</definedName>
    <definedName name="___OCT1">[11]!OCT&amp;[11]!NOV&amp;[11]!DIC</definedName>
    <definedName name="___OCT2" localSheetId="6">[7]edofza10!$C$22</definedName>
    <definedName name="___OCT2">[8]edofza10!$C$22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localSheetId="4" hidden="1">{"Bruto",#N/A,FALSE,"CONV3T.XLS";"Neto",#N/A,FALSE,"CONV3T.XLS";"UnoB",#N/A,FALSE,"CONV3T.XLS";"Bruto",#N/A,FALSE,"CONV4T.XLS";"Neto",#N/A,FALSE,"CONV4T.XLS";"UnoB",#N/A,FALSE,"CONV4T.XLS"}</definedName>
    <definedName name="___pa2" localSheetId="5" hidden="1">{"Bruto",#N/A,FALSE,"CONV3T.XLS";"Neto",#N/A,FALSE,"CONV3T.XLS";"UnoB",#N/A,FALSE,"CONV3T.XLS";"Bruto",#N/A,FALSE,"CONV4T.XLS";"Neto",#N/A,FALSE,"CONV4T.XLS";"UnoB",#N/A,FALSE,"CONV4T.XLS"}</definedName>
    <definedName name="___pa2" localSheetId="6" hidden="1">{"Bruto",#N/A,FALSE,"CONV3T.XLS";"Neto",#N/A,FALSE,"CONV3T.XLS";"UnoB",#N/A,FALSE,"CONV3T.XLS";"Bruto",#N/A,FALSE,"CONV4T.XLS";"Neto",#N/A,FALSE,"CONV4T.XLS";"UnoB",#N/A,FALSE,"CONV4T.XLS"}</definedName>
    <definedName name="___pa2" localSheetId="8" hidden="1">{"Bruto",#N/A,FALSE,"CONV3T.XLS";"Neto",#N/A,FALSE,"CONV3T.XLS";"UnoB",#N/A,FALSE,"CONV3T.XLS";"Bruto",#N/A,FALSE,"CONV4T.XLS";"Neto",#N/A,FALSE,"CONV4T.XLS";"UnoB",#N/A,FALSE,"CONV4T.XLS"}</definedName>
    <definedName name="___pa2" localSheetId="9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localSheetId="4" hidden="1">{"Bruto",#N/A,FALSE,"CONV3T.XLS";"Neto",#N/A,FALSE,"CONV3T.XLS";"UnoB",#N/A,FALSE,"CONV3T.XLS";"Bruto",#N/A,FALSE,"CONV4T.XLS";"Neto",#N/A,FALSE,"CONV4T.XLS";"UnoB",#N/A,FALSE,"CONV4T.XLS"}</definedName>
    <definedName name="___PAJ4" localSheetId="5" hidden="1">{"Bruto",#N/A,FALSE,"CONV3T.XLS";"Neto",#N/A,FALSE,"CONV3T.XLS";"UnoB",#N/A,FALSE,"CONV3T.XLS";"Bruto",#N/A,FALSE,"CONV4T.XLS";"Neto",#N/A,FALSE,"CONV4T.XLS";"UnoB",#N/A,FALSE,"CONV4T.XLS"}</definedName>
    <definedName name="___PAJ4" localSheetId="6" hidden="1">{"Bruto",#N/A,FALSE,"CONV3T.XLS";"Neto",#N/A,FALSE,"CONV3T.XLS";"UnoB",#N/A,FALSE,"CONV3T.XLS";"Bruto",#N/A,FALSE,"CONV4T.XLS";"Neto",#N/A,FALSE,"CONV4T.XLS";"UnoB",#N/A,FALSE,"CONV4T.XLS"}</definedName>
    <definedName name="___PAJ4" localSheetId="8" hidden="1">{"Bruto",#N/A,FALSE,"CONV3T.XLS";"Neto",#N/A,FALSE,"CONV3T.XLS";"UnoB",#N/A,FALSE,"CONV3T.XLS";"Bruto",#N/A,FALSE,"CONV4T.XLS";"Neto",#N/A,FALSE,"CONV4T.XLS";"UnoB",#N/A,FALSE,"CONV4T.XLS"}</definedName>
    <definedName name="___PAJ4" localSheetId="9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4">#REF!</definedName>
    <definedName name="___PEM96" localSheetId="5">#REF!</definedName>
    <definedName name="___PEM96" localSheetId="6">#REF!</definedName>
    <definedName name="___PEM96" localSheetId="8">#REF!</definedName>
    <definedName name="___PEM96" localSheetId="9">#REF!</definedName>
    <definedName name="___PEM96">#REF!</definedName>
    <definedName name="___PIB08" localSheetId="1">#REF!</definedName>
    <definedName name="___PIB08" localSheetId="4">#REF!</definedName>
    <definedName name="___PIB08" localSheetId="5">#REF!</definedName>
    <definedName name="___PIB08" localSheetId="6">#REF!</definedName>
    <definedName name="___PIB08" localSheetId="8">#REF!</definedName>
    <definedName name="___PIB08" localSheetId="9">#REF!</definedName>
    <definedName name="___PIB08">#REF!</definedName>
    <definedName name="___PIP96" localSheetId="1">#REF!</definedName>
    <definedName name="___PIP96" localSheetId="4">#REF!</definedName>
    <definedName name="___PIP96" localSheetId="5">#REF!</definedName>
    <definedName name="___PIP96" localSheetId="6">#REF!</definedName>
    <definedName name="___PIP96" localSheetId="8">#REF!</definedName>
    <definedName name="___PIP96" localSheetId="9">#REF!</definedName>
    <definedName name="___PIP96">#REF!</definedName>
    <definedName name="___SEP1">[11]!SEP&amp;[11]!OCT&amp;[11]!NOV&amp;[11]!DIC</definedName>
    <definedName name="___SEP2" localSheetId="6">[7]edofza9!$C$22</definedName>
    <definedName name="___SEP2">[8]edofza9!$C$22</definedName>
    <definedName name="___smg97">'[9]Premisa macro'!$E$4</definedName>
    <definedName name="___syt03" localSheetId="1">#REF!</definedName>
    <definedName name="___syt03" localSheetId="4">#REF!</definedName>
    <definedName name="___syt03" localSheetId="5">#REF!</definedName>
    <definedName name="___syt03" localSheetId="6">#REF!</definedName>
    <definedName name="___syt03" localSheetId="8">#REF!</definedName>
    <definedName name="___syt03" localSheetId="9">#REF!</definedName>
    <definedName name="___syt03">#REF!</definedName>
    <definedName name="___TDC2001" localSheetId="1">'[10]Tipos de Cambio'!$C$4</definedName>
    <definedName name="___TDC2001">'[10]Tipos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localSheetId="4" hidden="1">{"Bruto",#N/A,FALSE,"CONV3T.XLS";"Neto",#N/A,FALSE,"CONV3T.XLS";"UnoB",#N/A,FALSE,"CONV3T.XLS";"Bruto",#N/A,FALSE,"CONV4T.XLS";"Neto",#N/A,FALSE,"CONV4T.XLS";"UnoB",#N/A,FALSE,"CONV4T.XLS"}</definedName>
    <definedName name="___tul2" localSheetId="5" hidden="1">{"Bruto",#N/A,FALSE,"CONV3T.XLS";"Neto",#N/A,FALSE,"CONV3T.XLS";"UnoB",#N/A,FALSE,"CONV3T.XLS";"Bruto",#N/A,FALSE,"CONV4T.XLS";"Neto",#N/A,FALSE,"CONV4T.XLS";"UnoB",#N/A,FALSE,"CONV4T.XLS"}</definedName>
    <definedName name="___tul2" localSheetId="6" hidden="1">{"Bruto",#N/A,FALSE,"CONV3T.XLS";"Neto",#N/A,FALSE,"CONV3T.XLS";"UnoB",#N/A,FALSE,"CONV3T.XLS";"Bruto",#N/A,FALSE,"CONV4T.XLS";"Neto",#N/A,FALSE,"CONV4T.XLS";"UnoB",#N/A,FALSE,"CONV4T.XLS"}</definedName>
    <definedName name="___tul2" localSheetId="8" hidden="1">{"Bruto",#N/A,FALSE,"CONV3T.XLS";"Neto",#N/A,FALSE,"CONV3T.XLS";"UnoB",#N/A,FALSE,"CONV3T.XLS";"Bruto",#N/A,FALSE,"CONV4T.XLS";"Neto",#N/A,FALSE,"CONV4T.XLS";"UnoB",#N/A,FALSE,"CONV4T.XLS"}</definedName>
    <definedName name="___tul2" localSheetId="9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localSheetId="4" hidden="1">{"Bruto",#N/A,FALSE,"CONV3T.XLS";"Neto",#N/A,FALSE,"CONV3T.XLS";"UnoB",#N/A,FALSE,"CONV3T.XLS";"Bruto",#N/A,FALSE,"CONV4T.XLS";"Neto",#N/A,FALSE,"CONV4T.XLS";"UnoB",#N/A,FALSE,"CONV4T.XLS"}</definedName>
    <definedName name="___TUL4" localSheetId="5" hidden="1">{"Bruto",#N/A,FALSE,"CONV3T.XLS";"Neto",#N/A,FALSE,"CONV3T.XLS";"UnoB",#N/A,FALSE,"CONV3T.XLS";"Bruto",#N/A,FALSE,"CONV4T.XLS";"Neto",#N/A,FALSE,"CONV4T.XLS";"UnoB",#N/A,FALSE,"CONV4T.XLS"}</definedName>
    <definedName name="___TUL4" localSheetId="6" hidden="1">{"Bruto",#N/A,FALSE,"CONV3T.XLS";"Neto",#N/A,FALSE,"CONV3T.XLS";"UnoB",#N/A,FALSE,"CONV3T.XLS";"Bruto",#N/A,FALSE,"CONV4T.XLS";"Neto",#N/A,FALSE,"CONV4T.XLS";"UnoB",#N/A,FALSE,"CONV4T.XLS"}</definedName>
    <definedName name="___TUL4" localSheetId="8" hidden="1">{"Bruto",#N/A,FALSE,"CONV3T.XLS";"Neto",#N/A,FALSE,"CONV3T.XLS";"UnoB",#N/A,FALSE,"CONV3T.XLS";"Bruto",#N/A,FALSE,"CONV4T.XLS";"Neto",#N/A,FALSE,"CONV4T.XLS";"UnoB",#N/A,FALSE,"CONV4T.XLS"}</definedName>
    <definedName name="___TUL4" localSheetId="9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localSheetId="4" hidden="1">{"Bruto",#N/A,FALSE,"CONV3T.XLS";"Neto",#N/A,FALSE,"CONV3T.XLS";"UnoB",#N/A,FALSE,"CONV3T.XLS";"Bruto",#N/A,FALSE,"CONV4T.XLS";"Neto",#N/A,FALSE,"CONV4T.XLS";"UnoB",#N/A,FALSE,"CONV4T.XLS"}</definedName>
    <definedName name="___WRN4444" localSheetId="5" hidden="1">{"Bruto",#N/A,FALSE,"CONV3T.XLS";"Neto",#N/A,FALSE,"CONV3T.XLS";"UnoB",#N/A,FALSE,"CONV3T.XLS";"Bruto",#N/A,FALSE,"CONV4T.XLS";"Neto",#N/A,FALSE,"CONV4T.XLS";"UnoB",#N/A,FALSE,"CONV4T.XLS"}</definedName>
    <definedName name="___WRN4444" localSheetId="6" hidden="1">{"Bruto",#N/A,FALSE,"CONV3T.XLS";"Neto",#N/A,FALSE,"CONV3T.XLS";"UnoB",#N/A,FALSE,"CONV3T.XLS";"Bruto",#N/A,FALSE,"CONV4T.XLS";"Neto",#N/A,FALSE,"CONV4T.XLS";"UnoB",#N/A,FALSE,"CONV4T.XLS"}</definedName>
    <definedName name="___WRN4444" localSheetId="8" hidden="1">{"Bruto",#N/A,FALSE,"CONV3T.XLS";"Neto",#N/A,FALSE,"CONV3T.XLS";"UnoB",#N/A,FALSE,"CONV3T.XLS";"Bruto",#N/A,FALSE,"CONV4T.XLS";"Neto",#N/A,FALSE,"CONV4T.XLS";"UnoB",#N/A,FALSE,"CONV4T.XLS"}</definedName>
    <definedName name="___WRN4444" localSheetId="9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[11]!ABR&amp;[11]!MAY&amp;[11]!JUN&amp;[11]!JUL&amp;[11]!AGO&amp;[11]!SEP</definedName>
    <definedName name="__ABR2" localSheetId="6">[7]edofza4!$C$22</definedName>
    <definedName name="__ABR2">[8]edofza4!$C$22</definedName>
    <definedName name="__AGO1" localSheetId="0">[1]!AGO&amp;[1]!SEP&amp;[1]!OCT&amp;[1]!NOV&amp;[1]!DIC</definedName>
    <definedName name="__AGO1" localSheetId="1">[2]!AGO&amp;[2]!SEP&amp;[2]!OCT&amp;[2]!NOV&amp;[2]!DIC</definedName>
    <definedName name="__AGO1" localSheetId="3">[3]!AGO&amp;[3]!SEP&amp;[3]!OCT&amp;[3]!NOV&amp;[3]!DIC</definedName>
    <definedName name="__AGO1" localSheetId="4">[1]!AGO&amp;[1]!SEP&amp;[1]!OCT&amp;[1]!NOV&amp;[1]!DIC</definedName>
    <definedName name="__AGO1" localSheetId="6">[2]!AGO&amp;[2]!SEP&amp;[2]!OCT&amp;[2]!NOV&amp;[2]!DIC</definedName>
    <definedName name="__AGO1" localSheetId="8">[4]!AGO&amp;[4]!SEP&amp;[4]!OCT&amp;[4]!NOV&amp;[4]!DIC</definedName>
    <definedName name="__AGO1" localSheetId="9">[4]!AGO&amp;[4]!SEP&amp;[4]!OCT&amp;[4]!NOV&amp;[4]!DIC</definedName>
    <definedName name="__AGO1">[1]!AGO&amp;[1]!SEP&amp;[1]!OCT&amp;[1]!NOV&amp;[1]!DIC</definedName>
    <definedName name="__AGO2" localSheetId="6">[7]edofza8!$C$22</definedName>
    <definedName name="__AGO2">[8]edofza8!$C$22</definedName>
    <definedName name="__ASA96" localSheetId="1">#REF!</definedName>
    <definedName name="__ASA96" localSheetId="4">#REF!</definedName>
    <definedName name="__ASA96" localSheetId="5">#REF!</definedName>
    <definedName name="__ASA96" localSheetId="6">#REF!</definedName>
    <definedName name="__ASA96" localSheetId="8">#REF!</definedName>
    <definedName name="__ASA96" localSheetId="9">#REF!</definedName>
    <definedName name="__ASA96">#REF!</definedName>
    <definedName name="__cad179" localSheetId="1">'[5]Mod Eco Controlados 99'!#REF!</definedName>
    <definedName name="__cad179" localSheetId="4">'[5]Mod Eco Controlados 99'!#REF!</definedName>
    <definedName name="__cad179" localSheetId="5">'[5]Mod Eco Controlados 99'!#REF!</definedName>
    <definedName name="__cad179" localSheetId="6">'[5]Mod Eco Controlados 99'!#REF!</definedName>
    <definedName name="__cad179" localSheetId="8">'[5]Mod Eco Controlados 99'!#REF!</definedName>
    <definedName name="__cad179" localSheetId="9">'[5]Mod Eco Controlados 99'!#REF!</definedName>
    <definedName name="__cad179">'[5]Mod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localSheetId="3" hidden="1">{"Bruto",#N/A,FALSE,"CONV3T.XLS";"Neto",#N/A,FALSE,"CONV3T.XLS";"UnoB",#N/A,FALSE,"CONV3T.XLS";"Bruto",#N/A,FALSE,"CONV4T.XLS";"Neto",#N/A,FALSE,"CONV4T.XLS";"UnoB",#N/A,FALSE,"CONV4T.XLS"}</definedName>
    <definedName name="__CAN2" localSheetId="6" hidden="1">{"Bruto",#N/A,FALSE,"CONV3T.XLS";"Neto",#N/A,FALSE,"CONV3T.XLS";"UnoB",#N/A,FALSE,"CONV3T.XLS";"Bruto",#N/A,FALSE,"CONV4T.XLS";"Neto",#N/A,FALSE,"CONV4T.XLS";"UnoB",#N/A,FALSE,"CONV4T.XLS"}</definedName>
    <definedName name="__CAN2" localSheetId="7" hidden="1">{"Bruto",#N/A,FALSE,"CONV3T.XLS";"Neto",#N/A,FALSE,"CONV3T.XLS";"UnoB",#N/A,FALSE,"CONV3T.XLS";"Bruto",#N/A,FALSE,"CONV4T.XLS";"Neto",#N/A,FALSE,"CONV4T.XLS";"UnoB",#N/A,FALSE,"CONV4T.XLS"}</definedName>
    <definedName name="__CAN2" localSheetId="8" hidden="1">{"Bruto",#N/A,FALSE,"CONV3T.XLS";"Neto",#N/A,FALSE,"CONV3T.XLS";"UnoB",#N/A,FALSE,"CONV3T.XLS";"Bruto",#N/A,FALSE,"CONV4T.XLS";"Neto",#N/A,FALSE,"CONV4T.XLS";"UnoB",#N/A,FALSE,"CONV4T.XLS"}</definedName>
    <definedName name="__CAN2" localSheetId="9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localSheetId="3" hidden="1">{"Bruto",#N/A,FALSE,"CONV3T.XLS";"Neto",#N/A,FALSE,"CONV3T.XLS";"UnoB",#N/A,FALSE,"CONV3T.XLS";"Bruto",#N/A,FALSE,"CONV4T.XLS";"Neto",#N/A,FALSE,"CONV4T.XLS";"UnoB",#N/A,FALSE,"CONV4T.XLS"}</definedName>
    <definedName name="__CAN4" localSheetId="6" hidden="1">{"Bruto",#N/A,FALSE,"CONV3T.XLS";"Neto",#N/A,FALSE,"CONV3T.XLS";"UnoB",#N/A,FALSE,"CONV3T.XLS";"Bruto",#N/A,FALSE,"CONV4T.XLS";"Neto",#N/A,FALSE,"CONV4T.XLS";"UnoB",#N/A,FALSE,"CONV4T.XLS"}</definedName>
    <definedName name="__CAN4" localSheetId="7" hidden="1">{"Bruto",#N/A,FALSE,"CONV3T.XLS";"Neto",#N/A,FALSE,"CONV3T.XLS";"UnoB",#N/A,FALSE,"CONV3T.XLS";"Bruto",#N/A,FALSE,"CONV4T.XLS";"Neto",#N/A,FALSE,"CONV4T.XLS";"UnoB",#N/A,FALSE,"CONV4T.XLS"}</definedName>
    <definedName name="__CAN4" localSheetId="8" hidden="1">{"Bruto",#N/A,FALSE,"CONV3T.XLS";"Neto",#N/A,FALSE,"CONV3T.XLS";"UnoB",#N/A,FALSE,"CONV3T.XLS";"Bruto",#N/A,FALSE,"CONV4T.XLS";"Neto",#N/A,FALSE,"CONV4T.XLS";"UnoB",#N/A,FALSE,"CONV4T.XLS"}</definedName>
    <definedName name="__CAN4" localSheetId="9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4">#REF!</definedName>
    <definedName name="__CFD02" localSheetId="5">#REF!</definedName>
    <definedName name="__CFD02" localSheetId="6">#REF!</definedName>
    <definedName name="__CFD02" localSheetId="8">#REF!</definedName>
    <definedName name="__CFD02" localSheetId="9">#REF!</definedName>
    <definedName name="__CFD02">#REF!</definedName>
    <definedName name="__CFE96" localSheetId="1">#REF!</definedName>
    <definedName name="__CFE96" localSheetId="4">#REF!</definedName>
    <definedName name="__CFE96" localSheetId="5">#REF!</definedName>
    <definedName name="__CFE96" localSheetId="6">#REF!</definedName>
    <definedName name="__CFE96" localSheetId="8">#REF!</definedName>
    <definedName name="__CFE96" localSheetId="9">#REF!</definedName>
    <definedName name="__CFE96">#REF!</definedName>
    <definedName name="__CON96" localSheetId="1">#REF!</definedName>
    <definedName name="__CON96" localSheetId="4">#REF!</definedName>
    <definedName name="__CON96" localSheetId="5">#REF!</definedName>
    <definedName name="__CON96" localSheetId="6">#REF!</definedName>
    <definedName name="__CON96" localSheetId="8">#REF!</definedName>
    <definedName name="__CON96" localSheetId="9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localSheetId="3" hidden="1">{"Bruto",#N/A,FALSE,"CONV3T.XLS";"Neto",#N/A,FALSE,"CONV3T.XLS";"UnoB",#N/A,FALSE,"CONV3T.XLS";"Bruto",#N/A,FALSE,"CONV4T.XLS";"Neto",#N/A,FALSE,"CONV4T.XLS";"UnoB",#N/A,FALSE,"CONV4T.XLS"}</definedName>
    <definedName name="__COR4" localSheetId="6" hidden="1">{"Bruto",#N/A,FALSE,"CONV3T.XLS";"Neto",#N/A,FALSE,"CONV3T.XLS";"UnoB",#N/A,FALSE,"CONV3T.XLS";"Bruto",#N/A,FALSE,"CONV4T.XLS";"Neto",#N/A,FALSE,"CONV4T.XLS";"UnoB",#N/A,FALSE,"CONV4T.XLS"}</definedName>
    <definedName name="__COR4" localSheetId="7" hidden="1">{"Bruto",#N/A,FALSE,"CONV3T.XLS";"Neto",#N/A,FALSE,"CONV3T.XLS";"UnoB",#N/A,FALSE,"CONV3T.XLS";"Bruto",#N/A,FALSE,"CONV4T.XLS";"Neto",#N/A,FALSE,"CONV4T.XLS";"UnoB",#N/A,FALSE,"CONV4T.XLS"}</definedName>
    <definedName name="__COR4" localSheetId="8" hidden="1">{"Bruto",#N/A,FALSE,"CONV3T.XLS";"Neto",#N/A,FALSE,"CONV3T.XLS";"UnoB",#N/A,FALSE,"CONV3T.XLS";"Bruto",#N/A,FALSE,"CONV4T.XLS";"Neto",#N/A,FALSE,"CONV4T.XLS";"UnoB",#N/A,FALSE,"CONV4T.XLS"}</definedName>
    <definedName name="__COR4" localSheetId="9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localSheetId="3" hidden="1">{"Bruto",#N/A,FALSE,"CONV3T.XLS";"Neto",#N/A,FALSE,"CONV3T.XLS";"UnoB",#N/A,FALSE,"CONV3T.XLS";"Bruto",#N/A,FALSE,"CONV4T.XLS";"Neto",#N/A,FALSE,"CONV4T.XLS";"UnoB",#N/A,FALSE,"CONV4T.XLS"}</definedName>
    <definedName name="__COS4" localSheetId="6" hidden="1">{"Bruto",#N/A,FALSE,"CONV3T.XLS";"Neto",#N/A,FALSE,"CONV3T.XLS";"UnoB",#N/A,FALSE,"CONV3T.XLS";"Bruto",#N/A,FALSE,"CONV4T.XLS";"Neto",#N/A,FALSE,"CONV4T.XLS";"UnoB",#N/A,FALSE,"CONV4T.XLS"}</definedName>
    <definedName name="__COS4" localSheetId="7" hidden="1">{"Bruto",#N/A,FALSE,"CONV3T.XLS";"Neto",#N/A,FALSE,"CONV3T.XLS";"UnoB",#N/A,FALSE,"CONV3T.XLS";"Bruto",#N/A,FALSE,"CONV4T.XLS";"Neto",#N/A,FALSE,"CONV4T.XLS";"UnoB",#N/A,FALSE,"CONV4T.XLS"}</definedName>
    <definedName name="__COS4" localSheetId="8" hidden="1">{"Bruto",#N/A,FALSE,"CONV3T.XLS";"Neto",#N/A,FALSE,"CONV3T.XLS";"UnoB",#N/A,FALSE,"CONV3T.XLS";"Bruto",#N/A,FALSE,"CONV4T.XLS";"Neto",#N/A,FALSE,"CONV4T.XLS";"UnoB",#N/A,FALSE,"CONV4T.XLS"}</definedName>
    <definedName name="__COS4" localSheetId="9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'[9]Premisas IMSS'!$M$12</definedName>
    <definedName name="__def2">'[9]Premisas IMSS'!$M$13</definedName>
    <definedName name="__def3">'[9]Premisas IMSS'!$M$14</definedName>
    <definedName name="__def4">'[9]Premisas IMSS'!$M$15</definedName>
    <definedName name="__def5">'[9]Premisas IMSS'!$M$16</definedName>
    <definedName name="__def6">'[9]Premisas IMSS'!$M$17</definedName>
    <definedName name="__DIC2" localSheetId="6">[7]edofza12!$C$22</definedName>
    <definedName name="__DIC2">[8]edofza12!$C$22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localSheetId="3" hidden="1">{"Bruto",#N/A,FALSE,"CONV3T.XLS";"Neto",#N/A,FALSE,"CONV3T.XLS";"UnoB",#N/A,FALSE,"CONV3T.XLS";"Bruto",#N/A,FALSE,"CONV4T.XLS";"Neto",#N/A,FALSE,"CONV4T.XLS";"UnoB",#N/A,FALSE,"CONV4T.XLS"}</definedName>
    <definedName name="__ee1" localSheetId="6" hidden="1">{"Bruto",#N/A,FALSE,"CONV3T.XLS";"Neto",#N/A,FALSE,"CONV3T.XLS";"UnoB",#N/A,FALSE,"CONV3T.XLS";"Bruto",#N/A,FALSE,"CONV4T.XLS";"Neto",#N/A,FALSE,"CONV4T.XLS";"UnoB",#N/A,FALSE,"CONV4T.XLS"}</definedName>
    <definedName name="__ee1" localSheetId="7" hidden="1">{"Bruto",#N/A,FALSE,"CONV3T.XLS";"Neto",#N/A,FALSE,"CONV3T.XLS";"UnoB",#N/A,FALSE,"CONV3T.XLS";"Bruto",#N/A,FALSE,"CONV4T.XLS";"Neto",#N/A,FALSE,"CONV4T.XLS";"UnoB",#N/A,FALSE,"CONV4T.XLS"}</definedName>
    <definedName name="__ee1" localSheetId="8" hidden="1">{"Bruto",#N/A,FALSE,"CONV3T.XLS";"Neto",#N/A,FALSE,"CONV3T.XLS";"UnoB",#N/A,FALSE,"CONV3T.XLS";"Bruto",#N/A,FALSE,"CONV4T.XLS";"Neto",#N/A,FALSE,"CONV4T.XLS";"UnoB",#N/A,FALSE,"CONV4T.XLS"}</definedName>
    <definedName name="__ee1" localSheetId="9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 localSheetId="6">[7]edofza1!$C$22</definedName>
    <definedName name="__ENE2">[8]edofza1!$C$22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localSheetId="3" hidden="1">{"Bruto",#N/A,FALSE,"CONV3T.XLS";"Neto",#N/A,FALSE,"CONV3T.XLS";"UnoB",#N/A,FALSE,"CONV3T.XLS";"Bruto",#N/A,FALSE,"CONV4T.XLS";"Neto",#N/A,FALSE,"CONV4T.XLS";"UnoB",#N/A,FALSE,"CONV4T.XLS"}</definedName>
    <definedName name="__esc2" localSheetId="6" hidden="1">{"Bruto",#N/A,FALSE,"CONV3T.XLS";"Neto",#N/A,FALSE,"CONV3T.XLS";"UnoB",#N/A,FALSE,"CONV3T.XLS";"Bruto",#N/A,FALSE,"CONV4T.XLS";"Neto",#N/A,FALSE,"CONV4T.XLS";"UnoB",#N/A,FALSE,"CONV4T.XLS"}</definedName>
    <definedName name="__esc2" localSheetId="7" hidden="1">{"Bruto",#N/A,FALSE,"CONV3T.XLS";"Neto",#N/A,FALSE,"CONV3T.XLS";"UnoB",#N/A,FALSE,"CONV3T.XLS";"Bruto",#N/A,FALSE,"CONV4T.XLS";"Neto",#N/A,FALSE,"CONV4T.XLS";"UnoB",#N/A,FALSE,"CONV4T.XLS"}</definedName>
    <definedName name="__esc2" localSheetId="8" hidden="1">{"Bruto",#N/A,FALSE,"CONV3T.XLS";"Neto",#N/A,FALSE,"CONV3T.XLS";"UnoB",#N/A,FALSE,"CONV3T.XLS";"Bruto",#N/A,FALSE,"CONV4T.XLS";"Neto",#N/A,FALSE,"CONV4T.XLS";"UnoB",#N/A,FALSE,"CONV4T.XLS"}</definedName>
    <definedName name="__esc2" localSheetId="9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localSheetId="3" hidden="1">{"Bruto",#N/A,FALSE,"CONV3T.XLS";"Neto",#N/A,FALSE,"CONV3T.XLS";"UnoB",#N/A,FALSE,"CONV3T.XLS";"Bruto",#N/A,FALSE,"CONV4T.XLS";"Neto",#N/A,FALSE,"CONV4T.XLS";"UnoB",#N/A,FALSE,"CONV4T.XLS"}</definedName>
    <definedName name="__ESC4" localSheetId="6" hidden="1">{"Bruto",#N/A,FALSE,"CONV3T.XLS";"Neto",#N/A,FALSE,"CONV3T.XLS";"UnoB",#N/A,FALSE,"CONV3T.XLS";"Bruto",#N/A,FALSE,"CONV4T.XLS";"Neto",#N/A,FALSE,"CONV4T.XLS";"UnoB",#N/A,FALSE,"CONV4T.XLS"}</definedName>
    <definedName name="__ESC4" localSheetId="7" hidden="1">{"Bruto",#N/A,FALSE,"CONV3T.XLS";"Neto",#N/A,FALSE,"CONV3T.XLS";"UnoB",#N/A,FALSE,"CONV3T.XLS";"Bruto",#N/A,FALSE,"CONV4T.XLS";"Neto",#N/A,FALSE,"CONV4T.XLS";"UnoB",#N/A,FALSE,"CONV4T.XLS"}</definedName>
    <definedName name="__ESC4" localSheetId="8" hidden="1">{"Bruto",#N/A,FALSE,"CONV3T.XLS";"Neto",#N/A,FALSE,"CONV3T.XLS";"UnoB",#N/A,FALSE,"CONV3T.XLS";"Bruto",#N/A,FALSE,"CONV4T.XLS";"Neto",#N/A,FALSE,"CONV4T.XLS";"UnoB",#N/A,FALSE,"CONV4T.XLS"}</definedName>
    <definedName name="__ESC4" localSheetId="9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[11]!FEB&amp;[11]!MAR&amp;[11]!ABR&amp;[11]!MAY&amp;[11]!JUN&amp;[11]!JUL</definedName>
    <definedName name="__FEB2" localSheetId="6">[7]edofza2!$C$22</definedName>
    <definedName name="__FEB2">[8]edofza2!$C$22</definedName>
    <definedName name="__JUL1">[11]!JUL&amp;[11]!AGO&amp;[11]!SEP&amp;[11]!OCT&amp;[11]!NOV</definedName>
    <definedName name="__JUL2" localSheetId="6">[7]edofza7!$C$22</definedName>
    <definedName name="__JUL2">[8]edofza7!$C$22</definedName>
    <definedName name="__JUN1">[11]!JUN&amp;[11]!JUL&amp;[11]!AGO&amp;[11]!SEP&amp;[11]!OCT</definedName>
    <definedName name="__JUN2" localSheetId="6">[7]edofza6!$C$22</definedName>
    <definedName name="__JUN2">[8]edofza6!$C$22</definedName>
    <definedName name="__MAR1">[11]!MAR&amp;[11]!ABR&amp;[11]!MAY&amp;[11]!JUN&amp;[11]!JUL&amp;[11]!AGO</definedName>
    <definedName name="__MAR2" localSheetId="6">[7]edofza3!$C$22</definedName>
    <definedName name="__MAR2">[8]edofza3!$C$22</definedName>
    <definedName name="__MAY1">[11]!MAY&amp;[11]!JUN&amp;[11]!JUL&amp;[11]!AGO&amp;[11]!SEP</definedName>
    <definedName name="__MAY2" localSheetId="6">[7]edofza5!$C$22</definedName>
    <definedName name="__MAY2">[8]edofza5!$C$22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localSheetId="3" hidden="1">{"Bruto",#N/A,FALSE,"CONV3T.XLS";"Neto",#N/A,FALSE,"CONV3T.XLS";"UnoB",#N/A,FALSE,"CONV3T.XLS";"Bruto",#N/A,FALSE,"CONV4T.XLS";"Neto",#N/A,FALSE,"CONV4T.XLS";"UnoB",#N/A,FALSE,"CONV4T.XLS"}</definedName>
    <definedName name="__mor2" localSheetId="6" hidden="1">{"Bruto",#N/A,FALSE,"CONV3T.XLS";"Neto",#N/A,FALSE,"CONV3T.XLS";"UnoB",#N/A,FALSE,"CONV3T.XLS";"Bruto",#N/A,FALSE,"CONV4T.XLS";"Neto",#N/A,FALSE,"CONV4T.XLS";"UnoB",#N/A,FALSE,"CONV4T.XLS"}</definedName>
    <definedName name="__mor2" localSheetId="7" hidden="1">{"Bruto",#N/A,FALSE,"CONV3T.XLS";"Neto",#N/A,FALSE,"CONV3T.XLS";"UnoB",#N/A,FALSE,"CONV3T.XLS";"Bruto",#N/A,FALSE,"CONV4T.XLS";"Neto",#N/A,FALSE,"CONV4T.XLS";"UnoB",#N/A,FALSE,"CONV4T.XLS"}</definedName>
    <definedName name="__mor2" localSheetId="8" hidden="1">{"Bruto",#N/A,FALSE,"CONV3T.XLS";"Neto",#N/A,FALSE,"CONV3T.XLS";"UnoB",#N/A,FALSE,"CONV3T.XLS";"Bruto",#N/A,FALSE,"CONV4T.XLS";"Neto",#N/A,FALSE,"CONV4T.XLS";"UnoB",#N/A,FALSE,"CONV4T.XLS"}</definedName>
    <definedName name="__mor2" localSheetId="9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localSheetId="3" hidden="1">{"Bruto",#N/A,FALSE,"CONV3T.XLS";"Neto",#N/A,FALSE,"CONV3T.XLS";"UnoB",#N/A,FALSE,"CONV3T.XLS";"Bruto",#N/A,FALSE,"CONV4T.XLS";"Neto",#N/A,FALSE,"CONV4T.XLS";"UnoB",#N/A,FALSE,"CONV4T.XLS"}</definedName>
    <definedName name="__MOR4" localSheetId="6" hidden="1">{"Bruto",#N/A,FALSE,"CONV3T.XLS";"Neto",#N/A,FALSE,"CONV3T.XLS";"UnoB",#N/A,FALSE,"CONV3T.XLS";"Bruto",#N/A,FALSE,"CONV4T.XLS";"Neto",#N/A,FALSE,"CONV4T.XLS";"UnoB",#N/A,FALSE,"CONV4T.XLS"}</definedName>
    <definedName name="__MOR4" localSheetId="7" hidden="1">{"Bruto",#N/A,FALSE,"CONV3T.XLS";"Neto",#N/A,FALSE,"CONV3T.XLS";"UnoB",#N/A,FALSE,"CONV3T.XLS";"Bruto",#N/A,FALSE,"CONV4T.XLS";"Neto",#N/A,FALSE,"CONV4T.XLS";"UnoB",#N/A,FALSE,"CONV4T.XLS"}</definedName>
    <definedName name="__MOR4" localSheetId="8" hidden="1">{"Bruto",#N/A,FALSE,"CONV3T.XLS";"Neto",#N/A,FALSE,"CONV3T.XLS";"UnoB",#N/A,FALSE,"CONV3T.XLS";"Bruto",#N/A,FALSE,"CONV4T.XLS";"Neto",#N/A,FALSE,"CONV4T.XLS";"UnoB",#N/A,FALSE,"CONV4T.XLS"}</definedName>
    <definedName name="__MOR4" localSheetId="9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0">[1]!NOV&amp;[1]!DIC</definedName>
    <definedName name="__NOV1" localSheetId="1">[2]!NOV&amp;[2]!DIC</definedName>
    <definedName name="__NOV1" localSheetId="3">[3]!NOV&amp;[3]!DIC</definedName>
    <definedName name="__NOV1" localSheetId="4">[1]!NOV&amp;[1]!DIC</definedName>
    <definedName name="__NOV1" localSheetId="6">[2]!NOV&amp;[2]!DIC</definedName>
    <definedName name="__NOV1" localSheetId="8">[4]!NOV&amp;[4]!DIC</definedName>
    <definedName name="__NOV1" localSheetId="9">[4]!NOV&amp;[4]!DIC</definedName>
    <definedName name="__NOV1">[1]!NOV&amp;[1]!DIC</definedName>
    <definedName name="__NOV2" localSheetId="6">[7]edofza11!$C$43</definedName>
    <definedName name="__NOV2">[8]edofza11!$C$43</definedName>
    <definedName name="__OCT1" localSheetId="0">[1]!OCT&amp;[1]!NOV&amp;[1]!DIC</definedName>
    <definedName name="__OCT1" localSheetId="1">[2]!OCT&amp;[2]!NOV&amp;[2]!DIC</definedName>
    <definedName name="__OCT1" localSheetId="3">[3]!OCT&amp;[3]!NOV&amp;[3]!DIC</definedName>
    <definedName name="__OCT1" localSheetId="4">[1]!OCT&amp;[1]!NOV&amp;[1]!DIC</definedName>
    <definedName name="__OCT1" localSheetId="6">[2]!OCT&amp;[2]!NOV&amp;[2]!DIC</definedName>
    <definedName name="__OCT1" localSheetId="8">[4]!OCT&amp;[4]!NOV&amp;[4]!DIC</definedName>
    <definedName name="__OCT1" localSheetId="9">[4]!OCT&amp;[4]!NOV&amp;[4]!DIC</definedName>
    <definedName name="__OCT1">[1]!OCT&amp;[1]!NOV&amp;[1]!DIC</definedName>
    <definedName name="__OCT2" localSheetId="6">[7]edofza10!$C$22</definedName>
    <definedName name="__OCT2">[8]edofza10!$C$22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localSheetId="3" hidden="1">{"Bruto",#N/A,FALSE,"CONV3T.XLS";"Neto",#N/A,FALSE,"CONV3T.XLS";"UnoB",#N/A,FALSE,"CONV3T.XLS";"Bruto",#N/A,FALSE,"CONV4T.XLS";"Neto",#N/A,FALSE,"CONV4T.XLS";"UnoB",#N/A,FALSE,"CONV4T.XLS"}</definedName>
    <definedName name="__pa2" localSheetId="6" hidden="1">{"Bruto",#N/A,FALSE,"CONV3T.XLS";"Neto",#N/A,FALSE,"CONV3T.XLS";"UnoB",#N/A,FALSE,"CONV3T.XLS";"Bruto",#N/A,FALSE,"CONV4T.XLS";"Neto",#N/A,FALSE,"CONV4T.XLS";"UnoB",#N/A,FALSE,"CONV4T.XLS"}</definedName>
    <definedName name="__pa2" localSheetId="7" hidden="1">{"Bruto",#N/A,FALSE,"CONV3T.XLS";"Neto",#N/A,FALSE,"CONV3T.XLS";"UnoB",#N/A,FALSE,"CONV3T.XLS";"Bruto",#N/A,FALSE,"CONV4T.XLS";"Neto",#N/A,FALSE,"CONV4T.XLS";"UnoB",#N/A,FALSE,"CONV4T.XLS"}</definedName>
    <definedName name="__pa2" localSheetId="8" hidden="1">{"Bruto",#N/A,FALSE,"CONV3T.XLS";"Neto",#N/A,FALSE,"CONV3T.XLS";"UnoB",#N/A,FALSE,"CONV3T.XLS";"Bruto",#N/A,FALSE,"CONV4T.XLS";"Neto",#N/A,FALSE,"CONV4T.XLS";"UnoB",#N/A,FALSE,"CONV4T.XLS"}</definedName>
    <definedName name="__pa2" localSheetId="9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localSheetId="3" hidden="1">{"Bruto",#N/A,FALSE,"CONV3T.XLS";"Neto",#N/A,FALSE,"CONV3T.XLS";"UnoB",#N/A,FALSE,"CONV3T.XLS";"Bruto",#N/A,FALSE,"CONV4T.XLS";"Neto",#N/A,FALSE,"CONV4T.XLS";"UnoB",#N/A,FALSE,"CONV4T.XLS"}</definedName>
    <definedName name="__PAJ4" localSheetId="6" hidden="1">{"Bruto",#N/A,FALSE,"CONV3T.XLS";"Neto",#N/A,FALSE,"CONV3T.XLS";"UnoB",#N/A,FALSE,"CONV3T.XLS";"Bruto",#N/A,FALSE,"CONV4T.XLS";"Neto",#N/A,FALSE,"CONV4T.XLS";"UnoB",#N/A,FALSE,"CONV4T.XLS"}</definedName>
    <definedName name="__PAJ4" localSheetId="7" hidden="1">{"Bruto",#N/A,FALSE,"CONV3T.XLS";"Neto",#N/A,FALSE,"CONV3T.XLS";"UnoB",#N/A,FALSE,"CONV3T.XLS";"Bruto",#N/A,FALSE,"CONV4T.XLS";"Neto",#N/A,FALSE,"CONV4T.XLS";"UnoB",#N/A,FALSE,"CONV4T.XLS"}</definedName>
    <definedName name="__PAJ4" localSheetId="8" hidden="1">{"Bruto",#N/A,FALSE,"CONV3T.XLS";"Neto",#N/A,FALSE,"CONV3T.XLS";"UnoB",#N/A,FALSE,"CONV3T.XLS";"Bruto",#N/A,FALSE,"CONV4T.XLS";"Neto",#N/A,FALSE,"CONV4T.XLS";"UnoB",#N/A,FALSE,"CONV4T.XLS"}</definedName>
    <definedName name="__PAJ4" localSheetId="9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4">#REF!</definedName>
    <definedName name="__PEM96" localSheetId="5">#REF!</definedName>
    <definedName name="__PEM96" localSheetId="6">#REF!</definedName>
    <definedName name="__PEM96" localSheetId="8">#REF!</definedName>
    <definedName name="__PEM96" localSheetId="9">#REF!</definedName>
    <definedName name="__PEM96">#REF!</definedName>
    <definedName name="__PIB08" localSheetId="1">#REF!</definedName>
    <definedName name="__PIB08" localSheetId="4">#REF!</definedName>
    <definedName name="__PIB08" localSheetId="5">#REF!</definedName>
    <definedName name="__PIB08" localSheetId="6">#REF!</definedName>
    <definedName name="__PIB08" localSheetId="8">#REF!</definedName>
    <definedName name="__PIB08" localSheetId="9">#REF!</definedName>
    <definedName name="__PIB08">#REF!</definedName>
    <definedName name="__PIP96" localSheetId="1">#REF!</definedName>
    <definedName name="__PIP96" localSheetId="4">#REF!</definedName>
    <definedName name="__PIP96" localSheetId="5">#REF!</definedName>
    <definedName name="__PIP96" localSheetId="6">#REF!</definedName>
    <definedName name="__PIP96" localSheetId="8">#REF!</definedName>
    <definedName name="__PIP96" localSheetId="9">#REF!</definedName>
    <definedName name="__PIP96">#REF!</definedName>
    <definedName name="__SEP1" localSheetId="0">[1]!SEP&amp;[1]!OCT&amp;[1]!NOV&amp;[1]!DIC</definedName>
    <definedName name="__SEP1" localSheetId="1">[2]!SEP&amp;[2]!OCT&amp;[2]!NOV&amp;[2]!DIC</definedName>
    <definedName name="__SEP1" localSheetId="3">[3]!SEP&amp;[3]!OCT&amp;[3]!NOV&amp;[3]!DIC</definedName>
    <definedName name="__SEP1" localSheetId="4">[1]!SEP&amp;[1]!OCT&amp;[1]!NOV&amp;[1]!DIC</definedName>
    <definedName name="__SEP1" localSheetId="6">[2]!SEP&amp;[2]!OCT&amp;[2]!NOV&amp;[2]!DIC</definedName>
    <definedName name="__SEP1" localSheetId="8">[4]!SEP&amp;[4]!OCT&amp;[4]!NOV&amp;[4]!DIC</definedName>
    <definedName name="__SEP1" localSheetId="9">[4]!SEP&amp;[4]!OCT&amp;[4]!NOV&amp;[4]!DIC</definedName>
    <definedName name="__SEP1">[1]!SEP&amp;[1]!OCT&amp;[1]!NOV&amp;[1]!DIC</definedName>
    <definedName name="__SEP2" localSheetId="6">[7]edofza9!$C$22</definedName>
    <definedName name="__SEP2">[8]edofza9!$C$22</definedName>
    <definedName name="__smg97">'[9]Premisa macro'!$E$4</definedName>
    <definedName name="__syt03" localSheetId="1">#REF!</definedName>
    <definedName name="__syt03" localSheetId="4">#REF!</definedName>
    <definedName name="__syt03" localSheetId="5">#REF!</definedName>
    <definedName name="__syt03" localSheetId="6">#REF!</definedName>
    <definedName name="__syt03" localSheetId="8">#REF!</definedName>
    <definedName name="__syt03" localSheetId="9">#REF!</definedName>
    <definedName name="__syt03">#REF!</definedName>
    <definedName name="__TDC2001" localSheetId="1">'[10]Tipos de Cambio'!$C$4</definedName>
    <definedName name="__TDC2001">'[10]Tipos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localSheetId="3" hidden="1">{"Bruto",#N/A,FALSE,"CONV3T.XLS";"Neto",#N/A,FALSE,"CONV3T.XLS";"UnoB",#N/A,FALSE,"CONV3T.XLS";"Bruto",#N/A,FALSE,"CONV4T.XLS";"Neto",#N/A,FALSE,"CONV4T.XLS";"UnoB",#N/A,FALSE,"CONV4T.XLS"}</definedName>
    <definedName name="__tul2" localSheetId="6" hidden="1">{"Bruto",#N/A,FALSE,"CONV3T.XLS";"Neto",#N/A,FALSE,"CONV3T.XLS";"UnoB",#N/A,FALSE,"CONV3T.XLS";"Bruto",#N/A,FALSE,"CONV4T.XLS";"Neto",#N/A,FALSE,"CONV4T.XLS";"UnoB",#N/A,FALSE,"CONV4T.XLS"}</definedName>
    <definedName name="__tul2" localSheetId="7" hidden="1">{"Bruto",#N/A,FALSE,"CONV3T.XLS";"Neto",#N/A,FALSE,"CONV3T.XLS";"UnoB",#N/A,FALSE,"CONV3T.XLS";"Bruto",#N/A,FALSE,"CONV4T.XLS";"Neto",#N/A,FALSE,"CONV4T.XLS";"UnoB",#N/A,FALSE,"CONV4T.XLS"}</definedName>
    <definedName name="__tul2" localSheetId="8" hidden="1">{"Bruto",#N/A,FALSE,"CONV3T.XLS";"Neto",#N/A,FALSE,"CONV3T.XLS";"UnoB",#N/A,FALSE,"CONV3T.XLS";"Bruto",#N/A,FALSE,"CONV4T.XLS";"Neto",#N/A,FALSE,"CONV4T.XLS";"UnoB",#N/A,FALSE,"CONV4T.XLS"}</definedName>
    <definedName name="__tul2" localSheetId="9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localSheetId="3" hidden="1">{"Bruto",#N/A,FALSE,"CONV3T.XLS";"Neto",#N/A,FALSE,"CONV3T.XLS";"UnoB",#N/A,FALSE,"CONV3T.XLS";"Bruto",#N/A,FALSE,"CONV4T.XLS";"Neto",#N/A,FALSE,"CONV4T.XLS";"UnoB",#N/A,FALSE,"CONV4T.XLS"}</definedName>
    <definedName name="__TUL4" localSheetId="6" hidden="1">{"Bruto",#N/A,FALSE,"CONV3T.XLS";"Neto",#N/A,FALSE,"CONV3T.XLS";"UnoB",#N/A,FALSE,"CONV3T.XLS";"Bruto",#N/A,FALSE,"CONV4T.XLS";"Neto",#N/A,FALSE,"CONV4T.XLS";"UnoB",#N/A,FALSE,"CONV4T.XLS"}</definedName>
    <definedName name="__TUL4" localSheetId="7" hidden="1">{"Bruto",#N/A,FALSE,"CONV3T.XLS";"Neto",#N/A,FALSE,"CONV3T.XLS";"UnoB",#N/A,FALSE,"CONV3T.XLS";"Bruto",#N/A,FALSE,"CONV4T.XLS";"Neto",#N/A,FALSE,"CONV4T.XLS";"UnoB",#N/A,FALSE,"CONV4T.XLS"}</definedName>
    <definedName name="__TUL4" localSheetId="8" hidden="1">{"Bruto",#N/A,FALSE,"CONV3T.XLS";"Neto",#N/A,FALSE,"CONV3T.XLS";"UnoB",#N/A,FALSE,"CONV3T.XLS";"Bruto",#N/A,FALSE,"CONV4T.XLS";"Neto",#N/A,FALSE,"CONV4T.XLS";"UnoB",#N/A,FALSE,"CONV4T.XLS"}</definedName>
    <definedName name="__TUL4" localSheetId="9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localSheetId="3" hidden="1">{"Bruto",#N/A,FALSE,"CONV3T.XLS";"Neto",#N/A,FALSE,"CONV3T.XLS";"UnoB",#N/A,FALSE,"CONV3T.XLS";"Bruto",#N/A,FALSE,"CONV4T.XLS";"Neto",#N/A,FALSE,"CONV4T.XLS";"UnoB",#N/A,FALSE,"CONV4T.XLS"}</definedName>
    <definedName name="__WRN4444" localSheetId="6" hidden="1">{"Bruto",#N/A,FALSE,"CONV3T.XLS";"Neto",#N/A,FALSE,"CONV3T.XLS";"UnoB",#N/A,FALSE,"CONV3T.XLS";"Bruto",#N/A,FALSE,"CONV4T.XLS";"Neto",#N/A,FALSE,"CONV4T.XLS";"UnoB",#N/A,FALSE,"CONV4T.XLS"}</definedName>
    <definedName name="__WRN4444" localSheetId="7" hidden="1">{"Bruto",#N/A,FALSE,"CONV3T.XLS";"Neto",#N/A,FALSE,"CONV3T.XLS";"UnoB",#N/A,FALSE,"CONV3T.XLS";"Bruto",#N/A,FALSE,"CONV4T.XLS";"Neto",#N/A,FALSE,"CONV4T.XLS";"UnoB",#N/A,FALSE,"CONV4T.XLS"}</definedName>
    <definedName name="__WRN4444" localSheetId="8" hidden="1">{"Bruto",#N/A,FALSE,"CONV3T.XLS";"Neto",#N/A,FALSE,"CONV3T.XLS";"UnoB",#N/A,FALSE,"CONV3T.XLS";"Bruto",#N/A,FALSE,"CONV4T.XLS";"Neto",#N/A,FALSE,"CONV4T.XLS";"UnoB",#N/A,FALSE,"CONV4T.XLS"}</definedName>
    <definedName name="__WRN4444" localSheetId="9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[12]BANPRO99!#REF!</definedName>
    <definedName name="_3O0504" localSheetId="1">[12]BANPRO99!#REF!</definedName>
    <definedName name="_3O0504" localSheetId="3">[12]BANPRO99!#REF!</definedName>
    <definedName name="_3O0504" localSheetId="4">[12]BANPRO99!#REF!</definedName>
    <definedName name="_3O0504" localSheetId="6">[12]BANPRO99!#REF!</definedName>
    <definedName name="_3O0504" localSheetId="8">[12]BANPRO99!#REF!</definedName>
    <definedName name="_3O0504" localSheetId="9">[12]BANPRO99!#REF!</definedName>
    <definedName name="_3O0504">[12]BANPRO99!#REF!</definedName>
    <definedName name="_5000DEF">#N/A</definedName>
    <definedName name="_51542" localSheetId="8" hidden="1">{"Bruto",#N/A,FALSE,"CONV3T.XLS";"Neto",#N/A,FALSE,"CONV3T.XLS";"UnoB",#N/A,FALSE,"CONV3T.XLS";"Bruto",#N/A,FALSE,"CONV4T.XLS";"Neto",#N/A,FALSE,"CONV4T.XLS";"UnoB",#N/A,FALSE,"CONV4T.XLS"}</definedName>
    <definedName name="_51542" localSheetId="9" hidden="1">{"Bruto",#N/A,FALSE,"CONV3T.XLS";"Neto",#N/A,FALSE,"CONV3T.XLS";"UnoB",#N/A,FALSE,"CONV3T.XLS";"Bruto",#N/A,FALSE,"CONV4T.XLS";"Neto",#N/A,FALSE,"CONV4T.XLS";"UnoB",#N/A,FALSE,"CONV4T.XLS"}</definedName>
    <definedName name="_51542" hidden="1">{"Bruto",#N/A,FALSE,"CONV3T.XLS";"Neto",#N/A,FALSE,"CONV3T.XLS";"UnoB",#N/A,FALSE,"CONV3T.XLS";"Bruto",#N/A,FALSE,"CONV4T.XLS";"Neto",#N/A,FALSE,"CONV4T.XLS";"UnoB",#N/A,FALSE,"CONV4T.XLS"}</definedName>
    <definedName name="_6000">#N/A</definedName>
    <definedName name="_6000DEF">#N/A</definedName>
    <definedName name="_ABR1" localSheetId="0">[1]!ABR&amp;[1]!MAY&amp;[1]!JUN&amp;[1]!JUL&amp;[1]!AGO&amp;[1]!SEP</definedName>
    <definedName name="_ABR1" localSheetId="1">[2]!ABR&amp;[2]!MAY&amp;[2]!JUN&amp;[2]!JUL&amp;[2]!AGO&amp;[2]!SEP</definedName>
    <definedName name="_ABR1" localSheetId="3">[3]!ABR&amp;[3]!MAY&amp;[3]!JUN&amp;[3]!JUL&amp;[3]!AGO&amp;[3]!SEP</definedName>
    <definedName name="_ABR1" localSheetId="4">[1]!ABR&amp;[1]!MAY&amp;[1]!JUN&amp;[1]!JUL&amp;[1]!AGO&amp;[1]!SEP</definedName>
    <definedName name="_ABR1" localSheetId="6">[2]!ABR&amp;[2]!MAY&amp;[2]!JUN&amp;[2]!JUL&amp;[2]!AGO&amp;[2]!SEP</definedName>
    <definedName name="_ABR1" localSheetId="8">[4]!ABR&amp;[4]!MAY&amp;[4]!JUN&amp;[4]!JUL&amp;[4]!AGO&amp;[4]!SEP</definedName>
    <definedName name="_ABR1" localSheetId="9">[4]!ABR&amp;[4]!MAY&amp;[4]!JUN&amp;[4]!JUL&amp;[4]!AGO&amp;[4]!SEP</definedName>
    <definedName name="_ABR1">[1]!ABR&amp;[1]!MAY&amp;[1]!JUN&amp;[1]!JUL&amp;[1]!AGO&amp;[1]!SEP</definedName>
    <definedName name="_ABR2" localSheetId="6">[7]edofza4!$C$22</definedName>
    <definedName name="_ABR2">[8]edofza4!$C$22</definedName>
    <definedName name="_AGO1" localSheetId="0">[1]!AGO&amp;[1]!SEP&amp;[1]!OCT&amp;[1]!NOV&amp;[1]!DIC</definedName>
    <definedName name="_AGO1" localSheetId="1">[2]!AGO&amp;[2]!SEP&amp;[2]!OCT&amp;[2]!NOV&amp;[2]!DIC</definedName>
    <definedName name="_AGO1" localSheetId="3">[3]!AGO&amp;[3]!SEP&amp;[3]!OCT&amp;[3]!NOV&amp;[3]!DIC</definedName>
    <definedName name="_AGO1" localSheetId="4">[1]!AGO&amp;[1]!SEP&amp;[1]!OCT&amp;[1]!NOV&amp;[1]!DIC</definedName>
    <definedName name="_AGO1" localSheetId="6">[2]!AGO&amp;[2]!SEP&amp;[2]!OCT&amp;[2]!NOV&amp;[2]!DIC</definedName>
    <definedName name="_AGO1" localSheetId="8">[4]!AGO&amp;[4]!SEP&amp;[4]!OCT&amp;[4]!NOV&amp;[4]!DIC</definedName>
    <definedName name="_AGO1" localSheetId="9">[4]!AGO&amp;[4]!SEP&amp;[4]!OCT&amp;[4]!NOV&amp;[4]!DIC</definedName>
    <definedName name="_AGO1">[1]!AGO&amp;[1]!SEP&amp;[1]!OCT&amp;[1]!NOV&amp;[1]!DIC</definedName>
    <definedName name="_AGO2" localSheetId="6">[7]edofza8!$C$22</definedName>
    <definedName name="_AGO2">[8]edofza8!$C$22</definedName>
    <definedName name="_ASA96" localSheetId="0">#REF!</definedName>
    <definedName name="_ASA96" localSheetId="1">#REF!</definedName>
    <definedName name="_ASA96" localSheetId="3">#REF!</definedName>
    <definedName name="_ASA96" localSheetId="4">#REF!</definedName>
    <definedName name="_ASA96" localSheetId="6">#REF!</definedName>
    <definedName name="_ASA96" localSheetId="8">#REF!</definedName>
    <definedName name="_ASA96" localSheetId="9">#REF!</definedName>
    <definedName name="_ASA96">#REF!</definedName>
    <definedName name="_base" localSheetId="0">[12]BANPRO99!#REF!</definedName>
    <definedName name="_base" localSheetId="1">[12]BANPRO99!#REF!</definedName>
    <definedName name="_base" localSheetId="3">[12]BANPRO99!#REF!</definedName>
    <definedName name="_base" localSheetId="4">[12]BANPRO99!#REF!</definedName>
    <definedName name="_base" localSheetId="6">[12]BANPRO99!#REF!</definedName>
    <definedName name="_base" localSheetId="8">[12]BANPRO99!#REF!</definedName>
    <definedName name="_base" localSheetId="9">[12]BANPRO99!#REF!</definedName>
    <definedName name="_base">[12]BANPRO99!#REF!</definedName>
    <definedName name="_cad179" localSheetId="0">'[5]Mod Eco Controlados 99'!#REF!</definedName>
    <definedName name="_cad179" localSheetId="1">'[5]Mod Eco Controlados 99'!#REF!</definedName>
    <definedName name="_cad179" localSheetId="3">'[5]Mod Eco Controlados 99'!#REF!</definedName>
    <definedName name="_cad179" localSheetId="4">'[5]Mod Eco Controlados 99'!#REF!</definedName>
    <definedName name="_cad179" localSheetId="6">'[5]Mod Eco Controlados 99'!#REF!</definedName>
    <definedName name="_cad179" localSheetId="8">'[5]Mod Eco Controlados 99'!#REF!</definedName>
    <definedName name="_cad179" localSheetId="9">'[5]Mod Eco Controlados 99'!#REF!</definedName>
    <definedName name="_cad179">'[5]Mod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localSheetId="3" hidden="1">{"Bruto",#N/A,FALSE,"CONV3T.XLS";"Neto",#N/A,FALSE,"CONV3T.XLS";"UnoB",#N/A,FALSE,"CONV3T.XLS";"Bruto",#N/A,FALSE,"CONV4T.XLS";"Neto",#N/A,FALSE,"CONV4T.XLS";"UnoB",#N/A,FALSE,"CONV4T.XLS"}</definedName>
    <definedName name="_CAN2" localSheetId="6" hidden="1">{"Bruto",#N/A,FALSE,"CONV3T.XLS";"Neto",#N/A,FALSE,"CONV3T.XLS";"UnoB",#N/A,FALSE,"CONV3T.XLS";"Bruto",#N/A,FALSE,"CONV4T.XLS";"Neto",#N/A,FALSE,"CONV4T.XLS";"UnoB",#N/A,FALSE,"CONV4T.XLS"}</definedName>
    <definedName name="_CAN2" localSheetId="7" hidden="1">{"Bruto",#N/A,FALSE,"CONV3T.XLS";"Neto",#N/A,FALSE,"CONV3T.XLS";"UnoB",#N/A,FALSE,"CONV3T.XLS";"Bruto",#N/A,FALSE,"CONV4T.XLS";"Neto",#N/A,FALSE,"CONV4T.XLS";"UnoB",#N/A,FALSE,"CONV4T.XLS"}</definedName>
    <definedName name="_CAN2" localSheetId="8" hidden="1">{"Bruto",#N/A,FALSE,"CONV3T.XLS";"Neto",#N/A,FALSE,"CONV3T.XLS";"UnoB",#N/A,FALSE,"CONV3T.XLS";"Bruto",#N/A,FALSE,"CONV4T.XLS";"Neto",#N/A,FALSE,"CONV4T.XLS";"UnoB",#N/A,FALSE,"CONV4T.XLS"}</definedName>
    <definedName name="_CAN2" localSheetId="9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localSheetId="3" hidden="1">{"Bruto",#N/A,FALSE,"CONV3T.XLS";"Neto",#N/A,FALSE,"CONV3T.XLS";"UnoB",#N/A,FALSE,"CONV3T.XLS";"Bruto",#N/A,FALSE,"CONV4T.XLS";"Neto",#N/A,FALSE,"CONV4T.XLS";"UnoB",#N/A,FALSE,"CONV4T.XLS"}</definedName>
    <definedName name="_CAN4" localSheetId="6" hidden="1">{"Bruto",#N/A,FALSE,"CONV3T.XLS";"Neto",#N/A,FALSE,"CONV3T.XLS";"UnoB",#N/A,FALSE,"CONV3T.XLS";"Bruto",#N/A,FALSE,"CONV4T.XLS";"Neto",#N/A,FALSE,"CONV4T.XLS";"UnoB",#N/A,FALSE,"CONV4T.XLS"}</definedName>
    <definedName name="_CAN4" localSheetId="7" hidden="1">{"Bruto",#N/A,FALSE,"CONV3T.XLS";"Neto",#N/A,FALSE,"CONV3T.XLS";"UnoB",#N/A,FALSE,"CONV3T.XLS";"Bruto",#N/A,FALSE,"CONV4T.XLS";"Neto",#N/A,FALSE,"CONV4T.XLS";"UnoB",#N/A,FALSE,"CONV4T.XLS"}</definedName>
    <definedName name="_CAN4" localSheetId="8" hidden="1">{"Bruto",#N/A,FALSE,"CONV3T.XLS";"Neto",#N/A,FALSE,"CONV3T.XLS";"UnoB",#N/A,FALSE,"CONV3T.XLS";"Bruto",#N/A,FALSE,"CONV4T.XLS";"Neto",#N/A,FALSE,"CONV4T.XLS";"UnoB",#N/A,FALSE,"CONV4T.XLS"}</definedName>
    <definedName name="_CAN4" localSheetId="9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 localSheetId="1">#REF!</definedName>
    <definedName name="_CFD02" localSheetId="3">#REF!</definedName>
    <definedName name="_CFD02" localSheetId="4">#REF!</definedName>
    <definedName name="_CFD02" localSheetId="6">#REF!</definedName>
    <definedName name="_CFD02" localSheetId="8">#REF!</definedName>
    <definedName name="_CFD02" localSheetId="9">#REF!</definedName>
    <definedName name="_CFD02">#REF!</definedName>
    <definedName name="_CFE96" localSheetId="0">#REF!</definedName>
    <definedName name="_CFE96" localSheetId="1">#REF!</definedName>
    <definedName name="_CFE96" localSheetId="3">#REF!</definedName>
    <definedName name="_CFE96" localSheetId="4">#REF!</definedName>
    <definedName name="_CFE96" localSheetId="6">#REF!</definedName>
    <definedName name="_CFE96" localSheetId="8">#REF!</definedName>
    <definedName name="_CFE96" localSheetId="9">#REF!</definedName>
    <definedName name="_CFE96">#REF!</definedName>
    <definedName name="_CON96" localSheetId="0">#REF!</definedName>
    <definedName name="_CON96" localSheetId="1">#REF!</definedName>
    <definedName name="_CON96" localSheetId="3">#REF!</definedName>
    <definedName name="_CON96" localSheetId="4">#REF!</definedName>
    <definedName name="_CON96" localSheetId="6">#REF!</definedName>
    <definedName name="_CON96" localSheetId="8">#REF!</definedName>
    <definedName name="_CON96" localSheetId="9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localSheetId="4" hidden="1">{"Bruto",#N/A,FALSE,"CONV3T.XLS";"Neto",#N/A,FALSE,"CONV3T.XLS";"UnoB",#N/A,FALSE,"CONV3T.XLS";"Bruto",#N/A,FALSE,"CONV4T.XLS";"Neto",#N/A,FALSE,"CONV4T.XLS";"UnoB",#N/A,FALSE,"CONV4T.XLS"}</definedName>
    <definedName name="_COR4" localSheetId="5" hidden="1">{"Bruto",#N/A,FALSE,"CONV3T.XLS";"Neto",#N/A,FALSE,"CONV3T.XLS";"UnoB",#N/A,FALSE,"CONV3T.XLS";"Bruto",#N/A,FALSE,"CONV4T.XLS";"Neto",#N/A,FALSE,"CONV4T.XLS";"UnoB",#N/A,FALSE,"CONV4T.XLS"}</definedName>
    <definedName name="_COR4" localSheetId="6" hidden="1">{"Bruto",#N/A,FALSE,"CONV3T.XLS";"Neto",#N/A,FALSE,"CONV3T.XLS";"UnoB",#N/A,FALSE,"CONV3T.XLS";"Bruto",#N/A,FALSE,"CONV4T.XLS";"Neto",#N/A,FALSE,"CONV4T.XLS";"UnoB",#N/A,FALSE,"CONV4T.XLS"}</definedName>
    <definedName name="_COR4" localSheetId="8" hidden="1">{"Bruto",#N/A,FALSE,"CONV3T.XLS";"Neto",#N/A,FALSE,"CONV3T.XLS";"UnoB",#N/A,FALSE,"CONV3T.XLS";"Bruto",#N/A,FALSE,"CONV4T.XLS";"Neto",#N/A,FALSE,"CONV4T.XLS";"UnoB",#N/A,FALSE,"CONV4T.XLS"}</definedName>
    <definedName name="_COR4" localSheetId="9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localSheetId="4" hidden="1">{"Bruto",#N/A,FALSE,"CONV3T.XLS";"Neto",#N/A,FALSE,"CONV3T.XLS";"UnoB",#N/A,FALSE,"CONV3T.XLS";"Bruto",#N/A,FALSE,"CONV4T.XLS";"Neto",#N/A,FALSE,"CONV4T.XLS";"UnoB",#N/A,FALSE,"CONV4T.XLS"}</definedName>
    <definedName name="_COS4" localSheetId="5" hidden="1">{"Bruto",#N/A,FALSE,"CONV3T.XLS";"Neto",#N/A,FALSE,"CONV3T.XLS";"UnoB",#N/A,FALSE,"CONV3T.XLS";"Bruto",#N/A,FALSE,"CONV4T.XLS";"Neto",#N/A,FALSE,"CONV4T.XLS";"UnoB",#N/A,FALSE,"CONV4T.XLS"}</definedName>
    <definedName name="_COS4" localSheetId="6" hidden="1">{"Bruto",#N/A,FALSE,"CONV3T.XLS";"Neto",#N/A,FALSE,"CONV3T.XLS";"UnoB",#N/A,FALSE,"CONV3T.XLS";"Bruto",#N/A,FALSE,"CONV4T.XLS";"Neto",#N/A,FALSE,"CONV4T.XLS";"UnoB",#N/A,FALSE,"CONV4T.XLS"}</definedName>
    <definedName name="_COS4" localSheetId="8" hidden="1">{"Bruto",#N/A,FALSE,"CONV3T.XLS";"Neto",#N/A,FALSE,"CONV3T.XLS";"UnoB",#N/A,FALSE,"CONV3T.XLS";"Bruto",#N/A,FALSE,"CONV4T.XLS";"Neto",#N/A,FALSE,"CONV4T.XLS";"UnoB",#N/A,FALSE,"CONV4T.XLS"}</definedName>
    <definedName name="_COS4" localSheetId="9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'[9]Premisas IMSS'!$M$12</definedName>
    <definedName name="_def2">'[9]Premisas IMSS'!$M$13</definedName>
    <definedName name="_def3">'[9]Premisas IMSS'!$M$14</definedName>
    <definedName name="_def4">'[9]Premisas IMSS'!$M$15</definedName>
    <definedName name="_def5">'[9]Premisas IMSS'!$M$16</definedName>
    <definedName name="_def6">'[9]Premisas IMSS'!$M$17</definedName>
    <definedName name="_DIC2" localSheetId="6">[7]edofza12!$C$22</definedName>
    <definedName name="_DIC2">[8]edofza12!$C$22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localSheetId="3" hidden="1">{"Bruto",#N/A,FALSE,"CONV3T.XLS";"Neto",#N/A,FALSE,"CONV3T.XLS";"UnoB",#N/A,FALSE,"CONV3T.XLS";"Bruto",#N/A,FALSE,"CONV4T.XLS";"Neto",#N/A,FALSE,"CONV4T.XLS";"UnoB",#N/A,FALSE,"CONV4T.XLS"}</definedName>
    <definedName name="_ee1" localSheetId="6" hidden="1">{"Bruto",#N/A,FALSE,"CONV3T.XLS";"Neto",#N/A,FALSE,"CONV3T.XLS";"UnoB",#N/A,FALSE,"CONV3T.XLS";"Bruto",#N/A,FALSE,"CONV4T.XLS";"Neto",#N/A,FALSE,"CONV4T.XLS";"UnoB",#N/A,FALSE,"CONV4T.XLS"}</definedName>
    <definedName name="_ee1" localSheetId="7" hidden="1">{"Bruto",#N/A,FALSE,"CONV3T.XLS";"Neto",#N/A,FALSE,"CONV3T.XLS";"UnoB",#N/A,FALSE,"CONV3T.XLS";"Bruto",#N/A,FALSE,"CONV4T.XLS";"Neto",#N/A,FALSE,"CONV4T.XLS";"UnoB",#N/A,FALSE,"CONV4T.XLS"}</definedName>
    <definedName name="_ee1" localSheetId="8" hidden="1">{"Bruto",#N/A,FALSE,"CONV3T.XLS";"Neto",#N/A,FALSE,"CONV3T.XLS";"UnoB",#N/A,FALSE,"CONV3T.XLS";"Bruto",#N/A,FALSE,"CONV4T.XLS";"Neto",#N/A,FALSE,"CONV4T.XLS";"UnoB",#N/A,FALSE,"CONV4T.XLS"}</definedName>
    <definedName name="_ee1" localSheetId="9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 localSheetId="6">[7]edofza1!$C$22</definedName>
    <definedName name="_ENE2">[8]edofza1!$C$22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localSheetId="3" hidden="1">{"Bruto",#N/A,FALSE,"CONV3T.XLS";"Neto",#N/A,FALSE,"CONV3T.XLS";"UnoB",#N/A,FALSE,"CONV3T.XLS";"Bruto",#N/A,FALSE,"CONV4T.XLS";"Neto",#N/A,FALSE,"CONV4T.XLS";"UnoB",#N/A,FALSE,"CONV4T.XLS"}</definedName>
    <definedName name="_esc2" localSheetId="6" hidden="1">{"Bruto",#N/A,FALSE,"CONV3T.XLS";"Neto",#N/A,FALSE,"CONV3T.XLS";"UnoB",#N/A,FALSE,"CONV3T.XLS";"Bruto",#N/A,FALSE,"CONV4T.XLS";"Neto",#N/A,FALSE,"CONV4T.XLS";"UnoB",#N/A,FALSE,"CONV4T.XLS"}</definedName>
    <definedName name="_esc2" localSheetId="7" hidden="1">{"Bruto",#N/A,FALSE,"CONV3T.XLS";"Neto",#N/A,FALSE,"CONV3T.XLS";"UnoB",#N/A,FALSE,"CONV3T.XLS";"Bruto",#N/A,FALSE,"CONV4T.XLS";"Neto",#N/A,FALSE,"CONV4T.XLS";"UnoB",#N/A,FALSE,"CONV4T.XLS"}</definedName>
    <definedName name="_esc2" localSheetId="8" hidden="1">{"Bruto",#N/A,FALSE,"CONV3T.XLS";"Neto",#N/A,FALSE,"CONV3T.XLS";"UnoB",#N/A,FALSE,"CONV3T.XLS";"Bruto",#N/A,FALSE,"CONV4T.XLS";"Neto",#N/A,FALSE,"CONV4T.XLS";"UnoB",#N/A,FALSE,"CONV4T.XLS"}</definedName>
    <definedName name="_esc2" localSheetId="9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localSheetId="3" hidden="1">{"Bruto",#N/A,FALSE,"CONV3T.XLS";"Neto",#N/A,FALSE,"CONV3T.XLS";"UnoB",#N/A,FALSE,"CONV3T.XLS";"Bruto",#N/A,FALSE,"CONV4T.XLS";"Neto",#N/A,FALSE,"CONV4T.XLS";"UnoB",#N/A,FALSE,"CONV4T.XLS"}</definedName>
    <definedName name="_ESC4" localSheetId="6" hidden="1">{"Bruto",#N/A,FALSE,"CONV3T.XLS";"Neto",#N/A,FALSE,"CONV3T.XLS";"UnoB",#N/A,FALSE,"CONV3T.XLS";"Bruto",#N/A,FALSE,"CONV4T.XLS";"Neto",#N/A,FALSE,"CONV4T.XLS";"UnoB",#N/A,FALSE,"CONV4T.XLS"}</definedName>
    <definedName name="_ESC4" localSheetId="7" hidden="1">{"Bruto",#N/A,FALSE,"CONV3T.XLS";"Neto",#N/A,FALSE,"CONV3T.XLS";"UnoB",#N/A,FALSE,"CONV3T.XLS";"Bruto",#N/A,FALSE,"CONV4T.XLS";"Neto",#N/A,FALSE,"CONV4T.XLS";"UnoB",#N/A,FALSE,"CONV4T.XLS"}</definedName>
    <definedName name="_ESC4" localSheetId="8" hidden="1">{"Bruto",#N/A,FALSE,"CONV3T.XLS";"Neto",#N/A,FALSE,"CONV3T.XLS";"UnoB",#N/A,FALSE,"CONV3T.XLS";"Bruto",#N/A,FALSE,"CONV4T.XLS";"Neto",#N/A,FALSE,"CONV4T.XLS";"UnoB",#N/A,FALSE,"CONV4T.XLS"}</definedName>
    <definedName name="_ESC4" localSheetId="9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0">[1]!FEB&amp;[1]!MAR&amp;[1]!ABR&amp;[1]!MAY&amp;[1]!JUN&amp;[1]!JUL</definedName>
    <definedName name="_FEB1" localSheetId="1">[2]!FEB&amp;[2]!MAR&amp;[2]!ABR&amp;[2]!MAY&amp;[2]!JUN&amp;[2]!JUL</definedName>
    <definedName name="_FEB1" localSheetId="3">[3]!FEB&amp;[3]!MAR&amp;[3]!ABR&amp;[3]!MAY&amp;[3]!JUN&amp;[3]!JUL</definedName>
    <definedName name="_FEB1" localSheetId="4">[1]!FEB&amp;[1]!MAR&amp;[1]!ABR&amp;[1]!MAY&amp;[1]!JUN&amp;[1]!JUL</definedName>
    <definedName name="_FEB1" localSheetId="6">[2]!FEB&amp;[2]!MAR&amp;[2]!ABR&amp;[2]!MAY&amp;[2]!JUN&amp;[2]!JUL</definedName>
    <definedName name="_FEB1" localSheetId="8">[4]!FEB&amp;[4]!MAR&amp;[4]!ABR&amp;[4]!MAY&amp;[4]!JUN&amp;[4]!JUL</definedName>
    <definedName name="_FEB1" localSheetId="9">[4]!FEB&amp;[4]!MAR&amp;[4]!ABR&amp;[4]!MAY&amp;[4]!JUN&amp;[4]!JUL</definedName>
    <definedName name="_FEB1">[1]!FEB&amp;[1]!MAR&amp;[1]!ABR&amp;[1]!MAY&amp;[1]!JUN&amp;[1]!JUL</definedName>
    <definedName name="_FEB2" localSheetId="6">[7]edofza2!$C$22</definedName>
    <definedName name="_FEB2">[8]edofza2!$C$22</definedName>
    <definedName name="_Fill" localSheetId="0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0" hidden="1">'Anexo 10'!$B$10:$B$85</definedName>
    <definedName name="_xlnm._FilterDatabase" localSheetId="1" hidden="1">'Anexo 11'!$A$8:$EE$203</definedName>
    <definedName name="_xlnm._FilterDatabase" localSheetId="2" hidden="1">'Anexo 12'!$A$8:$J$127</definedName>
    <definedName name="_xlnm._FilterDatabase" localSheetId="3" hidden="1">'Anexo 13'!$A$8:$I$156</definedName>
    <definedName name="_xlnm._FilterDatabase" localSheetId="4" hidden="1">'Anexo 14'!$A$8:$I$65</definedName>
    <definedName name="_xlnm._FilterDatabase" localSheetId="5" hidden="1">'Anexo 15'!$A$8:$I$28</definedName>
    <definedName name="_xlnm._FilterDatabase" localSheetId="6" hidden="1">'Anexo 16 '!$A$10:$B$79</definedName>
    <definedName name="_xlnm._FilterDatabase" localSheetId="7" hidden="1">'Anexo 17'!$A$7:$K$94</definedName>
    <definedName name="_xlnm._FilterDatabase" localSheetId="8" hidden="1">'Anexo 18'!$A$8:$Z$120</definedName>
    <definedName name="_xlnm._FilterDatabase" localSheetId="9" hidden="1">'Anexo 19'!$A$1:$D$1</definedName>
    <definedName name="_JUL1" localSheetId="0">[1]!JUL&amp;[1]!AGO&amp;[1]!SEP&amp;[1]!OCT&amp;[1]!NOV</definedName>
    <definedName name="_JUL1" localSheetId="1">[2]!JUL&amp;[2]!AGO&amp;[2]!SEP&amp;[2]!OCT&amp;[2]!NOV</definedName>
    <definedName name="_JUL1" localSheetId="3">[3]!JUL&amp;[3]!AGO&amp;[3]!SEP&amp;[3]!OCT&amp;[3]!NOV</definedName>
    <definedName name="_JUL1" localSheetId="4">[1]!JUL&amp;[1]!AGO&amp;[1]!SEP&amp;[1]!OCT&amp;[1]!NOV</definedName>
    <definedName name="_JUL1" localSheetId="6">[2]!JUL&amp;[2]!AGO&amp;[2]!SEP&amp;[2]!OCT&amp;[2]!NOV</definedName>
    <definedName name="_JUL1" localSheetId="8">[4]!JUL&amp;[4]!AGO&amp;[4]!SEP&amp;[4]!OCT&amp;[4]!NOV</definedName>
    <definedName name="_JUL1" localSheetId="9">[4]!JUL&amp;[4]!AGO&amp;[4]!SEP&amp;[4]!OCT&amp;[4]!NOV</definedName>
    <definedName name="_JUL1">[1]!JUL&amp;[1]!AGO&amp;[1]!SEP&amp;[1]!OCT&amp;[1]!NOV</definedName>
    <definedName name="_JUL2" localSheetId="6">[7]edofza7!$C$22</definedName>
    <definedName name="_JUL2">[8]edofza7!$C$22</definedName>
    <definedName name="_JUN1" localSheetId="0">[1]!JUN&amp;[1]!JUL&amp;[1]!AGO&amp;[1]!SEP&amp;[1]!OCT</definedName>
    <definedName name="_JUN1" localSheetId="1">[2]!JUN&amp;[2]!JUL&amp;[2]!AGO&amp;[2]!SEP&amp;[2]!OCT</definedName>
    <definedName name="_JUN1" localSheetId="3">[3]!JUN&amp;[3]!JUL&amp;[3]!AGO&amp;[3]!SEP&amp;[3]!OCT</definedName>
    <definedName name="_JUN1" localSheetId="4">[1]!JUN&amp;[1]!JUL&amp;[1]!AGO&amp;[1]!SEP&amp;[1]!OCT</definedName>
    <definedName name="_JUN1" localSheetId="6">[2]!JUN&amp;[2]!JUL&amp;[2]!AGO&amp;[2]!SEP&amp;[2]!OCT</definedName>
    <definedName name="_JUN1" localSheetId="8">[4]!JUN&amp;[4]!JUL&amp;[4]!AGO&amp;[4]!SEP&amp;[4]!OCT</definedName>
    <definedName name="_JUN1" localSheetId="9">[4]!JUN&amp;[4]!JUL&amp;[4]!AGO&amp;[4]!SEP&amp;[4]!OCT</definedName>
    <definedName name="_JUN1">[1]!JUN&amp;[1]!JUL&amp;[1]!AGO&amp;[1]!SEP&amp;[1]!OCT</definedName>
    <definedName name="_JUN2" localSheetId="6">[7]edofza6!$C$22</definedName>
    <definedName name="_JUN2">[8]edofza6!$C$22</definedName>
    <definedName name="_Key1" localSheetId="0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hidden="1">#REF!</definedName>
    <definedName name="_kjljbcsd" localSheetId="8" hidden="1">{"Bruto",#N/A,FALSE,"CONV3T.XLS";"Neto",#N/A,FALSE,"CONV3T.XLS";"UnoB",#N/A,FALSE,"CONV3T.XLS";"Bruto",#N/A,FALSE,"CONV4T.XLS";"Neto",#N/A,FALSE,"CONV4T.XLS";"UnoB",#N/A,FALSE,"CONV4T.XLS"}</definedName>
    <definedName name="_kjljbcsd" localSheetId="9" hidden="1">{"Bruto",#N/A,FALSE,"CONV3T.XLS";"Neto",#N/A,FALSE,"CONV3T.XLS";"UnoB",#N/A,FALSE,"CONV3T.XLS";"Bruto",#N/A,FALSE,"CONV4T.XLS";"Neto",#N/A,FALSE,"CONV4T.XLS";"UnoB",#N/A,FALSE,"CONV4T.XLS"}</definedName>
    <definedName name="_kjljbcsd" hidden="1">{"Bruto",#N/A,FALSE,"CONV3T.XLS";"Neto",#N/A,FALSE,"CONV3T.XLS";"UnoB",#N/A,FALSE,"CONV3T.XLS";"Bruto",#N/A,FALSE,"CONV4T.XLS";"Neto",#N/A,FALSE,"CONV4T.XLS";"UnoB",#N/A,FALSE,"CONV4T.XLS"}</definedName>
    <definedName name="_MAR1" localSheetId="0">[1]!MAR&amp;[1]!ABR&amp;[1]!MAY&amp;[1]!JUN&amp;[1]!JUL&amp;[1]!AGO</definedName>
    <definedName name="_MAR1" localSheetId="1">[2]!MAR&amp;[2]!ABR&amp;[2]!MAY&amp;[2]!JUN&amp;[2]!JUL&amp;[2]!AGO</definedName>
    <definedName name="_MAR1" localSheetId="3">[3]!MAR&amp;[3]!ABR&amp;[3]!MAY&amp;[3]!JUN&amp;[3]!JUL&amp;[3]!AGO</definedName>
    <definedName name="_MAR1" localSheetId="4">[1]!MAR&amp;[1]!ABR&amp;[1]!MAY&amp;[1]!JUN&amp;[1]!JUL&amp;[1]!AGO</definedName>
    <definedName name="_MAR1" localSheetId="6">[2]!MAR&amp;[2]!ABR&amp;[2]!MAY&amp;[2]!JUN&amp;[2]!JUL&amp;[2]!AGO</definedName>
    <definedName name="_MAR1" localSheetId="8">[4]!MAR&amp;[4]!ABR&amp;[4]!MAY&amp;[4]!JUN&amp;[4]!JUL&amp;[4]!AGO</definedName>
    <definedName name="_MAR1" localSheetId="9">[4]!MAR&amp;[4]!ABR&amp;[4]!MAY&amp;[4]!JUN&amp;[4]!JUL&amp;[4]!AGO</definedName>
    <definedName name="_MAR1">[1]!MAR&amp;[1]!ABR&amp;[1]!MAY&amp;[1]!JUN&amp;[1]!JUL&amp;[1]!AGO</definedName>
    <definedName name="_MAR2" localSheetId="6">[7]edofza3!$C$22</definedName>
    <definedName name="_MAR2">[8]edofza3!$C$22</definedName>
    <definedName name="_MAY1" localSheetId="0">[1]!MAY&amp;[1]!JUN&amp;[1]!JUL&amp;[1]!AGO&amp;[1]!SEP</definedName>
    <definedName name="_MAY1" localSheetId="1">[2]!MAY&amp;[2]!JUN&amp;[2]!JUL&amp;[2]!AGO&amp;[2]!SEP</definedName>
    <definedName name="_MAY1" localSheetId="3">[3]!MAY&amp;[3]!JUN&amp;[3]!JUL&amp;[3]!AGO&amp;[3]!SEP</definedName>
    <definedName name="_MAY1" localSheetId="4">[1]!MAY&amp;[1]!JUN&amp;[1]!JUL&amp;[1]!AGO&amp;[1]!SEP</definedName>
    <definedName name="_MAY1" localSheetId="6">[2]!MAY&amp;[2]!JUN&amp;[2]!JUL&amp;[2]!AGO&amp;[2]!SEP</definedName>
    <definedName name="_MAY1" localSheetId="8">[4]!MAY&amp;[4]!JUN&amp;[4]!JUL&amp;[4]!AGO&amp;[4]!SEP</definedName>
    <definedName name="_MAY1" localSheetId="9">[4]!MAY&amp;[4]!JUN&amp;[4]!JUL&amp;[4]!AGO&amp;[4]!SEP</definedName>
    <definedName name="_MAY1">[1]!MAY&amp;[1]!JUN&amp;[1]!JUL&amp;[1]!AGO&amp;[1]!SEP</definedName>
    <definedName name="_MAY2" localSheetId="6">[7]edofza5!$C$22</definedName>
    <definedName name="_MAY2">[8]edofza5!$C$22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localSheetId="3" hidden="1">{"Bruto",#N/A,FALSE,"CONV3T.XLS";"Neto",#N/A,FALSE,"CONV3T.XLS";"UnoB",#N/A,FALSE,"CONV3T.XLS";"Bruto",#N/A,FALSE,"CONV4T.XLS";"Neto",#N/A,FALSE,"CONV4T.XLS";"UnoB",#N/A,FALSE,"CONV4T.XLS"}</definedName>
    <definedName name="_mor2" localSheetId="6" hidden="1">{"Bruto",#N/A,FALSE,"CONV3T.XLS";"Neto",#N/A,FALSE,"CONV3T.XLS";"UnoB",#N/A,FALSE,"CONV3T.XLS";"Bruto",#N/A,FALSE,"CONV4T.XLS";"Neto",#N/A,FALSE,"CONV4T.XLS";"UnoB",#N/A,FALSE,"CONV4T.XLS"}</definedName>
    <definedName name="_mor2" localSheetId="7" hidden="1">{"Bruto",#N/A,FALSE,"CONV3T.XLS";"Neto",#N/A,FALSE,"CONV3T.XLS";"UnoB",#N/A,FALSE,"CONV3T.XLS";"Bruto",#N/A,FALSE,"CONV4T.XLS";"Neto",#N/A,FALSE,"CONV4T.XLS";"UnoB",#N/A,FALSE,"CONV4T.XLS"}</definedName>
    <definedName name="_mor2" localSheetId="8" hidden="1">{"Bruto",#N/A,FALSE,"CONV3T.XLS";"Neto",#N/A,FALSE,"CONV3T.XLS";"UnoB",#N/A,FALSE,"CONV3T.XLS";"Bruto",#N/A,FALSE,"CONV4T.XLS";"Neto",#N/A,FALSE,"CONV4T.XLS";"UnoB",#N/A,FALSE,"CONV4T.XLS"}</definedName>
    <definedName name="_mor2" localSheetId="9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localSheetId="3" hidden="1">{"Bruto",#N/A,FALSE,"CONV3T.XLS";"Neto",#N/A,FALSE,"CONV3T.XLS";"UnoB",#N/A,FALSE,"CONV3T.XLS";"Bruto",#N/A,FALSE,"CONV4T.XLS";"Neto",#N/A,FALSE,"CONV4T.XLS";"UnoB",#N/A,FALSE,"CONV4T.XLS"}</definedName>
    <definedName name="_MOR4" localSheetId="6" hidden="1">{"Bruto",#N/A,FALSE,"CONV3T.XLS";"Neto",#N/A,FALSE,"CONV3T.XLS";"UnoB",#N/A,FALSE,"CONV3T.XLS";"Bruto",#N/A,FALSE,"CONV4T.XLS";"Neto",#N/A,FALSE,"CONV4T.XLS";"UnoB",#N/A,FALSE,"CONV4T.XLS"}</definedName>
    <definedName name="_MOR4" localSheetId="7" hidden="1">{"Bruto",#N/A,FALSE,"CONV3T.XLS";"Neto",#N/A,FALSE,"CONV3T.XLS";"UnoB",#N/A,FALSE,"CONV3T.XLS";"Bruto",#N/A,FALSE,"CONV4T.XLS";"Neto",#N/A,FALSE,"CONV4T.XLS";"UnoB",#N/A,FALSE,"CONV4T.XLS"}</definedName>
    <definedName name="_MOR4" localSheetId="8" hidden="1">{"Bruto",#N/A,FALSE,"CONV3T.XLS";"Neto",#N/A,FALSE,"CONV3T.XLS";"UnoB",#N/A,FALSE,"CONV3T.XLS";"Bruto",#N/A,FALSE,"CONV4T.XLS";"Neto",#N/A,FALSE,"CONV4T.XLS";"UnoB",#N/A,FALSE,"CONV4T.XLS"}</definedName>
    <definedName name="_MOR4" localSheetId="9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0">[1]!NOV&amp;[1]!DIC</definedName>
    <definedName name="_NOV1" localSheetId="1">[2]!NOV&amp;[2]!DIC</definedName>
    <definedName name="_NOV1" localSheetId="3">[3]!NOV&amp;[3]!DIC</definedName>
    <definedName name="_NOV1" localSheetId="4">[1]!NOV&amp;[1]!DIC</definedName>
    <definedName name="_NOV1" localSheetId="6">[2]!NOV&amp;[2]!DIC</definedName>
    <definedName name="_NOV1" localSheetId="8">[4]!NOV&amp;[4]!DIC</definedName>
    <definedName name="_NOV1" localSheetId="9">[4]!NOV&amp;[4]!DIC</definedName>
    <definedName name="_NOV1">[1]!NOV&amp;[1]!DIC</definedName>
    <definedName name="_NOV2" localSheetId="6">[7]edofza11!$C$43</definedName>
    <definedName name="_NOV2">[8]edofza11!$C$43</definedName>
    <definedName name="_OCT1" localSheetId="0">[1]!OCT&amp;[1]!NOV&amp;[1]!DIC</definedName>
    <definedName name="_OCT1" localSheetId="1">[2]!OCT&amp;[2]!NOV&amp;[2]!DIC</definedName>
    <definedName name="_OCT1" localSheetId="3">[3]!OCT&amp;[3]!NOV&amp;[3]!DIC</definedName>
    <definedName name="_OCT1" localSheetId="4">[1]!OCT&amp;[1]!NOV&amp;[1]!DIC</definedName>
    <definedName name="_OCT1" localSheetId="6">[2]!OCT&amp;[2]!NOV&amp;[2]!DIC</definedName>
    <definedName name="_OCT1" localSheetId="8">[4]!OCT&amp;[4]!NOV&amp;[4]!DIC</definedName>
    <definedName name="_OCT1" localSheetId="9">[4]!OCT&amp;[4]!NOV&amp;[4]!DIC</definedName>
    <definedName name="_OCT1">[1]!OCT&amp;[1]!NOV&amp;[1]!DIC</definedName>
    <definedName name="_OCT2" localSheetId="6">[7]edofza10!$C$22</definedName>
    <definedName name="_OCT2">[8]edofza10!$C$22</definedName>
    <definedName name="_Order1" localSheetId="1" hidden="1">255</definedName>
    <definedName name="_Order1" hidden="1">255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localSheetId="3" hidden="1">{"Bruto",#N/A,FALSE,"CONV3T.XLS";"Neto",#N/A,FALSE,"CONV3T.XLS";"UnoB",#N/A,FALSE,"CONV3T.XLS";"Bruto",#N/A,FALSE,"CONV4T.XLS";"Neto",#N/A,FALSE,"CONV4T.XLS";"UnoB",#N/A,FALSE,"CONV4T.XLS"}</definedName>
    <definedName name="_pa2" localSheetId="6" hidden="1">{"Bruto",#N/A,FALSE,"CONV3T.XLS";"Neto",#N/A,FALSE,"CONV3T.XLS";"UnoB",#N/A,FALSE,"CONV3T.XLS";"Bruto",#N/A,FALSE,"CONV4T.XLS";"Neto",#N/A,FALSE,"CONV4T.XLS";"UnoB",#N/A,FALSE,"CONV4T.XLS"}</definedName>
    <definedName name="_pa2" localSheetId="7" hidden="1">{"Bruto",#N/A,FALSE,"CONV3T.XLS";"Neto",#N/A,FALSE,"CONV3T.XLS";"UnoB",#N/A,FALSE,"CONV3T.XLS";"Bruto",#N/A,FALSE,"CONV4T.XLS";"Neto",#N/A,FALSE,"CONV4T.XLS";"UnoB",#N/A,FALSE,"CONV4T.XLS"}</definedName>
    <definedName name="_pa2" localSheetId="8" hidden="1">{"Bruto",#N/A,FALSE,"CONV3T.XLS";"Neto",#N/A,FALSE,"CONV3T.XLS";"UnoB",#N/A,FALSE,"CONV3T.XLS";"Bruto",#N/A,FALSE,"CONV4T.XLS";"Neto",#N/A,FALSE,"CONV4T.XLS";"UnoB",#N/A,FALSE,"CONV4T.XLS"}</definedName>
    <definedName name="_pa2" localSheetId="9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localSheetId="3" hidden="1">{"Bruto",#N/A,FALSE,"CONV3T.XLS";"Neto",#N/A,FALSE,"CONV3T.XLS";"UnoB",#N/A,FALSE,"CONV3T.XLS";"Bruto",#N/A,FALSE,"CONV4T.XLS";"Neto",#N/A,FALSE,"CONV4T.XLS";"UnoB",#N/A,FALSE,"CONV4T.XLS"}</definedName>
    <definedName name="_PAJ4" localSheetId="6" hidden="1">{"Bruto",#N/A,FALSE,"CONV3T.XLS";"Neto",#N/A,FALSE,"CONV3T.XLS";"UnoB",#N/A,FALSE,"CONV3T.XLS";"Bruto",#N/A,FALSE,"CONV4T.XLS";"Neto",#N/A,FALSE,"CONV4T.XLS";"UnoB",#N/A,FALSE,"CONV4T.XLS"}</definedName>
    <definedName name="_PAJ4" localSheetId="7" hidden="1">{"Bruto",#N/A,FALSE,"CONV3T.XLS";"Neto",#N/A,FALSE,"CONV3T.XLS";"UnoB",#N/A,FALSE,"CONV3T.XLS";"Bruto",#N/A,FALSE,"CONV4T.XLS";"Neto",#N/A,FALSE,"CONV4T.XLS";"UnoB",#N/A,FALSE,"CONV4T.XLS"}</definedName>
    <definedName name="_PAJ4" localSheetId="8" hidden="1">{"Bruto",#N/A,FALSE,"CONV3T.XLS";"Neto",#N/A,FALSE,"CONV3T.XLS";"UnoB",#N/A,FALSE,"CONV3T.XLS";"Bruto",#N/A,FALSE,"CONV4T.XLS";"Neto",#N/A,FALSE,"CONV4T.XLS";"UnoB",#N/A,FALSE,"CONV4T.XLS"}</definedName>
    <definedName name="_PAJ4" localSheetId="9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 localSheetId="1">#REF!</definedName>
    <definedName name="_PEM96" localSheetId="3">#REF!</definedName>
    <definedName name="_PEM96" localSheetId="4">#REF!</definedName>
    <definedName name="_PEM96" localSheetId="6">#REF!</definedName>
    <definedName name="_PEM96" localSheetId="8">#REF!</definedName>
    <definedName name="_PEM96" localSheetId="9">#REF!</definedName>
    <definedName name="_PEM96">#REF!</definedName>
    <definedName name="_PIB08" localSheetId="0">#REF!</definedName>
    <definedName name="_PIB08" localSheetId="1">#REF!</definedName>
    <definedName name="_PIB08" localSheetId="3">#REF!</definedName>
    <definedName name="_PIB08" localSheetId="4">#REF!</definedName>
    <definedName name="_PIB08" localSheetId="6">#REF!</definedName>
    <definedName name="_PIB08" localSheetId="8">#REF!</definedName>
    <definedName name="_PIB08" localSheetId="9">#REF!</definedName>
    <definedName name="_PIB08">#REF!</definedName>
    <definedName name="_PIP96" localSheetId="0">#REF!</definedName>
    <definedName name="_PIP96" localSheetId="1">#REF!</definedName>
    <definedName name="_PIP96" localSheetId="3">#REF!</definedName>
    <definedName name="_PIP96" localSheetId="4">#REF!</definedName>
    <definedName name="_PIP96" localSheetId="6">#REF!</definedName>
    <definedName name="_PIP96" localSheetId="8">#REF!</definedName>
    <definedName name="_PIP96" localSheetId="9">#REF!</definedName>
    <definedName name="_PIP96">#REF!</definedName>
    <definedName name="_Regression_Int">1</definedName>
    <definedName name="_Regression_X" localSheetId="0" hidden="1">#REF!</definedName>
    <definedName name="_Regression_X" localSheetId="1" hidden="1">#REF!</definedName>
    <definedName name="_Regression_X" localSheetId="3" hidden="1">#REF!</definedName>
    <definedName name="_Regression_X" localSheetId="4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SEP1" localSheetId="0">[1]!SEP&amp;[1]!OCT&amp;[1]!NOV&amp;[1]!DIC</definedName>
    <definedName name="_SEP1" localSheetId="1">[2]!SEP&amp;[2]!OCT&amp;[2]!NOV&amp;[2]!DIC</definedName>
    <definedName name="_SEP1" localSheetId="3">[3]!SEP&amp;[3]!OCT&amp;[3]!NOV&amp;[3]!DIC</definedName>
    <definedName name="_SEP1" localSheetId="4">[1]!SEP&amp;[1]!OCT&amp;[1]!NOV&amp;[1]!DIC</definedName>
    <definedName name="_SEP1" localSheetId="6">[2]!SEP&amp;[2]!OCT&amp;[2]!NOV&amp;[2]!DIC</definedName>
    <definedName name="_SEP1" localSheetId="8">[4]!SEP&amp;[4]!OCT&amp;[4]!NOV&amp;[4]!DIC</definedName>
    <definedName name="_SEP1" localSheetId="9">[4]!SEP&amp;[4]!OCT&amp;[4]!NOV&amp;[4]!DIC</definedName>
    <definedName name="_SEP1">[1]!SEP&amp;[1]!OCT&amp;[1]!NOV&amp;[1]!DIC</definedName>
    <definedName name="_SEP2" localSheetId="6">[7]edofza9!$C$22</definedName>
    <definedName name="_SEP2">[8]edofza9!$C$22</definedName>
    <definedName name="_smg97">'[9]Premisa macro'!$E$4</definedName>
    <definedName name="_Sort" localSheetId="0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hidden="1">#REF!</definedName>
    <definedName name="_syt03" localSheetId="0">#REF!</definedName>
    <definedName name="_syt03" localSheetId="1">#REF!</definedName>
    <definedName name="_syt03" localSheetId="3">#REF!</definedName>
    <definedName name="_syt03" localSheetId="4">#REF!</definedName>
    <definedName name="_syt03" localSheetId="6">#REF!</definedName>
    <definedName name="_syt03" localSheetId="8">#REF!</definedName>
    <definedName name="_syt03" localSheetId="9">#REF!</definedName>
    <definedName name="_syt03">#REF!</definedName>
    <definedName name="_TDC2001" localSheetId="1">'[10]Tipos de Cambio'!$C$4</definedName>
    <definedName name="_TDC2001">'[10]Tipos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localSheetId="3" hidden="1">{"Bruto",#N/A,FALSE,"CONV3T.XLS";"Neto",#N/A,FALSE,"CONV3T.XLS";"UnoB",#N/A,FALSE,"CONV3T.XLS";"Bruto",#N/A,FALSE,"CONV4T.XLS";"Neto",#N/A,FALSE,"CONV4T.XLS";"UnoB",#N/A,FALSE,"CONV4T.XLS"}</definedName>
    <definedName name="_tul2" localSheetId="6" hidden="1">{"Bruto",#N/A,FALSE,"CONV3T.XLS";"Neto",#N/A,FALSE,"CONV3T.XLS";"UnoB",#N/A,FALSE,"CONV3T.XLS";"Bruto",#N/A,FALSE,"CONV4T.XLS";"Neto",#N/A,FALSE,"CONV4T.XLS";"UnoB",#N/A,FALSE,"CONV4T.XLS"}</definedName>
    <definedName name="_tul2" localSheetId="7" hidden="1">{"Bruto",#N/A,FALSE,"CONV3T.XLS";"Neto",#N/A,FALSE,"CONV3T.XLS";"UnoB",#N/A,FALSE,"CONV3T.XLS";"Bruto",#N/A,FALSE,"CONV4T.XLS";"Neto",#N/A,FALSE,"CONV4T.XLS";"UnoB",#N/A,FALSE,"CONV4T.XLS"}</definedName>
    <definedName name="_tul2" localSheetId="8" hidden="1">{"Bruto",#N/A,FALSE,"CONV3T.XLS";"Neto",#N/A,FALSE,"CONV3T.XLS";"UnoB",#N/A,FALSE,"CONV3T.XLS";"Bruto",#N/A,FALSE,"CONV4T.XLS";"Neto",#N/A,FALSE,"CONV4T.XLS";"UnoB",#N/A,FALSE,"CONV4T.XLS"}</definedName>
    <definedName name="_tul2" localSheetId="9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localSheetId="3" hidden="1">{"Bruto",#N/A,FALSE,"CONV3T.XLS";"Neto",#N/A,FALSE,"CONV3T.XLS";"UnoB",#N/A,FALSE,"CONV3T.XLS";"Bruto",#N/A,FALSE,"CONV4T.XLS";"Neto",#N/A,FALSE,"CONV4T.XLS";"UnoB",#N/A,FALSE,"CONV4T.XLS"}</definedName>
    <definedName name="_TUL4" localSheetId="6" hidden="1">{"Bruto",#N/A,FALSE,"CONV3T.XLS";"Neto",#N/A,FALSE,"CONV3T.XLS";"UnoB",#N/A,FALSE,"CONV3T.XLS";"Bruto",#N/A,FALSE,"CONV4T.XLS";"Neto",#N/A,FALSE,"CONV4T.XLS";"UnoB",#N/A,FALSE,"CONV4T.XLS"}</definedName>
    <definedName name="_TUL4" localSheetId="7" hidden="1">{"Bruto",#N/A,FALSE,"CONV3T.XLS";"Neto",#N/A,FALSE,"CONV3T.XLS";"UnoB",#N/A,FALSE,"CONV3T.XLS";"Bruto",#N/A,FALSE,"CONV4T.XLS";"Neto",#N/A,FALSE,"CONV4T.XLS";"UnoB",#N/A,FALSE,"CONV4T.XLS"}</definedName>
    <definedName name="_TUL4" localSheetId="8" hidden="1">{"Bruto",#N/A,FALSE,"CONV3T.XLS";"Neto",#N/A,FALSE,"CONV3T.XLS";"UnoB",#N/A,FALSE,"CONV3T.XLS";"Bruto",#N/A,FALSE,"CONV4T.XLS";"Neto",#N/A,FALSE,"CONV4T.XLS";"UnoB",#N/A,FALSE,"CONV4T.XLS"}</definedName>
    <definedName name="_TUL4" localSheetId="9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localSheetId="3" hidden="1">{"Bruto",#N/A,FALSE,"CONV3T.XLS";"Neto",#N/A,FALSE,"CONV3T.XLS";"UnoB",#N/A,FALSE,"CONV3T.XLS";"Bruto",#N/A,FALSE,"CONV4T.XLS";"Neto",#N/A,FALSE,"CONV4T.XLS";"UnoB",#N/A,FALSE,"CONV4T.XLS"}</definedName>
    <definedName name="_WRN4444" localSheetId="6" hidden="1">{"Bruto",#N/A,FALSE,"CONV3T.XLS";"Neto",#N/A,FALSE,"CONV3T.XLS";"UnoB",#N/A,FALSE,"CONV3T.XLS";"Bruto",#N/A,FALSE,"CONV4T.XLS";"Neto",#N/A,FALSE,"CONV4T.XLS";"UnoB",#N/A,FALSE,"CONV4T.XLS"}</definedName>
    <definedName name="_WRN4444" localSheetId="7" hidden="1">{"Bruto",#N/A,FALSE,"CONV3T.XLS";"Neto",#N/A,FALSE,"CONV3T.XLS";"UnoB",#N/A,FALSE,"CONV3T.XLS";"Bruto",#N/A,FALSE,"CONV4T.XLS";"Neto",#N/A,FALSE,"CONV4T.XLS";"UnoB",#N/A,FALSE,"CONV4T.XLS"}</definedName>
    <definedName name="_WRN4444" localSheetId="8" hidden="1">{"Bruto",#N/A,FALSE,"CONV3T.XLS";"Neto",#N/A,FALSE,"CONV3T.XLS";"UnoB",#N/A,FALSE,"CONV3T.XLS";"Bruto",#N/A,FALSE,"CONV4T.XLS";"Neto",#N/A,FALSE,"CONV4T.XLS";"UnoB",#N/A,FALSE,"CONV4T.XLS"}</definedName>
    <definedName name="_WRN4444" localSheetId="9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0">#REF!</definedName>
    <definedName name="a" localSheetId="1">#REF!</definedName>
    <definedName name="a" localSheetId="3">#REF!</definedName>
    <definedName name="a" localSheetId="4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_Datos_2008_2009" localSheetId="1">'[13]Datos 2008_2009'!$A$4:$D$60000</definedName>
    <definedName name="A_Datos_2008_2009">'[13]Datos 2008_2009'!$A$4:$D$60000</definedName>
    <definedName name="A_Datos_2008_2009_sin_CESENyADUANAS" localSheetId="0">#REF!</definedName>
    <definedName name="A_Datos_2008_2009_sin_CESENyADUANAS" localSheetId="1">#REF!</definedName>
    <definedName name="A_Datos_2008_2009_sin_CESENyADUANAS" localSheetId="3">#REF!</definedName>
    <definedName name="A_Datos_2008_2009_sin_CESENyADUANAS" localSheetId="4">#REF!</definedName>
    <definedName name="A_Datos_2008_2009_sin_CESENyADUANAS" localSheetId="6">#REF!</definedName>
    <definedName name="A_Datos_2008_2009_sin_CESENyADUANAS" localSheetId="8">#REF!</definedName>
    <definedName name="A_Datos_2008_2009_sin_CESENyADUANAS" localSheetId="9">#REF!</definedName>
    <definedName name="A_Datos_2008_2009_sin_CESENyADUANAS">#REF!</definedName>
    <definedName name="A_impresión_IM" localSheetId="0">#REF!</definedName>
    <definedName name="A_impresión_IM" localSheetId="1">#REF!</definedName>
    <definedName name="A_impresión_IM" localSheetId="3">#REF!</definedName>
    <definedName name="A_impresión_IM" localSheetId="4">#REF!</definedName>
    <definedName name="A_impresión_IM" localSheetId="6">#REF!</definedName>
    <definedName name="A_impresión_IM" localSheetId="8">#REF!</definedName>
    <definedName name="A_impresión_IM" localSheetId="9">#REF!</definedName>
    <definedName name="A_impresión_IM">#REF!</definedName>
    <definedName name="AA" localSheetId="0">[1]!SEP&amp;[1]!OCT&amp;[1]!NOV&amp;[1]!DIC</definedName>
    <definedName name="AA" localSheetId="1">[2]!SEP&amp;[2]!OCT&amp;[2]!NOV&amp;[2]!DIC</definedName>
    <definedName name="AA" localSheetId="3">[3]!SEP&amp;[3]!OCT&amp;[3]!NOV&amp;[3]!DIC</definedName>
    <definedName name="AA" localSheetId="4">[1]!SEP&amp;[1]!OCT&amp;[1]!NOV&amp;[1]!DIC</definedName>
    <definedName name="AA" localSheetId="6">[2]!SEP&amp;[2]!OCT&amp;[2]!NOV&amp;[2]!DIC</definedName>
    <definedName name="AA" localSheetId="8">[4]!SEP&amp;[4]!OCT&amp;[4]!NOV&amp;[4]!DIC</definedName>
    <definedName name="AA" localSheetId="9">[4]!SEP&amp;[4]!OCT&amp;[4]!NOV&amp;[4]!DIC</definedName>
    <definedName name="AA">[1]!SEP&amp;[1]!OCT&amp;[1]!NOV&amp;[1]!DIC</definedName>
    <definedName name="AA1500_">#N/A</definedName>
    <definedName name="ABR">"; ABRIL.- "&amp;TEXT([14]edofza04!$C$24,"#,##0")</definedName>
    <definedName name="actual">'[9]Régimen financiero'!$E$3</definedName>
    <definedName name="AD" localSheetId="0">[12]BANPRO99!#REF!</definedName>
    <definedName name="AD" localSheetId="1">[12]BANPRO99!#REF!</definedName>
    <definedName name="AD" localSheetId="3">[12]BANPRO99!#REF!</definedName>
    <definedName name="AD" localSheetId="4">[12]BANPRO99!#REF!</definedName>
    <definedName name="AD" localSheetId="6">[12]BANPRO99!#REF!</definedName>
    <definedName name="AD" localSheetId="8">[12]BANPRO99!#REF!</definedName>
    <definedName name="AD" localSheetId="9">[12]BANPRO99!#REF!</definedName>
    <definedName name="AD">[12]BANPRO99!#REF!</definedName>
    <definedName name="Admva" localSheetId="1">[15]Administrativa!$B$2:$I$59</definedName>
    <definedName name="Admva">[15]Administrativa!$B$2:$I$59</definedName>
    <definedName name="AGO">"; AGOSTO.- "&amp;TEXT([14]edofza08!$C$24,"#,##0")</definedName>
    <definedName name="ain" localSheetId="0">#REF!</definedName>
    <definedName name="ain" localSheetId="1">#REF!</definedName>
    <definedName name="ain" localSheetId="3">#REF!</definedName>
    <definedName name="ain" localSheetId="4">#REF!</definedName>
    <definedName name="ain" localSheetId="6">#REF!</definedName>
    <definedName name="ain" localSheetId="8">#REF!</definedName>
    <definedName name="ain" localSheetId="9">#REF!</definedName>
    <definedName name="ain">#REF!</definedName>
    <definedName name="Ajuste_SP" localSheetId="1">[16]Supuestos!$D$7</definedName>
    <definedName name="Ajuste_SP">[16]Supuestos!$D$7</definedName>
    <definedName name="ampliaciones" localSheetId="0">#REF!</definedName>
    <definedName name="ampliaciones" localSheetId="1">#REF!</definedName>
    <definedName name="ampliaciones" localSheetId="3">#REF!</definedName>
    <definedName name="ampliaciones" localSheetId="4">#REF!</definedName>
    <definedName name="ampliaciones" localSheetId="6">#REF!</definedName>
    <definedName name="ampliaciones" localSheetId="8">#REF!</definedName>
    <definedName name="ampliaciones" localSheetId="9">#REF!</definedName>
    <definedName name="ampliaciones">#REF!</definedName>
    <definedName name="AÑO" localSheetId="0">+TEXT(IF(AND(OR(DAY([1]!FECHA)&gt;=1,DAY([1]!FECHA)&lt;=10),MONTH([1]!FECHA)=1),YEAR([1]!FECHA)-1,YEAR([1]!FECHA)),"0")</definedName>
    <definedName name="AÑO" localSheetId="1">+TEXT(IF(AND(OR(DAY([2]!FECHA)&gt;=1,DAY([2]!FECHA)&lt;=10),MONTH([2]!FECHA)=1),YEAR([2]!FECHA)-1,YEAR([2]!FECHA)),"0")</definedName>
    <definedName name="AÑO" localSheetId="3">+TEXT(IF(AND(OR(DAY([3]!FECHA)&gt;=1,DAY([3]!FECHA)&lt;=10),MONTH([3]!FECHA)=1),YEAR([3]!FECHA)-1,YEAR([3]!FECHA)),"0")</definedName>
    <definedName name="AÑO" localSheetId="4">+TEXT(IF(AND(OR(DAY([1]!FECHA)&gt;=1,DAY([1]!FECHA)&lt;=10),MONTH([1]!FECHA)=1),YEAR([1]!FECHA)-1,YEAR([1]!FECHA)),"0")</definedName>
    <definedName name="AÑO" localSheetId="6">+TEXT(IF(AND(OR(DAY([2]!FECHA)&gt;=1,DAY([2]!FECHA)&lt;=10),MONTH([2]!FECHA)=1),YEAR([2]!FECHA)-1,YEAR([2]!FECHA)),"0")</definedName>
    <definedName name="AÑO" localSheetId="8">+TEXT(IF(AND(OR(DAY([4]!FECHA)&gt;=1,DAY([4]!FECHA)&lt;=10),MONTH([4]!FECHA)=1),YEAR([4]!FECHA)-1,YEAR([4]!FECHA)),"0")</definedName>
    <definedName name="AÑO" localSheetId="9">+TEXT(IF(AND(OR(DAY([4]!FECHA)&gt;=1,DAY([4]!FECHA)&lt;=10),MONTH([4]!FECHA)=1),YEAR([4]!FECHA)-1,YEAR([4]!FECHA)),"0")</definedName>
    <definedName name="AÑO">+TEXT(IF(AND(OR(DAY([1]!FECHA)&gt;=1,DAY([1]!FECHA)&lt;=10),MONTH([1]!FECHA)=1),YEAR([1]!FECHA)-1,YEAR([1]!FECHA)),"0")</definedName>
    <definedName name="_xlnm.Print_Area" localSheetId="0">'Anexo 10'!$A$1:$I$85</definedName>
    <definedName name="_xlnm.Print_Area" localSheetId="1">'Anexo 11'!$A$1:$M$203</definedName>
    <definedName name="_xlnm.Print_Area" localSheetId="2">'Anexo 12'!$A$1:$I$128</definedName>
    <definedName name="_xlnm.Print_Area" localSheetId="3">'Anexo 13'!$A$1:$I$162</definedName>
    <definedName name="_xlnm.Print_Area" localSheetId="4">'Anexo 14'!$A$1:$I$65</definedName>
    <definedName name="_xlnm.Print_Area" localSheetId="5">'Anexo 15'!$A$1:$I$28</definedName>
    <definedName name="_xlnm.Print_Area" localSheetId="6">'Anexo 16 '!$A$1:$I$84</definedName>
    <definedName name="_xlnm.Print_Area" localSheetId="7">'Anexo 17'!$A$1:$I$94</definedName>
    <definedName name="_xlnm.Print_Area" localSheetId="8">'Anexo 18'!$A$1:$I$125</definedName>
    <definedName name="_xlnm.Print_Area" localSheetId="9">'Anexo 19'!$A$1:$J$95</definedName>
    <definedName name="_xlnm.Print_Area">#REF!</definedName>
    <definedName name="Area_de_paso" localSheetId="0">#REF!</definedName>
    <definedName name="Area_de_paso" localSheetId="1">#REF!</definedName>
    <definedName name="Area_de_paso" localSheetId="3">#REF!</definedName>
    <definedName name="Area_de_paso" localSheetId="4">#REF!</definedName>
    <definedName name="Area_de_paso" localSheetId="6">#REF!</definedName>
    <definedName name="Area_de_paso" localSheetId="8">#REF!</definedName>
    <definedName name="Area_de_paso" localSheetId="9">#REF!</definedName>
    <definedName name="Area_de_paso">#REF!</definedName>
    <definedName name="ASIG_TEC">#N/A</definedName>
    <definedName name="ayer">'[9]Premisas IMSS'!$M$12</definedName>
    <definedName name="base" localSheetId="0">#REF!</definedName>
    <definedName name="base" localSheetId="1">#REF!</definedName>
    <definedName name="base" localSheetId="3">#REF!</definedName>
    <definedName name="base" localSheetId="4">#REF!</definedName>
    <definedName name="base" localSheetId="6">#REF!</definedName>
    <definedName name="base" localSheetId="8">#REF!</definedName>
    <definedName name="base" localSheetId="9">#REF!</definedName>
    <definedName name="base">#REF!</definedName>
    <definedName name="base03" localSheetId="0">#REF!</definedName>
    <definedName name="base03" localSheetId="1">#REF!</definedName>
    <definedName name="base03" localSheetId="3">#REF!</definedName>
    <definedName name="base03" localSheetId="4">#REF!</definedName>
    <definedName name="base03" localSheetId="6">#REF!</definedName>
    <definedName name="base03" localSheetId="8">#REF!</definedName>
    <definedName name="base03" localSheetId="9">#REF!</definedName>
    <definedName name="base03">#REF!</definedName>
    <definedName name="base03au" localSheetId="0">#REF!</definedName>
    <definedName name="base03au" localSheetId="1">#REF!</definedName>
    <definedName name="base03au" localSheetId="3">#REF!</definedName>
    <definedName name="base03au" localSheetId="4">#REF!</definedName>
    <definedName name="base03au" localSheetId="6">#REF!</definedName>
    <definedName name="base03au" localSheetId="8">#REF!</definedName>
    <definedName name="base03au" localSheetId="9">#REF!</definedName>
    <definedName name="base03au">#REF!</definedName>
    <definedName name="base04au" localSheetId="0">#REF!</definedName>
    <definedName name="base04au" localSheetId="1">#REF!</definedName>
    <definedName name="base04au" localSheetId="3">#REF!</definedName>
    <definedName name="base04au" localSheetId="4">#REF!</definedName>
    <definedName name="base04au" localSheetId="6">#REF!</definedName>
    <definedName name="base04au" localSheetId="8">#REF!</definedName>
    <definedName name="base04au" localSheetId="9">#REF!</definedName>
    <definedName name="base04au">#REF!</definedName>
    <definedName name="base05" localSheetId="0">#REF!</definedName>
    <definedName name="base05" localSheetId="1">#REF!</definedName>
    <definedName name="base05" localSheetId="3">#REF!</definedName>
    <definedName name="base05" localSheetId="4">#REF!</definedName>
    <definedName name="base05" localSheetId="6">#REF!</definedName>
    <definedName name="base05" localSheetId="8">#REF!</definedName>
    <definedName name="base05" localSheetId="9">#REF!</definedName>
    <definedName name="base05">#REF!</definedName>
    <definedName name="base05au" localSheetId="0">#REF!</definedName>
    <definedName name="base05au" localSheetId="1">#REF!</definedName>
    <definedName name="base05au" localSheetId="3">#REF!</definedName>
    <definedName name="base05au" localSheetId="4">#REF!</definedName>
    <definedName name="base05au" localSheetId="6">#REF!</definedName>
    <definedName name="base05au" localSheetId="8">#REF!</definedName>
    <definedName name="base05au" localSheetId="9">#REF!</definedName>
    <definedName name="base05au">#REF!</definedName>
    <definedName name="base2002" localSheetId="0">#REF!</definedName>
    <definedName name="base2002" localSheetId="1">#REF!</definedName>
    <definedName name="base2002" localSheetId="3">#REF!</definedName>
    <definedName name="base2002" localSheetId="4">#REF!</definedName>
    <definedName name="base2002" localSheetId="6">#REF!</definedName>
    <definedName name="base2002" localSheetId="8">#REF!</definedName>
    <definedName name="base2002" localSheetId="9">#REF!</definedName>
    <definedName name="base2002">#REF!</definedName>
    <definedName name="base2003orig" localSheetId="0">#REF!</definedName>
    <definedName name="base2003orig" localSheetId="1">#REF!</definedName>
    <definedName name="base2003orig" localSheetId="3">#REF!</definedName>
    <definedName name="base2003orig" localSheetId="4">#REF!</definedName>
    <definedName name="base2003orig" localSheetId="6">#REF!</definedName>
    <definedName name="base2003orig" localSheetId="8">#REF!</definedName>
    <definedName name="base2003orig" localSheetId="9">#REF!</definedName>
    <definedName name="base2003orig">#REF!</definedName>
    <definedName name="base2003origentidades" localSheetId="0">#REF!</definedName>
    <definedName name="base2003origentidades" localSheetId="1">#REF!</definedName>
    <definedName name="base2003origentidades" localSheetId="3">#REF!</definedName>
    <definedName name="base2003origentidades" localSheetId="4">#REF!</definedName>
    <definedName name="base2003origentidades" localSheetId="6">#REF!</definedName>
    <definedName name="base2003origentidades" localSheetId="8">#REF!</definedName>
    <definedName name="base2003origentidades" localSheetId="9">#REF!</definedName>
    <definedName name="base2003origentidades">#REF!</definedName>
    <definedName name="base2004" localSheetId="0">#REF!</definedName>
    <definedName name="base2004" localSheetId="1">#REF!</definedName>
    <definedName name="base2004" localSheetId="3">#REF!</definedName>
    <definedName name="base2004" localSheetId="4">#REF!</definedName>
    <definedName name="base2004" localSheetId="6">#REF!</definedName>
    <definedName name="base2004" localSheetId="8">#REF!</definedName>
    <definedName name="base2004" localSheetId="9">#REF!</definedName>
    <definedName name="base2004">#REF!</definedName>
    <definedName name="base2004entidades" localSheetId="0">#REF!</definedName>
    <definedName name="base2004entidades" localSheetId="1">#REF!</definedName>
    <definedName name="base2004entidades" localSheetId="3">#REF!</definedName>
    <definedName name="base2004entidades" localSheetId="4">#REF!</definedName>
    <definedName name="base2004entidades" localSheetId="6">#REF!</definedName>
    <definedName name="base2004entidades" localSheetId="8">#REF!</definedName>
    <definedName name="base2004entidades" localSheetId="9">#REF!</definedName>
    <definedName name="base2004entidades">#REF!</definedName>
    <definedName name="baseau" localSheetId="0">#REF!</definedName>
    <definedName name="baseau" localSheetId="1">#REF!</definedName>
    <definedName name="baseau" localSheetId="3">#REF!</definedName>
    <definedName name="baseau" localSheetId="4">#REF!</definedName>
    <definedName name="baseau" localSheetId="6">#REF!</definedName>
    <definedName name="baseau" localSheetId="8">#REF!</definedName>
    <definedName name="baseau" localSheetId="9">#REF!</definedName>
    <definedName name="baseau">#REF!</definedName>
    <definedName name="baseb" localSheetId="0">#REF!</definedName>
    <definedName name="baseb" localSheetId="1">#REF!</definedName>
    <definedName name="baseb" localSheetId="3">#REF!</definedName>
    <definedName name="baseb" localSheetId="4">#REF!</definedName>
    <definedName name="baseb" localSheetId="6">#REF!</definedName>
    <definedName name="baseb" localSheetId="8">#REF!</definedName>
    <definedName name="baseb" localSheetId="9">#REF!</definedName>
    <definedName name="baseb">#REF!</definedName>
    <definedName name="basecierre" localSheetId="0">[17]CP_2003!#REF!</definedName>
    <definedName name="basecierre" localSheetId="1">[17]CP_2003!#REF!</definedName>
    <definedName name="basecierre" localSheetId="3">[17]CP_2003!#REF!</definedName>
    <definedName name="basecierre" localSheetId="4">[17]CP_2003!#REF!</definedName>
    <definedName name="basecierre" localSheetId="6">[17]CP_2003!#REF!</definedName>
    <definedName name="basecierre" localSheetId="8">[17]CP_2003!#REF!</definedName>
    <definedName name="basecierre" localSheetId="9">[17]CP_2003!#REF!</definedName>
    <definedName name="basecierre">[17]CP_2003!#REF!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9">#REF!</definedName>
    <definedName name="_xlnm.Database">#REF!</definedName>
    <definedName name="bUSCAR" localSheetId="0">#REF!</definedName>
    <definedName name="bUSCAR" localSheetId="1">#REF!</definedName>
    <definedName name="bUSCAR" localSheetId="3">#REF!</definedName>
    <definedName name="bUSCAR" localSheetId="4">#REF!</definedName>
    <definedName name="bUSCAR" localSheetId="6">#REF!</definedName>
    <definedName name="bUSCAR" localSheetId="8">#REF!</definedName>
    <definedName name="bUSCAR" localSheetId="9">#REF!</definedName>
    <definedName name="bUSCAR">#REF!</definedName>
    <definedName name="C_" localSheetId="0">[18]FP1996!#REF!</definedName>
    <definedName name="C_" localSheetId="1">[18]FP1996!#REF!</definedName>
    <definedName name="C_" localSheetId="3">[18]FP1996!#REF!</definedName>
    <definedName name="C_" localSheetId="4">[18]FP1996!#REF!</definedName>
    <definedName name="C_" localSheetId="6">[18]FP1996!#REF!</definedName>
    <definedName name="C_" localSheetId="8">[18]FP1996!#REF!</definedName>
    <definedName name="C_" localSheetId="9">[18]FP1996!#REF!</definedName>
    <definedName name="C_">[18]FP1996!#REF!</definedName>
    <definedName name="cal" localSheetId="0">#REF!</definedName>
    <definedName name="cal" localSheetId="1">#REF!</definedName>
    <definedName name="cal" localSheetId="3">#REF!</definedName>
    <definedName name="cal" localSheetId="4">#REF!</definedName>
    <definedName name="cal" localSheetId="6">#REF!</definedName>
    <definedName name="cal" localSheetId="8">#REF!</definedName>
    <definedName name="cal" localSheetId="9">#REF!</definedName>
    <definedName name="cal">#REF!</definedName>
    <definedName name="cálculos" localSheetId="0">#REF!</definedName>
    <definedName name="cálculos" localSheetId="1">#REF!</definedName>
    <definedName name="cálculos" localSheetId="3">#REF!</definedName>
    <definedName name="cálculos" localSheetId="4">#REF!</definedName>
    <definedName name="cálculos" localSheetId="6">#REF!</definedName>
    <definedName name="cálculos" localSheetId="8">#REF!</definedName>
    <definedName name="cálculos" localSheetId="9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localSheetId="3" hidden="1">{"Bruto",#N/A,FALSE,"CONV3T.XLS";"Neto",#N/A,FALSE,"CONV3T.XLS";"UnoB",#N/A,FALSE,"CONV3T.XLS";"Bruto",#N/A,FALSE,"CONV4T.XLS";"Neto",#N/A,FALSE,"CONV4T.XLS";"UnoB",#N/A,FALSE,"CONV4T.XLS"}</definedName>
    <definedName name="can" localSheetId="6" hidden="1">{"Bruto",#N/A,FALSE,"CONV3T.XLS";"Neto",#N/A,FALSE,"CONV3T.XLS";"UnoB",#N/A,FALSE,"CONV3T.XLS";"Bruto",#N/A,FALSE,"CONV4T.XLS";"Neto",#N/A,FALSE,"CONV4T.XLS";"UnoB",#N/A,FALSE,"CONV4T.XLS"}</definedName>
    <definedName name="can" localSheetId="7" hidden="1">{"Bruto",#N/A,FALSE,"CONV3T.XLS";"Neto",#N/A,FALSE,"CONV3T.XLS";"UnoB",#N/A,FALSE,"CONV3T.XLS";"Bruto",#N/A,FALSE,"CONV4T.XLS";"Neto",#N/A,FALSE,"CONV4T.XLS";"UnoB",#N/A,FALSE,"CONV4T.XLS"}</definedName>
    <definedName name="can" localSheetId="8" hidden="1">{"Bruto",#N/A,FALSE,"CONV3T.XLS";"Neto",#N/A,FALSE,"CONV3T.XLS";"UnoB",#N/A,FALSE,"CONV3T.XLS";"Bruto",#N/A,FALSE,"CONV4T.XLS";"Neto",#N/A,FALSE,"CONV4T.XLS";"UnoB",#N/A,FALSE,"CONV4T.XLS"}</definedName>
    <definedName name="can" localSheetId="9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 localSheetId="1">#REF!</definedName>
    <definedName name="CAPU96" localSheetId="3">#REF!</definedName>
    <definedName name="CAPU96" localSheetId="4">#REF!</definedName>
    <definedName name="CAPU96" localSheetId="6">#REF!</definedName>
    <definedName name="CAPU96" localSheetId="8">#REF!</definedName>
    <definedName name="CAPU96" localSheetId="9">#REF!</definedName>
    <definedName name="CAPU96">#REF!</definedName>
    <definedName name="cata" localSheetId="1">[19]tablas!$A$5:$A$275</definedName>
    <definedName name="cata">[19]tablas!$A$5:$A$275</definedName>
    <definedName name="cata4" localSheetId="1">'[20]catálogo pps'!$A$2:$N$2506</definedName>
    <definedName name="cata4">'[20]catálogo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localSheetId="3" hidden="1">{"Bruto",#N/A,FALSE,"CONV3T.XLS";"Neto",#N/A,FALSE,"CONV3T.XLS";"UnoB",#N/A,FALSE,"CONV3T.XLS";"Bruto",#N/A,FALSE,"CONV4T.XLS";"Neto",#N/A,FALSE,"CONV4T.XLS";"UnoB",#N/A,FALSE,"CONV4T.XLS"}</definedName>
    <definedName name="CCCC" localSheetId="6" hidden="1">{"Bruto",#N/A,FALSE,"CONV3T.XLS";"Neto",#N/A,FALSE,"CONV3T.XLS";"UnoB",#N/A,FALSE,"CONV3T.XLS";"Bruto",#N/A,FALSE,"CONV4T.XLS";"Neto",#N/A,FALSE,"CONV4T.XLS";"UnoB",#N/A,FALSE,"CONV4T.XLS"}</definedName>
    <definedName name="CCCC" localSheetId="7" hidden="1">{"Bruto",#N/A,FALSE,"CONV3T.XLS";"Neto",#N/A,FALSE,"CONV3T.XLS";"UnoB",#N/A,FALSE,"CONV3T.XLS";"Bruto",#N/A,FALSE,"CONV4T.XLS";"Neto",#N/A,FALSE,"CONV4T.XLS";"UnoB",#N/A,FALSE,"CONV4T.XLS"}</definedName>
    <definedName name="CCCC" localSheetId="8" hidden="1">{"Bruto",#N/A,FALSE,"CONV3T.XLS";"Neto",#N/A,FALSE,"CONV3T.XLS";"UnoB",#N/A,FALSE,"CONV3T.XLS";"Bruto",#N/A,FALSE,"CONV4T.XLS";"Neto",#N/A,FALSE,"CONV4T.XLS";"UnoB",#N/A,FALSE,"CONV4T.XLS"}</definedName>
    <definedName name="CCCC" localSheetId="9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localSheetId="3" hidden="1">{"Bruto",#N/A,FALSE,"CONV3T.XLS";"Neto",#N/A,FALSE,"CONV3T.XLS";"UnoB",#N/A,FALSE,"CONV3T.XLS";"Bruto",#N/A,FALSE,"CONV4T.XLS";"Neto",#N/A,FALSE,"CONV4T.XLS";"UnoB",#N/A,FALSE,"CONV4T.XLS"}</definedName>
    <definedName name="CEEE" localSheetId="6" hidden="1">{"Bruto",#N/A,FALSE,"CONV3T.XLS";"Neto",#N/A,FALSE,"CONV3T.XLS";"UnoB",#N/A,FALSE,"CONV3T.XLS";"Bruto",#N/A,FALSE,"CONV4T.XLS";"Neto",#N/A,FALSE,"CONV4T.XLS";"UnoB",#N/A,FALSE,"CONV4T.XLS"}</definedName>
    <definedName name="CEEE" localSheetId="7" hidden="1">{"Bruto",#N/A,FALSE,"CONV3T.XLS";"Neto",#N/A,FALSE,"CONV3T.XLS";"UnoB",#N/A,FALSE,"CONV3T.XLS";"Bruto",#N/A,FALSE,"CONV4T.XLS";"Neto",#N/A,FALSE,"CONV4T.XLS";"UnoB",#N/A,FALSE,"CONV4T.XLS"}</definedName>
    <definedName name="CEEE" localSheetId="8" hidden="1">{"Bruto",#N/A,FALSE,"CONV3T.XLS";"Neto",#N/A,FALSE,"CONV3T.XLS";"UnoB",#N/A,FALSE,"CONV3T.XLS";"Bruto",#N/A,FALSE,"CONV4T.XLS";"Neto",#N/A,FALSE,"CONV4T.XLS";"UnoB",#N/A,FALSE,"CONV4T.XLS"}</definedName>
    <definedName name="CEEE" localSheetId="9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localSheetId="3" hidden="1">{"Bruto",#N/A,FALSE,"CONV3T.XLS";"Neto",#N/A,FALSE,"CONV3T.XLS";"UnoB",#N/A,FALSE,"CONV3T.XLS";"Bruto",#N/A,FALSE,"CONV4T.XLS";"Neto",#N/A,FALSE,"CONV4T.XLS";"UnoB",#N/A,FALSE,"CONV4T.XLS"}</definedName>
    <definedName name="cero" localSheetId="6" hidden="1">{"Bruto",#N/A,FALSE,"CONV3T.XLS";"Neto",#N/A,FALSE,"CONV3T.XLS";"UnoB",#N/A,FALSE,"CONV3T.XLS";"Bruto",#N/A,FALSE,"CONV4T.XLS";"Neto",#N/A,FALSE,"CONV4T.XLS";"UnoB",#N/A,FALSE,"CONV4T.XLS"}</definedName>
    <definedName name="cero" localSheetId="7" hidden="1">{"Bruto",#N/A,FALSE,"CONV3T.XLS";"Neto",#N/A,FALSE,"CONV3T.XLS";"UnoB",#N/A,FALSE,"CONV3T.XLS";"Bruto",#N/A,FALSE,"CONV4T.XLS";"Neto",#N/A,FALSE,"CONV4T.XLS";"UnoB",#N/A,FALSE,"CONV4T.XLS"}</definedName>
    <definedName name="cero" localSheetId="8" hidden="1">{"Bruto",#N/A,FALSE,"CONV3T.XLS";"Neto",#N/A,FALSE,"CONV3T.XLS";"UnoB",#N/A,FALSE,"CONV3T.XLS";"Bruto",#N/A,FALSE,"CONV4T.XLS";"Neto",#N/A,FALSE,"CONV4T.XLS";"UnoB",#N/A,FALSE,"CONV4T.XLS"}</definedName>
    <definedName name="cero" localSheetId="9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 localSheetId="1">'[21] '!$H$99:$M$143</definedName>
    <definedName name="CFEE">'[21] '!$H$99:$M$143</definedName>
    <definedName name="CFEM" localSheetId="1">'[21] '!$H$51:$M$95</definedName>
    <definedName name="CFEM">'[21] '!$H$51:$M$95</definedName>
    <definedName name="CFEO" localSheetId="1">'[21] '!$H$3:$M$47</definedName>
    <definedName name="CFEO">'[21] '!$H$3:$M$47</definedName>
    <definedName name="CicenyAduanas" localSheetId="0">#REF!</definedName>
    <definedName name="CicenyAduanas" localSheetId="1">#REF!</definedName>
    <definedName name="CicenyAduanas" localSheetId="3">#REF!</definedName>
    <definedName name="CicenyAduanas" localSheetId="4">#REF!</definedName>
    <definedName name="CicenyAduanas" localSheetId="6">#REF!</definedName>
    <definedName name="CicenyAduanas" localSheetId="8">#REF!</definedName>
    <definedName name="CicenyAduanas" localSheetId="9">#REF!</definedName>
    <definedName name="CicenyAduanas">#REF!</definedName>
    <definedName name="Cifras_Control" localSheetId="0">#REF!</definedName>
    <definedName name="Cifras_Control" localSheetId="1">#REF!</definedName>
    <definedName name="Cifras_Control" localSheetId="3">#REF!</definedName>
    <definedName name="Cifras_Control" localSheetId="4">#REF!</definedName>
    <definedName name="Cifras_Control" localSheetId="6">#REF!</definedName>
    <definedName name="Cifras_Control" localSheetId="8">#REF!</definedName>
    <definedName name="Cifras_Control" localSheetId="9">#REF!</definedName>
    <definedName name="Cifras_Control">#REF!</definedName>
    <definedName name="claseco" localSheetId="0">#REF!</definedName>
    <definedName name="claseco" localSheetId="1">#REF!</definedName>
    <definedName name="claseco" localSheetId="3">#REF!</definedName>
    <definedName name="claseco" localSheetId="4">#REF!</definedName>
    <definedName name="claseco" localSheetId="6">#REF!</definedName>
    <definedName name="claseco" localSheetId="8">#REF!</definedName>
    <definedName name="claseco" localSheetId="9">#REF!</definedName>
    <definedName name="claseco">#REF!</definedName>
    <definedName name="cmllvc198" localSheetId="0">#REF!</definedName>
    <definedName name="cmllvc198" localSheetId="1">#REF!</definedName>
    <definedName name="cmllvc198" localSheetId="3">#REF!</definedName>
    <definedName name="cmllvc198" localSheetId="4">#REF!</definedName>
    <definedName name="cmllvc198" localSheetId="6">#REF!</definedName>
    <definedName name="cmllvc198" localSheetId="8">#REF!</definedName>
    <definedName name="cmllvc198" localSheetId="9">#REF!</definedName>
    <definedName name="cmllvc198">#REF!</definedName>
    <definedName name="cmllvc298ieps" localSheetId="0">#REF!</definedName>
    <definedName name="cmllvc298ieps" localSheetId="1">#REF!</definedName>
    <definedName name="cmllvc298ieps" localSheetId="3">#REF!</definedName>
    <definedName name="cmllvc298ieps" localSheetId="4">#REF!</definedName>
    <definedName name="cmllvc298ieps" localSheetId="6">#REF!</definedName>
    <definedName name="cmllvc298ieps" localSheetId="8">#REF!</definedName>
    <definedName name="cmllvc298ieps" localSheetId="9">#REF!</definedName>
    <definedName name="cmllvc298ieps">#REF!</definedName>
    <definedName name="cmllvp198" localSheetId="0">#REF!</definedName>
    <definedName name="cmllvp198" localSheetId="1">#REF!</definedName>
    <definedName name="cmllvp198" localSheetId="3">#REF!</definedName>
    <definedName name="cmllvp198" localSheetId="4">#REF!</definedName>
    <definedName name="cmllvp198" localSheetId="6">#REF!</definedName>
    <definedName name="cmllvp198" localSheetId="8">#REF!</definedName>
    <definedName name="cmllvp198" localSheetId="9">#REF!</definedName>
    <definedName name="cmllvp198">#REF!</definedName>
    <definedName name="cmllvp199" localSheetId="0">#REF!</definedName>
    <definedName name="cmllvp199" localSheetId="1">#REF!</definedName>
    <definedName name="cmllvp199" localSheetId="3">#REF!</definedName>
    <definedName name="cmllvp199" localSheetId="4">#REF!</definedName>
    <definedName name="cmllvp199" localSheetId="6">#REF!</definedName>
    <definedName name="cmllvp199" localSheetId="8">#REF!</definedName>
    <definedName name="cmllvp199" localSheetId="9">#REF!</definedName>
    <definedName name="cmllvp199">#REF!</definedName>
    <definedName name="cmllvp298ieps" localSheetId="0">#REF!</definedName>
    <definedName name="cmllvp298ieps" localSheetId="1">#REF!</definedName>
    <definedName name="cmllvp298ieps" localSheetId="3">#REF!</definedName>
    <definedName name="cmllvp298ieps" localSheetId="4">#REF!</definedName>
    <definedName name="cmllvp298ieps" localSheetId="6">#REF!</definedName>
    <definedName name="cmllvp298ieps" localSheetId="8">#REF!</definedName>
    <definedName name="cmllvp298ieps" localSheetId="9">#REF!</definedName>
    <definedName name="cmllvp298ieps">#REF!</definedName>
    <definedName name="cmllvp299ieps" localSheetId="0">#REF!</definedName>
    <definedName name="cmllvp299ieps" localSheetId="1">#REF!</definedName>
    <definedName name="cmllvp299ieps" localSheetId="3">#REF!</definedName>
    <definedName name="cmllvp299ieps" localSheetId="4">#REF!</definedName>
    <definedName name="cmllvp299ieps" localSheetId="6">#REF!</definedName>
    <definedName name="cmllvp299ieps" localSheetId="8">#REF!</definedName>
    <definedName name="cmllvp299ieps" localSheetId="9">#REF!</definedName>
    <definedName name="cmllvp299ieps">#REF!</definedName>
    <definedName name="cmlvc198" localSheetId="0">#REF!</definedName>
    <definedName name="cmlvc198" localSheetId="1">#REF!</definedName>
    <definedName name="cmlvc198" localSheetId="3">#REF!</definedName>
    <definedName name="cmlvc198" localSheetId="4">#REF!</definedName>
    <definedName name="cmlvc198" localSheetId="6">#REF!</definedName>
    <definedName name="cmlvc198" localSheetId="8">#REF!</definedName>
    <definedName name="cmlvc198" localSheetId="9">#REF!</definedName>
    <definedName name="cmlvc198">#REF!</definedName>
    <definedName name="cmlvc298ieps" localSheetId="0">#REF!</definedName>
    <definedName name="cmlvc298ieps" localSheetId="1">#REF!</definedName>
    <definedName name="cmlvc298ieps" localSheetId="3">#REF!</definedName>
    <definedName name="cmlvc298ieps" localSheetId="4">#REF!</definedName>
    <definedName name="cmlvc298ieps" localSheetId="6">#REF!</definedName>
    <definedName name="cmlvc298ieps" localSheetId="8">#REF!</definedName>
    <definedName name="cmlvc298ieps" localSheetId="9">#REF!</definedName>
    <definedName name="cmlvc298ieps">#REF!</definedName>
    <definedName name="cmlvp198" localSheetId="0">#REF!</definedName>
    <definedName name="cmlvp198" localSheetId="1">#REF!</definedName>
    <definedName name="cmlvp198" localSheetId="3">#REF!</definedName>
    <definedName name="cmlvp198" localSheetId="4">#REF!</definedName>
    <definedName name="cmlvp198" localSheetId="6">#REF!</definedName>
    <definedName name="cmlvp198" localSheetId="8">#REF!</definedName>
    <definedName name="cmlvp198" localSheetId="9">#REF!</definedName>
    <definedName name="cmlvp198">#REF!</definedName>
    <definedName name="cmlvp199" localSheetId="0">#REF!</definedName>
    <definedName name="cmlvp199" localSheetId="1">#REF!</definedName>
    <definedName name="cmlvp199" localSheetId="3">#REF!</definedName>
    <definedName name="cmlvp199" localSheetId="4">#REF!</definedName>
    <definedName name="cmlvp199" localSheetId="6">#REF!</definedName>
    <definedName name="cmlvp199" localSheetId="8">#REF!</definedName>
    <definedName name="cmlvp199" localSheetId="9">#REF!</definedName>
    <definedName name="cmlvp199">#REF!</definedName>
    <definedName name="cmlvp298ieps" localSheetId="0">#REF!</definedName>
    <definedName name="cmlvp298ieps" localSheetId="1">#REF!</definedName>
    <definedName name="cmlvp298ieps" localSheetId="3">#REF!</definedName>
    <definedName name="cmlvp298ieps" localSheetId="4">#REF!</definedName>
    <definedName name="cmlvp298ieps" localSheetId="6">#REF!</definedName>
    <definedName name="cmlvp298ieps" localSheetId="8">#REF!</definedName>
    <definedName name="cmlvp298ieps" localSheetId="9">#REF!</definedName>
    <definedName name="cmlvp298ieps">#REF!</definedName>
    <definedName name="cmlvp299ieps" localSheetId="0">#REF!</definedName>
    <definedName name="cmlvp299ieps" localSheetId="1">#REF!</definedName>
    <definedName name="cmlvp299ieps" localSheetId="3">#REF!</definedName>
    <definedName name="cmlvp299ieps" localSheetId="4">#REF!</definedName>
    <definedName name="cmlvp299ieps" localSheetId="6">#REF!</definedName>
    <definedName name="cmlvp299ieps" localSheetId="8">#REF!</definedName>
    <definedName name="cmlvp299ieps" localSheetId="9">#REF!</definedName>
    <definedName name="cmlvp299ieps">#REF!</definedName>
    <definedName name="CONA96" localSheetId="0">#REF!</definedName>
    <definedName name="CONA96" localSheetId="1">#REF!</definedName>
    <definedName name="CONA96" localSheetId="3">#REF!</definedName>
    <definedName name="CONA96" localSheetId="4">#REF!</definedName>
    <definedName name="CONA96" localSheetId="6">#REF!</definedName>
    <definedName name="CONA96" localSheetId="8">#REF!</definedName>
    <definedName name="CONA96" localSheetId="9">#REF!</definedName>
    <definedName name="CONA96">#REF!</definedName>
    <definedName name="concepto" localSheetId="0">'[22]BASE DEFINITIVA 2002'!#REF!</definedName>
    <definedName name="concepto" localSheetId="1">'[22]BASE DEFINITIVA 2002'!#REF!</definedName>
    <definedName name="concepto" localSheetId="3">'[22]BASE DEFINITIVA 2002'!#REF!</definedName>
    <definedName name="concepto" localSheetId="4">'[22]BASE DEFINITIVA 2002'!#REF!</definedName>
    <definedName name="concepto" localSheetId="6">'[22]BASE DEFINITIVA 2002'!#REF!</definedName>
    <definedName name="concepto" localSheetId="8">'[22]BASE DEFINITIVA 2002'!#REF!</definedName>
    <definedName name="concepto" localSheetId="9">'[22]BASE DEFINITIVA 2002'!#REF!</definedName>
    <definedName name="concepto">'[22]BASE DEFINITIVA 2002'!#REF!</definedName>
    <definedName name="CONS" localSheetId="0">[12]BANPRO99!#REF!</definedName>
    <definedName name="CONS" localSheetId="1">[12]BANPRO99!#REF!</definedName>
    <definedName name="CONS" localSheetId="3">[12]BANPRO99!#REF!</definedName>
    <definedName name="CONS" localSheetId="4">[12]BANPRO99!#REF!</definedName>
    <definedName name="CONS" localSheetId="6">[12]BANPRO99!#REF!</definedName>
    <definedName name="CONS" localSheetId="8">[12]BANPRO99!#REF!</definedName>
    <definedName name="CONS" localSheetId="9">[12]BANPRO99!#REF!</definedName>
    <definedName name="CONS">[12]BANPRO99!#REF!</definedName>
    <definedName name="copia_Clas_Admva" localSheetId="0">#REF!</definedName>
    <definedName name="copia_Clas_Admva" localSheetId="1">#REF!</definedName>
    <definedName name="copia_Clas_Admva" localSheetId="3">#REF!</definedName>
    <definedName name="copia_Clas_Admva" localSheetId="4">#REF!</definedName>
    <definedName name="copia_Clas_Admva" localSheetId="6">#REF!</definedName>
    <definedName name="copia_Clas_Admva" localSheetId="8">#REF!</definedName>
    <definedName name="copia_Clas_Admva" localSheetId="9">#REF!</definedName>
    <definedName name="copia_Clas_Admva">#REF!</definedName>
    <definedName name="copia_Clas_Econ" localSheetId="1">[23]Clas_Econ!$B$2:$M$25</definedName>
    <definedName name="copia_Clas_Econ">[23]Clas_Econ!$B$2:$M$25</definedName>
    <definedName name="copia_Clas_Fun" localSheetId="0">#REF!</definedName>
    <definedName name="copia_Clas_Fun" localSheetId="1">#REF!</definedName>
    <definedName name="copia_Clas_Fun" localSheetId="3">#REF!</definedName>
    <definedName name="copia_Clas_Fun" localSheetId="4">#REF!</definedName>
    <definedName name="copia_Clas_Fun" localSheetId="6">#REF!</definedName>
    <definedName name="copia_Clas_Fun" localSheetId="8">#REF!</definedName>
    <definedName name="copia_Clas_Fun" localSheetId="9">#REF!</definedName>
    <definedName name="copia_Clas_Fun">#REF!</definedName>
    <definedName name="copia_Clas_Func" localSheetId="0">[24]Clas_Fun!#REF!</definedName>
    <definedName name="copia_Clas_Func" localSheetId="1">[24]Clas_Fun!#REF!</definedName>
    <definedName name="copia_Clas_Func" localSheetId="3">[24]Clas_Fun!#REF!</definedName>
    <definedName name="copia_Clas_Func" localSheetId="4">[24]Clas_Fun!#REF!</definedName>
    <definedName name="copia_Clas_Func" localSheetId="6">[24]Clas_Fun!#REF!</definedName>
    <definedName name="copia_Clas_Func" localSheetId="8">[24]Clas_Fun!#REF!</definedName>
    <definedName name="copia_Clas_Func" localSheetId="9">[24]Clas_Fun!#REF!</definedName>
    <definedName name="copia_Clas_Func">[24]Clas_Fun!#REF!</definedName>
    <definedName name="copia_Doble_Consolid" localSheetId="0">#REF!</definedName>
    <definedName name="copia_Doble_Consolid" localSheetId="1">#REF!</definedName>
    <definedName name="copia_Doble_Consolid" localSheetId="3">#REF!</definedName>
    <definedName name="copia_Doble_Consolid" localSheetId="4">#REF!</definedName>
    <definedName name="copia_Doble_Consolid" localSheetId="6">#REF!</definedName>
    <definedName name="copia_Doble_Consolid" localSheetId="8">#REF!</definedName>
    <definedName name="copia_Doble_Consolid" localSheetId="9">#REF!</definedName>
    <definedName name="copia_Doble_Consolid">#REF!</definedName>
    <definedName name="copia_Doble_OECPD" localSheetId="0">#REF!</definedName>
    <definedName name="copia_Doble_OECPD" localSheetId="1">#REF!</definedName>
    <definedName name="copia_Doble_OECPD" localSheetId="3">#REF!</definedName>
    <definedName name="copia_Doble_OECPD" localSheetId="4">#REF!</definedName>
    <definedName name="copia_Doble_OECPD" localSheetId="6">#REF!</definedName>
    <definedName name="copia_Doble_OECPD" localSheetId="8">#REF!</definedName>
    <definedName name="copia_Doble_OECPD" localSheetId="9">#REF!</definedName>
    <definedName name="copia_Doble_OECPD">#REF!</definedName>
    <definedName name="copia_Doble_RAutonyAPC" localSheetId="0">#REF!</definedName>
    <definedName name="copia_Doble_RAutonyAPC" localSheetId="1">#REF!</definedName>
    <definedName name="copia_Doble_RAutonyAPC" localSheetId="3">#REF!</definedName>
    <definedName name="copia_Doble_RAutonyAPC" localSheetId="4">#REF!</definedName>
    <definedName name="copia_Doble_RAutonyAPC" localSheetId="6">#REF!</definedName>
    <definedName name="copia_Doble_RAutonyAPC" localSheetId="8">#REF!</definedName>
    <definedName name="copia_Doble_RAutonyAPC" localSheetId="9">#REF!</definedName>
    <definedName name="copia_Doble_RAutonyAPC">#REF!</definedName>
    <definedName name="copia_Gto_Ents_Fed" localSheetId="1">[23]Gto_Ent_Fed!$B$39:$L$73</definedName>
    <definedName name="copia_Gto_Ents_Fed">[23]Gto_Ent_Fed!$B$39:$L$73</definedName>
    <definedName name="copia_Gto_Federal" localSheetId="0">#REF!</definedName>
    <definedName name="copia_Gto_Federal" localSheetId="1">#REF!</definedName>
    <definedName name="copia_Gto_Federal" localSheetId="3">#REF!</definedName>
    <definedName name="copia_Gto_Federal" localSheetId="4">#REF!</definedName>
    <definedName name="copia_Gto_Federal" localSheetId="6">#REF!</definedName>
    <definedName name="copia_Gto_Federal" localSheetId="8">#REF!</definedName>
    <definedName name="copia_Gto_Federal" localSheetId="9">#REF!</definedName>
    <definedName name="copia_Gto_Federal">#REF!</definedName>
    <definedName name="copia_Gto_Neto" localSheetId="0">#REF!</definedName>
    <definedName name="copia_Gto_Neto" localSheetId="1">#REF!</definedName>
    <definedName name="copia_Gto_Neto" localSheetId="3">#REF!</definedName>
    <definedName name="copia_Gto_Neto" localSheetId="4">#REF!</definedName>
    <definedName name="copia_Gto_Neto" localSheetId="6">#REF!</definedName>
    <definedName name="copia_Gto_Neto" localSheetId="8">#REF!</definedName>
    <definedName name="copia_Gto_Neto" localSheetId="9">#REF!</definedName>
    <definedName name="copia_Gto_Neto">#REF!</definedName>
    <definedName name="copia_Ing_Pres" localSheetId="0">#REF!</definedName>
    <definedName name="copia_Ing_Pres" localSheetId="1">#REF!</definedName>
    <definedName name="copia_Ing_Pres" localSheetId="3">#REF!</definedName>
    <definedName name="copia_Ing_Pres" localSheetId="4">#REF!</definedName>
    <definedName name="copia_Ing_Pres" localSheetId="6">#REF!</definedName>
    <definedName name="copia_Ing_Pres" localSheetId="8">#REF!</definedName>
    <definedName name="copia_Ing_Pres" localSheetId="9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localSheetId="3" hidden="1">{"Bruto",#N/A,FALSE,"CONV3T.XLS";"Neto",#N/A,FALSE,"CONV3T.XLS";"UnoB",#N/A,FALSE,"CONV3T.XLS";"Bruto",#N/A,FALSE,"CONV4T.XLS";"Neto",#N/A,FALSE,"CONV4T.XLS";"UnoB",#N/A,FALSE,"CONV4T.XLS"}</definedName>
    <definedName name="cor" localSheetId="6" hidden="1">{"Bruto",#N/A,FALSE,"CONV3T.XLS";"Neto",#N/A,FALSE,"CONV3T.XLS";"UnoB",#N/A,FALSE,"CONV3T.XLS";"Bruto",#N/A,FALSE,"CONV4T.XLS";"Neto",#N/A,FALSE,"CONV4T.XLS";"UnoB",#N/A,FALSE,"CONV4T.XLS"}</definedName>
    <definedName name="cor" localSheetId="7" hidden="1">{"Bruto",#N/A,FALSE,"CONV3T.XLS";"Neto",#N/A,FALSE,"CONV3T.XLS";"UnoB",#N/A,FALSE,"CONV3T.XLS";"Bruto",#N/A,FALSE,"CONV4T.XLS";"Neto",#N/A,FALSE,"CONV4T.XLS";"UnoB",#N/A,FALSE,"CONV4T.XLS"}</definedName>
    <definedName name="cor" localSheetId="8" hidden="1">{"Bruto",#N/A,FALSE,"CONV3T.XLS";"Neto",#N/A,FALSE,"CONV3T.XLS";"UnoB",#N/A,FALSE,"CONV3T.XLS";"Bruto",#N/A,FALSE,"CONV4T.XLS";"Neto",#N/A,FALSE,"CONV4T.XLS";"UnoB",#N/A,FALSE,"CONV4T.XLS"}</definedName>
    <definedName name="cor" localSheetId="9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localSheetId="3" hidden="1">{"Bruto",#N/A,FALSE,"CONV3T.XLS";"Neto",#N/A,FALSE,"CONV3T.XLS";"UnoB",#N/A,FALSE,"CONV3T.XLS";"Bruto",#N/A,FALSE,"CONV4T.XLS";"Neto",#N/A,FALSE,"CONV4T.XLS";"UnoB",#N/A,FALSE,"CONV4T.XLS"}</definedName>
    <definedName name="cos" localSheetId="6" hidden="1">{"Bruto",#N/A,FALSE,"CONV3T.XLS";"Neto",#N/A,FALSE,"CONV3T.XLS";"UnoB",#N/A,FALSE,"CONV3T.XLS";"Bruto",#N/A,FALSE,"CONV4T.XLS";"Neto",#N/A,FALSE,"CONV4T.XLS";"UnoB",#N/A,FALSE,"CONV4T.XLS"}</definedName>
    <definedName name="cos" localSheetId="7" hidden="1">{"Bruto",#N/A,FALSE,"CONV3T.XLS";"Neto",#N/A,FALSE,"CONV3T.XLS";"UnoB",#N/A,FALSE,"CONV3T.XLS";"Bruto",#N/A,FALSE,"CONV4T.XLS";"Neto",#N/A,FALSE,"CONV4T.XLS";"UnoB",#N/A,FALSE,"CONV4T.XLS"}</definedName>
    <definedName name="cos" localSheetId="8" hidden="1">{"Bruto",#N/A,FALSE,"CONV3T.XLS";"Neto",#N/A,FALSE,"CONV3T.XLS";"UnoB",#N/A,FALSE,"CONV3T.XLS";"Bruto",#N/A,FALSE,"CONV4T.XLS";"Neto",#N/A,FALSE,"CONV4T.XLS";"UnoB",#N/A,FALSE,"CONV4T.XLS"}</definedName>
    <definedName name="cos" localSheetId="9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[12]BANPRO99!#REF!</definedName>
    <definedName name="CRI" localSheetId="1">[12]BANPRO99!#REF!</definedName>
    <definedName name="CRI" localSheetId="3">[12]BANPRO99!#REF!</definedName>
    <definedName name="CRI" localSheetId="4">[12]BANPRO99!#REF!</definedName>
    <definedName name="CRI" localSheetId="6">[12]BANPRO99!#REF!</definedName>
    <definedName name="CRI" localSheetId="8">[12]BANPRO99!#REF!</definedName>
    <definedName name="CRI" localSheetId="9">[12]BANPRO99!#REF!</definedName>
    <definedName name="CRI">[12]BANPRO99!#REF!</definedName>
    <definedName name="criterios23" localSheetId="0">#REF!</definedName>
    <definedName name="criterios23" localSheetId="1">#REF!</definedName>
    <definedName name="criterios23" localSheetId="3">#REF!</definedName>
    <definedName name="criterios23" localSheetId="4">#REF!</definedName>
    <definedName name="criterios23" localSheetId="6">#REF!</definedName>
    <definedName name="criterios23" localSheetId="8">#REF!</definedName>
    <definedName name="criterios23" localSheetId="9">#REF!</definedName>
    <definedName name="criterios23">#REF!</definedName>
    <definedName name="Criterios25" localSheetId="0">#REF!</definedName>
    <definedName name="Criterios25" localSheetId="1">#REF!</definedName>
    <definedName name="Criterios25" localSheetId="3">#REF!</definedName>
    <definedName name="Criterios25" localSheetId="4">#REF!</definedName>
    <definedName name="Criterios25" localSheetId="6">#REF!</definedName>
    <definedName name="Criterios25" localSheetId="8">#REF!</definedName>
    <definedName name="Criterios25" localSheetId="9">#REF!</definedName>
    <definedName name="Criterios25">#REF!</definedName>
    <definedName name="Criterios33" localSheetId="0">#REF!</definedName>
    <definedName name="Criterios33" localSheetId="1">#REF!</definedName>
    <definedName name="Criterios33" localSheetId="3">#REF!</definedName>
    <definedName name="Criterios33" localSheetId="4">#REF!</definedName>
    <definedName name="Criterios33" localSheetId="6">#REF!</definedName>
    <definedName name="Criterios33" localSheetId="8">#REF!</definedName>
    <definedName name="Criterios33" localSheetId="9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localSheetId="3" hidden="1">{"Bruto",#N/A,FALSE,"CONV3T.XLS";"Neto",#N/A,FALSE,"CONV3T.XLS";"UnoB",#N/A,FALSE,"CONV3T.XLS";"Bruto",#N/A,FALSE,"CONV4T.XLS";"Neto",#N/A,FALSE,"CONV4T.XLS";"UnoB",#N/A,FALSE,"CONV4T.XLS"}</definedName>
    <definedName name="CSCSDS" localSheetId="6" hidden="1">{"Bruto",#N/A,FALSE,"CONV3T.XLS";"Neto",#N/A,FALSE,"CONV3T.XLS";"UnoB",#N/A,FALSE,"CONV3T.XLS";"Bruto",#N/A,FALSE,"CONV4T.XLS";"Neto",#N/A,FALSE,"CONV4T.XLS";"UnoB",#N/A,FALSE,"CONV4T.XLS"}</definedName>
    <definedName name="CSCSDS" localSheetId="7" hidden="1">{"Bruto",#N/A,FALSE,"CONV3T.XLS";"Neto",#N/A,FALSE,"CONV3T.XLS";"UnoB",#N/A,FALSE,"CONV3T.XLS";"Bruto",#N/A,FALSE,"CONV4T.XLS";"Neto",#N/A,FALSE,"CONV4T.XLS";"UnoB",#N/A,FALSE,"CONV4T.XLS"}</definedName>
    <definedName name="CSCSDS" localSheetId="8" hidden="1">{"Bruto",#N/A,FALSE,"CONV3T.XLS";"Neto",#N/A,FALSE,"CONV3T.XLS";"UnoB",#N/A,FALSE,"CONV3T.XLS";"Bruto",#N/A,FALSE,"CONV4T.XLS";"Neto",#N/A,FALSE,"CONV4T.XLS";"UnoB",#N/A,FALSE,"CONV4T.XLS"}</definedName>
    <definedName name="CSCSDS" localSheetId="9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 localSheetId="1">#REF!</definedName>
    <definedName name="cuad" localSheetId="3">#REF!</definedName>
    <definedName name="cuad" localSheetId="4">#REF!</definedName>
    <definedName name="cuad" localSheetId="6">#REF!</definedName>
    <definedName name="cuad" localSheetId="8">#REF!</definedName>
    <definedName name="cuad" localSheetId="9">#REF!</definedName>
    <definedName name="cuad">#REF!</definedName>
    <definedName name="CUAD179" localSheetId="0">#REF!</definedName>
    <definedName name="CUAD179" localSheetId="1">#REF!</definedName>
    <definedName name="CUAD179" localSheetId="3">#REF!</definedName>
    <definedName name="CUAD179" localSheetId="4">#REF!</definedName>
    <definedName name="CUAD179" localSheetId="6">#REF!</definedName>
    <definedName name="CUAD179" localSheetId="8">#REF!</definedName>
    <definedName name="CUAD179" localSheetId="9">#REF!</definedName>
    <definedName name="CUAD179">#REF!</definedName>
    <definedName name="CUAD179A" localSheetId="0">#REF!</definedName>
    <definedName name="CUAD179A" localSheetId="1">#REF!</definedName>
    <definedName name="CUAD179A" localSheetId="3">#REF!</definedName>
    <definedName name="CUAD179A" localSheetId="4">#REF!</definedName>
    <definedName name="CUAD179A" localSheetId="6">#REF!</definedName>
    <definedName name="CUAD179A" localSheetId="8">#REF!</definedName>
    <definedName name="CUAD179A" localSheetId="9">#REF!</definedName>
    <definedName name="CUAD179A">#REF!</definedName>
    <definedName name="CUAD180" localSheetId="0">#REF!</definedName>
    <definedName name="CUAD180" localSheetId="1">#REF!</definedName>
    <definedName name="CUAD180" localSheetId="3">#REF!</definedName>
    <definedName name="CUAD180" localSheetId="4">#REF!</definedName>
    <definedName name="CUAD180" localSheetId="6">#REF!</definedName>
    <definedName name="CUAD180" localSheetId="8">#REF!</definedName>
    <definedName name="CUAD180" localSheetId="9">#REF!</definedName>
    <definedName name="CUAD180">#REF!</definedName>
    <definedName name="Cuadro16511" localSheetId="0">'[25]Ingresos serie'!#REF!</definedName>
    <definedName name="Cuadro16511" localSheetId="1">'[25]Ingresos serie'!#REF!</definedName>
    <definedName name="Cuadro16511" localSheetId="3">'[25]Ingresos serie'!#REF!</definedName>
    <definedName name="Cuadro16511" localSheetId="4">'[25]Ingresos serie'!#REF!</definedName>
    <definedName name="Cuadro16511" localSheetId="6">'[25]Ingresos serie'!#REF!</definedName>
    <definedName name="Cuadro16511" localSheetId="8">'[25]Ingresos serie'!#REF!</definedName>
    <definedName name="Cuadro16511" localSheetId="9">'[25]Ingresos serie'!#REF!</definedName>
    <definedName name="Cuadro16511">'[25]Ingresos serie'!#REF!</definedName>
    <definedName name="Cuadro18521" localSheetId="0">#REF!</definedName>
    <definedName name="Cuadro18521" localSheetId="1">#REF!</definedName>
    <definedName name="Cuadro18521" localSheetId="3">#REF!</definedName>
    <definedName name="Cuadro18521" localSheetId="4">#REF!</definedName>
    <definedName name="Cuadro18521" localSheetId="6">#REF!</definedName>
    <definedName name="Cuadro18521" localSheetId="8">#REF!</definedName>
    <definedName name="Cuadro18521" localSheetId="9">#REF!</definedName>
    <definedName name="Cuadro18521">#REF!</definedName>
    <definedName name="Cuadro19522" localSheetId="0">#REF!</definedName>
    <definedName name="Cuadro19522" localSheetId="1">#REF!</definedName>
    <definedName name="Cuadro19522" localSheetId="3">#REF!</definedName>
    <definedName name="Cuadro19522" localSheetId="4">#REF!</definedName>
    <definedName name="Cuadro19522" localSheetId="6">#REF!</definedName>
    <definedName name="Cuadro19522" localSheetId="8">#REF!</definedName>
    <definedName name="Cuadro19522" localSheetId="9">#REF!</definedName>
    <definedName name="Cuadro19522">#REF!</definedName>
    <definedName name="Cuadro20523" localSheetId="0">'[26]20-5.2.3'!#REF!</definedName>
    <definedName name="Cuadro20523" localSheetId="1">'[26]20-5.2.3'!#REF!</definedName>
    <definedName name="Cuadro20523" localSheetId="3">'[26]20-5.2.3'!#REF!</definedName>
    <definedName name="Cuadro20523" localSheetId="4">'[26]20-5.2.3'!#REF!</definedName>
    <definedName name="Cuadro20523" localSheetId="6">'[26]20-5.2.3'!#REF!</definedName>
    <definedName name="Cuadro20523" localSheetId="8">'[26]20-5.2.3'!#REF!</definedName>
    <definedName name="Cuadro20523" localSheetId="9">'[26]20-5.2.3'!#REF!</definedName>
    <definedName name="Cuadro20523">'[26]20-5.2.3'!#REF!</definedName>
    <definedName name="cUADRO26529CR" localSheetId="0">#REF!</definedName>
    <definedName name="cUADRO26529CR" localSheetId="1">#REF!</definedName>
    <definedName name="cUADRO26529CR" localSheetId="3">#REF!</definedName>
    <definedName name="cUADRO26529CR" localSheetId="4">#REF!</definedName>
    <definedName name="cUADRO26529CR" localSheetId="6">#REF!</definedName>
    <definedName name="cUADRO26529CR" localSheetId="8">#REF!</definedName>
    <definedName name="cUADRO26529CR" localSheetId="9">#REF!</definedName>
    <definedName name="cUADRO26529CR">#REF!</definedName>
    <definedName name="Cuadro30611" localSheetId="1">'[26]30-6.1.1'!$B$65:$M$120</definedName>
    <definedName name="Cuadro30611">'[26]30-6.1.1'!$B$65:$M$120</definedName>
    <definedName name="Cuadro31613" localSheetId="0">#REF!</definedName>
    <definedName name="Cuadro31613" localSheetId="1">#REF!</definedName>
    <definedName name="Cuadro31613" localSheetId="3">#REF!</definedName>
    <definedName name="Cuadro31613" localSheetId="4">#REF!</definedName>
    <definedName name="Cuadro31613" localSheetId="6">#REF!</definedName>
    <definedName name="Cuadro31613" localSheetId="8">#REF!</definedName>
    <definedName name="Cuadro31613" localSheetId="9">#REF!</definedName>
    <definedName name="Cuadro31613">#REF!</definedName>
    <definedName name="Cuadro33621" localSheetId="0">#REF!</definedName>
    <definedName name="Cuadro33621" localSheetId="1">#REF!</definedName>
    <definedName name="Cuadro33621" localSheetId="3">#REF!</definedName>
    <definedName name="Cuadro33621" localSheetId="4">#REF!</definedName>
    <definedName name="Cuadro33621" localSheetId="6">#REF!</definedName>
    <definedName name="Cuadro33621" localSheetId="8">#REF!</definedName>
    <definedName name="Cuadro33621" localSheetId="9">#REF!</definedName>
    <definedName name="Cuadro33621">#REF!</definedName>
    <definedName name="cuotasem">'[9]Régimen financiero'!$E$3</definedName>
    <definedName name="DatodRamoUR" localSheetId="1">[27]DatosRamoUrEconomica!$A$1:$F$65536</definedName>
    <definedName name="DatodRamoUR">[27]DatosRamoUrEconomica!$A$1:$F$65536</definedName>
    <definedName name="Datos" localSheetId="0">#REF!</definedName>
    <definedName name="Datos" localSheetId="1">#REF!</definedName>
    <definedName name="Datos" localSheetId="3">#REF!</definedName>
    <definedName name="Datos" localSheetId="4">#REF!</definedName>
    <definedName name="Datos" localSheetId="6">#REF!</definedName>
    <definedName name="Datos" localSheetId="8">#REF!</definedName>
    <definedName name="Datos" localSheetId="9">#REF!</definedName>
    <definedName name="Datos">#REF!</definedName>
    <definedName name="Datos_08_09_ServiciosPersonales" localSheetId="0">#REF!</definedName>
    <definedName name="Datos_08_09_ServiciosPersonales" localSheetId="1">#REF!</definedName>
    <definedName name="Datos_08_09_ServiciosPersonales" localSheetId="3">#REF!</definedName>
    <definedName name="Datos_08_09_ServiciosPersonales" localSheetId="4">#REF!</definedName>
    <definedName name="Datos_08_09_ServiciosPersonales" localSheetId="6">#REF!</definedName>
    <definedName name="Datos_08_09_ServiciosPersonales" localSheetId="8">#REF!</definedName>
    <definedName name="Datos_08_09_ServiciosPersonales" localSheetId="9">#REF!</definedName>
    <definedName name="Datos_08_09_ServiciosPersonales">#REF!</definedName>
    <definedName name="Datos_CRC" localSheetId="1">[28]Hoja1!$A$5:$D$45</definedName>
    <definedName name="Datos_CRC">[28]Hoja1!$A$5:$D$45</definedName>
    <definedName name="Datos_Servicios_Personales" localSheetId="0">#REF!</definedName>
    <definedName name="Datos_Servicios_Personales" localSheetId="1">#REF!</definedName>
    <definedName name="Datos_Servicios_Personales" localSheetId="3">#REF!</definedName>
    <definedName name="Datos_Servicios_Personales" localSheetId="4">#REF!</definedName>
    <definedName name="Datos_Servicios_Personales" localSheetId="6">#REF!</definedName>
    <definedName name="Datos_Servicios_Personales" localSheetId="8">#REF!</definedName>
    <definedName name="Datos_Servicios_Personales" localSheetId="9">#REF!</definedName>
    <definedName name="Datos_Servicios_Personales">#REF!</definedName>
    <definedName name="datosb" localSheetId="0">#REF!</definedName>
    <definedName name="datosb" localSheetId="1">#REF!</definedName>
    <definedName name="datosb" localSheetId="3">#REF!</definedName>
    <definedName name="datosb" localSheetId="4">#REF!</definedName>
    <definedName name="datosb" localSheetId="6">#REF!</definedName>
    <definedName name="datosb" localSheetId="8">#REF!</definedName>
    <definedName name="datosb" localSheetId="9">#REF!</definedName>
    <definedName name="datosb">#REF!</definedName>
    <definedName name="DatosEconomica" localSheetId="0">#REF!</definedName>
    <definedName name="DatosEconomica" localSheetId="1">#REF!</definedName>
    <definedName name="DatosEconomica" localSheetId="3">#REF!</definedName>
    <definedName name="DatosEconomica" localSheetId="4">#REF!</definedName>
    <definedName name="DatosEconomica" localSheetId="6">#REF!</definedName>
    <definedName name="DatosEconomica" localSheetId="8">#REF!</definedName>
    <definedName name="DatosEconomica" localSheetId="9">#REF!</definedName>
    <definedName name="DatosEconomica">#REF!</definedName>
    <definedName name="DatosGrupoyModPp" localSheetId="0">#REF!</definedName>
    <definedName name="DatosGrupoyModPp" localSheetId="1">#REF!</definedName>
    <definedName name="DatosGrupoyModPp" localSheetId="3">#REF!</definedName>
    <definedName name="DatosGrupoyModPp" localSheetId="4">#REF!</definedName>
    <definedName name="DatosGrupoyModPp" localSheetId="6">#REF!</definedName>
    <definedName name="DatosGrupoyModPp" localSheetId="8">#REF!</definedName>
    <definedName name="DatosGrupoyModPp" localSheetId="9">#REF!</definedName>
    <definedName name="DatosGrupoyModPp">#REF!</definedName>
    <definedName name="DatosporProgPresupuestario" localSheetId="0">#REF!</definedName>
    <definedName name="DatosporProgPresupuestario" localSheetId="1">#REF!</definedName>
    <definedName name="DatosporProgPresupuestario" localSheetId="3">#REF!</definedName>
    <definedName name="DatosporProgPresupuestario" localSheetId="4">#REF!</definedName>
    <definedName name="DatosporProgPresupuestario" localSheetId="6">#REF!</definedName>
    <definedName name="DatosporProgPresupuestario" localSheetId="8">#REF!</definedName>
    <definedName name="DatosporProgPresupuestario" localSheetId="9">#REF!</definedName>
    <definedName name="DatosporProgPresupuestario">#REF!</definedName>
    <definedName name="DatosRamoFunción" localSheetId="0">#REF!</definedName>
    <definedName name="DatosRamoFunción" localSheetId="1">#REF!</definedName>
    <definedName name="DatosRamoFunción" localSheetId="3">#REF!</definedName>
    <definedName name="DatosRamoFunción" localSheetId="4">#REF!</definedName>
    <definedName name="DatosRamoFunción" localSheetId="6">#REF!</definedName>
    <definedName name="DatosRamoFunción" localSheetId="8">#REF!</definedName>
    <definedName name="DatosRamoFunción" localSheetId="9">#REF!</definedName>
    <definedName name="DatosRamoFunción">#REF!</definedName>
    <definedName name="DatosRamoUR" localSheetId="0">#REF!</definedName>
    <definedName name="DatosRamoUR" localSheetId="1">#REF!</definedName>
    <definedName name="DatosRamoUR" localSheetId="3">#REF!</definedName>
    <definedName name="DatosRamoUR" localSheetId="4">#REF!</definedName>
    <definedName name="DatosRamoUR" localSheetId="6">#REF!</definedName>
    <definedName name="DatosRamoUR" localSheetId="8">#REF!</definedName>
    <definedName name="DatosRamoUR" localSheetId="9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localSheetId="3" hidden="1">{"Bruto",#N/A,FALSE,"CONV3T.XLS";"Neto",#N/A,FALSE,"CONV3T.XLS";"UnoB",#N/A,FALSE,"CONV3T.XLS";"Bruto",#N/A,FALSE,"CONV4T.XLS";"Neto",#N/A,FALSE,"CONV4T.XLS";"UnoB",#N/A,FALSE,"CONV4T.XLS"}</definedName>
    <definedName name="DCXCZXCZXCXCZ" localSheetId="6" hidden="1">{"Bruto",#N/A,FALSE,"CONV3T.XLS";"Neto",#N/A,FALSE,"CONV3T.XLS";"UnoB",#N/A,FALSE,"CONV3T.XLS";"Bruto",#N/A,FALSE,"CONV4T.XLS";"Neto",#N/A,FALSE,"CONV4T.XLS";"UnoB",#N/A,FALSE,"CONV4T.XLS"}</definedName>
    <definedName name="DCXCZXCZXCXCZ" localSheetId="7" hidden="1">{"Bruto",#N/A,FALSE,"CONV3T.XLS";"Neto",#N/A,FALSE,"CONV3T.XLS";"UnoB",#N/A,FALSE,"CONV3T.XLS";"Bruto",#N/A,FALSE,"CONV4T.XLS";"Neto",#N/A,FALSE,"CONV4T.XLS";"UnoB",#N/A,FALSE,"CONV4T.XLS"}</definedName>
    <definedName name="DCXCZXCZXCXCZ" localSheetId="8" hidden="1">{"Bruto",#N/A,FALSE,"CONV3T.XLS";"Neto",#N/A,FALSE,"CONV3T.XLS";"UnoB",#N/A,FALSE,"CONV3T.XLS";"Bruto",#N/A,FALSE,"CONV4T.XLS";"Neto",#N/A,FALSE,"CONV4T.XLS";"UnoB",#N/A,FALSE,"CONV4T.XLS"}</definedName>
    <definedName name="DCXCZXCZXCXCZ" localSheetId="9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0">[1]!AGO&amp;[1]!SEP&amp;[1]!OCT&amp;[1]!NOV&amp;[1]!DIC</definedName>
    <definedName name="ddd" localSheetId="1">[2]!AGO&amp;[2]!SEP&amp;[2]!OCT&amp;[2]!NOV&amp;[2]!DIC</definedName>
    <definedName name="ddd" localSheetId="3">[3]!AGO&amp;[3]!SEP&amp;[3]!OCT&amp;[3]!NOV&amp;[3]!DIC</definedName>
    <definedName name="ddd" localSheetId="4">[1]!AGO&amp;[1]!SEP&amp;[1]!OCT&amp;[1]!NOV&amp;[1]!DIC</definedName>
    <definedName name="ddd" localSheetId="6">[2]!AGO&amp;[2]!SEP&amp;[2]!OCT&amp;[2]!NOV&amp;[2]!DIC</definedName>
    <definedName name="ddd" localSheetId="8">[4]!AGO&amp;[4]!SEP&amp;[4]!OCT&amp;[4]!NOV&amp;[4]!DIC</definedName>
    <definedName name="ddd" localSheetId="9">[4]!AGO&amp;[4]!SEP&amp;[4]!OCT&amp;[4]!NOV&amp;[4]!DIC</definedName>
    <definedName name="ddd">[1]!AGO&amp;[1]!SEP&amp;[1]!OCT&amp;[1]!NOV&amp;[1]!DIC</definedName>
    <definedName name="dddd" localSheetId="0">#REF!</definedName>
    <definedName name="dddd" localSheetId="1">#REF!</definedName>
    <definedName name="dddd" localSheetId="3">#REF!</definedName>
    <definedName name="dddd" localSheetId="4">#REF!</definedName>
    <definedName name="dddd" localSheetId="6">#REF!</definedName>
    <definedName name="dddd" localSheetId="8">#REF!</definedName>
    <definedName name="dddd" localSheetId="9">#REF!</definedName>
    <definedName name="dddd">#REF!</definedName>
    <definedName name="ddddd" localSheetId="1">[29]Clas_Econ!$B$2:$M$25</definedName>
    <definedName name="ddddd">[29]Clas_Econ!$B$2:$M$25</definedName>
    <definedName name="defi" localSheetId="0">[1]!AGO&amp;[1]!SEP&amp;[1]!OCT&amp;[1]!NOV&amp;[1]!DIC</definedName>
    <definedName name="defi" localSheetId="1">[2]!AGO&amp;[2]!SEP&amp;[2]!OCT&amp;[2]!NOV&amp;[2]!DIC</definedName>
    <definedName name="defi" localSheetId="3">[3]!AGO&amp;[3]!SEP&amp;[3]!OCT&amp;[3]!NOV&amp;[3]!DIC</definedName>
    <definedName name="defi" localSheetId="4">[1]!AGO&amp;[1]!SEP&amp;[1]!OCT&amp;[1]!NOV&amp;[1]!DIC</definedName>
    <definedName name="defi" localSheetId="6">[2]!AGO&amp;[2]!SEP&amp;[2]!OCT&amp;[2]!NOV&amp;[2]!DIC</definedName>
    <definedName name="defi" localSheetId="8">[4]!AGO&amp;[4]!SEP&amp;[4]!OCT&amp;[4]!NOV&amp;[4]!DIC</definedName>
    <definedName name="defi" localSheetId="9">[4]!AGO&amp;[4]!SEP&amp;[4]!OCT&amp;[4]!NOV&amp;[4]!DIC</definedName>
    <definedName name="defi">[1]!AGO&amp;[1]!SEP&amp;[1]!OCT&amp;[1]!NOV&amp;[1]!DIC</definedName>
    <definedName name="DEFICIT4" localSheetId="0">#REF!</definedName>
    <definedName name="DEFICIT4" localSheetId="1">#REF!</definedName>
    <definedName name="DEFICIT4" localSheetId="3">#REF!</definedName>
    <definedName name="DEFICIT4" localSheetId="4">#REF!</definedName>
    <definedName name="DEFICIT4" localSheetId="6">#REF!</definedName>
    <definedName name="DEFICIT4" localSheetId="8">#REF!</definedName>
    <definedName name="DEFICIT4" localSheetId="9">#REF!</definedName>
    <definedName name="DEFICIT4">#REF!</definedName>
    <definedName name="dfd">[30]Presupuesto!$T:$T</definedName>
    <definedName name="dfhzsdgzsd" localSheetId="0">[1]!AGO&amp;[1]!SEP&amp;[1]!OCT&amp;[1]!NOV&amp;[1]!DIC</definedName>
    <definedName name="dfhzsdgzsd" localSheetId="1">[2]!AGO&amp;[2]!SEP&amp;[2]!OCT&amp;[2]!NOV&amp;[2]!DIC</definedName>
    <definedName name="dfhzsdgzsd" localSheetId="3">[3]!AGO&amp;[3]!SEP&amp;[3]!OCT&amp;[3]!NOV&amp;[3]!DIC</definedName>
    <definedName name="dfhzsdgzsd" localSheetId="4">[1]!AGO&amp;[1]!SEP&amp;[1]!OCT&amp;[1]!NOV&amp;[1]!DIC</definedName>
    <definedName name="dfhzsdgzsd" localSheetId="6">[2]!AGO&amp;[2]!SEP&amp;[2]!OCT&amp;[2]!NOV&amp;[2]!DIC</definedName>
    <definedName name="dfhzsdgzsd" localSheetId="8">[4]!AGO&amp;[4]!SEP&amp;[4]!OCT&amp;[4]!NOV&amp;[4]!DIC</definedName>
    <definedName name="dfhzsdgzsd" localSheetId="9">[4]!AGO&amp;[4]!SEP&amp;[4]!OCT&amp;[4]!NOV&amp;[4]!DIC</definedName>
    <definedName name="dfhzsdgzsd">[1]!AGO&amp;[1]!SEP&amp;[1]!OCT&amp;[1]!NOV&amp;[1]!DIC</definedName>
    <definedName name="DIC">"; DICIEMBRE.- "&amp;TEXT([14]edofza12!$C$24,"#,##0")</definedName>
    <definedName name="DIFERENCIAS">#N/A</definedName>
    <definedName name="direccion" localSheetId="1">'[31]ADEC II'!$B$9</definedName>
    <definedName name="direccion">'[31]ADEC II'!$B$9</definedName>
    <definedName name="directo" localSheetId="0">#REF!</definedName>
    <definedName name="directo" localSheetId="1">#REF!</definedName>
    <definedName name="directo" localSheetId="3">#REF!</definedName>
    <definedName name="directo" localSheetId="4">#REF!</definedName>
    <definedName name="directo" localSheetId="6">#REF!</definedName>
    <definedName name="directo" localSheetId="8">#REF!</definedName>
    <definedName name="directo" localSheetId="9">#REF!</definedName>
    <definedName name="directo">#REF!</definedName>
    <definedName name="directo03" localSheetId="0">#REF!</definedName>
    <definedName name="directo03" localSheetId="1">#REF!</definedName>
    <definedName name="directo03" localSheetId="3">#REF!</definedName>
    <definedName name="directo03" localSheetId="4">#REF!</definedName>
    <definedName name="directo03" localSheetId="6">#REF!</definedName>
    <definedName name="directo03" localSheetId="8">#REF!</definedName>
    <definedName name="directo03" localSheetId="9">#REF!</definedName>
    <definedName name="directo03">#REF!</definedName>
    <definedName name="directoc03" localSheetId="0">#REF!</definedName>
    <definedName name="directoc03" localSheetId="1">#REF!</definedName>
    <definedName name="directoc03" localSheetId="3">#REF!</definedName>
    <definedName name="directoc03" localSheetId="4">#REF!</definedName>
    <definedName name="directoc03" localSheetId="6">#REF!</definedName>
    <definedName name="directoc03" localSheetId="8">#REF!</definedName>
    <definedName name="directoc03" localSheetId="9">#REF!</definedName>
    <definedName name="directoc03">#REF!</definedName>
    <definedName name="directoppef" localSheetId="0">#REF!</definedName>
    <definedName name="directoppef" localSheetId="1">#REF!</definedName>
    <definedName name="directoppef" localSheetId="3">#REF!</definedName>
    <definedName name="directoppef" localSheetId="4">#REF!</definedName>
    <definedName name="directoppef" localSheetId="6">#REF!</definedName>
    <definedName name="directoppef" localSheetId="8">#REF!</definedName>
    <definedName name="directoppef" localSheetId="9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localSheetId="3" hidden="1">{"Bruto",#N/A,FALSE,"CONV3T.XLS";"Neto",#N/A,FALSE,"CONV3T.XLS";"UnoB",#N/A,FALSE,"CONV3T.XLS";"Bruto",#N/A,FALSE,"CONV4T.XLS";"Neto",#N/A,FALSE,"CONV4T.XLS";"UnoB",#N/A,FALSE,"CONV4T.XLS"}</definedName>
    <definedName name="DOS" localSheetId="6" hidden="1">{"Bruto",#N/A,FALSE,"CONV3T.XLS";"Neto",#N/A,FALSE,"CONV3T.XLS";"UnoB",#N/A,FALSE,"CONV3T.XLS";"Bruto",#N/A,FALSE,"CONV4T.XLS";"Neto",#N/A,FALSE,"CONV4T.XLS";"UnoB",#N/A,FALSE,"CONV4T.XLS"}</definedName>
    <definedName name="DOS" localSheetId="7" hidden="1">{"Bruto",#N/A,FALSE,"CONV3T.XLS";"Neto",#N/A,FALSE,"CONV3T.XLS";"UnoB",#N/A,FALSE,"CONV3T.XLS";"Bruto",#N/A,FALSE,"CONV4T.XLS";"Neto",#N/A,FALSE,"CONV4T.XLS";"UnoB",#N/A,FALSE,"CONV4T.XLS"}</definedName>
    <definedName name="DOS" localSheetId="8" hidden="1">{"Bruto",#N/A,FALSE,"CONV3T.XLS";"Neto",#N/A,FALSE,"CONV3T.XLS";"UnoB",#N/A,FALSE,"CONV3T.XLS";"Bruto",#N/A,FALSE,"CONV4T.XLS";"Neto",#N/A,FALSE,"CONV4T.XLS";"UnoB",#N/A,FALSE,"CONV4T.XLS"}</definedName>
    <definedName name="DOS" localSheetId="9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0">'[5]Mod Eco Controlados 99'!#REF!</definedName>
    <definedName name="ds" localSheetId="1">'[5]Mod Eco Controlados 99'!#REF!</definedName>
    <definedName name="ds" localSheetId="3">'[5]Mod Eco Controlados 99'!#REF!</definedName>
    <definedName name="ds" localSheetId="4">'[5]Mod Eco Controlados 99'!#REF!</definedName>
    <definedName name="ds" localSheetId="6">'[5]Mod Eco Controlados 99'!#REF!</definedName>
    <definedName name="ds" localSheetId="8">'[5]Mod Eco Controlados 99'!#REF!</definedName>
    <definedName name="ds" localSheetId="9">'[5]Mod Eco Controlados 99'!#REF!</definedName>
    <definedName name="ds">'[5]Mod Eco Controlados 99'!#REF!</definedName>
    <definedName name="ECOADV" localSheetId="0">#REF!</definedName>
    <definedName name="ECOADV" localSheetId="1">#REF!</definedName>
    <definedName name="ECOADV" localSheetId="3">#REF!</definedName>
    <definedName name="ECOADV" localSheetId="4">#REF!</definedName>
    <definedName name="ECOADV" localSheetId="6">#REF!</definedName>
    <definedName name="ECOADV" localSheetId="8">#REF!</definedName>
    <definedName name="ECOADV" localSheetId="9">#REF!</definedName>
    <definedName name="ECOADV">#REF!</definedName>
    <definedName name="ECOADV1" localSheetId="0">#REF!</definedName>
    <definedName name="ECOADV1" localSheetId="1">#REF!</definedName>
    <definedName name="ECOADV1" localSheetId="3">#REF!</definedName>
    <definedName name="ECOADV1" localSheetId="4">#REF!</definedName>
    <definedName name="ECOADV1" localSheetId="6">#REF!</definedName>
    <definedName name="ECOADV1" localSheetId="8">#REF!</definedName>
    <definedName name="ECOADV1" localSheetId="9">#REF!</definedName>
    <definedName name="ECOADV1">#REF!</definedName>
    <definedName name="ECPD02">[32]ECPD!$F$2:$I$29</definedName>
    <definedName name="ECPD1">[32]ECPD!$A$2:$E$1001</definedName>
    <definedName name="ecpi" localSheetId="0">#REF!</definedName>
    <definedName name="ecpi" localSheetId="1">#REF!</definedName>
    <definedName name="ecpi" localSheetId="3">#REF!</definedName>
    <definedName name="ecpi" localSheetId="4">#REF!</definedName>
    <definedName name="ecpi" localSheetId="6">#REF!</definedName>
    <definedName name="ecpi" localSheetId="8">#REF!</definedName>
    <definedName name="ecpi" localSheetId="9">#REF!</definedName>
    <definedName name="ecpi">#REF!</definedName>
    <definedName name="ecpi03" localSheetId="0">#REF!</definedName>
    <definedName name="ecpi03" localSheetId="1">#REF!</definedName>
    <definedName name="ecpi03" localSheetId="3">#REF!</definedName>
    <definedName name="ecpi03" localSheetId="4">#REF!</definedName>
    <definedName name="ecpi03" localSheetId="6">#REF!</definedName>
    <definedName name="ecpi03" localSheetId="8">#REF!</definedName>
    <definedName name="ecpi03" localSheetId="9">#REF!</definedName>
    <definedName name="ecpi03">#REF!</definedName>
    <definedName name="ecpic03" localSheetId="0">#REF!</definedName>
    <definedName name="ecpic03" localSheetId="1">#REF!</definedName>
    <definedName name="ecpic03" localSheetId="3">#REF!</definedName>
    <definedName name="ecpic03" localSheetId="4">#REF!</definedName>
    <definedName name="ecpic03" localSheetId="6">#REF!</definedName>
    <definedName name="ecpic03" localSheetId="8">#REF!</definedName>
    <definedName name="ecpic03" localSheetId="9">#REF!</definedName>
    <definedName name="ecpic03">#REF!</definedName>
    <definedName name="ecpippef" localSheetId="0">#REF!</definedName>
    <definedName name="ecpippef" localSheetId="1">#REF!</definedName>
    <definedName name="ecpippef" localSheetId="3">#REF!</definedName>
    <definedName name="ecpippef" localSheetId="4">#REF!</definedName>
    <definedName name="ecpippef" localSheetId="6">#REF!</definedName>
    <definedName name="ecpippef" localSheetId="8">#REF!</definedName>
    <definedName name="ecpippef" localSheetId="9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localSheetId="3" hidden="1">{"Bruto",#N/A,FALSE,"CONV3T.XLS";"Neto",#N/A,FALSE,"CONV3T.XLS";"UnoB",#N/A,FALSE,"CONV3T.XLS";"Bruto",#N/A,FALSE,"CONV4T.XLS";"Neto",#N/A,FALSE,"CONV4T.XLS";"UnoB",#N/A,FALSE,"CONV4T.XLS"}</definedName>
    <definedName name="EEE" localSheetId="6" hidden="1">{"Bruto",#N/A,FALSE,"CONV3T.XLS";"Neto",#N/A,FALSE,"CONV3T.XLS";"UnoB",#N/A,FALSE,"CONV3T.XLS";"Bruto",#N/A,FALSE,"CONV4T.XLS";"Neto",#N/A,FALSE,"CONV4T.XLS";"UnoB",#N/A,FALSE,"CONV4T.XLS"}</definedName>
    <definedName name="EEE" localSheetId="7" hidden="1">{"Bruto",#N/A,FALSE,"CONV3T.XLS";"Neto",#N/A,FALSE,"CONV3T.XLS";"UnoB",#N/A,FALSE,"CONV3T.XLS";"Bruto",#N/A,FALSE,"CONV4T.XLS";"Neto",#N/A,FALSE,"CONV4T.XLS";"UnoB",#N/A,FALSE,"CONV4T.XLS"}</definedName>
    <definedName name="EEE" localSheetId="8" hidden="1">{"Bruto",#N/A,FALSE,"CONV3T.XLS";"Neto",#N/A,FALSE,"CONV3T.XLS";"UnoB",#N/A,FALSE,"CONV3T.XLS";"Bruto",#N/A,FALSE,"CONV4T.XLS";"Neto",#N/A,FALSE,"CONV4T.XLS";"UnoB",#N/A,FALSE,"CONV4T.XLS"}</definedName>
    <definedName name="EEE" localSheetId="9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localSheetId="3" hidden="1">{"Bruto",#N/A,FALSE,"CONV3T.XLS";"Neto",#N/A,FALSE,"CONV3T.XLS";"UnoB",#N/A,FALSE,"CONV3T.XLS";"Bruto",#N/A,FALSE,"CONV4T.XLS";"Neto",#N/A,FALSE,"CONV4T.XLS";"UnoB",#N/A,FALSE,"CONV4T.XLS"}</definedName>
    <definedName name="eeee2" localSheetId="6" hidden="1">{"Bruto",#N/A,FALSE,"CONV3T.XLS";"Neto",#N/A,FALSE,"CONV3T.XLS";"UnoB",#N/A,FALSE,"CONV3T.XLS";"Bruto",#N/A,FALSE,"CONV4T.XLS";"Neto",#N/A,FALSE,"CONV4T.XLS";"UnoB",#N/A,FALSE,"CONV4T.XLS"}</definedName>
    <definedName name="eeee2" localSheetId="7" hidden="1">{"Bruto",#N/A,FALSE,"CONV3T.XLS";"Neto",#N/A,FALSE,"CONV3T.XLS";"UnoB",#N/A,FALSE,"CONV3T.XLS";"Bruto",#N/A,FALSE,"CONV4T.XLS";"Neto",#N/A,FALSE,"CONV4T.XLS";"UnoB",#N/A,FALSE,"CONV4T.XLS"}</definedName>
    <definedName name="eeee2" localSheetId="8" hidden="1">{"Bruto",#N/A,FALSE,"CONV3T.XLS";"Neto",#N/A,FALSE,"CONV3T.XLS";"UnoB",#N/A,FALSE,"CONV3T.XLS";"Bruto",#N/A,FALSE,"CONV4T.XLS";"Neto",#N/A,FALSE,"CONV4T.XLS";"UnoB",#N/A,FALSE,"CONV4T.XLS"}</definedName>
    <definedName name="eeee2" localSheetId="9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localSheetId="3" hidden="1">{"Bruto",#N/A,FALSE,"CONV3T.XLS";"Neto",#N/A,FALSE,"CONV3T.XLS";"UnoB",#N/A,FALSE,"CONV3T.XLS";"Bruto",#N/A,FALSE,"CONV4T.XLS";"Neto",#N/A,FALSE,"CONV4T.XLS";"UnoB",#N/A,FALSE,"CONV4T.XLS"}</definedName>
    <definedName name="EEEEE" localSheetId="6" hidden="1">{"Bruto",#N/A,FALSE,"CONV3T.XLS";"Neto",#N/A,FALSE,"CONV3T.XLS";"UnoB",#N/A,FALSE,"CONV3T.XLS";"Bruto",#N/A,FALSE,"CONV4T.XLS";"Neto",#N/A,FALSE,"CONV4T.XLS";"UnoB",#N/A,FALSE,"CONV4T.XLS"}</definedName>
    <definedName name="EEEEE" localSheetId="7" hidden="1">{"Bruto",#N/A,FALSE,"CONV3T.XLS";"Neto",#N/A,FALSE,"CONV3T.XLS";"UnoB",#N/A,FALSE,"CONV3T.XLS";"Bruto",#N/A,FALSE,"CONV4T.XLS";"Neto",#N/A,FALSE,"CONV4T.XLS";"UnoB",#N/A,FALSE,"CONV4T.XLS"}</definedName>
    <definedName name="EEEEE" localSheetId="8" hidden="1">{"Bruto",#N/A,FALSE,"CONV3T.XLS";"Neto",#N/A,FALSE,"CONV3T.XLS";"UnoB",#N/A,FALSE,"CONV3T.XLS";"Bruto",#N/A,FALSE,"CONV4T.XLS";"Neto",#N/A,FALSE,"CONV4T.XLS";"UnoB",#N/A,FALSE,"CONV4T.XLS"}</definedName>
    <definedName name="EEEEE" localSheetId="9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localSheetId="3" hidden="1">{"Bruto",#N/A,FALSE,"CONV3T.XLS";"Neto",#N/A,FALSE,"CONV3T.XLS";"UnoB",#N/A,FALSE,"CONV3T.XLS";"Bruto",#N/A,FALSE,"CONV4T.XLS";"Neto",#N/A,FALSE,"CONV4T.XLS";"UnoB",#N/A,FALSE,"CONV4T.XLS"}</definedName>
    <definedName name="EEEEEEEEEEE" localSheetId="6" hidden="1">{"Bruto",#N/A,FALSE,"CONV3T.XLS";"Neto",#N/A,FALSE,"CONV3T.XLS";"UnoB",#N/A,FALSE,"CONV3T.XLS";"Bruto",#N/A,FALSE,"CONV4T.XLS";"Neto",#N/A,FALSE,"CONV4T.XLS";"UnoB",#N/A,FALSE,"CONV4T.XLS"}</definedName>
    <definedName name="EEEEEEEEEEE" localSheetId="7" hidden="1">{"Bruto",#N/A,FALSE,"CONV3T.XLS";"Neto",#N/A,FALSE,"CONV3T.XLS";"UnoB",#N/A,FALSE,"CONV3T.XLS";"Bruto",#N/A,FALSE,"CONV4T.XLS";"Neto",#N/A,FALSE,"CONV4T.XLS";"UnoB",#N/A,FALSE,"CONV4T.XLS"}</definedName>
    <definedName name="EEEEEEEEEEE" localSheetId="8" hidden="1">{"Bruto",#N/A,FALSE,"CONV3T.XLS";"Neto",#N/A,FALSE,"CONV3T.XLS";"UnoB",#N/A,FALSE,"CONV3T.XLS";"Bruto",#N/A,FALSE,"CONV4T.XLS";"Neto",#N/A,FALSE,"CONV4T.XLS";"UnoB",#N/A,FALSE,"CONV4T.XLS"}</definedName>
    <definedName name="EEEEEEEEEEE" localSheetId="9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localSheetId="3" hidden="1">{"Bruto",#N/A,FALSE,"CONV3T.XLS";"Neto",#N/A,FALSE,"CONV3T.XLS";"UnoB",#N/A,FALSE,"CONV3T.XLS";"Bruto",#N/A,FALSE,"CONV4T.XLS";"Neto",#N/A,FALSE,"CONV4T.XLS";"UnoB",#N/A,FALSE,"CONV4T.XLS"}</definedName>
    <definedName name="eeww" localSheetId="6" hidden="1">{"Bruto",#N/A,FALSE,"CONV3T.XLS";"Neto",#N/A,FALSE,"CONV3T.XLS";"UnoB",#N/A,FALSE,"CONV3T.XLS";"Bruto",#N/A,FALSE,"CONV4T.XLS";"Neto",#N/A,FALSE,"CONV4T.XLS";"UnoB",#N/A,FALSE,"CONV4T.XLS"}</definedName>
    <definedName name="eeww" localSheetId="7" hidden="1">{"Bruto",#N/A,FALSE,"CONV3T.XLS";"Neto",#N/A,FALSE,"CONV3T.XLS";"UnoB",#N/A,FALSE,"CONV3T.XLS";"Bruto",#N/A,FALSE,"CONV4T.XLS";"Neto",#N/A,FALSE,"CONV4T.XLS";"UnoB",#N/A,FALSE,"CONV4T.XLS"}</definedName>
    <definedName name="eeww" localSheetId="8" hidden="1">{"Bruto",#N/A,FALSE,"CONV3T.XLS";"Neto",#N/A,FALSE,"CONV3T.XLS";"UnoB",#N/A,FALSE,"CONV3T.XLS";"Bruto",#N/A,FALSE,"CONV4T.XLS";"Neto",#N/A,FALSE,"CONV4T.XLS";"UnoB",#N/A,FALSE,"CONV4T.XLS"}</definedName>
    <definedName name="eeww" localSheetId="9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localSheetId="3" hidden="1">{"Bruto",#N/A,FALSE,"CONV3T.XLS";"Neto",#N/A,FALSE,"CONV3T.XLS";"UnoB",#N/A,FALSE,"CONV3T.XLS";"Bruto",#N/A,FALSE,"CONV4T.XLS";"Neto",#N/A,FALSE,"CONV4T.XLS";"UnoB",#N/A,FALSE,"CONV4T.XLS"}</definedName>
    <definedName name="EJEMP" localSheetId="6" hidden="1">{"Bruto",#N/A,FALSE,"CONV3T.XLS";"Neto",#N/A,FALSE,"CONV3T.XLS";"UnoB",#N/A,FALSE,"CONV3T.XLS";"Bruto",#N/A,FALSE,"CONV4T.XLS";"Neto",#N/A,FALSE,"CONV4T.XLS";"UnoB",#N/A,FALSE,"CONV4T.XLS"}</definedName>
    <definedName name="EJEMP" localSheetId="7" hidden="1">{"Bruto",#N/A,FALSE,"CONV3T.XLS";"Neto",#N/A,FALSE,"CONV3T.XLS";"UnoB",#N/A,FALSE,"CONV3T.XLS";"Bruto",#N/A,FALSE,"CONV4T.XLS";"Neto",#N/A,FALSE,"CONV4T.XLS";"UnoB",#N/A,FALSE,"CONV4T.XLS"}</definedName>
    <definedName name="EJEMP" localSheetId="8" hidden="1">{"Bruto",#N/A,FALSE,"CONV3T.XLS";"Neto",#N/A,FALSE,"CONV3T.XLS";"UnoB",#N/A,FALSE,"CONV3T.XLS";"Bruto",#N/A,FALSE,"CONV4T.XLS";"Neto",#N/A,FALSE,"CONV4T.XLS";"UnoB",#N/A,FALSE,"CONV4T.XLS"}</definedName>
    <definedName name="EJEMP" localSheetId="9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"&amp;TEXT([14]edofza01!$C$24,"#,##0")</definedName>
    <definedName name="entidades2002" localSheetId="0">#REF!</definedName>
    <definedName name="entidades2002" localSheetId="1">#REF!</definedName>
    <definedName name="entidades2002" localSheetId="3">#REF!</definedName>
    <definedName name="entidades2002" localSheetId="4">#REF!</definedName>
    <definedName name="entidades2002" localSheetId="6">#REF!</definedName>
    <definedName name="entidades2002" localSheetId="8">#REF!</definedName>
    <definedName name="entidades2002" localSheetId="9">#REF!</definedName>
    <definedName name="entidades2002">#REF!</definedName>
    <definedName name="entidadescierre2003" localSheetId="0">#REF!</definedName>
    <definedName name="entidadescierre2003" localSheetId="1">#REF!</definedName>
    <definedName name="entidadescierre2003" localSheetId="3">#REF!</definedName>
    <definedName name="entidadescierre2003" localSheetId="4">#REF!</definedName>
    <definedName name="entidadescierre2003" localSheetId="6">#REF!</definedName>
    <definedName name="entidadescierre2003" localSheetId="8">#REF!</definedName>
    <definedName name="entidadescierre2003" localSheetId="9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localSheetId="3" hidden="1">{"Bruto",#N/A,FALSE,"CONV3T.XLS";"Neto",#N/A,FALSE,"CONV3T.XLS";"UnoB",#N/A,FALSE,"CONV3T.XLS";"Bruto",#N/A,FALSE,"CONV4T.XLS";"Neto",#N/A,FALSE,"CONV4T.XLS";"UnoB",#N/A,FALSE,"CONV4T.XLS"}</definedName>
    <definedName name="esc" localSheetId="6" hidden="1">{"Bruto",#N/A,FALSE,"CONV3T.XLS";"Neto",#N/A,FALSE,"CONV3T.XLS";"UnoB",#N/A,FALSE,"CONV3T.XLS";"Bruto",#N/A,FALSE,"CONV4T.XLS";"Neto",#N/A,FALSE,"CONV4T.XLS";"UnoB",#N/A,FALSE,"CONV4T.XLS"}</definedName>
    <definedName name="esc" localSheetId="7" hidden="1">{"Bruto",#N/A,FALSE,"CONV3T.XLS";"Neto",#N/A,FALSE,"CONV3T.XLS";"UnoB",#N/A,FALSE,"CONV3T.XLS";"Bruto",#N/A,FALSE,"CONV4T.XLS";"Neto",#N/A,FALSE,"CONV4T.XLS";"UnoB",#N/A,FALSE,"CONV4T.XLS"}</definedName>
    <definedName name="esc" localSheetId="8" hidden="1">{"Bruto",#N/A,FALSE,"CONV3T.XLS";"Neto",#N/A,FALSE,"CONV3T.XLS";"UnoB",#N/A,FALSE,"CONV3T.XLS";"Bruto",#N/A,FALSE,"CONV4T.XLS";"Neto",#N/A,FALSE,"CONV4T.XLS";"UnoB",#N/A,FALSE,"CONV4T.XLS"}</definedName>
    <definedName name="esc" localSheetId="9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[12]BANPRO99!#REF!</definedName>
    <definedName name="EYM" localSheetId="1">[12]BANPRO99!#REF!</definedName>
    <definedName name="EYM" localSheetId="3">[12]BANPRO99!#REF!</definedName>
    <definedName name="EYM" localSheetId="4">[12]BANPRO99!#REF!</definedName>
    <definedName name="EYM" localSheetId="6">[12]BANPRO99!#REF!</definedName>
    <definedName name="EYM" localSheetId="8">[12]BANPRO99!#REF!</definedName>
    <definedName name="EYM" localSheetId="9">[12]BANPRO99!#REF!</definedName>
    <definedName name="EYM">[12]BANPRO99!#REF!</definedName>
    <definedName name="familias" localSheetId="0">#REF!</definedName>
    <definedName name="familias" localSheetId="1">#REF!</definedName>
    <definedName name="familias" localSheetId="3">#REF!</definedName>
    <definedName name="familias" localSheetId="4">#REF!</definedName>
    <definedName name="familias" localSheetId="6">#REF!</definedName>
    <definedName name="familias" localSheetId="8">#REF!</definedName>
    <definedName name="familias" localSheetId="9">#REF!</definedName>
    <definedName name="familias">#REF!</definedName>
    <definedName name="fd" localSheetId="0">[1]!OCT&amp;[1]!NOV&amp;[1]!DIC</definedName>
    <definedName name="fd" localSheetId="1">[2]!OCT&amp;[2]!NOV&amp;[2]!DIC</definedName>
    <definedName name="fd" localSheetId="3">[3]!OCT&amp;[3]!NOV&amp;[3]!DIC</definedName>
    <definedName name="fd" localSheetId="4">[1]!OCT&amp;[1]!NOV&amp;[1]!DIC</definedName>
    <definedName name="fd" localSheetId="6">[2]!OCT&amp;[2]!NOV&amp;[2]!DIC</definedName>
    <definedName name="fd" localSheetId="8">[4]!OCT&amp;[4]!NOV&amp;[4]!DIC</definedName>
    <definedName name="fd" localSheetId="9">[4]!OCT&amp;[4]!NOV&amp;[4]!DIC</definedName>
    <definedName name="fd">[1]!OCT&amp;[1]!NOV&amp;[1]!DIC</definedName>
    <definedName name="FEB">"; FEBRERO.- "&amp;TEXT([14]edofza02!$C$24,"#,##0")</definedName>
    <definedName name="FECHA" localSheetId="6">[7]CONTROL!$A$1</definedName>
    <definedName name="FECHA">[8]CONTROL!$A$1</definedName>
    <definedName name="federalizado" localSheetId="0">#REF!</definedName>
    <definedName name="federalizado" localSheetId="1">#REF!</definedName>
    <definedName name="federalizado" localSheetId="3">#REF!</definedName>
    <definedName name="federalizado" localSheetId="4">#REF!</definedName>
    <definedName name="federalizado" localSheetId="6">#REF!</definedName>
    <definedName name="federalizado" localSheetId="8">#REF!</definedName>
    <definedName name="federalizado" localSheetId="9">#REF!</definedName>
    <definedName name="federalizado">#REF!</definedName>
    <definedName name="federalizado03" localSheetId="0">#REF!</definedName>
    <definedName name="federalizado03" localSheetId="1">#REF!</definedName>
    <definedName name="federalizado03" localSheetId="3">#REF!</definedName>
    <definedName name="federalizado03" localSheetId="4">#REF!</definedName>
    <definedName name="federalizado03" localSheetId="6">#REF!</definedName>
    <definedName name="federalizado03" localSheetId="8">#REF!</definedName>
    <definedName name="federalizado03" localSheetId="9">#REF!</definedName>
    <definedName name="federalizado03">#REF!</definedName>
    <definedName name="federalizadoc03" localSheetId="0">#REF!</definedName>
    <definedName name="federalizadoc03" localSheetId="1">#REF!</definedName>
    <definedName name="federalizadoc03" localSheetId="3">#REF!</definedName>
    <definedName name="federalizadoc03" localSheetId="4">#REF!</definedName>
    <definedName name="federalizadoc03" localSheetId="6">#REF!</definedName>
    <definedName name="federalizadoc03" localSheetId="8">#REF!</definedName>
    <definedName name="federalizadoc03" localSheetId="9">#REF!</definedName>
    <definedName name="federalizadoc03">#REF!</definedName>
    <definedName name="federalizadoppef" localSheetId="0">#REF!</definedName>
    <definedName name="federalizadoppef" localSheetId="1">#REF!</definedName>
    <definedName name="federalizadoppef" localSheetId="3">#REF!</definedName>
    <definedName name="federalizadoppef" localSheetId="4">#REF!</definedName>
    <definedName name="federalizadoppef" localSheetId="6">#REF!</definedName>
    <definedName name="federalizadoppef" localSheetId="8">#REF!</definedName>
    <definedName name="federalizadoppef" localSheetId="9">#REF!</definedName>
    <definedName name="federalizadoppef">#REF!</definedName>
    <definedName name="FERRO96" localSheetId="0">#REF!</definedName>
    <definedName name="FERRO96" localSheetId="1">#REF!</definedName>
    <definedName name="FERRO96" localSheetId="3">#REF!</definedName>
    <definedName name="FERRO96" localSheetId="4">#REF!</definedName>
    <definedName name="FERRO96" localSheetId="6">#REF!</definedName>
    <definedName name="FERRO96" localSheetId="8">#REF!</definedName>
    <definedName name="FERRO96" localSheetId="9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localSheetId="1" hidden="1">{#N/A,#N/A,FALSE,"TOT";#N/A,#N/A,FALSE,"PEP";#N/A,#N/A,FALSE,"REF";#N/A,#N/A,FALSE,"GAS";#N/A,#N/A,FALSE,"PET";#N/A,#N/A,FALSE,"COR"}</definedName>
    <definedName name="FFSDSDSDFSDF" localSheetId="3" hidden="1">{#N/A,#N/A,FALSE,"TOT";#N/A,#N/A,FALSE,"PEP";#N/A,#N/A,FALSE,"REF";#N/A,#N/A,FALSE,"GAS";#N/A,#N/A,FALSE,"PET";#N/A,#N/A,FALSE,"COR"}</definedName>
    <definedName name="FFSDSDSDFSDF" localSheetId="6" hidden="1">{#N/A,#N/A,FALSE,"TOT";#N/A,#N/A,FALSE,"PEP";#N/A,#N/A,FALSE,"REF";#N/A,#N/A,FALSE,"GAS";#N/A,#N/A,FALSE,"PET";#N/A,#N/A,FALSE,"COR"}</definedName>
    <definedName name="FFSDSDSDFSDF" localSheetId="7" hidden="1">{#N/A,#N/A,FALSE,"TOT";#N/A,#N/A,FALSE,"PEP";#N/A,#N/A,FALSE,"REF";#N/A,#N/A,FALSE,"GAS";#N/A,#N/A,FALSE,"PET";#N/A,#N/A,FALSE,"COR"}</definedName>
    <definedName name="FFSDSDSDFSDF" localSheetId="8" hidden="1">{#N/A,#N/A,FALSE,"TOT";#N/A,#N/A,FALSE,"PEP";#N/A,#N/A,FALSE,"REF";#N/A,#N/A,FALSE,"GAS";#N/A,#N/A,FALSE,"PET";#N/A,#N/A,FALSE,"COR"}</definedName>
    <definedName name="FFSDSDSDFSDF" localSheetId="9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 localSheetId="1">#REF!</definedName>
    <definedName name="FORM" localSheetId="3">#REF!</definedName>
    <definedName name="FORM" localSheetId="4">#REF!</definedName>
    <definedName name="FORM" localSheetId="6">#REF!</definedName>
    <definedName name="FORM" localSheetId="8">#REF!</definedName>
    <definedName name="FORM" localSheetId="9">#REF!</definedName>
    <definedName name="FORM">#REF!</definedName>
    <definedName name="función" localSheetId="0">#REF!</definedName>
    <definedName name="función" localSheetId="1">#REF!</definedName>
    <definedName name="función" localSheetId="3">#REF!</definedName>
    <definedName name="función" localSheetId="4">#REF!</definedName>
    <definedName name="función" localSheetId="6">#REF!</definedName>
    <definedName name="función" localSheetId="8">#REF!</definedName>
    <definedName name="función" localSheetId="9">#REF!</definedName>
    <definedName name="función">#REF!</definedName>
    <definedName name="funciones">[33]funciones!$C$2:$D$30</definedName>
    <definedName name="geova" localSheetId="1">#REF!</definedName>
    <definedName name="geova" localSheetId="4">#REF!</definedName>
    <definedName name="geova" localSheetId="5">#REF!</definedName>
    <definedName name="geova" localSheetId="6">#REF!</definedName>
    <definedName name="geova" localSheetId="8">#REF!</definedName>
    <definedName name="geova" localSheetId="9">#REF!</definedName>
    <definedName name="geova">#REF!</definedName>
    <definedName name="gf" localSheetId="1">#N/A</definedName>
    <definedName name="gf">#N/A</definedName>
    <definedName name="gfd" localSheetId="0">[1]!SEP&amp;[1]!OCT&amp;[1]!NOV&amp;[1]!DIC</definedName>
    <definedName name="gfd" localSheetId="1">[2]!SEP&amp;[2]!OCT&amp;[2]!NOV&amp;[2]!DIC</definedName>
    <definedName name="gfd" localSheetId="3">[3]!SEP&amp;[3]!OCT&amp;[3]!NOV&amp;[3]!DIC</definedName>
    <definedName name="gfd" localSheetId="4">[1]!SEP&amp;[1]!OCT&amp;[1]!NOV&amp;[1]!DIC</definedName>
    <definedName name="gfd" localSheetId="6">[2]!SEP&amp;[2]!OCT&amp;[2]!NOV&amp;[2]!DIC</definedName>
    <definedName name="gfd" localSheetId="8">[4]!SEP&amp;[4]!OCT&amp;[4]!NOV&amp;[4]!DIC</definedName>
    <definedName name="gfd" localSheetId="9">[4]!SEP&amp;[4]!OCT&amp;[4]!NOV&amp;[4]!DIC</definedName>
    <definedName name="gfd">[1]!SEP&amp;[1]!OCT&amp;[1]!NOV&amp;[1]!DIC</definedName>
    <definedName name="gfddd" localSheetId="0">+IF([1]!MES=1,[1]!ddd,IF([1]!MES=2,[1]!_________SEP1,IF([1]!MES=3,[1]!_________OCT1,IF([1]!MES=4,[1]!_________OCT1,IF([1]!MES=5,[1]!_________NOV1,IF([1]!MES=6,[1]!DIC))))))</definedName>
    <definedName name="gfddd" localSheetId="1">+IF([2]!MES=1,[2]!ddd,IF([2]!MES=2,[2]!_________SEP1,IF([2]!MES=3,[2]!_________OCT1,IF([2]!MES=4,[2]!_________OCT1,IF([2]!MES=5,[2]!_________NOV1,IF([2]!MES=6,[2]!DIC))))))</definedName>
    <definedName name="gfddd" localSheetId="3">+IF([3]!MES=1,[3]!ddd,IF([3]!MES=2,[3]!_________SEP1,IF([3]!MES=3,[3]!_________OCT1,IF([3]!MES=4,[3]!_________OCT1,IF([3]!MES=5,[3]!_________NOV1,IF([3]!MES=6,[3]!DIC))))))</definedName>
    <definedName name="gfddd" localSheetId="4">+IF([1]!MES=1,[1]!ddd,IF([1]!MES=2,[1]!_________SEP1,IF([1]!MES=3,[1]!_________OCT1,IF([1]!MES=4,[1]!_________OCT1,IF([1]!MES=5,[1]!_________NOV1,IF([1]!MES=6,[1]!DIC))))))</definedName>
    <definedName name="gfddd" localSheetId="6">+IF([2]!MES=1,[2]!ddd,IF([2]!MES=2,[2]!_________SEP1,IF([2]!MES=3,[2]!_________OCT1,IF([2]!MES=4,[2]!_________OCT1,IF([2]!MES=5,[2]!_________NOV1,IF([2]!MES=6,[2]!DIC))))))</definedName>
    <definedName name="gfddd" localSheetId="8">+IF([4]!MES=1,[4]!ddd,IF([4]!MES=2,[4]!_________SEP1,IF([4]!MES=3,[4]!_________OCT1,IF([4]!MES=4,[4]!_________OCT1,IF([4]!MES=5,[4]!_________NOV1,IF([4]!MES=6,[4]!DIC))))))</definedName>
    <definedName name="gfddd" localSheetId="9">+IF([4]!MES=1,[4]!ddd,IF([4]!MES=2,[4]!_________SEP1,IF([4]!MES=3,[4]!_________OCT1,IF([4]!MES=4,[4]!_________OCT1,IF([4]!MES=5,[4]!_________NOV1,IF([4]!MES=6,[4]!DIC))))))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0">[1]!FEB&amp;[1]!MAR&amp;[1]!ABR&amp;[1]!MAY&amp;[1]!JUN&amp;[1]!JUL</definedName>
    <definedName name="ggg" localSheetId="1">[2]!FEB&amp;[2]!MAR&amp;[2]!ABR&amp;[2]!MAY&amp;[2]!JUN&amp;[2]!JUL</definedName>
    <definedName name="ggg" localSheetId="3">[3]!FEB&amp;[3]!MAR&amp;[3]!ABR&amp;[3]!MAY&amp;[3]!JUN&amp;[3]!JUL</definedName>
    <definedName name="ggg" localSheetId="4">[1]!FEB&amp;[1]!MAR&amp;[1]!ABR&amp;[1]!MAY&amp;[1]!JUN&amp;[1]!JUL</definedName>
    <definedName name="ggg" localSheetId="6">[2]!FEB&amp;[2]!MAR&amp;[2]!ABR&amp;[2]!MAY&amp;[2]!JUN&amp;[2]!JUL</definedName>
    <definedName name="ggg" localSheetId="8">[4]!FEB&amp;[4]!MAR&amp;[4]!ABR&amp;[4]!MAY&amp;[4]!JUN&amp;[4]!JUL</definedName>
    <definedName name="ggg" localSheetId="9">[4]!FEB&amp;[4]!MAR&amp;[4]!ABR&amp;[4]!MAY&amp;[4]!JUN&amp;[4]!JUL</definedName>
    <definedName name="ggg">[1]!FEB&amp;[1]!MAR&amp;[1]!ABR&amp;[1]!MAY&amp;[1]!JUN&amp;[1]!JUL</definedName>
    <definedName name="GPRG02" localSheetId="0">#REF!</definedName>
    <definedName name="GPRG02" localSheetId="1">#REF!</definedName>
    <definedName name="GPRG02" localSheetId="3">#REF!</definedName>
    <definedName name="GPRG02" localSheetId="4">#REF!</definedName>
    <definedName name="GPRG02" localSheetId="6">#REF!</definedName>
    <definedName name="GPRG02" localSheetId="8">#REF!</definedName>
    <definedName name="GPRG02" localSheetId="9">#REF!</definedName>
    <definedName name="GPRG02">#REF!</definedName>
    <definedName name="GPRG03" localSheetId="0">#REF!</definedName>
    <definedName name="GPRG03" localSheetId="1">#REF!</definedName>
    <definedName name="GPRG03" localSheetId="3">#REF!</definedName>
    <definedName name="GPRG03" localSheetId="4">#REF!</definedName>
    <definedName name="GPRG03" localSheetId="6">#REF!</definedName>
    <definedName name="GPRG03" localSheetId="8">#REF!</definedName>
    <definedName name="GPRG03" localSheetId="9">#REF!</definedName>
    <definedName name="GPRG03">#REF!</definedName>
    <definedName name="GPRG04" localSheetId="0">#REF!</definedName>
    <definedName name="GPRG04" localSheetId="1">#REF!</definedName>
    <definedName name="GPRG04" localSheetId="3">#REF!</definedName>
    <definedName name="GPRG04" localSheetId="4">#REF!</definedName>
    <definedName name="GPRG04" localSheetId="6">#REF!</definedName>
    <definedName name="GPRG04" localSheetId="8">#REF!</definedName>
    <definedName name="GPRG04" localSheetId="9">#REF!</definedName>
    <definedName name="GPRG04">#REF!</definedName>
    <definedName name="GPRG05" localSheetId="0">#REF!</definedName>
    <definedName name="GPRG05" localSheetId="1">#REF!</definedName>
    <definedName name="GPRG05" localSheetId="3">#REF!</definedName>
    <definedName name="GPRG05" localSheetId="4">#REF!</definedName>
    <definedName name="GPRG05" localSheetId="6">#REF!</definedName>
    <definedName name="GPRG05" localSheetId="8">#REF!</definedName>
    <definedName name="GPRG05" localSheetId="9">#REF!</definedName>
    <definedName name="GPRG05">#REF!</definedName>
    <definedName name="GPRG06" localSheetId="0">#REF!</definedName>
    <definedName name="GPRG06" localSheetId="1">#REF!</definedName>
    <definedName name="GPRG06" localSheetId="3">#REF!</definedName>
    <definedName name="GPRG06" localSheetId="4">#REF!</definedName>
    <definedName name="GPRG06" localSheetId="6">#REF!</definedName>
    <definedName name="GPRG06" localSheetId="8">#REF!</definedName>
    <definedName name="GPRG06" localSheetId="9">#REF!</definedName>
    <definedName name="GPRG06">#REF!</definedName>
    <definedName name="GPRG07" localSheetId="0">#REF!</definedName>
    <definedName name="GPRG07" localSheetId="1">#REF!</definedName>
    <definedName name="GPRG07" localSheetId="3">#REF!</definedName>
    <definedName name="GPRG07" localSheetId="4">#REF!</definedName>
    <definedName name="GPRG07" localSheetId="6">#REF!</definedName>
    <definedName name="GPRG07" localSheetId="8">#REF!</definedName>
    <definedName name="GPRG07" localSheetId="9">#REF!</definedName>
    <definedName name="GPRG07">#REF!</definedName>
    <definedName name="GPRG08" localSheetId="0">#REF!</definedName>
    <definedName name="GPRG08" localSheetId="1">#REF!</definedName>
    <definedName name="GPRG08" localSheetId="3">#REF!</definedName>
    <definedName name="GPRG08" localSheetId="4">#REF!</definedName>
    <definedName name="GPRG08" localSheetId="6">#REF!</definedName>
    <definedName name="GPRG08" localSheetId="8">#REF!</definedName>
    <definedName name="GPRG08" localSheetId="9">#REF!</definedName>
    <definedName name="GPRG08">#REF!</definedName>
    <definedName name="GPRG09" localSheetId="0">#REF!</definedName>
    <definedName name="GPRG09" localSheetId="1">#REF!</definedName>
    <definedName name="GPRG09" localSheetId="3">#REF!</definedName>
    <definedName name="GPRG09" localSheetId="4">#REF!</definedName>
    <definedName name="GPRG09" localSheetId="6">#REF!</definedName>
    <definedName name="GPRG09" localSheetId="8">#REF!</definedName>
    <definedName name="GPRG09" localSheetId="9">#REF!</definedName>
    <definedName name="GPRG09">#REF!</definedName>
    <definedName name="GPRG10" localSheetId="0">#REF!</definedName>
    <definedName name="GPRG10" localSheetId="1">#REF!</definedName>
    <definedName name="GPRG10" localSheetId="3">#REF!</definedName>
    <definedName name="GPRG10" localSheetId="4">#REF!</definedName>
    <definedName name="GPRG10" localSheetId="6">#REF!</definedName>
    <definedName name="GPRG10" localSheetId="8">#REF!</definedName>
    <definedName name="GPRG10" localSheetId="9">#REF!</definedName>
    <definedName name="GPRG10">#REF!</definedName>
    <definedName name="GPRG11" localSheetId="0">#REF!</definedName>
    <definedName name="GPRG11" localSheetId="1">#REF!</definedName>
    <definedName name="GPRG11" localSheetId="3">#REF!</definedName>
    <definedName name="GPRG11" localSheetId="4">#REF!</definedName>
    <definedName name="GPRG11" localSheetId="6">#REF!</definedName>
    <definedName name="GPRG11" localSheetId="8">#REF!</definedName>
    <definedName name="GPRG11" localSheetId="9">#REF!</definedName>
    <definedName name="GPRG11">#REF!</definedName>
    <definedName name="GPS" localSheetId="0">[12]BANPRO99!#REF!</definedName>
    <definedName name="GPS" localSheetId="1">[12]BANPRO99!#REF!</definedName>
    <definedName name="GPS" localSheetId="3">[12]BANPRO99!#REF!</definedName>
    <definedName name="GPS" localSheetId="4">[12]BANPRO99!#REF!</definedName>
    <definedName name="GPS" localSheetId="6">[12]BANPRO99!#REF!</definedName>
    <definedName name="GPS" localSheetId="8">[12]BANPRO99!#REF!</definedName>
    <definedName name="GPS" localSheetId="9">[12]BANPRO99!#REF!</definedName>
    <definedName name="GPS">[12]BANPRO99!#REF!</definedName>
    <definedName name="GTtoNoProgRamos" localSheetId="1">'[34]GP Ramos'!$A$1:$N$11204</definedName>
    <definedName name="GTtoNoProgRamos">'[34]GP Ramos'!$A$1:$N$11204</definedName>
    <definedName name="HABERES">#N/A</definedName>
    <definedName name="HJK" localSheetId="0">[1]!ABR&amp;[1]!MAY&amp;[1]!JUN&amp;[1]!JUL&amp;[1]!AGO&amp;[1]!SEP</definedName>
    <definedName name="HJK" localSheetId="1">[2]!ABR&amp;[2]!MAY&amp;[2]!JUN&amp;[2]!JUL&amp;[2]!AGO&amp;[2]!SEP</definedName>
    <definedName name="HJK" localSheetId="3">[3]!ABR&amp;[3]!MAY&amp;[3]!JUN&amp;[3]!JUL&amp;[3]!AGO&amp;[3]!SEP</definedName>
    <definedName name="HJK" localSheetId="4">[1]!ABR&amp;[1]!MAY&amp;[1]!JUN&amp;[1]!JUL&amp;[1]!AGO&amp;[1]!SEP</definedName>
    <definedName name="HJK" localSheetId="6">[2]!ABR&amp;[2]!MAY&amp;[2]!JUN&amp;[2]!JUL&amp;[2]!AGO&amp;[2]!SEP</definedName>
    <definedName name="HJK" localSheetId="8">[4]!ABR&amp;[4]!MAY&amp;[4]!JUN&amp;[4]!JUL&amp;[4]!AGO&amp;[4]!SEP</definedName>
    <definedName name="HJK" localSheetId="9">[4]!ABR&amp;[4]!MAY&amp;[4]!JUN&amp;[4]!JUL&amp;[4]!AGO&amp;[4]!SEP</definedName>
    <definedName name="HJK">[1]!ABR&amp;[1]!MAY&amp;[1]!JUN&amp;[1]!JUL&amp;[1]!AGO&amp;[1]!SEP</definedName>
    <definedName name="hoja1" localSheetId="0">#REF!</definedName>
    <definedName name="hoja1" localSheetId="1">#REF!</definedName>
    <definedName name="hoja1" localSheetId="3">#REF!</definedName>
    <definedName name="hoja1" localSheetId="4">#REF!</definedName>
    <definedName name="hoja1" localSheetId="6">#REF!</definedName>
    <definedName name="hoja1" localSheetId="8">#REF!</definedName>
    <definedName name="hoja1" localSheetId="9">#REF!</definedName>
    <definedName name="hoja1">#REF!</definedName>
    <definedName name="hoja2" localSheetId="0">#REF!</definedName>
    <definedName name="hoja2" localSheetId="1">#REF!</definedName>
    <definedName name="hoja2" localSheetId="3">#REF!</definedName>
    <definedName name="hoja2" localSheetId="4">#REF!</definedName>
    <definedName name="hoja2" localSheetId="6">#REF!</definedName>
    <definedName name="hoja2" localSheetId="8">#REF!</definedName>
    <definedName name="hoja2" localSheetId="9">#REF!</definedName>
    <definedName name="hoja2">#REF!</definedName>
    <definedName name="hoja3" localSheetId="0">#REF!</definedName>
    <definedName name="hoja3" localSheetId="1">#REF!</definedName>
    <definedName name="hoja3" localSheetId="3">#REF!</definedName>
    <definedName name="hoja3" localSheetId="4">#REF!</definedName>
    <definedName name="hoja3" localSheetId="6">#REF!</definedName>
    <definedName name="hoja3" localSheetId="8">#REF!</definedName>
    <definedName name="hoja3" localSheetId="9">#REF!</definedName>
    <definedName name="hoja3">#REF!</definedName>
    <definedName name="hoja4" localSheetId="0">#REF!+#REF!</definedName>
    <definedName name="hoja4" localSheetId="1">#REF!+#REF!</definedName>
    <definedName name="hoja4" localSheetId="3">#REF!+#REF!</definedName>
    <definedName name="hoja4" localSheetId="4">#REF!+#REF!</definedName>
    <definedName name="hoja4" localSheetId="6">#REF!+#REF!</definedName>
    <definedName name="hoja4" localSheetId="8">#REF!+#REF!</definedName>
    <definedName name="hoja4" localSheetId="9">#REF!+#REF!</definedName>
    <definedName name="hoja4">#REF!+#REF!</definedName>
    <definedName name="HT_1" localSheetId="0">#REF!</definedName>
    <definedName name="HT_1" localSheetId="1">#REF!</definedName>
    <definedName name="HT_1" localSheetId="3">#REF!</definedName>
    <definedName name="HT_1" localSheetId="4">#REF!</definedName>
    <definedName name="HT_1" localSheetId="6">#REF!</definedName>
    <definedName name="HT_1" localSheetId="8">#REF!</definedName>
    <definedName name="HT_1" localSheetId="9">#REF!</definedName>
    <definedName name="HT_1">#REF!</definedName>
    <definedName name="I" localSheetId="0">#REF!</definedName>
    <definedName name="I" localSheetId="1">#REF!</definedName>
    <definedName name="I" localSheetId="3">#REF!</definedName>
    <definedName name="I" localSheetId="4">#REF!</definedName>
    <definedName name="I" localSheetId="6">#REF!</definedName>
    <definedName name="I" localSheetId="8">#REF!</definedName>
    <definedName name="I" localSheetId="9">#REF!</definedName>
    <definedName name="I">#REF!</definedName>
    <definedName name="ID_GFS" localSheetId="7">#REF!</definedName>
    <definedName name="ID_GFS">#REF!</definedName>
    <definedName name="ID_PP" localSheetId="7">#REF!</definedName>
    <definedName name="ID_PP">#REF!</definedName>
    <definedName name="ID_UR" localSheetId="7">#REF!</definedName>
    <definedName name="ID_UR">#REF!</definedName>
    <definedName name="iii" localSheetId="0">#REF!</definedName>
    <definedName name="iii" localSheetId="1">#REF!</definedName>
    <definedName name="iii" localSheetId="3">#REF!</definedName>
    <definedName name="iii" localSheetId="4">#REF!</definedName>
    <definedName name="iii" localSheetId="6">#REF!</definedName>
    <definedName name="iii" localSheetId="8">#REF!</definedName>
    <definedName name="iii" localSheetId="9">#REF!</definedName>
    <definedName name="iii">#REF!</definedName>
    <definedName name="IMP_APORTA" localSheetId="0">#REF!</definedName>
    <definedName name="IMP_APORTA" localSheetId="1">#REF!</definedName>
    <definedName name="IMP_APORTA" localSheetId="3">#REF!</definedName>
    <definedName name="IMP_APORTA" localSheetId="4">#REF!</definedName>
    <definedName name="IMP_APORTA" localSheetId="6">#REF!</definedName>
    <definedName name="IMP_APORTA" localSheetId="8">#REF!</definedName>
    <definedName name="IMP_APORTA" localSheetId="9">#REF!</definedName>
    <definedName name="IMP_APORTA">#REF!</definedName>
    <definedName name="IMP_BRUTOT" localSheetId="0">#REF!</definedName>
    <definedName name="IMP_BRUTOT" localSheetId="1">#REF!</definedName>
    <definedName name="IMP_BRUTOT" localSheetId="3">#REF!</definedName>
    <definedName name="IMP_BRUTOT" localSheetId="4">#REF!</definedName>
    <definedName name="IMP_BRUTOT" localSheetId="6">#REF!</definedName>
    <definedName name="IMP_BRUTOT" localSheetId="8">#REF!</definedName>
    <definedName name="IMP_BRUTOT" localSheetId="9">#REF!</definedName>
    <definedName name="IMP_BRUTOT">#REF!</definedName>
    <definedName name="imp_control" localSheetId="0">#REF!</definedName>
    <definedName name="imp_control" localSheetId="1">#REF!</definedName>
    <definedName name="imp_control" localSheetId="3">#REF!</definedName>
    <definedName name="imp_control" localSheetId="4">#REF!</definedName>
    <definedName name="imp_control" localSheetId="6">#REF!</definedName>
    <definedName name="imp_control" localSheetId="8">#REF!</definedName>
    <definedName name="imp_control" localSheetId="9">#REF!</definedName>
    <definedName name="imp_control">#REF!</definedName>
    <definedName name="Imprimir_área_IM" localSheetId="0">#REF!</definedName>
    <definedName name="Imprimir_área_IM" localSheetId="1">#REF!</definedName>
    <definedName name="Imprimir_área_IM" localSheetId="3">#REF!</definedName>
    <definedName name="Imprimir_área_IM" localSheetId="4">#REF!</definedName>
    <definedName name="Imprimir_área_IM" localSheetId="6">#REF!</definedName>
    <definedName name="Imprimir_área_IM" localSheetId="8">#REF!</definedName>
    <definedName name="Imprimir_área_IM" localSheetId="9">#REF!</definedName>
    <definedName name="Imprimir_área_IM">#REF!</definedName>
    <definedName name="IMSS96" localSheetId="0">#REF!</definedName>
    <definedName name="IMSS96" localSheetId="1">#REF!</definedName>
    <definedName name="IMSS96" localSheetId="3">#REF!</definedName>
    <definedName name="IMSS96" localSheetId="4">#REF!</definedName>
    <definedName name="IMSS96" localSheetId="6">#REF!</definedName>
    <definedName name="IMSS96" localSheetId="8">#REF!</definedName>
    <definedName name="IMSS96" localSheetId="9">#REF!</definedName>
    <definedName name="IMSS96">#REF!</definedName>
    <definedName name="IMSSE" localSheetId="1">'[21] '!$Z$99:$AE$143</definedName>
    <definedName name="IMSSE">'[21] '!$Z$99:$AE$143</definedName>
    <definedName name="IMSSM" localSheetId="1">'[21] '!$Z$51:$AE$95</definedName>
    <definedName name="IMSSM">'[21] '!$Z$51:$AE$95</definedName>
    <definedName name="IMSSO" localSheetId="1">'[21] '!$Z$3:$AE$47</definedName>
    <definedName name="IMSSO">'[21] '!$Z$3:$AE$47</definedName>
    <definedName name="ISSSTE96" localSheetId="0">#REF!</definedName>
    <definedName name="ISSSTE96" localSheetId="1">#REF!</definedName>
    <definedName name="ISSSTE96" localSheetId="3">#REF!</definedName>
    <definedName name="ISSSTE96" localSheetId="4">#REF!</definedName>
    <definedName name="ISSSTE96" localSheetId="6">#REF!</definedName>
    <definedName name="ISSSTE96" localSheetId="8">#REF!</definedName>
    <definedName name="ISSSTE96" localSheetId="9">#REF!</definedName>
    <definedName name="ISSSTE96">#REF!</definedName>
    <definedName name="ISSSTEE" localSheetId="1">'[21] '!$T$99:$Y$143</definedName>
    <definedName name="ISSSTEE">'[21] '!$T$99:$Y$143</definedName>
    <definedName name="ISSSTEM" localSheetId="1">'[21] '!$T$51:$Y$95</definedName>
    <definedName name="ISSSTEM">'[21] '!$T$51:$Y$95</definedName>
    <definedName name="ISSSTEO" localSheetId="1">'[21] '!$T$3:$Y$47</definedName>
    <definedName name="ISSSTEO">'[21] '!$T$3:$Y$47</definedName>
    <definedName name="IV" localSheetId="0">[12]BANPRO99!#REF!</definedName>
    <definedName name="IV" localSheetId="1">[12]BANPRO99!#REF!</definedName>
    <definedName name="IV" localSheetId="3">[12]BANPRO99!#REF!</definedName>
    <definedName name="IV" localSheetId="4">[12]BANPRO99!#REF!</definedName>
    <definedName name="IV" localSheetId="6">[12]BANPRO99!#REF!</definedName>
    <definedName name="IV" localSheetId="8">[12]BANPRO99!#REF!</definedName>
    <definedName name="IV" localSheetId="9">[12]BANPRO99!#REF!</definedName>
    <definedName name="IV">[12]BANPRO99!#REF!</definedName>
    <definedName name="jjj" localSheetId="0">#REF!</definedName>
    <definedName name="jjj" localSheetId="1">#REF!</definedName>
    <definedName name="jjj" localSheetId="3">#REF!</definedName>
    <definedName name="jjj" localSheetId="4">#REF!</definedName>
    <definedName name="jjj" localSheetId="6">#REF!</definedName>
    <definedName name="jjj" localSheetId="8">#REF!</definedName>
    <definedName name="jjj" localSheetId="9">#REF!</definedName>
    <definedName name="jjj">#REF!</definedName>
    <definedName name="JUL">"; JULIO.- "&amp;TEXT([14]edofza07!$C$24,"#,##0")</definedName>
    <definedName name="JULIO" localSheetId="0">[1]!FEB&amp;[1]!MAR&amp;[1]!ABR&amp;[1]!MAY&amp;[1]!JUN&amp;[1]!JUL</definedName>
    <definedName name="JULIO" localSheetId="1">[2]!FEB&amp;[2]!MAR&amp;[2]!ABR&amp;[2]!MAY&amp;[2]!JUN&amp;[2]!JUL</definedName>
    <definedName name="JULIO" localSheetId="3">[3]!FEB&amp;[3]!MAR&amp;[3]!ABR&amp;[3]!MAY&amp;[3]!JUN&amp;[3]!JUL</definedName>
    <definedName name="JULIO" localSheetId="4">[1]!FEB&amp;[1]!MAR&amp;[1]!ABR&amp;[1]!MAY&amp;[1]!JUN&amp;[1]!JUL</definedName>
    <definedName name="JULIO" localSheetId="6">[2]!FEB&amp;[2]!MAR&amp;[2]!ABR&amp;[2]!MAY&amp;[2]!JUN&amp;[2]!JUL</definedName>
    <definedName name="JULIO" localSheetId="8">[4]!FEB&amp;[4]!MAR&amp;[4]!ABR&amp;[4]!MAY&amp;[4]!JUN&amp;[4]!JUL</definedName>
    <definedName name="JULIO" localSheetId="9">[4]!FEB&amp;[4]!MAR&amp;[4]!ABR&amp;[4]!MAY&amp;[4]!JUN&amp;[4]!JUL</definedName>
    <definedName name="JULIO">[1]!FEB&amp;[1]!MAR&amp;[1]!ABR&amp;[1]!MAY&amp;[1]!JUN&amp;[1]!JUL</definedName>
    <definedName name="JUN">"; JUNIO.- "&amp;TEXT([14]edofza06!$C$24,"#,##0")</definedName>
    <definedName name="kkk" localSheetId="0">#REF!</definedName>
    <definedName name="kkk" localSheetId="1">#REF!</definedName>
    <definedName name="kkk" localSheetId="3">#REF!</definedName>
    <definedName name="kkk" localSheetId="4">#REF!</definedName>
    <definedName name="kkk" localSheetId="6">#REF!</definedName>
    <definedName name="kkk" localSheetId="8">#REF!</definedName>
    <definedName name="kkk" localSheetId="9">#REF!</definedName>
    <definedName name="kkk">#REF!</definedName>
    <definedName name="lfc" localSheetId="0">+TEXT(IF(AND(OR(DAY([1]!FECHA)&gt;=1,DAY([1]!FECHA)&lt;=10),MONTH([1]!FECHA)=1),YEAR([1]!FECHA)-1,YEAR([1]!FECHA)),"0")</definedName>
    <definedName name="lfc" localSheetId="1">+TEXT(IF(AND(OR(DAY([2]!FECHA)&gt;=1,DAY([2]!FECHA)&lt;=10),MONTH([2]!FECHA)=1),YEAR([2]!FECHA)-1,YEAR([2]!FECHA)),"0")</definedName>
    <definedName name="lfc" localSheetId="3">+TEXT(IF(AND(OR(DAY([3]!FECHA)&gt;=1,DAY([3]!FECHA)&lt;=10),MONTH([3]!FECHA)=1),YEAR([3]!FECHA)-1,YEAR([3]!FECHA)),"0")</definedName>
    <definedName name="lfc" localSheetId="4">+TEXT(IF(AND(OR(DAY([1]!FECHA)&gt;=1,DAY([1]!FECHA)&lt;=10),MONTH([1]!FECHA)=1),YEAR([1]!FECHA)-1,YEAR([1]!FECHA)),"0")</definedName>
    <definedName name="lfc" localSheetId="6">+TEXT(IF(AND(OR(DAY([2]!FECHA)&gt;=1,DAY([2]!FECHA)&lt;=10),MONTH([2]!FECHA)=1),YEAR([2]!FECHA)-1,YEAR([2]!FECHA)),"0")</definedName>
    <definedName name="lfc" localSheetId="8">+TEXT(IF(AND(OR(DAY([4]!FECHA)&gt;=1,DAY([4]!FECHA)&lt;=10),MONTH([4]!FECHA)=1),YEAR([4]!FECHA)-1,YEAR([4]!FECHA)),"0")</definedName>
    <definedName name="lfc" localSheetId="9">+TEXT(IF(AND(OR(DAY([4]!FECHA)&gt;=1,DAY([4]!FECHA)&lt;=10),MONTH([4]!FECHA)=1),YEAR([4]!FECHA)-1,YEAR([4]!FECHA)),"0")</definedName>
    <definedName name="lfc">+TEXT(IF(AND(OR(DAY([1]!FECHA)&gt;=1,DAY([1]!FECHA)&lt;=10),MONTH([1]!FECHA)=1),YEAR([1]!FECHA)-1,YEAR([1]!FECHA)),"0")</definedName>
    <definedName name="LFCE" localSheetId="1">'[21] '!$N$99:$S$143</definedName>
    <definedName name="LFCE">'[21] '!$N$99:$S$143</definedName>
    <definedName name="LFCM" localSheetId="1">'[21] '!$N$51:$S$95</definedName>
    <definedName name="LFCM">'[21] '!$N$51:$S$95</definedName>
    <definedName name="LFCO" localSheetId="1">'[21] '!$N$3:$S$47</definedName>
    <definedName name="LFCO">'[21] '!$N$3:$S$47</definedName>
    <definedName name="lll" localSheetId="0">[1]!OCT&amp;[1]!NOV&amp;[1]!DIC</definedName>
    <definedName name="lll" localSheetId="1">[2]!OCT&amp;[2]!NOV&amp;[2]!DIC</definedName>
    <definedName name="lll" localSheetId="3">[3]!OCT&amp;[3]!NOV&amp;[3]!DIC</definedName>
    <definedName name="lll" localSheetId="4">[1]!OCT&amp;[1]!NOV&amp;[1]!DIC</definedName>
    <definedName name="lll" localSheetId="6">[2]!OCT&amp;[2]!NOV&amp;[2]!DIC</definedName>
    <definedName name="lll" localSheetId="8">[4]!OCT&amp;[4]!NOV&amp;[4]!DIC</definedName>
    <definedName name="lll" localSheetId="9">[4]!OCT&amp;[4]!NOV&amp;[4]!DIC</definedName>
    <definedName name="lll">[1]!OCT&amp;[1]!NOV&amp;[1]!DIC</definedName>
    <definedName name="LOTE96" localSheetId="0">#REF!</definedName>
    <definedName name="LOTE96" localSheetId="1">#REF!</definedName>
    <definedName name="LOTE96" localSheetId="3">#REF!</definedName>
    <definedName name="LOTE96" localSheetId="4">#REF!</definedName>
    <definedName name="LOTE96" localSheetId="6">#REF!</definedName>
    <definedName name="LOTE96" localSheetId="8">#REF!</definedName>
    <definedName name="LOTE96" localSheetId="9">#REF!</definedName>
    <definedName name="LOTE96">#REF!</definedName>
    <definedName name="LUCY">#N/A</definedName>
    <definedName name="LYFC96" localSheetId="0">#REF!</definedName>
    <definedName name="LYFC96" localSheetId="1">#REF!</definedName>
    <definedName name="LYFC96" localSheetId="3">#REF!</definedName>
    <definedName name="LYFC96" localSheetId="4">#REF!</definedName>
    <definedName name="LYFC96" localSheetId="6">#REF!</definedName>
    <definedName name="LYFC96" localSheetId="8">#REF!</definedName>
    <definedName name="LYFC96" localSheetId="9">#REF!</definedName>
    <definedName name="LYFC96">#REF!</definedName>
    <definedName name="m" localSheetId="0">[1]!MAR&amp;[1]!ABR&amp;[1]!MAY&amp;[1]!JUN&amp;[1]!JUL&amp;[1]!AGO</definedName>
    <definedName name="m" localSheetId="1">[2]!MAR&amp;[2]!ABR&amp;[2]!MAY&amp;[2]!JUN&amp;[2]!JUL&amp;[2]!AGO</definedName>
    <definedName name="m" localSheetId="3">[3]!MAR&amp;[3]!ABR&amp;[3]!MAY&amp;[3]!JUN&amp;[3]!JUL&amp;[3]!AGO</definedName>
    <definedName name="m" localSheetId="4">[1]!MAR&amp;[1]!ABR&amp;[1]!MAY&amp;[1]!JUN&amp;[1]!JUL&amp;[1]!AGO</definedName>
    <definedName name="m" localSheetId="6">[2]!MAR&amp;[2]!ABR&amp;[2]!MAY&amp;[2]!JUN&amp;[2]!JUL&amp;[2]!AGO</definedName>
    <definedName name="m" localSheetId="8">[4]!MAR&amp;[4]!ABR&amp;[4]!MAY&amp;[4]!JUN&amp;[4]!JUL&amp;[4]!AGO</definedName>
    <definedName name="m" localSheetId="9">[4]!MAR&amp;[4]!ABR&amp;[4]!MAY&amp;[4]!JUN&amp;[4]!JUL&amp;[4]!AGO</definedName>
    <definedName name="m">[1]!MAR&amp;[1]!ABR&amp;[1]!MAY&amp;[1]!JUN&amp;[1]!JUL&amp;[1]!AGO</definedName>
    <definedName name="mamá">'[9]Premisas IMSS'!$M$14</definedName>
    <definedName name="maña">'[9]Premisas IMSS'!$M$13</definedName>
    <definedName name="MAR">"; MARZO.- "&amp;TEXT([14]edofza03!$C$24,"#,##0")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localSheetId="3" hidden="1">{"Bruto",#N/A,FALSE,"CONV3T.XLS";"Neto",#N/A,FALSE,"CONV3T.XLS";"UnoB",#N/A,FALSE,"CONV3T.XLS";"Bruto",#N/A,FALSE,"CONV4T.XLS";"Neto",#N/A,FALSE,"CONV4T.XLS";"UnoB",#N/A,FALSE,"CONV4T.XLS"}</definedName>
    <definedName name="MAS" localSheetId="6" hidden="1">{"Bruto",#N/A,FALSE,"CONV3T.XLS";"Neto",#N/A,FALSE,"CONV3T.XLS";"UnoB",#N/A,FALSE,"CONV3T.XLS";"Bruto",#N/A,FALSE,"CONV4T.XLS";"Neto",#N/A,FALSE,"CONV4T.XLS";"UnoB",#N/A,FALSE,"CONV4T.XLS"}</definedName>
    <definedName name="MAS" localSheetId="7" hidden="1">{"Bruto",#N/A,FALSE,"CONV3T.XLS";"Neto",#N/A,FALSE,"CONV3T.XLS";"UnoB",#N/A,FALSE,"CONV3T.XLS";"Bruto",#N/A,FALSE,"CONV4T.XLS";"Neto",#N/A,FALSE,"CONV4T.XLS";"UnoB",#N/A,FALSE,"CONV4T.XLS"}</definedName>
    <definedName name="MAS" localSheetId="8" hidden="1">{"Bruto",#N/A,FALSE,"CONV3T.XLS";"Neto",#N/A,FALSE,"CONV3T.XLS";"UnoB",#N/A,FALSE,"CONV3T.XLS";"Bruto",#N/A,FALSE,"CONV4T.XLS";"Neto",#N/A,FALSE,"CONV4T.XLS";"UnoB",#N/A,FALSE,"CONV4T.XLS"}</definedName>
    <definedName name="MAS" localSheetId="9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"&amp;TEXT([14]edofza05!$C$24,"#,##0")</definedName>
    <definedName name="MES" localSheetId="7">#REF!</definedName>
    <definedName name="MES">[14]Hoja1!$A$3</definedName>
    <definedName name="Mesppto" localSheetId="0">#REF!</definedName>
    <definedName name="Mesppto" localSheetId="1">#REF!</definedName>
    <definedName name="Mesppto" localSheetId="3">#REF!</definedName>
    <definedName name="Mesppto" localSheetId="4">#REF!</definedName>
    <definedName name="Mesppto" localSheetId="6">#REF!</definedName>
    <definedName name="Mesppto" localSheetId="8">#REF!</definedName>
    <definedName name="Mesppto" localSheetId="9">#REF!</definedName>
    <definedName name="Mesppto">#REF!</definedName>
    <definedName name="METAS" localSheetId="0">[12]BANPRO99!#REF!</definedName>
    <definedName name="METAS" localSheetId="1">[12]BANPRO99!#REF!</definedName>
    <definedName name="METAS" localSheetId="3">[12]BANPRO99!#REF!</definedName>
    <definedName name="METAS" localSheetId="4">[12]BANPRO99!#REF!</definedName>
    <definedName name="METAS" localSheetId="6">[12]BANPRO99!#REF!</definedName>
    <definedName name="METAS" localSheetId="8">[12]BANPRO99!#REF!</definedName>
    <definedName name="METAS" localSheetId="9">[12]BANPRO99!#REF!</definedName>
    <definedName name="METAS">[12]BANPRO99!#REF!</definedName>
    <definedName name="modif_anual" localSheetId="7">#REF!</definedName>
    <definedName name="modif_anual">#REF!</definedName>
    <definedName name="Modif00" localSheetId="0">#REF!</definedName>
    <definedName name="Modif00" localSheetId="1">#REF!</definedName>
    <definedName name="Modif00" localSheetId="3">#REF!</definedName>
    <definedName name="Modif00" localSheetId="4">#REF!</definedName>
    <definedName name="Modif00" localSheetId="6">#REF!</definedName>
    <definedName name="Modif00" localSheetId="8">#REF!</definedName>
    <definedName name="Modif00" localSheetId="9">#REF!</definedName>
    <definedName name="Modif00">#REF!</definedName>
    <definedName name="modifalmes" localSheetId="7">#REF!</definedName>
    <definedName name="modifalmes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localSheetId="3" hidden="1">{"Bruto",#N/A,FALSE,"CONV3T.XLS";"Neto",#N/A,FALSE,"CONV3T.XLS";"UnoB",#N/A,FALSE,"CONV3T.XLS";"Bruto",#N/A,FALSE,"CONV4T.XLS";"Neto",#N/A,FALSE,"CONV4T.XLS";"UnoB",#N/A,FALSE,"CONV4T.XLS"}</definedName>
    <definedName name="mor" localSheetId="6" hidden="1">{"Bruto",#N/A,FALSE,"CONV3T.XLS";"Neto",#N/A,FALSE,"CONV3T.XLS";"UnoB",#N/A,FALSE,"CONV3T.XLS";"Bruto",#N/A,FALSE,"CONV4T.XLS";"Neto",#N/A,FALSE,"CONV4T.XLS";"UnoB",#N/A,FALSE,"CONV4T.XLS"}</definedName>
    <definedName name="mor" localSheetId="7" hidden="1">{"Bruto",#N/A,FALSE,"CONV3T.XLS";"Neto",#N/A,FALSE,"CONV3T.XLS";"UnoB",#N/A,FALSE,"CONV3T.XLS";"Bruto",#N/A,FALSE,"CONV4T.XLS";"Neto",#N/A,FALSE,"CONV4T.XLS";"UnoB",#N/A,FALSE,"CONV4T.XLS"}</definedName>
    <definedName name="mor" localSheetId="8" hidden="1">{"Bruto",#N/A,FALSE,"CONV3T.XLS";"Neto",#N/A,FALSE,"CONV3T.XLS";"UnoB",#N/A,FALSE,"CONV3T.XLS";"Bruto",#N/A,FALSE,"CONV4T.XLS";"Neto",#N/A,FALSE,"CONV4T.XLS";"UnoB",#N/A,FALSE,"CONV4T.XLS"}</definedName>
    <definedName name="mor" localSheetId="9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'[9]Premisas IMSS'!$M$15</definedName>
    <definedName name="mun" localSheetId="0">[1]!ABR&amp;[1]!MAY&amp;[1]!JUN&amp;[1]!JUL&amp;[1]!AGO&amp;[1]!SEP</definedName>
    <definedName name="mun" localSheetId="1">[2]!ABR&amp;[2]!MAY&amp;[2]!JUN&amp;[2]!JUL&amp;[2]!AGO&amp;[2]!SEP</definedName>
    <definedName name="mun" localSheetId="3">[3]!ABR&amp;[3]!MAY&amp;[3]!JUN&amp;[3]!JUL&amp;[3]!AGO&amp;[3]!SEP</definedName>
    <definedName name="mun" localSheetId="4">[1]!ABR&amp;[1]!MAY&amp;[1]!JUN&amp;[1]!JUL&amp;[1]!AGO&amp;[1]!SEP</definedName>
    <definedName name="mun" localSheetId="6">[2]!ABR&amp;[2]!MAY&amp;[2]!JUN&amp;[2]!JUL&amp;[2]!AGO&amp;[2]!SEP</definedName>
    <definedName name="mun" localSheetId="8">[4]!ABR&amp;[4]!MAY&amp;[4]!JUN&amp;[4]!JUL&amp;[4]!AGO&amp;[4]!SEP</definedName>
    <definedName name="mun" localSheetId="9">[4]!ABR&amp;[4]!MAY&amp;[4]!JUN&amp;[4]!JUL&amp;[4]!AGO&amp;[4]!SEP</definedName>
    <definedName name="mun">[1]!ABR&amp;[1]!MAY&amp;[1]!JUN&amp;[1]!JUL&amp;[1]!AGO&amp;[1]!SEP</definedName>
    <definedName name="NINGUNO" localSheetId="0">[1]!SEP&amp;[1]!OCT&amp;[1]!NOV&amp;[1]!DIC</definedName>
    <definedName name="NINGUNO" localSheetId="1">[2]!SEP&amp;[2]!OCT&amp;[2]!NOV&amp;[2]!DIC</definedName>
    <definedName name="NINGUNO" localSheetId="3">[3]!SEP&amp;[3]!OCT&amp;[3]!NOV&amp;[3]!DIC</definedName>
    <definedName name="NINGUNO" localSheetId="4">[1]!SEP&amp;[1]!OCT&amp;[1]!NOV&amp;[1]!DIC</definedName>
    <definedName name="NINGUNO" localSheetId="6">[2]!SEP&amp;[2]!OCT&amp;[2]!NOV&amp;[2]!DIC</definedName>
    <definedName name="NINGUNO" localSheetId="8">[4]!SEP&amp;[4]!OCT&amp;[4]!NOV&amp;[4]!DIC</definedName>
    <definedName name="NINGUNO" localSheetId="9">[4]!SEP&amp;[4]!OCT&amp;[4]!NOV&amp;[4]!DIC</definedName>
    <definedName name="NINGUNO">[1]!SEP&amp;[1]!OCT&amp;[1]!NOV&amp;[1]!DIC</definedName>
    <definedName name="NIV">#N/A</definedName>
    <definedName name="NOV">"; NOVIEMBRE.- "&amp;TEXT([14]edofza11!$C$45,"#,##0")</definedName>
    <definedName name="nuevo" localSheetId="0" hidden="1">#REF!</definedName>
    <definedName name="nuevo" localSheetId="1" hidden="1">#REF!</definedName>
    <definedName name="nuevo" localSheetId="3" hidden="1">#REF!</definedName>
    <definedName name="nuevo" localSheetId="4" hidden="1">#REF!</definedName>
    <definedName name="nuevo" localSheetId="6" hidden="1">#REF!</definedName>
    <definedName name="nuevo" localSheetId="7" hidden="1">#REF!</definedName>
    <definedName name="nuevo" localSheetId="8" hidden="1">#REF!</definedName>
    <definedName name="nuevo" localSheetId="9" hidden="1">#REF!</definedName>
    <definedName name="nuevo" hidden="1">#REF!</definedName>
    <definedName name="ñ" localSheetId="0">+TEXT(IF(AND(OR(DAY([1]!FECHA)&gt;=1,DAY([1]!FECHA)&lt;=10),MONTH([1]!FECHA)=1),YEAR([1]!FECHA)-1,YEAR([1]!FECHA)),"0")</definedName>
    <definedName name="ñ" localSheetId="1">+TEXT(IF(AND(OR(DAY([2]!FECHA)&gt;=1,DAY([2]!FECHA)&lt;=10),MONTH([2]!FECHA)=1),YEAR([2]!FECHA)-1,YEAR([2]!FECHA)),"0")</definedName>
    <definedName name="ñ" localSheetId="3">+TEXT(IF(AND(OR(DAY([3]!FECHA)&gt;=1,DAY([3]!FECHA)&lt;=10),MONTH([3]!FECHA)=1),YEAR([3]!FECHA)-1,YEAR([3]!FECHA)),"0")</definedName>
    <definedName name="ñ" localSheetId="4">+TEXT(IF(AND(OR(DAY([1]!FECHA)&gt;=1,DAY([1]!FECHA)&lt;=10),MONTH([1]!FECHA)=1),YEAR([1]!FECHA)-1,YEAR([1]!FECHA)),"0")</definedName>
    <definedName name="ñ" localSheetId="6">+TEXT(IF(AND(OR(DAY([2]!FECHA)&gt;=1,DAY([2]!FECHA)&lt;=10),MONTH([2]!FECHA)=1),YEAR([2]!FECHA)-1,YEAR([2]!FECHA)),"0")</definedName>
    <definedName name="ñ" localSheetId="8">+TEXT(IF(AND(OR(DAY([4]!FECHA)&gt;=1,DAY([4]!FECHA)&lt;=10),MONTH([4]!FECHA)=1),YEAR([4]!FECHA)-1,YEAR([4]!FECHA)),"0")</definedName>
    <definedName name="ñ" localSheetId="9">+TEXT(IF(AND(OR(DAY([4]!FECHA)&gt;=1,DAY([4]!FECHA)&lt;=10),MONTH([4]!FECHA)=1),YEAR([4]!FECHA)-1,YEAR([4]!FECHA)),"0")</definedName>
    <definedName name="ñ">+TEXT(IF(AND(OR(DAY([1]!FECHA)&gt;=1,DAY([1]!FECHA)&lt;=10),MONTH([1]!FECHA)=1),YEAR([1]!FECHA)-1,YEAR([1]!FECHA)),"0")</definedName>
    <definedName name="ÑÑÑ" localSheetId="0">[1]!AGO&amp;[1]!SEP&amp;[1]!OCT&amp;[1]!NOV&amp;[1]!DIC</definedName>
    <definedName name="ÑÑÑ" localSheetId="1">[2]!AGO&amp;[2]!SEP&amp;[2]!OCT&amp;[2]!NOV&amp;[2]!DIC</definedName>
    <definedName name="ÑÑÑ" localSheetId="3">[3]!AGO&amp;[3]!SEP&amp;[3]!OCT&amp;[3]!NOV&amp;[3]!DIC</definedName>
    <definedName name="ÑÑÑ" localSheetId="4">[1]!AGO&amp;[1]!SEP&amp;[1]!OCT&amp;[1]!NOV&amp;[1]!DIC</definedName>
    <definedName name="ÑÑÑ" localSheetId="6">[2]!AGO&amp;[2]!SEP&amp;[2]!OCT&amp;[2]!NOV&amp;[2]!DIC</definedName>
    <definedName name="ÑÑÑ" localSheetId="8">[4]!AGO&amp;[4]!SEP&amp;[4]!OCT&amp;[4]!NOV&amp;[4]!DIC</definedName>
    <definedName name="ÑÑÑ" localSheetId="9">[4]!AGO&amp;[4]!SEP&amp;[4]!OCT&amp;[4]!NOV&amp;[4]!DIC</definedName>
    <definedName name="ÑÑÑ">[1]!AGO&amp;[1]!SEP&amp;[1]!OCT&amp;[1]!NOV&amp;[1]!DIC</definedName>
    <definedName name="OBRA_DEF">#N/A</definedName>
    <definedName name="OCT">"; OCTUBRE.- "&amp;TEXT([14]edofza10!$C$24,"#,##0")</definedName>
    <definedName name="oic">[35]oics!$C$2:$D$21</definedName>
    <definedName name="oooo" localSheetId="0">#REF!</definedName>
    <definedName name="oooo" localSheetId="1">#REF!</definedName>
    <definedName name="oooo" localSheetId="3">#REF!</definedName>
    <definedName name="oooo" localSheetId="4">#REF!</definedName>
    <definedName name="oooo" localSheetId="6">#REF!</definedName>
    <definedName name="oooo" localSheetId="8">#REF!</definedName>
    <definedName name="oooo" localSheetId="9">#REF!</definedName>
    <definedName name="oooo">#REF!</definedName>
    <definedName name="Original" localSheetId="7">#REF!</definedName>
    <definedName name="Original">#REF!</definedName>
    <definedName name="p" localSheetId="0">[36]SPC!#REF!</definedName>
    <definedName name="p" localSheetId="1">[36]SPC!#REF!</definedName>
    <definedName name="p" localSheetId="3">[36]SPC!#REF!</definedName>
    <definedName name="p" localSheetId="4">[36]SPC!#REF!</definedName>
    <definedName name="p" localSheetId="6">[36]SPC!#REF!</definedName>
    <definedName name="p" localSheetId="8">[36]SPC!#REF!</definedName>
    <definedName name="p" localSheetId="9">[36]SPC!#REF!</definedName>
    <definedName name="p">[36]SPC!#REF!</definedName>
    <definedName name="PAD" localSheetId="0">[12]BANPRO99!#REF!</definedName>
    <definedName name="PAD" localSheetId="1">[12]BANPRO99!#REF!</definedName>
    <definedName name="PAD" localSheetId="3">[12]BANPRO99!#REF!</definedName>
    <definedName name="PAD" localSheetId="4">[12]BANPRO99!#REF!</definedName>
    <definedName name="PAD" localSheetId="6">[12]BANPRO99!#REF!</definedName>
    <definedName name="PAD" localSheetId="8">[12]BANPRO99!#REF!</definedName>
    <definedName name="PAD" localSheetId="9">[12]BANPRO99!#REF!</definedName>
    <definedName name="PAD">[12]BANPRO99!#REF!</definedName>
    <definedName name="pagadoalmes" localSheetId="7">#REF!</definedName>
    <definedName name="pagadoalmes">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localSheetId="3" hidden="1">{"Bruto",#N/A,FALSE,"CONV3T.XLS";"Neto",#N/A,FALSE,"CONV3T.XLS";"UnoB",#N/A,FALSE,"CONV3T.XLS";"Bruto",#N/A,FALSE,"CONV4T.XLS";"Neto",#N/A,FALSE,"CONV4T.XLS";"UnoB",#N/A,FALSE,"CONV4T.XLS"}</definedName>
    <definedName name="paj" localSheetId="6" hidden="1">{"Bruto",#N/A,FALSE,"CONV3T.XLS";"Neto",#N/A,FALSE,"CONV3T.XLS";"UnoB",#N/A,FALSE,"CONV3T.XLS";"Bruto",#N/A,FALSE,"CONV4T.XLS";"Neto",#N/A,FALSE,"CONV4T.XLS";"UnoB",#N/A,FALSE,"CONV4T.XLS"}</definedName>
    <definedName name="paj" localSheetId="7" hidden="1">{"Bruto",#N/A,FALSE,"CONV3T.XLS";"Neto",#N/A,FALSE,"CONV3T.XLS";"UnoB",#N/A,FALSE,"CONV3T.XLS";"Bruto",#N/A,FALSE,"CONV4T.XLS";"Neto",#N/A,FALSE,"CONV4T.XLS";"UnoB",#N/A,FALSE,"CONV4T.XLS"}</definedName>
    <definedName name="paj" localSheetId="8" hidden="1">{"Bruto",#N/A,FALSE,"CONV3T.XLS";"Neto",#N/A,FALSE,"CONV3T.XLS";"UnoB",#N/A,FALSE,"CONV3T.XLS";"Bruto",#N/A,FALSE,"CONV4T.XLS";"Neto",#N/A,FALSE,"CONV4T.XLS";"UnoB",#N/A,FALSE,"CONV4T.XLS"}</definedName>
    <definedName name="paj" localSheetId="9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'[9]Premisas IMSS'!$M$15</definedName>
    <definedName name="PARTE" localSheetId="0">#REF!</definedName>
    <definedName name="PARTE" localSheetId="1">#REF!</definedName>
    <definedName name="PARTE" localSheetId="3">#REF!</definedName>
    <definedName name="PARTE" localSheetId="4">#REF!</definedName>
    <definedName name="PARTE" localSheetId="6">#REF!</definedName>
    <definedName name="PARTE" localSheetId="8">#REF!</definedName>
    <definedName name="PARTE" localSheetId="9">#REF!</definedName>
    <definedName name="PARTE">#REF!</definedName>
    <definedName name="PCONS" localSheetId="0">[12]BANPRO99!#REF!</definedName>
    <definedName name="PCONS" localSheetId="1">[12]BANPRO99!#REF!</definedName>
    <definedName name="PCONS" localSheetId="3">[12]BANPRO99!#REF!</definedName>
    <definedName name="PCONS" localSheetId="4">[12]BANPRO99!#REF!</definedName>
    <definedName name="PCONS" localSheetId="6">[12]BANPRO99!#REF!</definedName>
    <definedName name="PCONS" localSheetId="8">[12]BANPRO99!#REF!</definedName>
    <definedName name="PCONS" localSheetId="9">[12]BANPRO99!#REF!</definedName>
    <definedName name="PCONS">[12]BANPRO99!#REF!</definedName>
    <definedName name="pec" localSheetId="0">#REF!</definedName>
    <definedName name="pec" localSheetId="1">#REF!</definedName>
    <definedName name="pec" localSheetId="3">#REF!</definedName>
    <definedName name="pec" localSheetId="4">#REF!</definedName>
    <definedName name="pec" localSheetId="6">#REF!</definedName>
    <definedName name="pec" localSheetId="8">#REF!</definedName>
    <definedName name="pec" localSheetId="9">#REF!</definedName>
    <definedName name="pec">#REF!</definedName>
    <definedName name="pef" localSheetId="0">#REF!</definedName>
    <definedName name="pef" localSheetId="1">#REF!</definedName>
    <definedName name="pef" localSheetId="3">#REF!</definedName>
    <definedName name="pef" localSheetId="4">#REF!</definedName>
    <definedName name="pef" localSheetId="6">#REF!</definedName>
    <definedName name="pef" localSheetId="8">#REF!</definedName>
    <definedName name="pef" localSheetId="9">#REF!</definedName>
    <definedName name="pef">#REF!</definedName>
    <definedName name="PEMEXE" localSheetId="1">'[21] '!$B$99:$G$143</definedName>
    <definedName name="PEMEXE">'[21] '!$B$99:$G$143</definedName>
    <definedName name="PEMEXM" localSheetId="1">'[21] '!$B$51:$G$95</definedName>
    <definedName name="PEMEXM">'[21] '!$B$51:$G$95</definedName>
    <definedName name="PEMEXO" localSheetId="1">'[21] '!$B$3:$G$47</definedName>
    <definedName name="PEMEXO">'[21] '!$B$3:$G$47</definedName>
    <definedName name="pendientepagomes" localSheetId="7">#REF!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0">[12]BANPRO99!#REF!</definedName>
    <definedName name="PEyM" localSheetId="1">[12]BANPRO99!#REF!</definedName>
    <definedName name="PEyM" localSheetId="3">[12]BANPRO99!#REF!</definedName>
    <definedName name="PEyM" localSheetId="4">[12]BANPRO99!#REF!</definedName>
    <definedName name="PEyM" localSheetId="6">[12]BANPRO99!#REF!</definedName>
    <definedName name="PEyM" localSheetId="8">[12]BANPRO99!#REF!</definedName>
    <definedName name="PEyM" localSheetId="9">[12]BANPRO99!#REF!</definedName>
    <definedName name="PEyM">[12]BANPRO99!#REF!</definedName>
    <definedName name="PGPS" localSheetId="0">[12]BANPRO99!#REF!</definedName>
    <definedName name="PGPS" localSheetId="1">[12]BANPRO99!#REF!</definedName>
    <definedName name="PGPS" localSheetId="3">[12]BANPRO99!#REF!</definedName>
    <definedName name="PGPS" localSheetId="4">[12]BANPRO99!#REF!</definedName>
    <definedName name="PGPS" localSheetId="6">[12]BANPRO99!#REF!</definedName>
    <definedName name="PGPS" localSheetId="8">[12]BANPRO99!#REF!</definedName>
    <definedName name="PGPS" localSheetId="9">[12]BANPRO99!#REF!</definedName>
    <definedName name="PGPS">[12]BANPRO99!#REF!</definedName>
    <definedName name="PIBR" localSheetId="0">#REF!</definedName>
    <definedName name="PIBR" localSheetId="1">#REF!</definedName>
    <definedName name="PIBR" localSheetId="3">#REF!</definedName>
    <definedName name="PIBR" localSheetId="4">#REF!</definedName>
    <definedName name="PIBR" localSheetId="6">#REF!</definedName>
    <definedName name="PIBR" localSheetId="8">#REF!</definedName>
    <definedName name="PIBR" localSheetId="9">#REF!</definedName>
    <definedName name="PIBR">#REF!</definedName>
    <definedName name="PIV" localSheetId="0">[12]BANPRO99!#REF!</definedName>
    <definedName name="PIV" localSheetId="1">[12]BANPRO99!#REF!</definedName>
    <definedName name="PIV" localSheetId="3">[12]BANPRO99!#REF!</definedName>
    <definedName name="PIV" localSheetId="4">[12]BANPRO99!#REF!</definedName>
    <definedName name="PIV" localSheetId="6">[12]BANPRO99!#REF!</definedName>
    <definedName name="PIV" localSheetId="8">[12]BANPRO99!#REF!</definedName>
    <definedName name="PIV" localSheetId="9">[12]BANPRO99!#REF!</definedName>
    <definedName name="PIV">[12]BANPRO99!#REF!</definedName>
    <definedName name="PLAZAS">#N/A</definedName>
    <definedName name="PLAZAS2">#N/A</definedName>
    <definedName name="POA" localSheetId="0">[1]!OCT&amp;[1]!NOV&amp;[1]!DIC</definedName>
    <definedName name="POA" localSheetId="1">[2]!OCT&amp;[2]!NOV&amp;[2]!DIC</definedName>
    <definedName name="POA" localSheetId="3">[3]!OCT&amp;[3]!NOV&amp;[3]!DIC</definedName>
    <definedName name="POA" localSheetId="4">[1]!OCT&amp;[1]!NOV&amp;[1]!DIC</definedName>
    <definedName name="POA" localSheetId="6">[2]!OCT&amp;[2]!NOV&amp;[2]!DIC</definedName>
    <definedName name="POA" localSheetId="8">[4]!OCT&amp;[4]!NOV&amp;[4]!DIC</definedName>
    <definedName name="POA" localSheetId="9">[4]!OCT&amp;[4]!NOV&amp;[4]!DIC</definedName>
    <definedName name="POA">[1]!OCT&amp;[1]!NOV&amp;[1]!DIC</definedName>
    <definedName name="POADO7" localSheetId="0">[1]!JUL&amp;[1]!AGO&amp;[1]!SEP&amp;[1]!OCT&amp;[1]!NOV</definedName>
    <definedName name="POADO7" localSheetId="1">[2]!JUL&amp;[2]!AGO&amp;[2]!SEP&amp;[2]!OCT&amp;[2]!NOV</definedName>
    <definedName name="POADO7" localSheetId="3">[3]!JUL&amp;[3]!AGO&amp;[3]!SEP&amp;[3]!OCT&amp;[3]!NOV</definedName>
    <definedName name="POADO7" localSheetId="4">[1]!JUL&amp;[1]!AGO&amp;[1]!SEP&amp;[1]!OCT&amp;[1]!NOV</definedName>
    <definedName name="POADO7" localSheetId="6">[2]!JUL&amp;[2]!AGO&amp;[2]!SEP&amp;[2]!OCT&amp;[2]!NOV</definedName>
    <definedName name="POADO7" localSheetId="8">[4]!JUL&amp;[4]!AGO&amp;[4]!SEP&amp;[4]!OCT&amp;[4]!NOV</definedName>
    <definedName name="POADO7" localSheetId="9">[4]!JUL&amp;[4]!AGO&amp;[4]!SEP&amp;[4]!OCT&amp;[4]!NOV</definedName>
    <definedName name="POADO7">[1]!JUL&amp;[1]!AGO&amp;[1]!SEP&amp;[1]!OCT&amp;[1]!NOV</definedName>
    <definedName name="porcentaje" localSheetId="0">'[22]BASE DEFINITIVA 2002'!#REF!</definedName>
    <definedName name="porcentaje" localSheetId="1">'[22]BASE DEFINITIVA 2002'!#REF!</definedName>
    <definedName name="porcentaje" localSheetId="3">'[22]BASE DEFINITIVA 2002'!#REF!</definedName>
    <definedName name="porcentaje" localSheetId="4">'[22]BASE DEFINITIVA 2002'!#REF!</definedName>
    <definedName name="porcentaje" localSheetId="6">'[22]BASE DEFINITIVA 2002'!#REF!</definedName>
    <definedName name="porcentaje" localSheetId="8">'[22]BASE DEFINITIVA 2002'!#REF!</definedName>
    <definedName name="porcentaje" localSheetId="9">'[22]BASE DEFINITIVA 2002'!#REF!</definedName>
    <definedName name="porcentaje">'[22]BASE DEFINITIVA 2002'!#REF!</definedName>
    <definedName name="PP">[35]pps!$I$10:$J$1730</definedName>
    <definedName name="pppp" localSheetId="0">#REF!</definedName>
    <definedName name="pppp" localSheetId="1">#REF!</definedName>
    <definedName name="pppp" localSheetId="3">#REF!</definedName>
    <definedName name="pppp" localSheetId="4">#REF!</definedName>
    <definedName name="pppp" localSheetId="6">#REF!</definedName>
    <definedName name="pppp" localSheetId="8">#REF!</definedName>
    <definedName name="pppp" localSheetId="9">#REF!</definedName>
    <definedName name="pppp">#REF!</definedName>
    <definedName name="PRCV" localSheetId="0">[12]BANPRO99!#REF!</definedName>
    <definedName name="PRCV" localSheetId="1">[12]BANPRO99!#REF!</definedName>
    <definedName name="PRCV" localSheetId="3">[12]BANPRO99!#REF!</definedName>
    <definedName name="PRCV" localSheetId="4">[12]BANPRO99!#REF!</definedName>
    <definedName name="PRCV" localSheetId="6">[12]BANPRO99!#REF!</definedName>
    <definedName name="PRCV" localSheetId="8">[12]BANPRO99!#REF!</definedName>
    <definedName name="PRCV" localSheetId="9">[12]BANPRO99!#REF!</definedName>
    <definedName name="PRCV">[12]BANPRO99!#REF!</definedName>
    <definedName name="PRESUPUESTO_1997" localSheetId="0">#REF!</definedName>
    <definedName name="PRESUPUESTO_1997" localSheetId="1">#REF!</definedName>
    <definedName name="PRESUPUESTO_1997" localSheetId="3">#REF!</definedName>
    <definedName name="PRESUPUESTO_1997" localSheetId="4">#REF!</definedName>
    <definedName name="PRESUPUESTO_1997" localSheetId="6">#REF!</definedName>
    <definedName name="PRESUPUESTO_1997" localSheetId="8">#REF!</definedName>
    <definedName name="PRESUPUESTO_1997" localSheetId="9">#REF!</definedName>
    <definedName name="PRESUPUESTO_1997">#REF!</definedName>
    <definedName name="PRIMAPS">#N/A</definedName>
    <definedName name="Print_Area_MI" localSheetId="0">[18]FP1996!#REF!</definedName>
    <definedName name="Print_Area_MI" localSheetId="1">[18]FP1996!#REF!</definedName>
    <definedName name="Print_Area_MI" localSheetId="3">[18]FP1996!#REF!</definedName>
    <definedName name="Print_Area_MI" localSheetId="4">[18]FP1996!#REF!</definedName>
    <definedName name="Print_Area_MI" localSheetId="6">[18]FP1996!#REF!</definedName>
    <definedName name="Print_Area_MI" localSheetId="8">[18]FP1996!#REF!</definedName>
    <definedName name="Print_Area_MI" localSheetId="9">[18]FP1996!#REF!</definedName>
    <definedName name="Print_Area_MI">[18]FP1996!#REF!</definedName>
    <definedName name="prior" localSheetId="1">'[37]sal 2'!$A$26:$AD$548</definedName>
    <definedName name="prior">'[37]sal 2'!$A$26:$AD$548</definedName>
    <definedName name="Prioritarios" localSheetId="0">#REF!</definedName>
    <definedName name="Prioritarios" localSheetId="1">#REF!</definedName>
    <definedName name="Prioritarios" localSheetId="3">#REF!</definedName>
    <definedName name="Prioritarios" localSheetId="4">#REF!</definedName>
    <definedName name="Prioritarios" localSheetId="6">#REF!</definedName>
    <definedName name="Prioritarios" localSheetId="8">#REF!</definedName>
    <definedName name="Prioritarios" localSheetId="9">#REF!</definedName>
    <definedName name="Prioritarios">#REF!</definedName>
    <definedName name="programas" localSheetId="0">#REF!</definedName>
    <definedName name="programas" localSheetId="1">#REF!</definedName>
    <definedName name="programas" localSheetId="3">#REF!</definedName>
    <definedName name="programas" localSheetId="4">#REF!</definedName>
    <definedName name="programas" localSheetId="6">#REF!</definedName>
    <definedName name="programas" localSheetId="8">#REF!</definedName>
    <definedName name="programas" localSheetId="9">#REF!</definedName>
    <definedName name="programas">#REF!</definedName>
    <definedName name="PROY1" localSheetId="1">#N/A</definedName>
    <definedName name="PROY1">#N/A</definedName>
    <definedName name="PROY2" localSheetId="0">+IF([1]!MES=7,[1]!_________AGO1,IF([1]!MES=8,[1]!_________SEP1,IF([1]!MES=9,[1]!_________OCT1,IF([1]!MES=10,[1]!_________NOV1,IF([1]!MES=11,[1]!DIC)))))</definedName>
    <definedName name="PROY2" localSheetId="1">+IF([2]!MES=7,[2]!_________AGO1,IF([2]!MES=8,[2]!_________SEP1,IF([2]!MES=9,[2]!_________OCT1,IF([2]!MES=10,[2]!_________NOV1,IF([2]!MES=11,[2]!DIC)))))</definedName>
    <definedName name="PROY2" localSheetId="3">+IF([3]!MES=7,[3]!_________AGO1,IF([3]!MES=8,[3]!_________SEP1,IF([3]!MES=9,[3]!_________OCT1,IF([3]!MES=10,[3]!_________NOV1,IF([3]!MES=11,[3]!DIC)))))</definedName>
    <definedName name="PROY2" localSheetId="4">+IF([1]!MES=7,[1]!_________AGO1,IF([1]!MES=8,[1]!_________SEP1,IF([1]!MES=9,[1]!_________OCT1,IF([1]!MES=10,[1]!_________NOV1,IF([1]!MES=11,[1]!DIC)))))</definedName>
    <definedName name="PROY2" localSheetId="6">+IF([2]!MES=7,[2]!_________AGO1,IF([2]!MES=8,[2]!_________SEP1,IF([2]!MES=9,[2]!_________OCT1,IF([2]!MES=10,[2]!_________NOV1,IF([2]!MES=11,[2]!DIC)))))</definedName>
    <definedName name="PROY2" localSheetId="8">+IF([4]!MES=7,[4]!_________AGO1,IF([4]!MES=8,[4]!_________SEP1,IF([4]!MES=9,[4]!_________OCT1,IF([4]!MES=10,[4]!_________NOV1,IF([4]!MES=11,[4]!DIC)))))</definedName>
    <definedName name="PROY2" localSheetId="9">+IF([4]!MES=7,[4]!_________AGO1,IF([4]!MES=8,[4]!_________SEP1,IF([4]!MES=9,[4]!_________OCT1,IF([4]!MES=10,[4]!_________NOV1,IF([4]!MES=11,[4]!DIC)))))</definedName>
    <definedName name="PROY2">+IF([1]!MES=7,[1]!_________AGO1,IF([1]!MES=8,[1]!_________SEP1,IF([1]!MES=9,[1]!_________OCT1,IF([1]!MES=10,[1]!_________NOV1,IF([1]!MES=11,[1]!DIC)))))</definedName>
    <definedName name="PROY3" localSheetId="0">+IF([1]!MES=1,[1]!_________AGO1,IF([1]!MES=2,[1]!_________SEP1,IF([1]!MES=3,[1]!_________OCT1,IF([1]!MES=4,[1]!_________OCT1,IF([1]!MES=5,[1]!_________NOV1,IF([1]!MES=6,[1]!DIC))))))</definedName>
    <definedName name="PROY3" localSheetId="1">+IF([2]!MES=1,[2]!_________AGO1,IF([2]!MES=2,[2]!_________SEP1,IF([2]!MES=3,[2]!_________OCT1,IF([2]!MES=4,[2]!_________OCT1,IF([2]!MES=5,[2]!_________NOV1,IF([2]!MES=6,[2]!DIC))))))</definedName>
    <definedName name="PROY3" localSheetId="3">+IF([3]!MES=1,[3]!_________AGO1,IF([3]!MES=2,[3]!_________SEP1,IF([3]!MES=3,[3]!_________OCT1,IF([3]!MES=4,[3]!_________OCT1,IF([3]!MES=5,[3]!_________NOV1,IF([3]!MES=6,[3]!DIC))))))</definedName>
    <definedName name="PROY3" localSheetId="4">+IF([1]!MES=1,[1]!_________AGO1,IF([1]!MES=2,[1]!_________SEP1,IF([1]!MES=3,[1]!_________OCT1,IF([1]!MES=4,[1]!_________OCT1,IF([1]!MES=5,[1]!_________NOV1,IF([1]!MES=6,[1]!DIC))))))</definedName>
    <definedName name="PROY3" localSheetId="6">+IF([2]!MES=1,[2]!_________AGO1,IF([2]!MES=2,[2]!_________SEP1,IF([2]!MES=3,[2]!_________OCT1,IF([2]!MES=4,[2]!_________OCT1,IF([2]!MES=5,[2]!_________NOV1,IF([2]!MES=6,[2]!DIC))))))</definedName>
    <definedName name="PROY3" localSheetId="8">+IF([4]!MES=1,[4]!_________AGO1,IF([4]!MES=2,[4]!_________SEP1,IF([4]!MES=3,[4]!_________OCT1,IF([4]!MES=4,[4]!_________OCT1,IF([4]!MES=5,[4]!_________NOV1,IF([4]!MES=6,[4]!DIC))))))</definedName>
    <definedName name="PROY3" localSheetId="9">+IF([4]!MES=1,[4]!_________AGO1,IF([4]!MES=2,[4]!_________SEP1,IF([4]!MES=3,[4]!_________OCT1,IF([4]!MES=4,[4]!_________OCT1,IF([4]!MES=5,[4]!_________NOV1,IF([4]!MES=6,[4]!DIC))))))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0">[12]BANPRO99!#REF!</definedName>
    <definedName name="PRT" localSheetId="1">[12]BANPRO99!#REF!</definedName>
    <definedName name="PRT" localSheetId="3">[12]BANPRO99!#REF!</definedName>
    <definedName name="PRT" localSheetId="4">[12]BANPRO99!#REF!</definedName>
    <definedName name="PRT" localSheetId="6">[12]BANPRO99!#REF!</definedName>
    <definedName name="PRT" localSheetId="8">[12]BANPRO99!#REF!</definedName>
    <definedName name="PRT" localSheetId="9">[12]BANPRO99!#REF!</definedName>
    <definedName name="PRT">[12]BANPRO99!#REF!</definedName>
    <definedName name="PSF" localSheetId="0">[12]BANPRO99!#REF!</definedName>
    <definedName name="PSF" localSheetId="1">[12]BANPRO99!#REF!</definedName>
    <definedName name="PSF" localSheetId="3">[12]BANPRO99!#REF!</definedName>
    <definedName name="PSF" localSheetId="4">[12]BANPRO99!#REF!</definedName>
    <definedName name="PSF" localSheetId="6">[12]BANPRO99!#REF!</definedName>
    <definedName name="PSF" localSheetId="8">[12]BANPRO99!#REF!</definedName>
    <definedName name="PSF" localSheetId="9">[12]BANPRO99!#REF!</definedName>
    <definedName name="PSF">[12]BANPRO99!#REF!</definedName>
    <definedName name="pta" localSheetId="0">#REF!</definedName>
    <definedName name="pta" localSheetId="1">#REF!</definedName>
    <definedName name="pta" localSheetId="3">#REF!</definedName>
    <definedName name="pta" localSheetId="4">#REF!</definedName>
    <definedName name="pta" localSheetId="6">#REF!</definedName>
    <definedName name="pta" localSheetId="8">#REF!</definedName>
    <definedName name="pta" localSheetId="9">#REF!</definedName>
    <definedName name="pta">#REF!</definedName>
    <definedName name="ptb" localSheetId="0">#REF!</definedName>
    <definedName name="ptb" localSheetId="1">#REF!</definedName>
    <definedName name="ptb" localSheetId="3">#REF!</definedName>
    <definedName name="ptb" localSheetId="4">#REF!</definedName>
    <definedName name="ptb" localSheetId="6">#REF!</definedName>
    <definedName name="ptb" localSheetId="8">#REF!</definedName>
    <definedName name="ptb" localSheetId="9">#REF!</definedName>
    <definedName name="ptb">#REF!</definedName>
    <definedName name="ptc" localSheetId="0">#REF!</definedName>
    <definedName name="ptc" localSheetId="1">#REF!</definedName>
    <definedName name="ptc" localSheetId="3">#REF!</definedName>
    <definedName name="ptc" localSheetId="4">#REF!</definedName>
    <definedName name="ptc" localSheetId="6">#REF!</definedName>
    <definedName name="ptc" localSheetId="8">#REF!</definedName>
    <definedName name="ptc" localSheetId="9">#REF!</definedName>
    <definedName name="ptc">#REF!</definedName>
    <definedName name="ptd" localSheetId="0">#REF!</definedName>
    <definedName name="ptd" localSheetId="1">#REF!</definedName>
    <definedName name="ptd" localSheetId="3">#REF!</definedName>
    <definedName name="ptd" localSheetId="4">#REF!</definedName>
    <definedName name="ptd" localSheetId="6">#REF!</definedName>
    <definedName name="ptd" localSheetId="8">#REF!</definedName>
    <definedName name="ptd" localSheetId="9">#REF!</definedName>
    <definedName name="ptd">#REF!</definedName>
    <definedName name="pte" localSheetId="0">#REF!</definedName>
    <definedName name="pte" localSheetId="1">#REF!</definedName>
    <definedName name="pte" localSheetId="3">#REF!</definedName>
    <definedName name="pte" localSheetId="4">#REF!</definedName>
    <definedName name="pte" localSheetId="6">#REF!</definedName>
    <definedName name="pte" localSheetId="8">#REF!</definedName>
    <definedName name="pte" localSheetId="9">#REF!</definedName>
    <definedName name="pte">#REF!</definedName>
    <definedName name="QQQ" localSheetId="0">#REF!</definedName>
    <definedName name="QQQ" localSheetId="1">#REF!</definedName>
    <definedName name="QQQ" localSheetId="3">#REF!</definedName>
    <definedName name="QQQ" localSheetId="4">#REF!</definedName>
    <definedName name="QQQ" localSheetId="6">#REF!</definedName>
    <definedName name="QQQ" localSheetId="8">#REF!</definedName>
    <definedName name="QQQ" localSheetId="9">#REF!</definedName>
    <definedName name="QQQ">#REF!</definedName>
    <definedName name="qww" localSheetId="0">[1]!FEB&amp;[1]!MAR&amp;[1]!ABR&amp;[1]!MAY&amp;[1]!JUN&amp;[1]!JUL</definedName>
    <definedName name="qww" localSheetId="1">[2]!FEB&amp;[2]!MAR&amp;[2]!ABR&amp;[2]!MAY&amp;[2]!JUN&amp;[2]!JUL</definedName>
    <definedName name="qww" localSheetId="3">[3]!FEB&amp;[3]!MAR&amp;[3]!ABR&amp;[3]!MAY&amp;[3]!JUN&amp;[3]!JUL</definedName>
    <definedName name="qww" localSheetId="4">[1]!FEB&amp;[1]!MAR&amp;[1]!ABR&amp;[1]!MAY&amp;[1]!JUN&amp;[1]!JUL</definedName>
    <definedName name="qww" localSheetId="6">[2]!FEB&amp;[2]!MAR&amp;[2]!ABR&amp;[2]!MAY&amp;[2]!JUN&amp;[2]!JUL</definedName>
    <definedName name="qww" localSheetId="8">[4]!FEB&amp;[4]!MAR&amp;[4]!ABR&amp;[4]!MAY&amp;[4]!JUN&amp;[4]!JUL</definedName>
    <definedName name="qww" localSheetId="9">[4]!FEB&amp;[4]!MAR&amp;[4]!ABR&amp;[4]!MAY&amp;[4]!JUN&amp;[4]!JUL</definedName>
    <definedName name="qww">[1]!FEB&amp;[1]!MAR&amp;[1]!ABR&amp;[1]!MAY&amp;[1]!JUN&amp;[1]!JUL</definedName>
    <definedName name="R_Bife" localSheetId="1">'[38]ADEC II'!$A$1:$A$1016</definedName>
    <definedName name="R_Bife">'[38]ADEC II'!$A$1:$A$1016</definedName>
    <definedName name="ra">'[39]cat ramos'!$A$10:$B$52</definedName>
    <definedName name="ramo" localSheetId="0">#REF!</definedName>
    <definedName name="ramo" localSheetId="1">#REF!</definedName>
    <definedName name="ramo" localSheetId="3">#REF!</definedName>
    <definedName name="ramo" localSheetId="4">#REF!</definedName>
    <definedName name="ramo" localSheetId="6">#REF!</definedName>
    <definedName name="ramo" localSheetId="7">#REF!</definedName>
    <definedName name="ramo" localSheetId="8">#REF!</definedName>
    <definedName name="ramo" localSheetId="9">#REF!</definedName>
    <definedName name="ramo">#REF!</definedName>
    <definedName name="Ramo_Rubro" localSheetId="0">#REF!</definedName>
    <definedName name="Ramo_Rubro" localSheetId="1">#REF!</definedName>
    <definedName name="Ramo_Rubro" localSheetId="3">#REF!</definedName>
    <definedName name="Ramo_Rubro" localSheetId="4">#REF!</definedName>
    <definedName name="Ramo_Rubro" localSheetId="6">#REF!</definedName>
    <definedName name="Ramo_Rubro" localSheetId="8">#REF!</definedName>
    <definedName name="Ramo_Rubro" localSheetId="9">#REF!</definedName>
    <definedName name="Ramo_Rubro">#REF!</definedName>
    <definedName name="ramoscierredos2003" localSheetId="0">#REF!</definedName>
    <definedName name="ramoscierredos2003" localSheetId="1">#REF!</definedName>
    <definedName name="ramoscierredos2003" localSheetId="3">#REF!</definedName>
    <definedName name="ramoscierredos2003" localSheetId="4">#REF!</definedName>
    <definedName name="ramoscierredos2003" localSheetId="6">#REF!</definedName>
    <definedName name="ramoscierredos2003" localSheetId="8">#REF!</definedName>
    <definedName name="ramoscierredos2003" localSheetId="9">#REF!</definedName>
    <definedName name="ramoscierredos2003">#REF!</definedName>
    <definedName name="ramoscierreuno2003" localSheetId="0">#REF!</definedName>
    <definedName name="ramoscierreuno2003" localSheetId="1">#REF!</definedName>
    <definedName name="ramoscierreuno2003" localSheetId="3">#REF!</definedName>
    <definedName name="ramoscierreuno2003" localSheetId="4">#REF!</definedName>
    <definedName name="ramoscierreuno2003" localSheetId="6">#REF!</definedName>
    <definedName name="ramoscierreuno2003" localSheetId="8">#REF!</definedName>
    <definedName name="ramoscierreuno2003" localSheetId="9">#REF!</definedName>
    <definedName name="ramoscierreuno2003">#REF!</definedName>
    <definedName name="ramosdos2002" localSheetId="0">#REF!</definedName>
    <definedName name="ramosdos2002" localSheetId="1">#REF!</definedName>
    <definedName name="ramosdos2002" localSheetId="3">#REF!</definedName>
    <definedName name="ramosdos2002" localSheetId="4">#REF!</definedName>
    <definedName name="ramosdos2002" localSheetId="6">#REF!</definedName>
    <definedName name="ramosdos2002" localSheetId="8">#REF!</definedName>
    <definedName name="ramosdos2002" localSheetId="9">#REF!</definedName>
    <definedName name="ramosdos2002">#REF!</definedName>
    <definedName name="ramosuno2002" localSheetId="0">#REF!</definedName>
    <definedName name="ramosuno2002" localSheetId="1">#REF!</definedName>
    <definedName name="ramosuno2002" localSheetId="3">#REF!</definedName>
    <definedName name="ramosuno2002" localSheetId="4">#REF!</definedName>
    <definedName name="ramosuno2002" localSheetId="6">#REF!</definedName>
    <definedName name="ramosuno2002" localSheetId="8">#REF!</definedName>
    <definedName name="ramosuno2002" localSheetId="9">#REF!</definedName>
    <definedName name="ramosuno2002">#REF!</definedName>
    <definedName name="ramoUR" localSheetId="7">#REF!</definedName>
    <definedName name="ramoUR">#REF!</definedName>
    <definedName name="RANGO">#N/A</definedName>
    <definedName name="RANGO2">#N/A</definedName>
    <definedName name="RCV" localSheetId="0">[12]BANPRO99!#REF!</definedName>
    <definedName name="RCV" localSheetId="1">[12]BANPRO99!#REF!</definedName>
    <definedName name="RCV" localSheetId="3">[12]BANPRO99!#REF!</definedName>
    <definedName name="RCV" localSheetId="4">[12]BANPRO99!#REF!</definedName>
    <definedName name="RCV" localSheetId="6">[12]BANPRO99!#REF!</definedName>
    <definedName name="RCV" localSheetId="8">[12]BANPRO99!#REF!</definedName>
    <definedName name="RCV" localSheetId="9">[12]BANPRO99!#REF!</definedName>
    <definedName name="RCV">[12]BANPRO99!#REF!</definedName>
    <definedName name="reducciones" localSheetId="0">#REF!</definedName>
    <definedName name="reducciones" localSheetId="1">#REF!</definedName>
    <definedName name="reducciones" localSheetId="3">#REF!</definedName>
    <definedName name="reducciones" localSheetId="4">#REF!</definedName>
    <definedName name="reducciones" localSheetId="6">#REF!</definedName>
    <definedName name="reducciones" localSheetId="8">#REF!</definedName>
    <definedName name="reducciones" localSheetId="9">#REF!</definedName>
    <definedName name="reducciones">#REF!</definedName>
    <definedName name="REG">#N/A</definedName>
    <definedName name="res" localSheetId="0">#REF!</definedName>
    <definedName name="res" localSheetId="1">#REF!</definedName>
    <definedName name="res" localSheetId="3">#REF!</definedName>
    <definedName name="res" localSheetId="4">#REF!</definedName>
    <definedName name="res" localSheetId="6">#REF!</definedName>
    <definedName name="res" localSheetId="8">#REF!</definedName>
    <definedName name="res" localSheetId="9">#REF!</definedName>
    <definedName name="res">#REF!</definedName>
    <definedName name="RF" localSheetId="0">[12]BANPRO99!#REF!</definedName>
    <definedName name="RF" localSheetId="1">[12]BANPRO99!#REF!</definedName>
    <definedName name="RF" localSheetId="3">[12]BANPRO99!#REF!</definedName>
    <definedName name="RF" localSheetId="4">[12]BANPRO99!#REF!</definedName>
    <definedName name="RF" localSheetId="6">[12]BANPRO99!#REF!</definedName>
    <definedName name="RF" localSheetId="8">[12]BANPRO99!#REF!</definedName>
    <definedName name="RF" localSheetId="9">[12]BANPRO99!#REF!</definedName>
    <definedName name="RF">[12]BANPRO99!#REF!</definedName>
    <definedName name="RP" localSheetId="0">[12]BANPRO99!#REF!</definedName>
    <definedName name="RP" localSheetId="1">[12]BANPRO99!#REF!</definedName>
    <definedName name="RP" localSheetId="3">[12]BANPRO99!#REF!</definedName>
    <definedName name="RP" localSheetId="4">[12]BANPRO99!#REF!</definedName>
    <definedName name="RP" localSheetId="6">[12]BANPRO99!#REF!</definedName>
    <definedName name="RP" localSheetId="8">[12]BANPRO99!#REF!</definedName>
    <definedName name="RP" localSheetId="9">[12]BANPRO99!#REF!</definedName>
    <definedName name="RP">[12]BANPRO99!#REF!</definedName>
    <definedName name="RT" localSheetId="0">[12]BANPRO99!#REF!</definedName>
    <definedName name="RT" localSheetId="1">[12]BANPRO99!#REF!</definedName>
    <definedName name="RT" localSheetId="3">[12]BANPRO99!#REF!</definedName>
    <definedName name="RT" localSheetId="4">[12]BANPRO99!#REF!</definedName>
    <definedName name="RT" localSheetId="6">[12]BANPRO99!#REF!</definedName>
    <definedName name="RT" localSheetId="8">[12]BANPRO99!#REF!</definedName>
    <definedName name="RT" localSheetId="9">[12]BANPRO99!#REF!</definedName>
    <definedName name="RT">[12]BANPRO99!#REF!</definedName>
    <definedName name="s" localSheetId="0">[1]!SEP&amp;[1]!OCT&amp;[1]!NOV&amp;[1]!DIC</definedName>
    <definedName name="s" localSheetId="1">[2]!SEP&amp;[2]!OCT&amp;[2]!NOV&amp;[2]!DIC</definedName>
    <definedName name="s" localSheetId="3">[3]!SEP&amp;[3]!OCT&amp;[3]!NOV&amp;[3]!DIC</definedName>
    <definedName name="s" localSheetId="4">[1]!SEP&amp;[1]!OCT&amp;[1]!NOV&amp;[1]!DIC</definedName>
    <definedName name="s" localSheetId="6">[2]!SEP&amp;[2]!OCT&amp;[2]!NOV&amp;[2]!DIC</definedName>
    <definedName name="s" localSheetId="8">[4]!SEP&amp;[4]!OCT&amp;[4]!NOV&amp;[4]!DIC</definedName>
    <definedName name="s" localSheetId="9">[4]!SEP&amp;[4]!OCT&amp;[4]!NOV&amp;[4]!DIC</definedName>
    <definedName name="s">[1]!SEP&amp;[1]!OCT&amp;[1]!NOV&amp;[1]!DIC</definedName>
    <definedName name="sa" localSheetId="0">#REF!</definedName>
    <definedName name="sa" localSheetId="1">#REF!</definedName>
    <definedName name="sa" localSheetId="3">#REF!</definedName>
    <definedName name="sa" localSheetId="4">#REF!</definedName>
    <definedName name="sa" localSheetId="6">#REF!</definedName>
    <definedName name="sa" localSheetId="8">#REF!</definedName>
    <definedName name="sa" localSheetId="9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localSheetId="3" hidden="1">{"Bruto",#N/A,FALSE,"CONV3T.XLS";"Neto",#N/A,FALSE,"CONV3T.XLS";"UnoB",#N/A,FALSE,"CONV3T.XLS";"Bruto",#N/A,FALSE,"CONV4T.XLS";"Neto",#N/A,FALSE,"CONV4T.XLS";"UnoB",#N/A,FALSE,"CONV4T.XLS"}</definedName>
    <definedName name="saasa" localSheetId="6" hidden="1">{"Bruto",#N/A,FALSE,"CONV3T.XLS";"Neto",#N/A,FALSE,"CONV3T.XLS";"UnoB",#N/A,FALSE,"CONV3T.XLS";"Bruto",#N/A,FALSE,"CONV4T.XLS";"Neto",#N/A,FALSE,"CONV4T.XLS";"UnoB",#N/A,FALSE,"CONV4T.XLS"}</definedName>
    <definedName name="saasa" localSheetId="7" hidden="1">{"Bruto",#N/A,FALSE,"CONV3T.XLS";"Neto",#N/A,FALSE,"CONV3T.XLS";"UnoB",#N/A,FALSE,"CONV3T.XLS";"Bruto",#N/A,FALSE,"CONV4T.XLS";"Neto",#N/A,FALSE,"CONV4T.XLS";"UnoB",#N/A,FALSE,"CONV4T.XLS"}</definedName>
    <definedName name="saasa" localSheetId="8" hidden="1">{"Bruto",#N/A,FALSE,"CONV3T.XLS";"Neto",#N/A,FALSE,"CONV3T.XLS";"UnoB",#N/A,FALSE,"CONV3T.XLS";"Bruto",#N/A,FALSE,"CONV4T.XLS";"Neto",#N/A,FALSE,"CONV4T.XLS";"UnoB",#N/A,FALSE,"CONV4T.XLS"}</definedName>
    <definedName name="saasa" localSheetId="9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localSheetId="1" hidden="1">{#N/A,#N/A,FALSE,"TOT";#N/A,#N/A,FALSE,"PEP";#N/A,#N/A,FALSE,"REF";#N/A,#N/A,FALSE,"GAS";#N/A,#N/A,FALSE,"PET";#N/A,#N/A,FALSE,"COR"}</definedName>
    <definedName name="sasaas" localSheetId="3" hidden="1">{#N/A,#N/A,FALSE,"TOT";#N/A,#N/A,FALSE,"PEP";#N/A,#N/A,FALSE,"REF";#N/A,#N/A,FALSE,"GAS";#N/A,#N/A,FALSE,"PET";#N/A,#N/A,FALSE,"COR"}</definedName>
    <definedName name="sasaas" localSheetId="6" hidden="1">{#N/A,#N/A,FALSE,"TOT";#N/A,#N/A,FALSE,"PEP";#N/A,#N/A,FALSE,"REF";#N/A,#N/A,FALSE,"GAS";#N/A,#N/A,FALSE,"PET";#N/A,#N/A,FALSE,"COR"}</definedName>
    <definedName name="sasaas" localSheetId="7" hidden="1">{#N/A,#N/A,FALSE,"TOT";#N/A,#N/A,FALSE,"PEP";#N/A,#N/A,FALSE,"REF";#N/A,#N/A,FALSE,"GAS";#N/A,#N/A,FALSE,"PET";#N/A,#N/A,FALSE,"COR"}</definedName>
    <definedName name="sasaas" localSheetId="8" hidden="1">{#N/A,#N/A,FALSE,"TOT";#N/A,#N/A,FALSE,"PEP";#N/A,#N/A,FALSE,"REF";#N/A,#N/A,FALSE,"GAS";#N/A,#N/A,FALSE,"PET";#N/A,#N/A,FALSE,"COR"}</definedName>
    <definedName name="sasaas" localSheetId="9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 localSheetId="1">#REF!</definedName>
    <definedName name="sb" localSheetId="3">#REF!</definedName>
    <definedName name="sb" localSheetId="4">#REF!</definedName>
    <definedName name="sb" localSheetId="6">#REF!</definedName>
    <definedName name="sb" localSheetId="8">#REF!</definedName>
    <definedName name="sb" localSheetId="9">#REF!</definedName>
    <definedName name="sb">#REF!</definedName>
    <definedName name="sc" localSheetId="0">#REF!</definedName>
    <definedName name="sc" localSheetId="1">#REF!</definedName>
    <definedName name="sc" localSheetId="3">#REF!</definedName>
    <definedName name="sc" localSheetId="4">#REF!</definedName>
    <definedName name="sc" localSheetId="6">#REF!</definedName>
    <definedName name="sc" localSheetId="8">#REF!</definedName>
    <definedName name="sc" localSheetId="9">#REF!</definedName>
    <definedName name="sc">#REF!</definedName>
    <definedName name="SCHP">'[9]Premisas IMSS'!$M$13</definedName>
    <definedName name="sd" localSheetId="0">#REF!</definedName>
    <definedName name="sd" localSheetId="1">#REF!</definedName>
    <definedName name="sd" localSheetId="3">#REF!</definedName>
    <definedName name="sd" localSheetId="4">#REF!</definedName>
    <definedName name="sd" localSheetId="6">#REF!</definedName>
    <definedName name="sd" localSheetId="8">#REF!</definedName>
    <definedName name="sd" localSheetId="9">#REF!</definedName>
    <definedName name="sd">#REF!</definedName>
    <definedName name="sds">[30]Presupuesto!$T:$T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localSheetId="3" hidden="1">{"Bruto",#N/A,FALSE,"CONV3T.XLS";"Neto",#N/A,FALSE,"CONV3T.XLS";"UnoB",#N/A,FALSE,"CONV3T.XLS";"Bruto",#N/A,FALSE,"CONV4T.XLS";"Neto",#N/A,FALSE,"CONV4T.XLS";"UnoB",#N/A,FALSE,"CONV4T.XLS"}</definedName>
    <definedName name="sdsdds" localSheetId="6" hidden="1">{"Bruto",#N/A,FALSE,"CONV3T.XLS";"Neto",#N/A,FALSE,"CONV3T.XLS";"UnoB",#N/A,FALSE,"CONV3T.XLS";"Bruto",#N/A,FALSE,"CONV4T.XLS";"Neto",#N/A,FALSE,"CONV4T.XLS";"UnoB",#N/A,FALSE,"CONV4T.XLS"}</definedName>
    <definedName name="sdsdds" localSheetId="7" hidden="1">{"Bruto",#N/A,FALSE,"CONV3T.XLS";"Neto",#N/A,FALSE,"CONV3T.XLS";"UnoB",#N/A,FALSE,"CONV3T.XLS";"Bruto",#N/A,FALSE,"CONV4T.XLS";"Neto",#N/A,FALSE,"CONV4T.XLS";"UnoB",#N/A,FALSE,"CONV4T.XLS"}</definedName>
    <definedName name="sdsdds" localSheetId="8" hidden="1">{"Bruto",#N/A,FALSE,"CONV3T.XLS";"Neto",#N/A,FALSE,"CONV3T.XLS";"UnoB",#N/A,FALSE,"CONV3T.XLS";"Bruto",#N/A,FALSE,"CONV4T.XLS";"Neto",#N/A,FALSE,"CONV4T.XLS";"UnoB",#N/A,FALSE,"CONV4T.XLS"}</definedName>
    <definedName name="sdsdds" localSheetId="9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 localSheetId="1">#REF!</definedName>
    <definedName name="se" localSheetId="3">#REF!</definedName>
    <definedName name="se" localSheetId="4">#REF!</definedName>
    <definedName name="se" localSheetId="6">#REF!</definedName>
    <definedName name="se" localSheetId="8">#REF!</definedName>
    <definedName name="se" localSheetId="9">#REF!</definedName>
    <definedName name="se">#REF!</definedName>
    <definedName name="SEP">"; SEPTIEMBRE.- "&amp;TEXT([14]edofza09!$C$24,"#,##0")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localSheetId="3" hidden="1">{"Bruto",#N/A,FALSE,"CONV3T.XLS";"Neto",#N/A,FALSE,"CONV3T.XLS";"UnoB",#N/A,FALSE,"CONV3T.XLS";"Bruto",#N/A,FALSE,"CONV4T.XLS";"Neto",#N/A,FALSE,"CONV4T.XLS";"UnoB",#N/A,FALSE,"CONV4T.XLS"}</definedName>
    <definedName name="sero" localSheetId="6" hidden="1">{"Bruto",#N/A,FALSE,"CONV3T.XLS";"Neto",#N/A,FALSE,"CONV3T.XLS";"UnoB",#N/A,FALSE,"CONV3T.XLS";"Bruto",#N/A,FALSE,"CONV4T.XLS";"Neto",#N/A,FALSE,"CONV4T.XLS";"UnoB",#N/A,FALSE,"CONV4T.XLS"}</definedName>
    <definedName name="sero" localSheetId="7" hidden="1">{"Bruto",#N/A,FALSE,"CONV3T.XLS";"Neto",#N/A,FALSE,"CONV3T.XLS";"UnoB",#N/A,FALSE,"CONV3T.XLS";"Bruto",#N/A,FALSE,"CONV4T.XLS";"Neto",#N/A,FALSE,"CONV4T.XLS";"UnoB",#N/A,FALSE,"CONV4T.XLS"}</definedName>
    <definedName name="sero" localSheetId="8" hidden="1">{"Bruto",#N/A,FALSE,"CONV3T.XLS";"Neto",#N/A,FALSE,"CONV3T.XLS";"UnoB",#N/A,FALSE,"CONV3T.XLS";"Bruto",#N/A,FALSE,"CONV4T.XLS";"Neto",#N/A,FALSE,"CONV4T.XLS";"UnoB",#N/A,FALSE,"CONV4T.XLS"}</definedName>
    <definedName name="sero" localSheetId="9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[12]BANPRO99!#REF!</definedName>
    <definedName name="SF" localSheetId="1">[12]BANPRO99!#REF!</definedName>
    <definedName name="SF" localSheetId="3">[12]BANPRO99!#REF!</definedName>
    <definedName name="SF" localSheetId="4">[12]BANPRO99!#REF!</definedName>
    <definedName name="SF" localSheetId="6">[12]BANPRO99!#REF!</definedName>
    <definedName name="SF" localSheetId="8">[12]BANPRO99!#REF!</definedName>
    <definedName name="SF" localSheetId="9">[12]BANPRO99!#REF!</definedName>
    <definedName name="SF">[12]BANPRO99!#REF!</definedName>
    <definedName name="SHCP" localSheetId="0" hidden="1">#REF!</definedName>
    <definedName name="SHCP" localSheetId="1" hidden="1">#REF!</definedName>
    <definedName name="SHCP" localSheetId="3" hidden="1">#REF!</definedName>
    <definedName name="SHCP" localSheetId="4" hidden="1">#REF!</definedName>
    <definedName name="SHCP" localSheetId="6" hidden="1">#REF!</definedName>
    <definedName name="SHCP" localSheetId="7" hidden="1">#REF!</definedName>
    <definedName name="SHCP" localSheetId="8" hidden="1">#REF!</definedName>
    <definedName name="SHCP" localSheetId="9" hidden="1">#REF!</definedName>
    <definedName name="SHCP" hidden="1">#REF!</definedName>
    <definedName name="sinpec" localSheetId="0">#REF!</definedName>
    <definedName name="sinpec" localSheetId="1">#REF!</definedName>
    <definedName name="sinpec" localSheetId="3">#REF!</definedName>
    <definedName name="sinpec" localSheetId="4">#REF!</definedName>
    <definedName name="sinpec" localSheetId="6">#REF!</definedName>
    <definedName name="sinpec" localSheetId="8">#REF!</definedName>
    <definedName name="sinpec" localSheetId="9">#REF!</definedName>
    <definedName name="sinpec">#REF!</definedName>
    <definedName name="smdf97">'[9]Premisa macro'!$C$4</definedName>
    <definedName name="SPEM96" localSheetId="0">#REF!</definedName>
    <definedName name="SPEM96" localSheetId="1">#REF!</definedName>
    <definedName name="SPEM96" localSheetId="3">#REF!</definedName>
    <definedName name="SPEM96" localSheetId="4">#REF!</definedName>
    <definedName name="SPEM96" localSheetId="6">#REF!</definedName>
    <definedName name="SPEM96" localSheetId="8">#REF!</definedName>
    <definedName name="SPEM96" localSheetId="9">#REF!</definedName>
    <definedName name="SPEM96">#REF!</definedName>
    <definedName name="sta" localSheetId="0">#REF!</definedName>
    <definedName name="sta" localSheetId="1">#REF!</definedName>
    <definedName name="sta" localSheetId="3">#REF!</definedName>
    <definedName name="sta" localSheetId="4">#REF!</definedName>
    <definedName name="sta" localSheetId="6">#REF!</definedName>
    <definedName name="sta" localSheetId="8">#REF!</definedName>
    <definedName name="sta" localSheetId="9">#REF!</definedName>
    <definedName name="sta">#REF!</definedName>
    <definedName name="stb" localSheetId="0">#REF!</definedName>
    <definedName name="stb" localSheetId="1">#REF!</definedName>
    <definedName name="stb" localSheetId="3">#REF!</definedName>
    <definedName name="stb" localSheetId="4">#REF!</definedName>
    <definedName name="stb" localSheetId="6">#REF!</definedName>
    <definedName name="stb" localSheetId="8">#REF!</definedName>
    <definedName name="stb" localSheetId="9">#REF!</definedName>
    <definedName name="stb">#REF!</definedName>
    <definedName name="stc" localSheetId="0">#REF!</definedName>
    <definedName name="stc" localSheetId="1">#REF!</definedName>
    <definedName name="stc" localSheetId="3">#REF!</definedName>
    <definedName name="stc" localSheetId="4">#REF!</definedName>
    <definedName name="stc" localSheetId="6">#REF!</definedName>
    <definedName name="stc" localSheetId="8">#REF!</definedName>
    <definedName name="stc" localSheetId="9">#REF!</definedName>
    <definedName name="stc">#REF!</definedName>
    <definedName name="std" localSheetId="0">#REF!</definedName>
    <definedName name="std" localSheetId="1">#REF!</definedName>
    <definedName name="std" localSheetId="3">#REF!</definedName>
    <definedName name="std" localSheetId="4">#REF!</definedName>
    <definedName name="std" localSheetId="6">#REF!</definedName>
    <definedName name="std" localSheetId="8">#REF!</definedName>
    <definedName name="std" localSheetId="9">#REF!</definedName>
    <definedName name="std">#REF!</definedName>
    <definedName name="ste" localSheetId="0">#REF!</definedName>
    <definedName name="ste" localSheetId="1">#REF!</definedName>
    <definedName name="ste" localSheetId="3">#REF!</definedName>
    <definedName name="ste" localSheetId="4">#REF!</definedName>
    <definedName name="ste" localSheetId="6">#REF!</definedName>
    <definedName name="ste" localSheetId="8">#REF!</definedName>
    <definedName name="ste" localSheetId="9">#REF!</definedName>
    <definedName name="ste">#REF!</definedName>
    <definedName name="subfunción" localSheetId="0">#REF!</definedName>
    <definedName name="subfunción" localSheetId="1">#REF!</definedName>
    <definedName name="subfunción" localSheetId="3">#REF!</definedName>
    <definedName name="subfunción" localSheetId="4">#REF!</definedName>
    <definedName name="subfunción" localSheetId="6">#REF!</definedName>
    <definedName name="subfunción" localSheetId="8">#REF!</definedName>
    <definedName name="subfunción" localSheetId="9">#REF!</definedName>
    <definedName name="subfunción">#REF!</definedName>
    <definedName name="syt" localSheetId="0">#REF!</definedName>
    <definedName name="syt" localSheetId="1">#REF!</definedName>
    <definedName name="syt" localSheetId="3">#REF!</definedName>
    <definedName name="syt" localSheetId="4">#REF!</definedName>
    <definedName name="syt" localSheetId="6">#REF!</definedName>
    <definedName name="syt" localSheetId="8">#REF!</definedName>
    <definedName name="syt" localSheetId="9">#REF!</definedName>
    <definedName name="syt">#REF!</definedName>
    <definedName name="sytc03" localSheetId="0">#REF!</definedName>
    <definedName name="sytc03" localSheetId="1">#REF!</definedName>
    <definedName name="sytc03" localSheetId="3">#REF!</definedName>
    <definedName name="sytc03" localSheetId="4">#REF!</definedName>
    <definedName name="sytc03" localSheetId="6">#REF!</definedName>
    <definedName name="sytc03" localSheetId="8">#REF!</definedName>
    <definedName name="sytc03" localSheetId="9">#REF!</definedName>
    <definedName name="sytc03">#REF!</definedName>
    <definedName name="sytppef" localSheetId="0">#REF!</definedName>
    <definedName name="sytppef" localSheetId="1">#REF!</definedName>
    <definedName name="sytppef" localSheetId="3">#REF!</definedName>
    <definedName name="sytppef" localSheetId="4">#REF!</definedName>
    <definedName name="sytppef" localSheetId="6">#REF!</definedName>
    <definedName name="sytppef" localSheetId="8">#REF!</definedName>
    <definedName name="sytppef" localSheetId="9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localSheetId="3" hidden="1">{"Bruto",#N/A,FALSE,"CONV3T.XLS";"Neto",#N/A,FALSE,"CONV3T.XLS";"UnoB",#N/A,FALSE,"CONV3T.XLS";"Bruto",#N/A,FALSE,"CONV4T.XLS";"Neto",#N/A,FALSE,"CONV4T.XLS";"UnoB",#N/A,FALSE,"CONV4T.XLS"}</definedName>
    <definedName name="SZZXCZXC" localSheetId="6" hidden="1">{"Bruto",#N/A,FALSE,"CONV3T.XLS";"Neto",#N/A,FALSE,"CONV3T.XLS";"UnoB",#N/A,FALSE,"CONV3T.XLS";"Bruto",#N/A,FALSE,"CONV4T.XLS";"Neto",#N/A,FALSE,"CONV4T.XLS";"UnoB",#N/A,FALSE,"CONV4T.XLS"}</definedName>
    <definedName name="SZZXCZXC" localSheetId="7" hidden="1">{"Bruto",#N/A,FALSE,"CONV3T.XLS";"Neto",#N/A,FALSE,"CONV3T.XLS";"UnoB",#N/A,FALSE,"CONV3T.XLS";"Bruto",#N/A,FALSE,"CONV4T.XLS";"Neto",#N/A,FALSE,"CONV4T.XLS";"UnoB",#N/A,FALSE,"CONV4T.XLS"}</definedName>
    <definedName name="SZZXCZXC" localSheetId="8" hidden="1">{"Bruto",#N/A,FALSE,"CONV3T.XLS";"Neto",#N/A,FALSE,"CONV3T.XLS";"UnoB",#N/A,FALSE,"CONV3T.XLS";"Bruto",#N/A,FALSE,"CONV4T.XLS";"Neto",#N/A,FALSE,"CONV4T.XLS";"UnoB",#N/A,FALSE,"CONV4T.XLS"}</definedName>
    <definedName name="SZZXCZXC" localSheetId="9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'[40]16'!$D$1:$E$15</definedName>
    <definedName name="TABLA01D">'[40]1'!$D$2:$E$14</definedName>
    <definedName name="TABLA04D">'[40]4'!$D$2:$E$34</definedName>
    <definedName name="TABLA06D">'[40]6'!$D$1:$G$15</definedName>
    <definedName name="TABLA1">'[40]1'!$A$1:$B$58</definedName>
    <definedName name="TABLA10">'[40]10'!$A$1:$B$133</definedName>
    <definedName name="TABLA10D">'[40]10'!$D$1:$E$19</definedName>
    <definedName name="TABLA11">'[40]11'!$A$1:$B$57</definedName>
    <definedName name="TABLA12">'[40]12'!$A$1:$B$130</definedName>
    <definedName name="TABLA13">'[40]13'!$A$1:$B$170</definedName>
    <definedName name="TABLA14">'[40]14'!$A$1:$B$100</definedName>
    <definedName name="TABLA14D">'[40]14'!$D$1:$E$21</definedName>
    <definedName name="TABLA15">'[40]15'!$A$1:$B$69</definedName>
    <definedName name="TABLA17">'[40]17'!$A$2:$B$134</definedName>
    <definedName name="TABLA18">'[40]18'!$A$1:$B$100</definedName>
    <definedName name="TABLA19">'[40]19'!$A$1:$B$100</definedName>
    <definedName name="TABLA2">'[40]2'!$A$3:$B$187</definedName>
    <definedName name="TABLA20">'[40]20'!$A$1:$B$100</definedName>
    <definedName name="tabla2002" localSheetId="0">#REF!</definedName>
    <definedName name="tabla2002" localSheetId="1">#REF!</definedName>
    <definedName name="tabla2002" localSheetId="3">#REF!</definedName>
    <definedName name="tabla2002" localSheetId="4">#REF!</definedName>
    <definedName name="tabla2002" localSheetId="6">#REF!</definedName>
    <definedName name="tabla2002" localSheetId="8">#REF!</definedName>
    <definedName name="tabla2002" localSheetId="9">#REF!</definedName>
    <definedName name="tabla2002">#REF!</definedName>
    <definedName name="TABLA21">'[40]21'!$A$1:$B$67</definedName>
    <definedName name="TABLA22">'[40]22'!$A$1:$B$14</definedName>
    <definedName name="TABLA3">'[40]3'!$A$2:$B$43</definedName>
    <definedName name="TABLA4">'[40]4'!$A$2:$B$31</definedName>
    <definedName name="TABLA5">'[40]5'!$A$1:$B$31</definedName>
    <definedName name="TABLA6">'[40]6'!$A$1:$B$28</definedName>
    <definedName name="TABLA7">'[40]7'!$A$2:$B$23</definedName>
    <definedName name="TABLA8">'[40]8'!$A$1:$B$49</definedName>
    <definedName name="TABLA9">'[40]9'!$A$1:$B$332</definedName>
    <definedName name="TAJJJJ" localSheetId="0" hidden="1">{#N/A,#N/A,FALSE,"TOT";#N/A,#N/A,FALSE,"PEP";#N/A,#N/A,FALSE,"REF";#N/A,#N/A,FALSE,"GAS";#N/A,#N/A,FALSE,"PET";#N/A,#N/A,FALSE,"COR"}</definedName>
    <definedName name="TAJJJJ" localSheetId="1" hidden="1">{#N/A,#N/A,FALSE,"TOT";#N/A,#N/A,FALSE,"PEP";#N/A,#N/A,FALSE,"REF";#N/A,#N/A,FALSE,"GAS";#N/A,#N/A,FALSE,"PET";#N/A,#N/A,FALSE,"COR"}</definedName>
    <definedName name="TAJJJJ" localSheetId="3" hidden="1">{#N/A,#N/A,FALSE,"TOT";#N/A,#N/A,FALSE,"PEP";#N/A,#N/A,FALSE,"REF";#N/A,#N/A,FALSE,"GAS";#N/A,#N/A,FALSE,"PET";#N/A,#N/A,FALSE,"COR"}</definedName>
    <definedName name="TAJJJJ" localSheetId="6" hidden="1">{#N/A,#N/A,FALSE,"TOT";#N/A,#N/A,FALSE,"PEP";#N/A,#N/A,FALSE,"REF";#N/A,#N/A,FALSE,"GAS";#N/A,#N/A,FALSE,"PET";#N/A,#N/A,FALSE,"COR"}</definedName>
    <definedName name="TAJJJJ" localSheetId="7" hidden="1">{#N/A,#N/A,FALSE,"TOT";#N/A,#N/A,FALSE,"PEP";#N/A,#N/A,FALSE,"REF";#N/A,#N/A,FALSE,"GAS";#N/A,#N/A,FALSE,"PET";#N/A,#N/A,FALSE,"COR"}</definedName>
    <definedName name="TAJJJJ" localSheetId="8" hidden="1">{#N/A,#N/A,FALSE,"TOT";#N/A,#N/A,FALSE,"PEP";#N/A,#N/A,FALSE,"REF";#N/A,#N/A,FALSE,"GAS";#N/A,#N/A,FALSE,"PET";#N/A,#N/A,FALSE,"COR"}</definedName>
    <definedName name="TAJJJJ" localSheetId="9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localSheetId="3" hidden="1">{"Bruto",#N/A,FALSE,"CONV3T.XLS";"Neto",#N/A,FALSE,"CONV3T.XLS";"UnoB",#N/A,FALSE,"CONV3T.XLS";"Bruto",#N/A,FALSE,"CONV4T.XLS";"Neto",#N/A,FALSE,"CONV4T.XLS";"UnoB",#N/A,FALSE,"CONV4T.XLS"}</definedName>
    <definedName name="TENER" localSheetId="6" hidden="1">{"Bruto",#N/A,FALSE,"CONV3T.XLS";"Neto",#N/A,FALSE,"CONV3T.XLS";"UnoB",#N/A,FALSE,"CONV3T.XLS";"Bruto",#N/A,FALSE,"CONV4T.XLS";"Neto",#N/A,FALSE,"CONV4T.XLS";"UnoB",#N/A,FALSE,"CONV4T.XLS"}</definedName>
    <definedName name="TENER" localSheetId="7" hidden="1">{"Bruto",#N/A,FALSE,"CONV3T.XLS";"Neto",#N/A,FALSE,"CONV3T.XLS";"UnoB",#N/A,FALSE,"CONV3T.XLS";"Bruto",#N/A,FALSE,"CONV4T.XLS";"Neto",#N/A,FALSE,"CONV4T.XLS";"UnoB",#N/A,FALSE,"CONV4T.XLS"}</definedName>
    <definedName name="TENER" localSheetId="8" hidden="1">{"Bruto",#N/A,FALSE,"CONV3T.XLS";"Neto",#N/A,FALSE,"CONV3T.XLS";"UnoB",#N/A,FALSE,"CONV3T.XLS";"Bruto",#N/A,FALSE,"CONV4T.XLS";"Neto",#N/A,FALSE,"CONV4T.XLS";"UnoB",#N/A,FALSE,"CONV4T.XLS"}</definedName>
    <definedName name="TENER" localSheetId="9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 localSheetId="1">#REF!</definedName>
    <definedName name="TIT" localSheetId="3">#REF!</definedName>
    <definedName name="TIT" localSheetId="4">#REF!</definedName>
    <definedName name="TIT" localSheetId="6">#REF!</definedName>
    <definedName name="TIT" localSheetId="8">#REF!</definedName>
    <definedName name="TIT" localSheetId="9">#REF!</definedName>
    <definedName name="TIT">#REF!</definedName>
    <definedName name="TITULO" localSheetId="1">[41]PPQ!$B$3</definedName>
    <definedName name="TITULO">[41]PPQ!$B$3</definedName>
    <definedName name="_xlnm.Print_Titles" localSheetId="0">'Anexo 10'!$1:$7</definedName>
    <definedName name="_xlnm.Print_Titles" localSheetId="1">'Anexo 11'!$1:$7</definedName>
    <definedName name="_xlnm.Print_Titles" localSheetId="2">'Anexo 12'!$1:$7</definedName>
    <definedName name="_xlnm.Print_Titles" localSheetId="3">'Anexo 13'!$1:$7</definedName>
    <definedName name="_xlnm.Print_Titles" localSheetId="4">'Anexo 14'!$1:$7</definedName>
    <definedName name="_xlnm.Print_Titles" localSheetId="5">'Anexo 15'!$1:$7</definedName>
    <definedName name="_xlnm.Print_Titles" localSheetId="6">'Anexo 16 '!$1:$7</definedName>
    <definedName name="_xlnm.Print_Titles" localSheetId="7">'Anexo 17'!$1:$7</definedName>
    <definedName name="_xlnm.Print_Titles" localSheetId="8">'Anexo 18'!$1:$7</definedName>
    <definedName name="_xlnm.Print_Titles" localSheetId="9">'Anexo 19'!$1:$7</definedName>
    <definedName name="TODO96" localSheetId="0">#REF!</definedName>
    <definedName name="TODO96" localSheetId="1">#REF!</definedName>
    <definedName name="TODO96" localSheetId="3">#REF!</definedName>
    <definedName name="TODO96" localSheetId="4">#REF!</definedName>
    <definedName name="TODO96" localSheetId="6">#REF!</definedName>
    <definedName name="TODO96" localSheetId="8">#REF!</definedName>
    <definedName name="TODO96" localSheetId="9">#REF!</definedName>
    <definedName name="TODO96">#REF!</definedName>
    <definedName name="TOTAL">#N/A</definedName>
    <definedName name="total_real" localSheetId="0">#REF!</definedName>
    <definedName name="total_real" localSheetId="1">#REF!</definedName>
    <definedName name="total_real" localSheetId="3">#REF!</definedName>
    <definedName name="total_real" localSheetId="4">#REF!</definedName>
    <definedName name="total_real" localSheetId="6">#REF!</definedName>
    <definedName name="total_real" localSheetId="8">#REF!</definedName>
    <definedName name="total_real" localSheetId="9">#REF!</definedName>
    <definedName name="total_real">#REF!</definedName>
    <definedName name="TOTAL01" localSheetId="0">#REF!</definedName>
    <definedName name="TOTAL01" localSheetId="1">#REF!</definedName>
    <definedName name="TOTAL01" localSheetId="3">#REF!</definedName>
    <definedName name="TOTAL01" localSheetId="4">#REF!</definedName>
    <definedName name="TOTAL01" localSheetId="6">#REF!</definedName>
    <definedName name="TOTAL01" localSheetId="8">#REF!</definedName>
    <definedName name="TOTAL01" localSheetId="9">#REF!</definedName>
    <definedName name="TOTAL01">#REF!</definedName>
    <definedName name="total1">'[32]1'!$I$2:$J$42</definedName>
    <definedName name="TOTAL10">'[32]10'!$J$2:$K$39</definedName>
    <definedName name="TOTAL2">'[32]2'!$J$2:$K$39</definedName>
    <definedName name="TOTAL3">'[32]3'!$J$2:$K$39</definedName>
    <definedName name="TOTAL4">'[32]4'!$J$2:$K$39</definedName>
    <definedName name="TOTAL5">'[32]5'!$J$2:$K$39</definedName>
    <definedName name="TOTAL6">'[32]6'!$J$2:$K$39</definedName>
    <definedName name="TOTAL7">'[32]7'!$J$2:$K$39</definedName>
    <definedName name="TOTAL8">'[32]8'!$J$2:$K$39</definedName>
    <definedName name="TOTAL9">'[32]9'!$J$2:$K$39</definedName>
    <definedName name="TTL">[42]AcumMens!$3:$191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localSheetId="3" hidden="1">{"Bruto",#N/A,FALSE,"CONV3T.XLS";"Neto",#N/A,FALSE,"CONV3T.XLS";"UnoB",#N/A,FALSE,"CONV3T.XLS";"Bruto",#N/A,FALSE,"CONV4T.XLS";"Neto",#N/A,FALSE,"CONV4T.XLS";"UnoB",#N/A,FALSE,"CONV4T.XLS"}</definedName>
    <definedName name="tul" localSheetId="6" hidden="1">{"Bruto",#N/A,FALSE,"CONV3T.XLS";"Neto",#N/A,FALSE,"CONV3T.XLS";"UnoB",#N/A,FALSE,"CONV3T.XLS";"Bruto",#N/A,FALSE,"CONV4T.XLS";"Neto",#N/A,FALSE,"CONV4T.XLS";"UnoB",#N/A,FALSE,"CONV4T.XLS"}</definedName>
    <definedName name="tul" localSheetId="7" hidden="1">{"Bruto",#N/A,FALSE,"CONV3T.XLS";"Neto",#N/A,FALSE,"CONV3T.XLS";"UnoB",#N/A,FALSE,"CONV3T.XLS";"Bruto",#N/A,FALSE,"CONV4T.XLS";"Neto",#N/A,FALSE,"CONV4T.XLS";"UnoB",#N/A,FALSE,"CONV4T.XLS"}</definedName>
    <definedName name="tul" localSheetId="8" hidden="1">{"Bruto",#N/A,FALSE,"CONV3T.XLS";"Neto",#N/A,FALSE,"CONV3T.XLS";"UnoB",#N/A,FALSE,"CONV3T.XLS";"Bruto",#N/A,FALSE,"CONV4T.XLS";"Neto",#N/A,FALSE,"CONV4T.XLS";"UnoB",#N/A,FALSE,"CONV4T.XLS"}</definedName>
    <definedName name="tul" localSheetId="9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0">[1]!AGO&amp;[1]!SEP&amp;[1]!OCT&amp;[1]!NOV&amp;[1]!DIC</definedName>
    <definedName name="u" localSheetId="1">[2]!AGO&amp;[2]!SEP&amp;[2]!OCT&amp;[2]!NOV&amp;[2]!DIC</definedName>
    <definedName name="u" localSheetId="3">[3]!AGO&amp;[3]!SEP&amp;[3]!OCT&amp;[3]!NOV&amp;[3]!DIC</definedName>
    <definedName name="u" localSheetId="4">[1]!AGO&amp;[1]!SEP&amp;[1]!OCT&amp;[1]!NOV&amp;[1]!DIC</definedName>
    <definedName name="u" localSheetId="6">[2]!AGO&amp;[2]!SEP&amp;[2]!OCT&amp;[2]!NOV&amp;[2]!DIC</definedName>
    <definedName name="u" localSheetId="8">[4]!AGO&amp;[4]!SEP&amp;[4]!OCT&amp;[4]!NOV&amp;[4]!DIC</definedName>
    <definedName name="u" localSheetId="9">[4]!AGO&amp;[4]!SEP&amp;[4]!OCT&amp;[4]!NOV&amp;[4]!DIC</definedName>
    <definedName name="u">[1]!AGO&amp;[1]!SEP&amp;[1]!OCT&amp;[1]!NOV&amp;[1]!DIC</definedName>
    <definedName name="UPCPICF_VMD50020" localSheetId="0">#REF!</definedName>
    <definedName name="UPCPICF_VMD50020" localSheetId="1">#REF!</definedName>
    <definedName name="UPCPICF_VMD50020" localSheetId="3">#REF!</definedName>
    <definedName name="UPCPICF_VMD50020" localSheetId="4">#REF!</definedName>
    <definedName name="UPCPICF_VMD50020" localSheetId="6">#REF!</definedName>
    <definedName name="UPCPICF_VMD50020" localSheetId="8">#REF!</definedName>
    <definedName name="UPCPICF_VMD50020" localSheetId="9">#REF!</definedName>
    <definedName name="UPCPICF_VMD50020">#REF!</definedName>
    <definedName name="UR">[35]urs!$C$10:$D$1332</definedName>
    <definedName name="V_Bife" localSheetId="1">'[38]ADEC II'!$A$1:$Z$1016</definedName>
    <definedName name="V_Bife">'[38]ADEC II'!$A$1:$Z$1016</definedName>
    <definedName name="VARIABLES">#N/A</definedName>
    <definedName name="vcorta" localSheetId="0">#REF!</definedName>
    <definedName name="vcorta" localSheetId="1">#REF!</definedName>
    <definedName name="vcorta" localSheetId="3">#REF!</definedName>
    <definedName name="vcorta" localSheetId="4">#REF!</definedName>
    <definedName name="vcorta" localSheetId="6">#REF!</definedName>
    <definedName name="vcorta" localSheetId="8">#REF!</definedName>
    <definedName name="vcorta" localSheetId="9">#REF!</definedName>
    <definedName name="vcorta">#REF!</definedName>
    <definedName name="Vertientes" localSheetId="0">#REF!</definedName>
    <definedName name="Vertientes" localSheetId="1">#REF!</definedName>
    <definedName name="Vertientes" localSheetId="3">#REF!</definedName>
    <definedName name="Vertientes" localSheetId="4">#REF!</definedName>
    <definedName name="Vertientes" localSheetId="6">#REF!</definedName>
    <definedName name="Vertientes" localSheetId="8">#REF!</definedName>
    <definedName name="Vertientes" localSheetId="9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localSheetId="3" hidden="1">{"Bruto",#N/A,FALSE,"CONV3T.XLS";"Neto",#N/A,FALSE,"CONV3T.XLS";"UnoB",#N/A,FALSE,"CONV3T.XLS";"Bruto",#N/A,FALSE,"CONV4T.XLS";"Neto",#N/A,FALSE,"CONV4T.XLS";"UnoB",#N/A,FALSE,"CONV4T.XLS"}</definedName>
    <definedName name="wrn.econv2s." localSheetId="6" hidden="1">{"Bruto",#N/A,FALSE,"CONV3T.XLS";"Neto",#N/A,FALSE,"CONV3T.XLS";"UnoB",#N/A,FALSE,"CONV3T.XLS";"Bruto",#N/A,FALSE,"CONV4T.XLS";"Neto",#N/A,FALSE,"CONV4T.XLS";"UnoB",#N/A,FALSE,"CONV4T.XLS"}</definedName>
    <definedName name="wrn.econv2s." localSheetId="7" hidden="1">{"Bruto",#N/A,FALSE,"CONV3T.XLS";"Neto",#N/A,FALSE,"CONV3T.XLS";"UnoB",#N/A,FALSE,"CONV3T.XLS";"Bruto",#N/A,FALSE,"CONV4T.XLS";"Neto",#N/A,FALSE,"CONV4T.XLS";"UnoB",#N/A,FALSE,"CONV4T.XLS"}</definedName>
    <definedName name="wrn.econv2s." localSheetId="8" hidden="1">{"Bruto",#N/A,FALSE,"CONV3T.XLS";"Neto",#N/A,FALSE,"CONV3T.XLS";"UnoB",#N/A,FALSE,"CONV3T.XLS";"Bruto",#N/A,FALSE,"CONV4T.XLS";"Neto",#N/A,FALSE,"CONV4T.XLS";"UnoB",#N/A,FALSE,"CONV4T.XLS"}</definedName>
    <definedName name="wrn.econv2s." localSheetId="9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localSheetId="1" hidden="1">{#N/A,#N/A,FALSE,"TOT";#N/A,#N/A,FALSE,"PEP";#N/A,#N/A,FALSE,"REF";#N/A,#N/A,FALSE,"GAS";#N/A,#N/A,FALSE,"PET";#N/A,#N/A,FALSE,"COR"}</definedName>
    <definedName name="wrn.gst1tajuorg." localSheetId="3" hidden="1">{#N/A,#N/A,FALSE,"TOT";#N/A,#N/A,FALSE,"PEP";#N/A,#N/A,FALSE,"REF";#N/A,#N/A,FALSE,"GAS";#N/A,#N/A,FALSE,"PET";#N/A,#N/A,FALSE,"COR"}</definedName>
    <definedName name="wrn.gst1tajuorg." localSheetId="6" hidden="1">{#N/A,#N/A,FALSE,"TOT";#N/A,#N/A,FALSE,"PEP";#N/A,#N/A,FALSE,"REF";#N/A,#N/A,FALSE,"GAS";#N/A,#N/A,FALSE,"PET";#N/A,#N/A,FALSE,"COR"}</definedName>
    <definedName name="wrn.gst1tajuorg." localSheetId="7" hidden="1">{#N/A,#N/A,FALSE,"TOT";#N/A,#N/A,FALSE,"PEP";#N/A,#N/A,FALSE,"REF";#N/A,#N/A,FALSE,"GAS";#N/A,#N/A,FALSE,"PET";#N/A,#N/A,FALSE,"COR"}</definedName>
    <definedName name="wrn.gst1tajuorg." localSheetId="8" hidden="1">{#N/A,#N/A,FALSE,"TOT";#N/A,#N/A,FALSE,"PEP";#N/A,#N/A,FALSE,"REF";#N/A,#N/A,FALSE,"GAS";#N/A,#N/A,FALSE,"PET";#N/A,#N/A,FALSE,"COR"}</definedName>
    <definedName name="wrn.gst1tajuorg." localSheetId="9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 localSheetId="1">#REF!</definedName>
    <definedName name="x" localSheetId="3">#REF!</definedName>
    <definedName name="x" localSheetId="4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localSheetId="3" hidden="1">{"Bruto",#N/A,FALSE,"CONV3T.XLS";"Neto",#N/A,FALSE,"CONV3T.XLS";"UnoB",#N/A,FALSE,"CONV3T.XLS";"Bruto",#N/A,FALSE,"CONV4T.XLS";"Neto",#N/A,FALSE,"CONV4T.XLS";"UnoB",#N/A,FALSE,"CONV4T.XLS"}</definedName>
    <definedName name="XX" localSheetId="6" hidden="1">{"Bruto",#N/A,FALSE,"CONV3T.XLS";"Neto",#N/A,FALSE,"CONV3T.XLS";"UnoB",#N/A,FALSE,"CONV3T.XLS";"Bruto",#N/A,FALSE,"CONV4T.XLS";"Neto",#N/A,FALSE,"CONV4T.XLS";"UnoB",#N/A,FALSE,"CONV4T.XLS"}</definedName>
    <definedName name="XX" localSheetId="7" hidden="1">{"Bruto",#N/A,FALSE,"CONV3T.XLS";"Neto",#N/A,FALSE,"CONV3T.XLS";"UnoB",#N/A,FALSE,"CONV3T.XLS";"Bruto",#N/A,FALSE,"CONV4T.XLS";"Neto",#N/A,FALSE,"CONV4T.XLS";"UnoB",#N/A,FALSE,"CONV4T.XLS"}</definedName>
    <definedName name="XX" localSheetId="8" hidden="1">{"Bruto",#N/A,FALSE,"CONV3T.XLS";"Neto",#N/A,FALSE,"CONV3T.XLS";"UnoB",#N/A,FALSE,"CONV3T.XLS";"Bruto",#N/A,FALSE,"CONV4T.XLS";"Neto",#N/A,FALSE,"CONV4T.XLS";"UnoB",#N/A,FALSE,"CONV4T.XLS"}</definedName>
    <definedName name="XX" localSheetId="9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 localSheetId="1">#REF!</definedName>
    <definedName name="xxx" localSheetId="3">#REF!</definedName>
    <definedName name="xxx" localSheetId="4">#REF!</definedName>
    <definedName name="xxx" localSheetId="6">#REF!</definedName>
    <definedName name="xxx" localSheetId="8">#REF!</definedName>
    <definedName name="xxx" localSheetId="9">#REF!</definedName>
    <definedName name="xxx">#REF!</definedName>
    <definedName name="yyy" localSheetId="0">#REF!</definedName>
    <definedName name="yyy" localSheetId="1">#REF!</definedName>
    <definedName name="yyy" localSheetId="3">#REF!</definedName>
    <definedName name="yyy" localSheetId="4">#REF!</definedName>
    <definedName name="yyy" localSheetId="6">#REF!</definedName>
    <definedName name="yyy" localSheetId="8">#REF!</definedName>
    <definedName name="yyy" localSheetId="9">#REF!</definedName>
    <definedName name="yyy">#REF!</definedName>
    <definedName name="zz" localSheetId="0">#REF!</definedName>
    <definedName name="zz" localSheetId="1">#REF!</definedName>
    <definedName name="zz" localSheetId="3">#REF!</definedName>
    <definedName name="zz" localSheetId="4">#REF!</definedName>
    <definedName name="zz" localSheetId="6">#REF!</definedName>
    <definedName name="zz" localSheetId="8">#REF!</definedName>
    <definedName name="zz" localSheetId="9">#REF!</definedName>
    <definedName name="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7" i="1" l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H111" i="8" l="1"/>
  <c r="I111" i="8"/>
  <c r="H14" i="1" l="1"/>
  <c r="C9" i="10" l="1"/>
  <c r="D9" i="10"/>
  <c r="E9" i="10"/>
  <c r="F9" i="10"/>
  <c r="H10" i="10"/>
  <c r="I10" i="10"/>
  <c r="C11" i="10"/>
  <c r="D11" i="10"/>
  <c r="E11" i="10"/>
  <c r="F11" i="10"/>
  <c r="H12" i="10"/>
  <c r="I12" i="10"/>
  <c r="C13" i="10"/>
  <c r="D13" i="10"/>
  <c r="E13" i="10"/>
  <c r="F13" i="10"/>
  <c r="G13" i="10"/>
  <c r="H14" i="10"/>
  <c r="I14" i="10"/>
  <c r="C16" i="10"/>
  <c r="D16" i="10"/>
  <c r="E16" i="10"/>
  <c r="F16" i="10"/>
  <c r="G16" i="10"/>
  <c r="H17" i="10"/>
  <c r="I17" i="10"/>
  <c r="H18" i="10"/>
  <c r="I18" i="10"/>
  <c r="H19" i="10"/>
  <c r="I19" i="10"/>
  <c r="H20" i="10"/>
  <c r="I20" i="10"/>
  <c r="C21" i="10"/>
  <c r="D21" i="10"/>
  <c r="E21" i="10"/>
  <c r="F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C34" i="10"/>
  <c r="D34" i="10"/>
  <c r="E34" i="10"/>
  <c r="F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C47" i="10"/>
  <c r="D47" i="10"/>
  <c r="E47" i="10"/>
  <c r="F47" i="10"/>
  <c r="G47" i="10"/>
  <c r="H48" i="10"/>
  <c r="I48" i="10"/>
  <c r="H49" i="10"/>
  <c r="I49" i="10"/>
  <c r="H50" i="10"/>
  <c r="I50" i="10"/>
  <c r="C51" i="10"/>
  <c r="D51" i="10"/>
  <c r="E51" i="10"/>
  <c r="F51" i="10"/>
  <c r="H52" i="10"/>
  <c r="I52" i="10"/>
  <c r="H53" i="10"/>
  <c r="I53" i="10"/>
  <c r="C54" i="10"/>
  <c r="D54" i="10"/>
  <c r="E54" i="10"/>
  <c r="F54" i="10"/>
  <c r="G54" i="10"/>
  <c r="H55" i="10"/>
  <c r="I55" i="10"/>
  <c r="C56" i="10"/>
  <c r="D56" i="10"/>
  <c r="E56" i="10"/>
  <c r="F56" i="10"/>
  <c r="G56" i="10"/>
  <c r="H57" i="10"/>
  <c r="I57" i="10"/>
  <c r="C58" i="10"/>
  <c r="D58" i="10"/>
  <c r="E58" i="10"/>
  <c r="F58" i="10"/>
  <c r="H59" i="10"/>
  <c r="I59" i="10"/>
  <c r="C60" i="10"/>
  <c r="D60" i="10"/>
  <c r="E60" i="10"/>
  <c r="F60" i="10"/>
  <c r="H61" i="10"/>
  <c r="I61" i="10"/>
  <c r="C62" i="10"/>
  <c r="D62" i="10"/>
  <c r="E62" i="10"/>
  <c r="F62" i="10"/>
  <c r="G62" i="10"/>
  <c r="H63" i="10"/>
  <c r="I63" i="10"/>
  <c r="H64" i="10"/>
  <c r="I64" i="10"/>
  <c r="H65" i="10"/>
  <c r="I65" i="10"/>
  <c r="C66" i="10"/>
  <c r="D66" i="10"/>
  <c r="E66" i="10"/>
  <c r="F66" i="10"/>
  <c r="H67" i="10"/>
  <c r="I67" i="10"/>
  <c r="C69" i="10"/>
  <c r="D69" i="10"/>
  <c r="E69" i="10"/>
  <c r="F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C76" i="10"/>
  <c r="D76" i="10"/>
  <c r="E76" i="10"/>
  <c r="F76" i="10"/>
  <c r="H77" i="10"/>
  <c r="I77" i="10"/>
  <c r="H78" i="10"/>
  <c r="I78" i="10"/>
  <c r="C79" i="10"/>
  <c r="D79" i="10"/>
  <c r="E79" i="10"/>
  <c r="F79" i="10"/>
  <c r="H80" i="10"/>
  <c r="I80" i="10"/>
  <c r="C81" i="10"/>
  <c r="D81" i="10"/>
  <c r="E81" i="10"/>
  <c r="F81" i="10"/>
  <c r="H82" i="10"/>
  <c r="I82" i="10"/>
  <c r="C83" i="10"/>
  <c r="D83" i="10"/>
  <c r="E83" i="10"/>
  <c r="F83" i="10"/>
  <c r="H84" i="10"/>
  <c r="I84" i="10"/>
  <c r="C85" i="10"/>
  <c r="D85" i="10"/>
  <c r="E85" i="10"/>
  <c r="F85" i="10"/>
  <c r="H86" i="10"/>
  <c r="I86" i="10"/>
  <c r="H87" i="10"/>
  <c r="I87" i="10"/>
  <c r="C88" i="10"/>
  <c r="D88" i="10"/>
  <c r="E88" i="10"/>
  <c r="F88" i="10"/>
  <c r="H89" i="10"/>
  <c r="I89" i="10"/>
  <c r="H90" i="10"/>
  <c r="I90" i="10"/>
  <c r="H85" i="10" l="1"/>
  <c r="H69" i="10"/>
  <c r="I13" i="10"/>
  <c r="H81" i="10"/>
  <c r="H79" i="10"/>
  <c r="H13" i="10"/>
  <c r="I11" i="10"/>
  <c r="I83" i="10"/>
  <c r="I21" i="10"/>
  <c r="I88" i="10"/>
  <c r="I85" i="10"/>
  <c r="H66" i="10"/>
  <c r="I54" i="10"/>
  <c r="D15" i="10"/>
  <c r="F15" i="10"/>
  <c r="H11" i="10"/>
  <c r="H58" i="10"/>
  <c r="I34" i="10"/>
  <c r="H9" i="10"/>
  <c r="I79" i="10"/>
  <c r="H76" i="10"/>
  <c r="C68" i="10"/>
  <c r="I66" i="10"/>
  <c r="H60" i="10"/>
  <c r="H54" i="10"/>
  <c r="E15" i="10"/>
  <c r="H88" i="10"/>
  <c r="D68" i="10"/>
  <c r="H62" i="10"/>
  <c r="H51" i="10"/>
  <c r="H83" i="10"/>
  <c r="I81" i="10"/>
  <c r="I76" i="10"/>
  <c r="F68" i="10"/>
  <c r="F8" i="10" s="1"/>
  <c r="H56" i="10"/>
  <c r="H47" i="10"/>
  <c r="H34" i="10"/>
  <c r="H21" i="10"/>
  <c r="C15" i="10"/>
  <c r="I9" i="10"/>
  <c r="D8" i="10"/>
  <c r="E68" i="10"/>
  <c r="I62" i="10"/>
  <c r="I16" i="10"/>
  <c r="I60" i="10"/>
  <c r="I58" i="10"/>
  <c r="I56" i="10"/>
  <c r="I51" i="10"/>
  <c r="I47" i="10"/>
  <c r="H16" i="10"/>
  <c r="I69" i="10"/>
  <c r="D9" i="9"/>
  <c r="E9" i="9"/>
  <c r="F9" i="9"/>
  <c r="G9" i="9"/>
  <c r="I10" i="9"/>
  <c r="J10" i="9"/>
  <c r="I11" i="9"/>
  <c r="J11" i="9"/>
  <c r="I12" i="9"/>
  <c r="J12" i="9"/>
  <c r="I13" i="9"/>
  <c r="J13" i="9"/>
  <c r="I14" i="9"/>
  <c r="J14" i="9"/>
  <c r="I15" i="9"/>
  <c r="J15" i="9"/>
  <c r="I16" i="9"/>
  <c r="J16" i="9"/>
  <c r="I17" i="9"/>
  <c r="J17" i="9"/>
  <c r="I18" i="9"/>
  <c r="J18" i="9"/>
  <c r="I19" i="9"/>
  <c r="J19" i="9"/>
  <c r="I20" i="9"/>
  <c r="J20" i="9"/>
  <c r="I22" i="9"/>
  <c r="J22" i="9"/>
  <c r="D23" i="9"/>
  <c r="E23" i="9"/>
  <c r="F23" i="9"/>
  <c r="G23" i="9"/>
  <c r="I24" i="9"/>
  <c r="J24" i="9"/>
  <c r="D25" i="9"/>
  <c r="E25" i="9"/>
  <c r="F25" i="9"/>
  <c r="G25" i="9"/>
  <c r="I26" i="9"/>
  <c r="J26" i="9"/>
  <c r="I27" i="9"/>
  <c r="J27" i="9"/>
  <c r="I28" i="9"/>
  <c r="J28" i="9"/>
  <c r="I29" i="9"/>
  <c r="J29" i="9"/>
  <c r="D30" i="9"/>
  <c r="E30" i="9"/>
  <c r="F30" i="9"/>
  <c r="G30" i="9"/>
  <c r="I31" i="9"/>
  <c r="J31" i="9"/>
  <c r="D32" i="9"/>
  <c r="E32" i="9"/>
  <c r="F32" i="9"/>
  <c r="G32" i="9"/>
  <c r="I33" i="9"/>
  <c r="J33" i="9"/>
  <c r="D34" i="9"/>
  <c r="E34" i="9"/>
  <c r="F34" i="9"/>
  <c r="G34" i="9"/>
  <c r="I35" i="9"/>
  <c r="J35" i="9"/>
  <c r="I36" i="9"/>
  <c r="J36" i="9"/>
  <c r="I37" i="9"/>
  <c r="J37" i="9"/>
  <c r="I38" i="9"/>
  <c r="J38" i="9"/>
  <c r="I39" i="9"/>
  <c r="J39" i="9"/>
  <c r="I40" i="9"/>
  <c r="J40" i="9"/>
  <c r="I41" i="9"/>
  <c r="J41" i="9"/>
  <c r="I42" i="9"/>
  <c r="J42" i="9"/>
  <c r="I43" i="9"/>
  <c r="J43" i="9"/>
  <c r="I44" i="9"/>
  <c r="J44" i="9"/>
  <c r="I45" i="9"/>
  <c r="J45" i="9"/>
  <c r="I46" i="9"/>
  <c r="J46" i="9"/>
  <c r="I47" i="9"/>
  <c r="J47" i="9"/>
  <c r="I48" i="9"/>
  <c r="J48" i="9"/>
  <c r="I49" i="9"/>
  <c r="J49" i="9"/>
  <c r="I50" i="9"/>
  <c r="J50" i="9"/>
  <c r="I51" i="9"/>
  <c r="J51" i="9"/>
  <c r="D52" i="9"/>
  <c r="E52" i="9"/>
  <c r="F52" i="9"/>
  <c r="G52" i="9"/>
  <c r="I53" i="9"/>
  <c r="J53" i="9"/>
  <c r="I54" i="9"/>
  <c r="J54" i="9"/>
  <c r="I55" i="9"/>
  <c r="J55" i="9"/>
  <c r="I56" i="9"/>
  <c r="J56" i="9"/>
  <c r="I57" i="9"/>
  <c r="J57" i="9"/>
  <c r="D58" i="9"/>
  <c r="E58" i="9"/>
  <c r="F58" i="9"/>
  <c r="G58" i="9"/>
  <c r="I59" i="9"/>
  <c r="J59" i="9"/>
  <c r="I60" i="9"/>
  <c r="J60" i="9"/>
  <c r="D61" i="9"/>
  <c r="E61" i="9"/>
  <c r="F61" i="9"/>
  <c r="G61" i="9"/>
  <c r="I62" i="9"/>
  <c r="J62" i="9"/>
  <c r="I63" i="9"/>
  <c r="J63" i="9"/>
  <c r="I64" i="9"/>
  <c r="J64" i="9"/>
  <c r="D65" i="9"/>
  <c r="E65" i="9"/>
  <c r="F65" i="9"/>
  <c r="G65" i="9"/>
  <c r="I66" i="9"/>
  <c r="J66" i="9"/>
  <c r="I67" i="9"/>
  <c r="J67" i="9"/>
  <c r="D68" i="9"/>
  <c r="E68" i="9"/>
  <c r="F68" i="9"/>
  <c r="G68" i="9"/>
  <c r="I69" i="9"/>
  <c r="J69" i="9"/>
  <c r="I70" i="9"/>
  <c r="J70" i="9"/>
  <c r="D71" i="9"/>
  <c r="E71" i="9"/>
  <c r="F71" i="9"/>
  <c r="G71" i="9"/>
  <c r="I72" i="9"/>
  <c r="J72" i="9"/>
  <c r="I73" i="9"/>
  <c r="J73" i="9"/>
  <c r="I74" i="9"/>
  <c r="J74" i="9"/>
  <c r="I75" i="9"/>
  <c r="J75" i="9"/>
  <c r="I76" i="9"/>
  <c r="J76" i="9"/>
  <c r="I77" i="9"/>
  <c r="J77" i="9"/>
  <c r="I78" i="9"/>
  <c r="J78" i="9"/>
  <c r="I79" i="9"/>
  <c r="J79" i="9"/>
  <c r="I80" i="9"/>
  <c r="J80" i="9"/>
  <c r="D81" i="9"/>
  <c r="E81" i="9"/>
  <c r="F81" i="9"/>
  <c r="G81" i="9"/>
  <c r="I82" i="9"/>
  <c r="J82" i="9"/>
  <c r="I83" i="9"/>
  <c r="J83" i="9"/>
  <c r="I84" i="9"/>
  <c r="J84" i="9"/>
  <c r="D85" i="9"/>
  <c r="E85" i="9"/>
  <c r="F85" i="9"/>
  <c r="G85" i="9"/>
  <c r="I86" i="9"/>
  <c r="J86" i="9"/>
  <c r="D87" i="9"/>
  <c r="E87" i="9"/>
  <c r="F87" i="9"/>
  <c r="G87" i="9"/>
  <c r="I88" i="9"/>
  <c r="J88" i="9"/>
  <c r="I89" i="9"/>
  <c r="J89" i="9"/>
  <c r="I90" i="9"/>
  <c r="J90" i="9"/>
  <c r="J58" i="9" l="1"/>
  <c r="C8" i="10"/>
  <c r="I68" i="9"/>
  <c r="I61" i="9"/>
  <c r="J34" i="9"/>
  <c r="I32" i="9"/>
  <c r="J9" i="9"/>
  <c r="I87" i="9"/>
  <c r="I81" i="9"/>
  <c r="H68" i="10"/>
  <c r="J52" i="9"/>
  <c r="I30" i="9"/>
  <c r="I23" i="9"/>
  <c r="J68" i="9"/>
  <c r="I58" i="9"/>
  <c r="J30" i="9"/>
  <c r="D8" i="9"/>
  <c r="F8" i="9"/>
  <c r="E8" i="9"/>
  <c r="I85" i="9"/>
  <c r="I71" i="9"/>
  <c r="I34" i="9"/>
  <c r="J32" i="9"/>
  <c r="I65" i="9"/>
  <c r="I52" i="9"/>
  <c r="I25" i="9"/>
  <c r="I68" i="10"/>
  <c r="I15" i="10"/>
  <c r="H15" i="10"/>
  <c r="H8" i="10"/>
  <c r="E8" i="10"/>
  <c r="I9" i="9"/>
  <c r="J81" i="9"/>
  <c r="J65" i="9"/>
  <c r="J25" i="9"/>
  <c r="J23" i="9"/>
  <c r="G8" i="9"/>
  <c r="J87" i="9"/>
  <c r="J85" i="9"/>
  <c r="J71" i="9"/>
  <c r="J61" i="9"/>
  <c r="C9" i="8"/>
  <c r="D9" i="8"/>
  <c r="E9" i="8"/>
  <c r="F9" i="8"/>
  <c r="H10" i="8"/>
  <c r="I10" i="8"/>
  <c r="H11" i="8"/>
  <c r="I11" i="8"/>
  <c r="H12" i="8"/>
  <c r="I12" i="8"/>
  <c r="H13" i="8"/>
  <c r="I13" i="8"/>
  <c r="C14" i="8"/>
  <c r="D14" i="8"/>
  <c r="E14" i="8"/>
  <c r="F14" i="8"/>
  <c r="H15" i="8"/>
  <c r="I15" i="8"/>
  <c r="C16" i="8"/>
  <c r="D16" i="8"/>
  <c r="E16" i="8"/>
  <c r="F16" i="8"/>
  <c r="H17" i="8"/>
  <c r="I17" i="8"/>
  <c r="C18" i="8"/>
  <c r="D18" i="8"/>
  <c r="E18" i="8"/>
  <c r="F18" i="8"/>
  <c r="H19" i="8"/>
  <c r="I19" i="8"/>
  <c r="H20" i="8"/>
  <c r="I20" i="8"/>
  <c r="H21" i="8"/>
  <c r="I21" i="8"/>
  <c r="H22" i="8"/>
  <c r="I22" i="8"/>
  <c r="H23" i="8"/>
  <c r="I23" i="8"/>
  <c r="H24" i="8"/>
  <c r="I24" i="8"/>
  <c r="H25" i="8"/>
  <c r="I25" i="8"/>
  <c r="H26" i="8"/>
  <c r="I26" i="8"/>
  <c r="H27" i="8"/>
  <c r="I27" i="8"/>
  <c r="H28" i="8"/>
  <c r="I28" i="8"/>
  <c r="H29" i="8"/>
  <c r="I29" i="8"/>
  <c r="H30" i="8"/>
  <c r="I30" i="8"/>
  <c r="H31" i="8"/>
  <c r="I31" i="8"/>
  <c r="H32" i="8"/>
  <c r="I32" i="8"/>
  <c r="H33" i="8"/>
  <c r="I33" i="8"/>
  <c r="H34" i="8"/>
  <c r="I34" i="8"/>
  <c r="H35" i="8"/>
  <c r="I35" i="8"/>
  <c r="H36" i="8"/>
  <c r="I36" i="8"/>
  <c r="H37" i="8"/>
  <c r="I37" i="8"/>
  <c r="H38" i="8"/>
  <c r="I38" i="8"/>
  <c r="H39" i="8"/>
  <c r="I39" i="8"/>
  <c r="H40" i="8"/>
  <c r="I40" i="8"/>
  <c r="H41" i="8"/>
  <c r="I41" i="8"/>
  <c r="H42" i="8"/>
  <c r="I42" i="8"/>
  <c r="H43" i="8"/>
  <c r="I43" i="8"/>
  <c r="C44" i="8"/>
  <c r="D44" i="8"/>
  <c r="E44" i="8"/>
  <c r="F44" i="8"/>
  <c r="H45" i="8"/>
  <c r="I45" i="8"/>
  <c r="H46" i="8"/>
  <c r="I46" i="8"/>
  <c r="H47" i="8"/>
  <c r="I47" i="8"/>
  <c r="H48" i="8"/>
  <c r="I48" i="8"/>
  <c r="H49" i="8"/>
  <c r="I49" i="8"/>
  <c r="H50" i="8"/>
  <c r="I50" i="8"/>
  <c r="H51" i="8"/>
  <c r="I51" i="8"/>
  <c r="H52" i="8"/>
  <c r="I52" i="8"/>
  <c r="H53" i="8"/>
  <c r="I53" i="8"/>
  <c r="H54" i="8"/>
  <c r="I54" i="8"/>
  <c r="H55" i="8"/>
  <c r="I55" i="8"/>
  <c r="H56" i="8"/>
  <c r="I56" i="8"/>
  <c r="H57" i="8"/>
  <c r="I57" i="8"/>
  <c r="H58" i="8"/>
  <c r="I58" i="8"/>
  <c r="H59" i="8"/>
  <c r="I59" i="8"/>
  <c r="H60" i="8"/>
  <c r="I60" i="8"/>
  <c r="C61" i="8"/>
  <c r="D61" i="8"/>
  <c r="E61" i="8"/>
  <c r="F61" i="8"/>
  <c r="H62" i="8"/>
  <c r="I62" i="8"/>
  <c r="C63" i="8"/>
  <c r="D63" i="8"/>
  <c r="E63" i="8"/>
  <c r="F63" i="8"/>
  <c r="H64" i="8"/>
  <c r="I64" i="8"/>
  <c r="H65" i="8"/>
  <c r="I65" i="8"/>
  <c r="H66" i="8"/>
  <c r="I66" i="8"/>
  <c r="H67" i="8"/>
  <c r="I67" i="8"/>
  <c r="C68" i="8"/>
  <c r="D68" i="8"/>
  <c r="E68" i="8"/>
  <c r="F68" i="8"/>
  <c r="H69" i="8"/>
  <c r="I69" i="8"/>
  <c r="C70" i="8"/>
  <c r="D70" i="8"/>
  <c r="E70" i="8"/>
  <c r="F70" i="8"/>
  <c r="H71" i="8"/>
  <c r="I71" i="8"/>
  <c r="H72" i="8"/>
  <c r="I72" i="8"/>
  <c r="H73" i="8"/>
  <c r="I73" i="8"/>
  <c r="H74" i="8"/>
  <c r="I74" i="8"/>
  <c r="H75" i="8"/>
  <c r="I75" i="8"/>
  <c r="H76" i="8"/>
  <c r="I76" i="8"/>
  <c r="H77" i="8"/>
  <c r="I77" i="8"/>
  <c r="H78" i="8"/>
  <c r="I78" i="8"/>
  <c r="C79" i="8"/>
  <c r="D79" i="8"/>
  <c r="E79" i="8"/>
  <c r="F79" i="8"/>
  <c r="H80" i="8"/>
  <c r="I80" i="8"/>
  <c r="C81" i="8"/>
  <c r="D81" i="8"/>
  <c r="E81" i="8"/>
  <c r="F81" i="8"/>
  <c r="G81" i="8"/>
  <c r="H82" i="8"/>
  <c r="I82" i="8"/>
  <c r="H83" i="8"/>
  <c r="I83" i="8"/>
  <c r="H84" i="8"/>
  <c r="I84" i="8"/>
  <c r="H85" i="8"/>
  <c r="I85" i="8"/>
  <c r="H86" i="8"/>
  <c r="I86" i="8"/>
  <c r="H87" i="8"/>
  <c r="I87" i="8"/>
  <c r="H88" i="8"/>
  <c r="I88" i="8"/>
  <c r="H89" i="8"/>
  <c r="I89" i="8"/>
  <c r="C90" i="8"/>
  <c r="D90" i="8"/>
  <c r="E90" i="8"/>
  <c r="F90" i="8"/>
  <c r="G90" i="8"/>
  <c r="H91" i="8"/>
  <c r="I91" i="8"/>
  <c r="H92" i="8"/>
  <c r="I92" i="8"/>
  <c r="H93" i="8"/>
  <c r="I93" i="8"/>
  <c r="H94" i="8"/>
  <c r="I94" i="8"/>
  <c r="H95" i="8"/>
  <c r="I95" i="8"/>
  <c r="H96" i="8"/>
  <c r="I96" i="8"/>
  <c r="H97" i="8"/>
  <c r="I97" i="8"/>
  <c r="H98" i="8"/>
  <c r="I98" i="8"/>
  <c r="H99" i="8"/>
  <c r="I99" i="8"/>
  <c r="H100" i="8"/>
  <c r="I100" i="8"/>
  <c r="C101" i="8"/>
  <c r="D101" i="8"/>
  <c r="E101" i="8"/>
  <c r="F101" i="8"/>
  <c r="H102" i="8"/>
  <c r="I102" i="8"/>
  <c r="C103" i="8"/>
  <c r="D103" i="8"/>
  <c r="E103" i="8"/>
  <c r="F103" i="8"/>
  <c r="H104" i="8"/>
  <c r="I104" i="8"/>
  <c r="C105" i="8"/>
  <c r="D105" i="8"/>
  <c r="E105" i="8"/>
  <c r="F105" i="8"/>
  <c r="G105" i="8"/>
  <c r="H106" i="8"/>
  <c r="I106" i="8"/>
  <c r="C107" i="8"/>
  <c r="D107" i="8"/>
  <c r="E107" i="8"/>
  <c r="F107" i="8"/>
  <c r="H108" i="8"/>
  <c r="I108" i="8"/>
  <c r="H109" i="8"/>
  <c r="I109" i="8"/>
  <c r="H110" i="8"/>
  <c r="I110" i="8"/>
  <c r="C112" i="8"/>
  <c r="D112" i="8"/>
  <c r="E112" i="8"/>
  <c r="F112" i="8"/>
  <c r="H113" i="8"/>
  <c r="I113" i="8"/>
  <c r="H114" i="8"/>
  <c r="I114" i="8"/>
  <c r="H115" i="8"/>
  <c r="I115" i="8"/>
  <c r="H116" i="8"/>
  <c r="I116" i="8"/>
  <c r="H117" i="8"/>
  <c r="I117" i="8"/>
  <c r="H118" i="8"/>
  <c r="I118" i="8"/>
  <c r="H119" i="8"/>
  <c r="I119" i="8"/>
  <c r="H120" i="8"/>
  <c r="I120" i="8"/>
  <c r="H107" i="8" l="1"/>
  <c r="H81" i="8"/>
  <c r="H79" i="8"/>
  <c r="H68" i="8"/>
  <c r="H61" i="8"/>
  <c r="H103" i="8"/>
  <c r="H105" i="8"/>
  <c r="I90" i="8"/>
  <c r="I9" i="8"/>
  <c r="H112" i="8"/>
  <c r="I79" i="8"/>
  <c r="H16" i="8"/>
  <c r="I63" i="8"/>
  <c r="H101" i="8"/>
  <c r="H90" i="8"/>
  <c r="I107" i="8"/>
  <c r="H14" i="8"/>
  <c r="I112" i="8"/>
  <c r="I61" i="8"/>
  <c r="I81" i="8"/>
  <c r="H70" i="8"/>
  <c r="H63" i="8"/>
  <c r="H44" i="8"/>
  <c r="E8" i="8"/>
  <c r="C8" i="8"/>
  <c r="D8" i="8"/>
  <c r="H18" i="8"/>
  <c r="I8" i="10"/>
  <c r="I8" i="9"/>
  <c r="J8" i="9"/>
  <c r="I105" i="8"/>
  <c r="H9" i="8"/>
  <c r="I103" i="8"/>
  <c r="I101" i="8"/>
  <c r="I70" i="8"/>
  <c r="I68" i="8"/>
  <c r="I44" i="8"/>
  <c r="I18" i="8"/>
  <c r="I16" i="8"/>
  <c r="I14" i="8"/>
  <c r="F8" i="8"/>
  <c r="C9" i="7"/>
  <c r="D9" i="7"/>
  <c r="E9" i="7"/>
  <c r="F9" i="7"/>
  <c r="H10" i="7"/>
  <c r="I10" i="7"/>
  <c r="AE10" i="7"/>
  <c r="AE9" i="7" s="1"/>
  <c r="AF10" i="7"/>
  <c r="AF9" i="7" s="1"/>
  <c r="AG10" i="7"/>
  <c r="AG9" i="7" s="1"/>
  <c r="C11" i="7"/>
  <c r="D11" i="7"/>
  <c r="E11" i="7"/>
  <c r="F11" i="7"/>
  <c r="H12" i="7"/>
  <c r="I12" i="7"/>
  <c r="AE12" i="7"/>
  <c r="AF12" i="7"/>
  <c r="AG12" i="7"/>
  <c r="H13" i="7"/>
  <c r="I13" i="7"/>
  <c r="AE13" i="7"/>
  <c r="AE11" i="7" s="1"/>
  <c r="AF13" i="7"/>
  <c r="AF11" i="7" s="1"/>
  <c r="AG13" i="7"/>
  <c r="AG11" i="7" s="1"/>
  <c r="H14" i="7"/>
  <c r="I14" i="7"/>
  <c r="AE14" i="7"/>
  <c r="AF14" i="7"/>
  <c r="AG14" i="7"/>
  <c r="H15" i="7"/>
  <c r="I15" i="7"/>
  <c r="AE15" i="7"/>
  <c r="AF15" i="7"/>
  <c r="AG15" i="7"/>
  <c r="H16" i="7"/>
  <c r="I16" i="7"/>
  <c r="AE16" i="7"/>
  <c r="AF16" i="7"/>
  <c r="AG16" i="7"/>
  <c r="C17" i="7"/>
  <c r="D17" i="7"/>
  <c r="E17" i="7"/>
  <c r="F17" i="7"/>
  <c r="H18" i="7"/>
  <c r="I18" i="7"/>
  <c r="AE18" i="7"/>
  <c r="AE17" i="7" s="1"/>
  <c r="AF18" i="7"/>
  <c r="AF17" i="7" s="1"/>
  <c r="AG18" i="7"/>
  <c r="AG17" i="7" s="1"/>
  <c r="C19" i="7"/>
  <c r="D19" i="7"/>
  <c r="E19" i="7"/>
  <c r="F19" i="7"/>
  <c r="H20" i="7"/>
  <c r="I20" i="7"/>
  <c r="AE20" i="7"/>
  <c r="AE19" i="7" s="1"/>
  <c r="AF20" i="7"/>
  <c r="AF19" i="7" s="1"/>
  <c r="AG20" i="7"/>
  <c r="AG19" i="7" s="1"/>
  <c r="C21" i="7"/>
  <c r="D21" i="7"/>
  <c r="E21" i="7"/>
  <c r="F21" i="7"/>
  <c r="AE21" i="7"/>
  <c r="AF21" i="7"/>
  <c r="AG21" i="7"/>
  <c r="H22" i="7"/>
  <c r="I22" i="7"/>
  <c r="H23" i="7"/>
  <c r="I23" i="7"/>
  <c r="H24" i="7"/>
  <c r="I24" i="7"/>
  <c r="C25" i="7"/>
  <c r="D25" i="7"/>
  <c r="E25" i="7"/>
  <c r="F25" i="7"/>
  <c r="H26" i="7"/>
  <c r="I26" i="7"/>
  <c r="AE26" i="7"/>
  <c r="AE25" i="7" s="1"/>
  <c r="AF26" i="7"/>
  <c r="AF25" i="7" s="1"/>
  <c r="AG26" i="7"/>
  <c r="AG25" i="7" s="1"/>
  <c r="H27" i="7"/>
  <c r="I27" i="7"/>
  <c r="AE27" i="7"/>
  <c r="AF27" i="7"/>
  <c r="AG27" i="7"/>
  <c r="C28" i="7"/>
  <c r="D28" i="7"/>
  <c r="E28" i="7"/>
  <c r="F28" i="7"/>
  <c r="H29" i="7"/>
  <c r="I29" i="7"/>
  <c r="AE29" i="7"/>
  <c r="AE28" i="7" s="1"/>
  <c r="AF29" i="7"/>
  <c r="AF28" i="7" s="1"/>
  <c r="AG29" i="7"/>
  <c r="AG28" i="7" s="1"/>
  <c r="C30" i="7"/>
  <c r="D30" i="7"/>
  <c r="E30" i="7"/>
  <c r="F30" i="7"/>
  <c r="H31" i="7"/>
  <c r="I31" i="7"/>
  <c r="AE31" i="7"/>
  <c r="AE30" i="7" s="1"/>
  <c r="AF31" i="7"/>
  <c r="AF30" i="7" s="1"/>
  <c r="AG31" i="7"/>
  <c r="AG30" i="7" s="1"/>
  <c r="H32" i="7"/>
  <c r="I32" i="7"/>
  <c r="AE32" i="7"/>
  <c r="AF32" i="7"/>
  <c r="AG32" i="7"/>
  <c r="C33" i="7"/>
  <c r="D33" i="7"/>
  <c r="E33" i="7"/>
  <c r="F33" i="7"/>
  <c r="H34" i="7"/>
  <c r="I34" i="7"/>
  <c r="AE34" i="7"/>
  <c r="AF34" i="7"/>
  <c r="AG34" i="7"/>
  <c r="H35" i="7"/>
  <c r="I35" i="7"/>
  <c r="AE35" i="7"/>
  <c r="AF35" i="7"/>
  <c r="AG35" i="7"/>
  <c r="H36" i="7"/>
  <c r="I36" i="7"/>
  <c r="AE36" i="7"/>
  <c r="AF36" i="7"/>
  <c r="AG36" i="7"/>
  <c r="H37" i="7"/>
  <c r="I37" i="7"/>
  <c r="AE37" i="7"/>
  <c r="AF37" i="7"/>
  <c r="AG37" i="7"/>
  <c r="H38" i="7"/>
  <c r="I38" i="7"/>
  <c r="AE38" i="7"/>
  <c r="AE33" i="7" s="1"/>
  <c r="AF38" i="7"/>
  <c r="AF33" i="7" s="1"/>
  <c r="AG38" i="7"/>
  <c r="AG33" i="7" s="1"/>
  <c r="H39" i="7"/>
  <c r="I39" i="7"/>
  <c r="AE39" i="7"/>
  <c r="AF39" i="7"/>
  <c r="AG39" i="7"/>
  <c r="H40" i="7"/>
  <c r="I40" i="7"/>
  <c r="AE40" i="7"/>
  <c r="AF40" i="7"/>
  <c r="AG40" i="7"/>
  <c r="H41" i="7"/>
  <c r="I41" i="7"/>
  <c r="AE41" i="7"/>
  <c r="AF41" i="7"/>
  <c r="AG41" i="7"/>
  <c r="H42" i="7"/>
  <c r="I42" i="7"/>
  <c r="AE42" i="7"/>
  <c r="AF42" i="7"/>
  <c r="AG42" i="7"/>
  <c r="H43" i="7"/>
  <c r="I43" i="7"/>
  <c r="AE43" i="7"/>
  <c r="AF43" i="7"/>
  <c r="AG43" i="7"/>
  <c r="H44" i="7"/>
  <c r="I44" i="7"/>
  <c r="AE44" i="7"/>
  <c r="AF44" i="7"/>
  <c r="AG44" i="7"/>
  <c r="H45" i="7"/>
  <c r="I45" i="7"/>
  <c r="AE45" i="7"/>
  <c r="AF45" i="7"/>
  <c r="AG45" i="7"/>
  <c r="H46" i="7"/>
  <c r="I46" i="7"/>
  <c r="AE46" i="7"/>
  <c r="AF46" i="7"/>
  <c r="AG46" i="7"/>
  <c r="H47" i="7"/>
  <c r="I47" i="7"/>
  <c r="AE47" i="7"/>
  <c r="AF47" i="7"/>
  <c r="AG47" i="7"/>
  <c r="H48" i="7"/>
  <c r="I48" i="7"/>
  <c r="AE48" i="7"/>
  <c r="AF48" i="7"/>
  <c r="AG48" i="7"/>
  <c r="H49" i="7"/>
  <c r="I49" i="7"/>
  <c r="AE49" i="7"/>
  <c r="AF49" i="7"/>
  <c r="AG49" i="7"/>
  <c r="H50" i="7"/>
  <c r="I50" i="7"/>
  <c r="AE50" i="7"/>
  <c r="AF50" i="7"/>
  <c r="AG50" i="7"/>
  <c r="H51" i="7"/>
  <c r="I51" i="7"/>
  <c r="AE51" i="7"/>
  <c r="AF51" i="7"/>
  <c r="AG51" i="7"/>
  <c r="H52" i="7"/>
  <c r="I52" i="7"/>
  <c r="AE52" i="7"/>
  <c r="AF52" i="7"/>
  <c r="AG52" i="7"/>
  <c r="C53" i="7"/>
  <c r="D53" i="7"/>
  <c r="E53" i="7"/>
  <c r="F53" i="7"/>
  <c r="H54" i="7"/>
  <c r="I54" i="7"/>
  <c r="AE54" i="7"/>
  <c r="AE53" i="7" s="1"/>
  <c r="AF54" i="7"/>
  <c r="AF53" i="7" s="1"/>
  <c r="AG54" i="7"/>
  <c r="AG53" i="7" s="1"/>
  <c r="H55" i="7"/>
  <c r="I55" i="7"/>
  <c r="AE55" i="7"/>
  <c r="AF55" i="7"/>
  <c r="AG55" i="7"/>
  <c r="H56" i="7"/>
  <c r="I56" i="7"/>
  <c r="AE56" i="7"/>
  <c r="AF56" i="7"/>
  <c r="AG56" i="7"/>
  <c r="H57" i="7"/>
  <c r="I57" i="7"/>
  <c r="AE57" i="7"/>
  <c r="AF57" i="7"/>
  <c r="AG57" i="7"/>
  <c r="H58" i="7"/>
  <c r="I58" i="7"/>
  <c r="AE58" i="7"/>
  <c r="AF58" i="7"/>
  <c r="AG58" i="7"/>
  <c r="H59" i="7"/>
  <c r="I59" i="7"/>
  <c r="C60" i="7"/>
  <c r="D60" i="7"/>
  <c r="E60" i="7"/>
  <c r="F60" i="7"/>
  <c r="H61" i="7"/>
  <c r="I61" i="7"/>
  <c r="AE61" i="7"/>
  <c r="AE60" i="7" s="1"/>
  <c r="AF61" i="7"/>
  <c r="AF60" i="7" s="1"/>
  <c r="AG61" i="7"/>
  <c r="AG60" i="7" s="1"/>
  <c r="C62" i="7"/>
  <c r="D62" i="7"/>
  <c r="E62" i="7"/>
  <c r="F62" i="7"/>
  <c r="AE62" i="7"/>
  <c r="H63" i="7"/>
  <c r="I63" i="7"/>
  <c r="AE63" i="7"/>
  <c r="AF63" i="7"/>
  <c r="AF62" i="7" s="1"/>
  <c r="AG63" i="7"/>
  <c r="AG62" i="7" s="1"/>
  <c r="H64" i="7"/>
  <c r="I64" i="7"/>
  <c r="AE64" i="7"/>
  <c r="AF64" i="7"/>
  <c r="AG64" i="7"/>
  <c r="C65" i="7"/>
  <c r="D65" i="7"/>
  <c r="E65" i="7"/>
  <c r="F65" i="7"/>
  <c r="H66" i="7"/>
  <c r="I66" i="7"/>
  <c r="AE66" i="7"/>
  <c r="AE65" i="7" s="1"/>
  <c r="AF66" i="7"/>
  <c r="AF65" i="7" s="1"/>
  <c r="AG66" i="7"/>
  <c r="AG65" i="7" s="1"/>
  <c r="H67" i="7"/>
  <c r="I67" i="7"/>
  <c r="AE67" i="7"/>
  <c r="AF67" i="7"/>
  <c r="AG67" i="7"/>
  <c r="H68" i="7"/>
  <c r="I68" i="7"/>
  <c r="AE68" i="7"/>
  <c r="AF68" i="7"/>
  <c r="AG68" i="7"/>
  <c r="C69" i="7"/>
  <c r="D69" i="7"/>
  <c r="E69" i="7"/>
  <c r="F69" i="7"/>
  <c r="H70" i="7"/>
  <c r="I70" i="7"/>
  <c r="AE70" i="7"/>
  <c r="AE69" i="7" s="1"/>
  <c r="AF70" i="7"/>
  <c r="AF69" i="7" s="1"/>
  <c r="AG70" i="7"/>
  <c r="AG69" i="7" s="1"/>
  <c r="C71" i="7"/>
  <c r="D71" i="7"/>
  <c r="E71" i="7"/>
  <c r="F71" i="7"/>
  <c r="H72" i="7"/>
  <c r="I72" i="7"/>
  <c r="AE72" i="7"/>
  <c r="AE71" i="7" s="1"/>
  <c r="AF72" i="7"/>
  <c r="AF71" i="7" s="1"/>
  <c r="AG72" i="7"/>
  <c r="AG71" i="7" s="1"/>
  <c r="H73" i="7"/>
  <c r="I73" i="7"/>
  <c r="H74" i="7"/>
  <c r="I74" i="7"/>
  <c r="C75" i="7"/>
  <c r="D75" i="7"/>
  <c r="E75" i="7"/>
  <c r="F75" i="7"/>
  <c r="H76" i="7"/>
  <c r="I76" i="7"/>
  <c r="H77" i="7"/>
  <c r="I77" i="7"/>
  <c r="AE77" i="7"/>
  <c r="AE75" i="7" s="1"/>
  <c r="AF77" i="7"/>
  <c r="AF75" i="7" s="1"/>
  <c r="AG77" i="7"/>
  <c r="AG75" i="7" s="1"/>
  <c r="H78" i="7"/>
  <c r="I78" i="7"/>
  <c r="AE78" i="7"/>
  <c r="AF78" i="7"/>
  <c r="AG78" i="7"/>
  <c r="H79" i="7"/>
  <c r="I79" i="7"/>
  <c r="AE79" i="7"/>
  <c r="AF79" i="7"/>
  <c r="AG79" i="7"/>
  <c r="I28" i="7" l="1"/>
  <c r="H19" i="7"/>
  <c r="I11" i="7"/>
  <c r="H71" i="7"/>
  <c r="H11" i="7"/>
  <c r="I19" i="7"/>
  <c r="I62" i="7"/>
  <c r="H33" i="7"/>
  <c r="I71" i="7"/>
  <c r="H62" i="7"/>
  <c r="H30" i="7"/>
  <c r="H28" i="7"/>
  <c r="H9" i="7"/>
  <c r="H69" i="7"/>
  <c r="H60" i="7"/>
  <c r="H25" i="7"/>
  <c r="H17" i="7"/>
  <c r="E8" i="7"/>
  <c r="H75" i="7"/>
  <c r="H65" i="7"/>
  <c r="H53" i="7"/>
  <c r="H21" i="7"/>
  <c r="D8" i="7"/>
  <c r="C8" i="7"/>
  <c r="H8" i="8"/>
  <c r="I8" i="8"/>
  <c r="AE8" i="7"/>
  <c r="AF8" i="7"/>
  <c r="AG8" i="7"/>
  <c r="F8" i="7"/>
  <c r="I75" i="7"/>
  <c r="I69" i="7"/>
  <c r="I65" i="7"/>
  <c r="I30" i="7"/>
  <c r="I21" i="7"/>
  <c r="I17" i="7"/>
  <c r="I9" i="7"/>
  <c r="I60" i="7"/>
  <c r="I53" i="7"/>
  <c r="I33" i="7"/>
  <c r="I25" i="7"/>
  <c r="C10" i="6"/>
  <c r="D10" i="6"/>
  <c r="D9" i="6" s="1"/>
  <c r="E10" i="6"/>
  <c r="F10" i="6"/>
  <c r="H11" i="6"/>
  <c r="I11" i="6"/>
  <c r="H12" i="6"/>
  <c r="I12" i="6"/>
  <c r="C13" i="6"/>
  <c r="D13" i="6"/>
  <c r="E13" i="6"/>
  <c r="F13" i="6"/>
  <c r="H14" i="6"/>
  <c r="I14" i="6"/>
  <c r="H15" i="6"/>
  <c r="I15" i="6"/>
  <c r="H16" i="6"/>
  <c r="I16" i="6"/>
  <c r="H17" i="6"/>
  <c r="I17" i="6"/>
  <c r="H18" i="6"/>
  <c r="I18" i="6"/>
  <c r="H19" i="6"/>
  <c r="I19" i="6"/>
  <c r="C20" i="6"/>
  <c r="D20" i="6"/>
  <c r="E20" i="6"/>
  <c r="F20" i="6"/>
  <c r="H21" i="6"/>
  <c r="I21" i="6"/>
  <c r="H22" i="6"/>
  <c r="I22" i="6"/>
  <c r="H23" i="6"/>
  <c r="I23" i="6"/>
  <c r="C24" i="6"/>
  <c r="D24" i="6"/>
  <c r="E24" i="6"/>
  <c r="F24" i="6"/>
  <c r="H25" i="6"/>
  <c r="I25" i="6"/>
  <c r="C26" i="6"/>
  <c r="D26" i="6"/>
  <c r="E26" i="6"/>
  <c r="F26" i="6"/>
  <c r="H27" i="6"/>
  <c r="I27" i="6"/>
  <c r="H28" i="6"/>
  <c r="I28" i="6"/>
  <c r="C29" i="6"/>
  <c r="D29" i="6"/>
  <c r="E29" i="6"/>
  <c r="F29" i="6"/>
  <c r="H30" i="6"/>
  <c r="I30" i="6"/>
  <c r="H31" i="6"/>
  <c r="I31" i="6"/>
  <c r="H32" i="6"/>
  <c r="I32" i="6"/>
  <c r="H33" i="6"/>
  <c r="I33" i="6"/>
  <c r="H34" i="6"/>
  <c r="I34" i="6"/>
  <c r="C35" i="6"/>
  <c r="D35" i="6"/>
  <c r="E35" i="6"/>
  <c r="F35" i="6"/>
  <c r="H36" i="6"/>
  <c r="I36" i="6"/>
  <c r="C37" i="6"/>
  <c r="D37" i="6"/>
  <c r="E37" i="6"/>
  <c r="F37" i="6"/>
  <c r="H38" i="6"/>
  <c r="I38" i="6"/>
  <c r="H39" i="6"/>
  <c r="I39" i="6"/>
  <c r="C40" i="6"/>
  <c r="D40" i="6"/>
  <c r="E40" i="6"/>
  <c r="F40" i="6"/>
  <c r="H41" i="6"/>
  <c r="I41" i="6"/>
  <c r="H42" i="6"/>
  <c r="I42" i="6"/>
  <c r="H43" i="6"/>
  <c r="I43" i="6"/>
  <c r="H44" i="6"/>
  <c r="I44" i="6"/>
  <c r="H45" i="6"/>
  <c r="I45" i="6"/>
  <c r="H46" i="6"/>
  <c r="I46" i="6"/>
  <c r="H47" i="6"/>
  <c r="I47" i="6"/>
  <c r="H48" i="6"/>
  <c r="I48" i="6"/>
  <c r="C49" i="6"/>
  <c r="D49" i="6"/>
  <c r="E49" i="6"/>
  <c r="F49" i="6"/>
  <c r="H50" i="6"/>
  <c r="I50" i="6"/>
  <c r="H51" i="6"/>
  <c r="I51" i="6"/>
  <c r="H52" i="6"/>
  <c r="I52" i="6"/>
  <c r="H53" i="6"/>
  <c r="I53" i="6"/>
  <c r="H54" i="6"/>
  <c r="I54" i="6"/>
  <c r="H55" i="6"/>
  <c r="I55" i="6"/>
  <c r="H56" i="6"/>
  <c r="I56" i="6"/>
  <c r="H57" i="6"/>
  <c r="I57" i="6"/>
  <c r="H58" i="6"/>
  <c r="I58" i="6"/>
  <c r="H59" i="6"/>
  <c r="I59" i="6"/>
  <c r="H60" i="6"/>
  <c r="I60" i="6"/>
  <c r="H61" i="6"/>
  <c r="I61" i="6"/>
  <c r="H62" i="6"/>
  <c r="I62" i="6"/>
  <c r="H63" i="6"/>
  <c r="I63" i="6"/>
  <c r="C64" i="6"/>
  <c r="D64" i="6"/>
  <c r="E64" i="6"/>
  <c r="F64" i="6"/>
  <c r="H65" i="6"/>
  <c r="I65" i="6"/>
  <c r="C66" i="6"/>
  <c r="D66" i="6"/>
  <c r="E66" i="6"/>
  <c r="F66" i="6"/>
  <c r="H67" i="6"/>
  <c r="I67" i="6"/>
  <c r="H68" i="6"/>
  <c r="I68" i="6"/>
  <c r="H69" i="6"/>
  <c r="I69" i="6"/>
  <c r="C70" i="6"/>
  <c r="D70" i="6"/>
  <c r="E70" i="6"/>
  <c r="F70" i="6"/>
  <c r="H71" i="6"/>
  <c r="I71" i="6"/>
  <c r="H72" i="6"/>
  <c r="I72" i="6"/>
  <c r="H73" i="6"/>
  <c r="I73" i="6"/>
  <c r="H74" i="6"/>
  <c r="I74" i="6"/>
  <c r="C75" i="6"/>
  <c r="D75" i="6"/>
  <c r="E75" i="6"/>
  <c r="F75" i="6"/>
  <c r="H76" i="6"/>
  <c r="I76" i="6"/>
  <c r="H77" i="6"/>
  <c r="I77" i="6"/>
  <c r="H78" i="6"/>
  <c r="I78" i="6"/>
  <c r="H79" i="6"/>
  <c r="I79" i="6"/>
  <c r="C80" i="6"/>
  <c r="D80" i="6"/>
  <c r="E80" i="6"/>
  <c r="F80" i="6"/>
  <c r="H81" i="6"/>
  <c r="I81" i="6"/>
  <c r="H82" i="6"/>
  <c r="I82" i="6"/>
  <c r="H83" i="6"/>
  <c r="I83" i="6"/>
  <c r="H84" i="6"/>
  <c r="I84" i="6"/>
  <c r="H85" i="6"/>
  <c r="I85" i="6"/>
  <c r="H86" i="6"/>
  <c r="I86" i="6"/>
  <c r="H87" i="6"/>
  <c r="I87" i="6"/>
  <c r="C88" i="6"/>
  <c r="D88" i="6"/>
  <c r="E88" i="6"/>
  <c r="F88" i="6"/>
  <c r="H89" i="6"/>
  <c r="I89" i="6"/>
  <c r="H90" i="6"/>
  <c r="I90" i="6"/>
  <c r="H91" i="6"/>
  <c r="I91" i="6"/>
  <c r="H92" i="6"/>
  <c r="I92" i="6"/>
  <c r="C93" i="6"/>
  <c r="D93" i="6"/>
  <c r="E93" i="6"/>
  <c r="F93" i="6"/>
  <c r="H94" i="6"/>
  <c r="I94" i="6"/>
  <c r="C95" i="6"/>
  <c r="D95" i="6"/>
  <c r="E95" i="6"/>
  <c r="F95" i="6"/>
  <c r="H96" i="6"/>
  <c r="I96" i="6"/>
  <c r="H97" i="6"/>
  <c r="I97" i="6"/>
  <c r="H98" i="6"/>
  <c r="I98" i="6"/>
  <c r="H99" i="6"/>
  <c r="I99" i="6"/>
  <c r="H100" i="6"/>
  <c r="I100" i="6"/>
  <c r="H101" i="6"/>
  <c r="I101" i="6"/>
  <c r="C102" i="6"/>
  <c r="D102" i="6"/>
  <c r="E102" i="6"/>
  <c r="F102" i="6"/>
  <c r="H103" i="6"/>
  <c r="I103" i="6"/>
  <c r="C104" i="6"/>
  <c r="D104" i="6"/>
  <c r="E104" i="6"/>
  <c r="F104" i="6"/>
  <c r="H105" i="6"/>
  <c r="I105" i="6"/>
  <c r="H106" i="6"/>
  <c r="I106" i="6"/>
  <c r="H107" i="6"/>
  <c r="I107" i="6"/>
  <c r="C108" i="6"/>
  <c r="D108" i="6"/>
  <c r="E108" i="6"/>
  <c r="F108" i="6"/>
  <c r="H109" i="6"/>
  <c r="I109" i="6"/>
  <c r="H110" i="6"/>
  <c r="I110" i="6"/>
  <c r="C111" i="6"/>
  <c r="D111" i="6"/>
  <c r="E111" i="6"/>
  <c r="F111" i="6"/>
  <c r="H112" i="6"/>
  <c r="I112" i="6"/>
  <c r="H113" i="6"/>
  <c r="I113" i="6"/>
  <c r="C114" i="6"/>
  <c r="D114" i="6"/>
  <c r="E114" i="6"/>
  <c r="F114" i="6"/>
  <c r="H115" i="6"/>
  <c r="I115" i="6"/>
  <c r="C116" i="6"/>
  <c r="D116" i="6"/>
  <c r="E116" i="6"/>
  <c r="F116" i="6"/>
  <c r="H117" i="6"/>
  <c r="I117" i="6"/>
  <c r="C118" i="6"/>
  <c r="D118" i="6"/>
  <c r="E118" i="6"/>
  <c r="F118" i="6"/>
  <c r="H119" i="6"/>
  <c r="I119" i="6"/>
  <c r="H120" i="6"/>
  <c r="I120" i="6"/>
  <c r="H121" i="6"/>
  <c r="I121" i="6"/>
  <c r="C122" i="6"/>
  <c r="D122" i="6"/>
  <c r="E122" i="6"/>
  <c r="F122" i="6"/>
  <c r="H123" i="6"/>
  <c r="I123" i="6"/>
  <c r="H124" i="6"/>
  <c r="I124" i="6"/>
  <c r="H125" i="6"/>
  <c r="I125" i="6"/>
  <c r="H126" i="6"/>
  <c r="I126" i="6"/>
  <c r="H127" i="6"/>
  <c r="I127" i="6"/>
  <c r="H128" i="6"/>
  <c r="I128" i="6"/>
  <c r="H129" i="6"/>
  <c r="I129" i="6"/>
  <c r="C130" i="6"/>
  <c r="D130" i="6"/>
  <c r="E130" i="6"/>
  <c r="F130" i="6"/>
  <c r="H131" i="6"/>
  <c r="I131" i="6"/>
  <c r="H132" i="6"/>
  <c r="I132" i="6"/>
  <c r="C133" i="6"/>
  <c r="D133" i="6"/>
  <c r="E133" i="6"/>
  <c r="F133" i="6"/>
  <c r="H134" i="6"/>
  <c r="I134" i="6"/>
  <c r="C135" i="6"/>
  <c r="D135" i="6"/>
  <c r="E135" i="6"/>
  <c r="F135" i="6"/>
  <c r="H136" i="6"/>
  <c r="I136" i="6"/>
  <c r="H137" i="6"/>
  <c r="I137" i="6"/>
  <c r="H138" i="6"/>
  <c r="I138" i="6"/>
  <c r="C139" i="6"/>
  <c r="D139" i="6"/>
  <c r="E139" i="6"/>
  <c r="F139" i="6"/>
  <c r="H140" i="6"/>
  <c r="I140" i="6"/>
  <c r="H141" i="6"/>
  <c r="I141" i="6"/>
  <c r="C142" i="6"/>
  <c r="D142" i="6"/>
  <c r="E142" i="6"/>
  <c r="F142" i="6"/>
  <c r="H143" i="6"/>
  <c r="I143" i="6"/>
  <c r="C144" i="6"/>
  <c r="D144" i="6"/>
  <c r="E144" i="6"/>
  <c r="F144" i="6"/>
  <c r="H145" i="6"/>
  <c r="I145" i="6"/>
  <c r="H146" i="6"/>
  <c r="I146" i="6"/>
  <c r="H147" i="6"/>
  <c r="I147" i="6"/>
  <c r="H148" i="6"/>
  <c r="I148" i="6"/>
  <c r="H149" i="6"/>
  <c r="I149" i="6"/>
  <c r="H150" i="6"/>
  <c r="I150" i="6"/>
  <c r="H151" i="6"/>
  <c r="I151" i="6"/>
  <c r="H152" i="6"/>
  <c r="I152" i="6"/>
  <c r="H153" i="6"/>
  <c r="I153" i="6"/>
  <c r="H154" i="6"/>
  <c r="I154" i="6"/>
  <c r="H155" i="6"/>
  <c r="I155" i="6"/>
  <c r="H156" i="6"/>
  <c r="I156" i="6"/>
  <c r="H13" i="6" l="1"/>
  <c r="I111" i="6"/>
  <c r="I49" i="6"/>
  <c r="I13" i="6"/>
  <c r="E9" i="6"/>
  <c r="H24" i="6"/>
  <c r="H142" i="6"/>
  <c r="H139" i="6"/>
  <c r="C9" i="6"/>
  <c r="H111" i="6"/>
  <c r="H108" i="6"/>
  <c r="H102" i="6"/>
  <c r="H95" i="6"/>
  <c r="H49" i="6"/>
  <c r="H40" i="6"/>
  <c r="H37" i="6"/>
  <c r="H116" i="6"/>
  <c r="H104" i="6"/>
  <c r="H93" i="6"/>
  <c r="H88" i="6"/>
  <c r="H66" i="6"/>
  <c r="D8" i="6"/>
  <c r="H144" i="6"/>
  <c r="H135" i="6"/>
  <c r="H122" i="6"/>
  <c r="I135" i="6"/>
  <c r="I93" i="6"/>
  <c r="I35" i="6"/>
  <c r="I133" i="6"/>
  <c r="I75" i="6"/>
  <c r="I29" i="6"/>
  <c r="H80" i="6"/>
  <c r="H133" i="6"/>
  <c r="H130" i="6"/>
  <c r="H118" i="6"/>
  <c r="H114" i="6"/>
  <c r="H75" i="6"/>
  <c r="H70" i="6"/>
  <c r="H64" i="6"/>
  <c r="H29" i="6"/>
  <c r="H26" i="6"/>
  <c r="H20" i="6"/>
  <c r="I139" i="6"/>
  <c r="I95" i="6"/>
  <c r="I37" i="6"/>
  <c r="H35" i="6"/>
  <c r="H10" i="6"/>
  <c r="H8" i="7"/>
  <c r="I8" i="7"/>
  <c r="I144" i="6"/>
  <c r="I142" i="6"/>
  <c r="I130" i="6"/>
  <c r="I122" i="6"/>
  <c r="I118" i="6"/>
  <c r="I116" i="6"/>
  <c r="I114" i="6"/>
  <c r="I108" i="6"/>
  <c r="I104" i="6"/>
  <c r="I102" i="6"/>
  <c r="I88" i="6"/>
  <c r="I80" i="6"/>
  <c r="I70" i="6"/>
  <c r="I66" i="6"/>
  <c r="I64" i="6"/>
  <c r="I40" i="6"/>
  <c r="I26" i="6"/>
  <c r="I24" i="6"/>
  <c r="I20" i="6"/>
  <c r="I10" i="6"/>
  <c r="F9" i="6"/>
  <c r="G11" i="5"/>
  <c r="G10" i="5" s="1"/>
  <c r="G9" i="5" s="1"/>
  <c r="H11" i="5"/>
  <c r="H10" i="5" s="1"/>
  <c r="H9" i="5" s="1"/>
  <c r="I11" i="5"/>
  <c r="I10" i="5" s="1"/>
  <c r="I9" i="5" s="1"/>
  <c r="J11" i="5"/>
  <c r="J10" i="5" s="1"/>
  <c r="L12" i="5"/>
  <c r="M12" i="5"/>
  <c r="L13" i="5"/>
  <c r="M13" i="5"/>
  <c r="L14" i="5"/>
  <c r="M14" i="5"/>
  <c r="L15" i="5"/>
  <c r="M15" i="5"/>
  <c r="L16" i="5"/>
  <c r="M16" i="5"/>
  <c r="G20" i="5"/>
  <c r="G19" i="5" s="1"/>
  <c r="G18" i="5" s="1"/>
  <c r="H20" i="5"/>
  <c r="H19" i="5" s="1"/>
  <c r="H18" i="5" s="1"/>
  <c r="I20" i="5"/>
  <c r="I19" i="5" s="1"/>
  <c r="I18" i="5" s="1"/>
  <c r="J20" i="5"/>
  <c r="L21" i="5"/>
  <c r="M21" i="5"/>
  <c r="L22" i="5"/>
  <c r="M22" i="5"/>
  <c r="G25" i="5"/>
  <c r="H25" i="5"/>
  <c r="I25" i="5"/>
  <c r="J25" i="5"/>
  <c r="L26" i="5"/>
  <c r="M26" i="5"/>
  <c r="L27" i="5"/>
  <c r="M27" i="5"/>
  <c r="L28" i="5"/>
  <c r="M28" i="5"/>
  <c r="G29" i="5"/>
  <c r="H29" i="5"/>
  <c r="I29" i="5"/>
  <c r="J29" i="5"/>
  <c r="L30" i="5"/>
  <c r="M30" i="5"/>
  <c r="L31" i="5"/>
  <c r="M31" i="5"/>
  <c r="L32" i="5"/>
  <c r="M32" i="5"/>
  <c r="L33" i="5"/>
  <c r="M33" i="5"/>
  <c r="L34" i="5"/>
  <c r="M34" i="5"/>
  <c r="G35" i="5"/>
  <c r="H35" i="5"/>
  <c r="I35" i="5"/>
  <c r="J35" i="5"/>
  <c r="L36" i="5"/>
  <c r="M36" i="5"/>
  <c r="L37" i="5"/>
  <c r="M37" i="5"/>
  <c r="L38" i="5"/>
  <c r="M38" i="5"/>
  <c r="G39" i="5"/>
  <c r="H39" i="5"/>
  <c r="I39" i="5"/>
  <c r="J39" i="5"/>
  <c r="L40" i="5"/>
  <c r="M40" i="5"/>
  <c r="L41" i="5"/>
  <c r="M41" i="5"/>
  <c r="L42" i="5"/>
  <c r="M42" i="5"/>
  <c r="L43" i="5"/>
  <c r="M43" i="5"/>
  <c r="L44" i="5"/>
  <c r="M44" i="5"/>
  <c r="L45" i="5"/>
  <c r="M45" i="5"/>
  <c r="G46" i="5"/>
  <c r="H46" i="5"/>
  <c r="I46" i="5"/>
  <c r="J46" i="5"/>
  <c r="L47" i="5"/>
  <c r="M47" i="5"/>
  <c r="L48" i="5"/>
  <c r="M48" i="5"/>
  <c r="L49" i="5"/>
  <c r="M49" i="5"/>
  <c r="L50" i="5"/>
  <c r="M50" i="5"/>
  <c r="L51" i="5"/>
  <c r="M51" i="5"/>
  <c r="G52" i="5"/>
  <c r="H52" i="5"/>
  <c r="I52" i="5"/>
  <c r="J52" i="5"/>
  <c r="L53" i="5"/>
  <c r="M53" i="5"/>
  <c r="L54" i="5"/>
  <c r="M54" i="5"/>
  <c r="L55" i="5"/>
  <c r="M55" i="5"/>
  <c r="L56" i="5"/>
  <c r="M56" i="5"/>
  <c r="L57" i="5"/>
  <c r="M57" i="5"/>
  <c r="L58" i="5"/>
  <c r="M58" i="5"/>
  <c r="L59" i="5"/>
  <c r="M59" i="5"/>
  <c r="L60" i="5"/>
  <c r="M60" i="5"/>
  <c r="L61" i="5"/>
  <c r="M61" i="5"/>
  <c r="G62" i="5"/>
  <c r="H62" i="5"/>
  <c r="I62" i="5"/>
  <c r="J62" i="5"/>
  <c r="L63" i="5"/>
  <c r="M63" i="5"/>
  <c r="L64" i="5"/>
  <c r="M64" i="5"/>
  <c r="G65" i="5"/>
  <c r="H65" i="5"/>
  <c r="I65" i="5"/>
  <c r="J65" i="5"/>
  <c r="EE65" i="5"/>
  <c r="L66" i="5"/>
  <c r="M66" i="5"/>
  <c r="L67" i="5"/>
  <c r="M67" i="5"/>
  <c r="G68" i="5"/>
  <c r="H68" i="5"/>
  <c r="I68" i="5"/>
  <c r="J68" i="5"/>
  <c r="L69" i="5"/>
  <c r="M69" i="5"/>
  <c r="G70" i="5"/>
  <c r="H70" i="5"/>
  <c r="I70" i="5"/>
  <c r="J70" i="5"/>
  <c r="L71" i="5"/>
  <c r="M71" i="5"/>
  <c r="L72" i="5"/>
  <c r="M72" i="5"/>
  <c r="G73" i="5"/>
  <c r="H73" i="5"/>
  <c r="I73" i="5"/>
  <c r="J73" i="5"/>
  <c r="L74" i="5"/>
  <c r="M74" i="5"/>
  <c r="G78" i="5"/>
  <c r="H78" i="5"/>
  <c r="I78" i="5"/>
  <c r="J78" i="5"/>
  <c r="L79" i="5"/>
  <c r="M79" i="5"/>
  <c r="L80" i="5"/>
  <c r="M80" i="5"/>
  <c r="G81" i="5"/>
  <c r="H81" i="5"/>
  <c r="I81" i="5"/>
  <c r="J81" i="5"/>
  <c r="M81" i="5" s="1"/>
  <c r="L82" i="5"/>
  <c r="M82" i="5"/>
  <c r="G83" i="5"/>
  <c r="H83" i="5"/>
  <c r="I83" i="5"/>
  <c r="J83" i="5"/>
  <c r="L84" i="5"/>
  <c r="M84" i="5"/>
  <c r="L85" i="5"/>
  <c r="M85" i="5"/>
  <c r="G86" i="5"/>
  <c r="H86" i="5"/>
  <c r="I86" i="5"/>
  <c r="J86" i="5"/>
  <c r="L87" i="5"/>
  <c r="M87" i="5"/>
  <c r="L89" i="5"/>
  <c r="M89" i="5"/>
  <c r="G90" i="5"/>
  <c r="G88" i="5" s="1"/>
  <c r="H90" i="5"/>
  <c r="H88" i="5" s="1"/>
  <c r="I90" i="5"/>
  <c r="I88" i="5" s="1"/>
  <c r="J90" i="5"/>
  <c r="J88" i="5" s="1"/>
  <c r="L91" i="5"/>
  <c r="M91" i="5"/>
  <c r="L92" i="5"/>
  <c r="M92" i="5"/>
  <c r="L93" i="5"/>
  <c r="M93" i="5"/>
  <c r="L94" i="5"/>
  <c r="M94" i="5"/>
  <c r="G97" i="5"/>
  <c r="H97" i="5"/>
  <c r="I97" i="5"/>
  <c r="J97" i="5"/>
  <c r="L98" i="5"/>
  <c r="M98" i="5"/>
  <c r="L99" i="5"/>
  <c r="M99" i="5"/>
  <c r="L100" i="5"/>
  <c r="M100" i="5"/>
  <c r="L101" i="5"/>
  <c r="M101" i="5"/>
  <c r="L102" i="5"/>
  <c r="M102" i="5"/>
  <c r="G103" i="5"/>
  <c r="H103" i="5"/>
  <c r="I103" i="5"/>
  <c r="J103" i="5"/>
  <c r="L104" i="5"/>
  <c r="M104" i="5"/>
  <c r="L105" i="5"/>
  <c r="M105" i="5"/>
  <c r="L106" i="5"/>
  <c r="M106" i="5"/>
  <c r="L107" i="5"/>
  <c r="M107" i="5"/>
  <c r="G110" i="5"/>
  <c r="H110" i="5"/>
  <c r="I110" i="5"/>
  <c r="J110" i="5"/>
  <c r="L111" i="5"/>
  <c r="M111" i="5"/>
  <c r="G112" i="5"/>
  <c r="H112" i="5"/>
  <c r="I112" i="5"/>
  <c r="J112" i="5"/>
  <c r="L113" i="5"/>
  <c r="M113" i="5"/>
  <c r="G116" i="5"/>
  <c r="H116" i="5"/>
  <c r="I116" i="5"/>
  <c r="J116" i="5"/>
  <c r="L117" i="5"/>
  <c r="M117" i="5"/>
  <c r="G119" i="5"/>
  <c r="G118" i="5" s="1"/>
  <c r="H119" i="5"/>
  <c r="H118" i="5" s="1"/>
  <c r="I119" i="5"/>
  <c r="I118" i="5" s="1"/>
  <c r="J119" i="5"/>
  <c r="J118" i="5" s="1"/>
  <c r="L120" i="5"/>
  <c r="M120" i="5"/>
  <c r="L121" i="5"/>
  <c r="M121" i="5"/>
  <c r="L123" i="5"/>
  <c r="M123" i="5"/>
  <c r="G124" i="5"/>
  <c r="G122" i="5" s="1"/>
  <c r="H124" i="5"/>
  <c r="H122" i="5" s="1"/>
  <c r="I124" i="5"/>
  <c r="I122" i="5" s="1"/>
  <c r="J124" i="5"/>
  <c r="J122" i="5" s="1"/>
  <c r="L125" i="5"/>
  <c r="M125" i="5"/>
  <c r="L126" i="5"/>
  <c r="M126" i="5"/>
  <c r="L127" i="5"/>
  <c r="M127" i="5"/>
  <c r="L128" i="5"/>
  <c r="M128" i="5"/>
  <c r="G129" i="5"/>
  <c r="H129" i="5"/>
  <c r="I129" i="5"/>
  <c r="J129" i="5"/>
  <c r="L130" i="5"/>
  <c r="M130" i="5"/>
  <c r="G133" i="5"/>
  <c r="H133" i="5"/>
  <c r="I133" i="5"/>
  <c r="J133" i="5"/>
  <c r="L134" i="5"/>
  <c r="M134" i="5"/>
  <c r="G135" i="5"/>
  <c r="H135" i="5"/>
  <c r="I135" i="5"/>
  <c r="J135" i="5"/>
  <c r="L136" i="5"/>
  <c r="M136" i="5"/>
  <c r="G137" i="5"/>
  <c r="H137" i="5"/>
  <c r="I137" i="5"/>
  <c r="J137" i="5"/>
  <c r="L138" i="5"/>
  <c r="M138" i="5"/>
  <c r="L139" i="5"/>
  <c r="M139" i="5"/>
  <c r="L140" i="5"/>
  <c r="M140" i="5"/>
  <c r="L141" i="5"/>
  <c r="M141" i="5"/>
  <c r="G143" i="5"/>
  <c r="G142" i="5" s="1"/>
  <c r="H143" i="5"/>
  <c r="H142" i="5" s="1"/>
  <c r="I143" i="5"/>
  <c r="I142" i="5" s="1"/>
  <c r="J143" i="5"/>
  <c r="L144" i="5"/>
  <c r="M144" i="5"/>
  <c r="G146" i="5"/>
  <c r="G145" i="5" s="1"/>
  <c r="H146" i="5"/>
  <c r="H145" i="5" s="1"/>
  <c r="I146" i="5"/>
  <c r="I145" i="5" s="1"/>
  <c r="J146" i="5"/>
  <c r="L147" i="5"/>
  <c r="M147" i="5"/>
  <c r="G151" i="5"/>
  <c r="G150" i="5" s="1"/>
  <c r="H151" i="5"/>
  <c r="H150" i="5" s="1"/>
  <c r="I151" i="5"/>
  <c r="I150" i="5" s="1"/>
  <c r="J151" i="5"/>
  <c r="L152" i="5"/>
  <c r="M152" i="5"/>
  <c r="L153" i="5"/>
  <c r="M153" i="5"/>
  <c r="G154" i="5"/>
  <c r="H154" i="5"/>
  <c r="I154" i="5"/>
  <c r="J154" i="5"/>
  <c r="L155" i="5"/>
  <c r="M155" i="5"/>
  <c r="L156" i="5"/>
  <c r="M156" i="5"/>
  <c r="L157" i="5"/>
  <c r="M157" i="5"/>
  <c r="L158" i="5"/>
  <c r="M158" i="5"/>
  <c r="G159" i="5"/>
  <c r="H159" i="5"/>
  <c r="I159" i="5"/>
  <c r="J159" i="5"/>
  <c r="L160" i="5"/>
  <c r="M160" i="5"/>
  <c r="L165" i="5"/>
  <c r="M165" i="5"/>
  <c r="G166" i="5"/>
  <c r="G164" i="5" s="1"/>
  <c r="G163" i="5" s="1"/>
  <c r="H166" i="5"/>
  <c r="H164" i="5" s="1"/>
  <c r="H163" i="5" s="1"/>
  <c r="I166" i="5"/>
  <c r="I164" i="5" s="1"/>
  <c r="I163" i="5" s="1"/>
  <c r="J166" i="5"/>
  <c r="J164" i="5" s="1"/>
  <c r="L167" i="5"/>
  <c r="M167" i="5"/>
  <c r="L168" i="5"/>
  <c r="M168" i="5"/>
  <c r="L169" i="5"/>
  <c r="M169" i="5"/>
  <c r="G170" i="5"/>
  <c r="H170" i="5"/>
  <c r="I170" i="5"/>
  <c r="J170" i="5"/>
  <c r="L171" i="5"/>
  <c r="M171" i="5"/>
  <c r="L172" i="5"/>
  <c r="M172" i="5"/>
  <c r="G176" i="5"/>
  <c r="G175" i="5" s="1"/>
  <c r="G174" i="5" s="1"/>
  <c r="G173" i="5" s="1"/>
  <c r="H176" i="5"/>
  <c r="H175" i="5" s="1"/>
  <c r="H174" i="5" s="1"/>
  <c r="H173" i="5" s="1"/>
  <c r="I176" i="5"/>
  <c r="J176" i="5"/>
  <c r="J175" i="5" s="1"/>
  <c r="J174" i="5" s="1"/>
  <c r="L177" i="5"/>
  <c r="M177" i="5"/>
  <c r="L178" i="5"/>
  <c r="M178" i="5"/>
  <c r="L179" i="5"/>
  <c r="M179" i="5"/>
  <c r="G182" i="5"/>
  <c r="H182" i="5"/>
  <c r="I182" i="5"/>
  <c r="J182" i="5"/>
  <c r="L183" i="5"/>
  <c r="M183" i="5"/>
  <c r="L184" i="5"/>
  <c r="M184" i="5"/>
  <c r="L185" i="5"/>
  <c r="M185" i="5"/>
  <c r="L186" i="5"/>
  <c r="M186" i="5"/>
  <c r="L187" i="5"/>
  <c r="M187" i="5"/>
  <c r="L188" i="5"/>
  <c r="M188" i="5"/>
  <c r="L189" i="5"/>
  <c r="M189" i="5"/>
  <c r="L190" i="5"/>
  <c r="M190" i="5"/>
  <c r="L191" i="5"/>
  <c r="M191" i="5"/>
  <c r="L192" i="5"/>
  <c r="M192" i="5"/>
  <c r="L193" i="5"/>
  <c r="M193" i="5"/>
  <c r="G194" i="5"/>
  <c r="H194" i="5"/>
  <c r="I194" i="5"/>
  <c r="J194" i="5"/>
  <c r="L195" i="5"/>
  <c r="M195" i="5"/>
  <c r="L196" i="5"/>
  <c r="M196" i="5"/>
  <c r="L197" i="5"/>
  <c r="M197" i="5"/>
  <c r="G198" i="5"/>
  <c r="H198" i="5"/>
  <c r="I198" i="5"/>
  <c r="J198" i="5"/>
  <c r="L199" i="5"/>
  <c r="M199" i="5"/>
  <c r="M29" i="5" l="1"/>
  <c r="L29" i="5"/>
  <c r="L25" i="5"/>
  <c r="L20" i="5"/>
  <c r="M83" i="5"/>
  <c r="L83" i="5"/>
  <c r="M129" i="5"/>
  <c r="M65" i="5"/>
  <c r="M39" i="5"/>
  <c r="M103" i="5"/>
  <c r="L159" i="5"/>
  <c r="M151" i="5"/>
  <c r="M97" i="5"/>
  <c r="L35" i="5"/>
  <c r="M35" i="5"/>
  <c r="M73" i="5"/>
  <c r="E8" i="6"/>
  <c r="C8" i="6"/>
  <c r="M11" i="5"/>
  <c r="J181" i="5"/>
  <c r="J180" i="5" s="1"/>
  <c r="G181" i="5"/>
  <c r="G180" i="5" s="1"/>
  <c r="L118" i="5"/>
  <c r="L112" i="5"/>
  <c r="H109" i="5"/>
  <c r="H108" i="5" s="1"/>
  <c r="L103" i="5"/>
  <c r="M198" i="5"/>
  <c r="L198" i="5"/>
  <c r="L135" i="5"/>
  <c r="G109" i="5"/>
  <c r="G108" i="5" s="1"/>
  <c r="J96" i="5"/>
  <c r="L151" i="5"/>
  <c r="I162" i="5"/>
  <c r="I161" i="5" s="1"/>
  <c r="M159" i="5"/>
  <c r="L143" i="5"/>
  <c r="L137" i="5"/>
  <c r="J132" i="5"/>
  <c r="L86" i="5"/>
  <c r="G115" i="5"/>
  <c r="G149" i="5"/>
  <c r="G148" i="5" s="1"/>
  <c r="I149" i="5"/>
  <c r="I148" i="5" s="1"/>
  <c r="I132" i="5"/>
  <c r="I131" i="5" s="1"/>
  <c r="H115" i="5"/>
  <c r="M119" i="5"/>
  <c r="I96" i="5"/>
  <c r="I95" i="5" s="1"/>
  <c r="L73" i="5"/>
  <c r="L68" i="5"/>
  <c r="L65" i="5"/>
  <c r="L52" i="5"/>
  <c r="J142" i="5"/>
  <c r="M142" i="5" s="1"/>
  <c r="H77" i="5"/>
  <c r="H76" i="5" s="1"/>
  <c r="H75" i="5" s="1"/>
  <c r="H181" i="5"/>
  <c r="H180" i="5" s="1"/>
  <c r="J150" i="5"/>
  <c r="L150" i="5" s="1"/>
  <c r="L129" i="5"/>
  <c r="M194" i="5"/>
  <c r="L170" i="5"/>
  <c r="H162" i="5"/>
  <c r="H161" i="5" s="1"/>
  <c r="L146" i="5"/>
  <c r="M143" i="5"/>
  <c r="M137" i="5"/>
  <c r="M135" i="5"/>
  <c r="M133" i="5"/>
  <c r="H132" i="5"/>
  <c r="H131" i="5" s="1"/>
  <c r="L116" i="5"/>
  <c r="L110" i="5"/>
  <c r="L78" i="5"/>
  <c r="L70" i="5"/>
  <c r="L62" i="5"/>
  <c r="L46" i="5"/>
  <c r="H24" i="5"/>
  <c r="H23" i="5" s="1"/>
  <c r="H17" i="5" s="1"/>
  <c r="L194" i="5"/>
  <c r="G162" i="5"/>
  <c r="G161" i="5" s="1"/>
  <c r="L154" i="5"/>
  <c r="H149" i="5"/>
  <c r="H148" i="5" s="1"/>
  <c r="L133" i="5"/>
  <c r="I109" i="5"/>
  <c r="I108" i="5" s="1"/>
  <c r="I77" i="5"/>
  <c r="I76" i="5" s="1"/>
  <c r="I75" i="5" s="1"/>
  <c r="M25" i="5"/>
  <c r="H96" i="5"/>
  <c r="H95" i="5" s="1"/>
  <c r="L119" i="5"/>
  <c r="L97" i="5"/>
  <c r="G96" i="5"/>
  <c r="G95" i="5" s="1"/>
  <c r="L81" i="5"/>
  <c r="G77" i="5"/>
  <c r="G24" i="5"/>
  <c r="G23" i="5" s="1"/>
  <c r="G17" i="5" s="1"/>
  <c r="L39" i="5"/>
  <c r="I24" i="5"/>
  <c r="I23" i="5" s="1"/>
  <c r="I17" i="5" s="1"/>
  <c r="I9" i="6"/>
  <c r="H9" i="6"/>
  <c r="F8" i="6"/>
  <c r="H8" i="6" s="1"/>
  <c r="L122" i="5"/>
  <c r="M122" i="5"/>
  <c r="I181" i="5"/>
  <c r="I180" i="5" s="1"/>
  <c r="M182" i="5"/>
  <c r="G132" i="5"/>
  <c r="G131" i="5" s="1"/>
  <c r="I115" i="5"/>
  <c r="L175" i="5"/>
  <c r="L164" i="5"/>
  <c r="J163" i="5"/>
  <c r="M164" i="5"/>
  <c r="L88" i="5"/>
  <c r="M88" i="5"/>
  <c r="I175" i="5"/>
  <c r="I174" i="5" s="1"/>
  <c r="I173" i="5" s="1"/>
  <c r="M176" i="5"/>
  <c r="L174" i="5"/>
  <c r="J173" i="5"/>
  <c r="M174" i="5"/>
  <c r="G76" i="5"/>
  <c r="G75" i="5" s="1"/>
  <c r="L10" i="5"/>
  <c r="J24" i="5"/>
  <c r="M170" i="5"/>
  <c r="M166" i="5"/>
  <c r="M154" i="5"/>
  <c r="M146" i="5"/>
  <c r="J145" i="5"/>
  <c r="M124" i="5"/>
  <c r="M118" i="5"/>
  <c r="M116" i="5"/>
  <c r="J115" i="5"/>
  <c r="M112" i="5"/>
  <c r="M110" i="5"/>
  <c r="J109" i="5"/>
  <c r="M90" i="5"/>
  <c r="M86" i="5"/>
  <c r="M78" i="5"/>
  <c r="J77" i="5"/>
  <c r="M70" i="5"/>
  <c r="M68" i="5"/>
  <c r="L11" i="5"/>
  <c r="L182" i="5"/>
  <c r="L176" i="5"/>
  <c r="L166" i="5"/>
  <c r="L124" i="5"/>
  <c r="L90" i="5"/>
  <c r="M62" i="5"/>
  <c r="M52" i="5"/>
  <c r="M46" i="5"/>
  <c r="M20" i="5"/>
  <c r="J19" i="5"/>
  <c r="M10" i="5"/>
  <c r="J9" i="5"/>
  <c r="C9" i="4"/>
  <c r="D9" i="4"/>
  <c r="E9" i="4"/>
  <c r="F9" i="4"/>
  <c r="H10" i="4"/>
  <c r="I10" i="4"/>
  <c r="C11" i="4"/>
  <c r="D11" i="4"/>
  <c r="E11" i="4"/>
  <c r="F11" i="4"/>
  <c r="H12" i="4"/>
  <c r="I12" i="4"/>
  <c r="H13" i="4"/>
  <c r="I13" i="4"/>
  <c r="C14" i="4"/>
  <c r="D14" i="4"/>
  <c r="E14" i="4"/>
  <c r="F14" i="4"/>
  <c r="H15" i="4"/>
  <c r="I15" i="4"/>
  <c r="H16" i="4"/>
  <c r="I16" i="4"/>
  <c r="H17" i="4"/>
  <c r="I17" i="4"/>
  <c r="H18" i="4"/>
  <c r="I18" i="4"/>
  <c r="C19" i="4"/>
  <c r="D19" i="4"/>
  <c r="E19" i="4"/>
  <c r="F19" i="4"/>
  <c r="H20" i="4"/>
  <c r="I20" i="4"/>
  <c r="H21" i="4"/>
  <c r="I21" i="4"/>
  <c r="H22" i="4"/>
  <c r="I22" i="4"/>
  <c r="H23" i="4"/>
  <c r="I23" i="4"/>
  <c r="H24" i="4"/>
  <c r="I24" i="4"/>
  <c r="H25" i="4"/>
  <c r="I25" i="4"/>
  <c r="H26" i="4"/>
  <c r="I26" i="4"/>
  <c r="C27" i="4"/>
  <c r="D27" i="4"/>
  <c r="E27" i="4"/>
  <c r="F27" i="4"/>
  <c r="H28" i="4"/>
  <c r="I28" i="4"/>
  <c r="H29" i="4"/>
  <c r="I29" i="4"/>
  <c r="H30" i="4"/>
  <c r="I30" i="4"/>
  <c r="H31" i="4"/>
  <c r="I31" i="4"/>
  <c r="H32" i="4"/>
  <c r="I32" i="4"/>
  <c r="H33" i="4"/>
  <c r="I33" i="4"/>
  <c r="C34" i="4"/>
  <c r="D34" i="4"/>
  <c r="E34" i="4"/>
  <c r="F34" i="4"/>
  <c r="H35" i="4"/>
  <c r="I35" i="4"/>
  <c r="H36" i="4"/>
  <c r="I36" i="4"/>
  <c r="C37" i="4"/>
  <c r="D37" i="4"/>
  <c r="E37" i="4"/>
  <c r="F37" i="4"/>
  <c r="H38" i="4"/>
  <c r="I38" i="4"/>
  <c r="H39" i="4"/>
  <c r="I39" i="4"/>
  <c r="H40" i="4"/>
  <c r="I40" i="4"/>
  <c r="H41" i="4"/>
  <c r="I41" i="4"/>
  <c r="H42" i="4"/>
  <c r="I42" i="4"/>
  <c r="H43" i="4"/>
  <c r="I43" i="4"/>
  <c r="H44" i="4"/>
  <c r="I44" i="4"/>
  <c r="H45" i="4"/>
  <c r="I45" i="4"/>
  <c r="H46" i="4"/>
  <c r="I46" i="4"/>
  <c r="C47" i="4"/>
  <c r="D47" i="4"/>
  <c r="E47" i="4"/>
  <c r="F47" i="4"/>
  <c r="H48" i="4"/>
  <c r="I48" i="4"/>
  <c r="C49" i="4"/>
  <c r="D49" i="4"/>
  <c r="E49" i="4"/>
  <c r="F49" i="4"/>
  <c r="H50" i="4"/>
  <c r="I50" i="4"/>
  <c r="H51" i="4"/>
  <c r="I51" i="4"/>
  <c r="H52" i="4"/>
  <c r="I52" i="4"/>
  <c r="H53" i="4"/>
  <c r="I53" i="4"/>
  <c r="H54" i="4"/>
  <c r="I54" i="4"/>
  <c r="H55" i="4"/>
  <c r="I55" i="4"/>
  <c r="H56" i="4"/>
  <c r="I56" i="4"/>
  <c r="H57" i="4"/>
  <c r="I57" i="4"/>
  <c r="H58" i="4"/>
  <c r="I58" i="4"/>
  <c r="H59" i="4"/>
  <c r="I59" i="4"/>
  <c r="H60" i="4"/>
  <c r="I60" i="4"/>
  <c r="C61" i="4"/>
  <c r="D61" i="4"/>
  <c r="E61" i="4"/>
  <c r="F61" i="4"/>
  <c r="H62" i="4"/>
  <c r="I62" i="4"/>
  <c r="C63" i="4"/>
  <c r="D63" i="4"/>
  <c r="E63" i="4"/>
  <c r="F63" i="4"/>
  <c r="H64" i="4"/>
  <c r="I64" i="4"/>
  <c r="C65" i="4"/>
  <c r="D65" i="4"/>
  <c r="E65" i="4"/>
  <c r="F65" i="4"/>
  <c r="H66" i="4"/>
  <c r="I66" i="4"/>
  <c r="H67" i="4"/>
  <c r="I67" i="4"/>
  <c r="C68" i="4"/>
  <c r="D68" i="4"/>
  <c r="E68" i="4"/>
  <c r="F68" i="4"/>
  <c r="H69" i="4"/>
  <c r="I69" i="4"/>
  <c r="C70" i="4"/>
  <c r="D70" i="4"/>
  <c r="E70" i="4"/>
  <c r="F70" i="4"/>
  <c r="H71" i="4"/>
  <c r="I71" i="4"/>
  <c r="C72" i="4"/>
  <c r="D72" i="4"/>
  <c r="E72" i="4"/>
  <c r="F72" i="4"/>
  <c r="H73" i="4"/>
  <c r="I73" i="4"/>
  <c r="H74" i="4"/>
  <c r="I74" i="4"/>
  <c r="H75" i="4"/>
  <c r="I75" i="4"/>
  <c r="H76" i="4"/>
  <c r="I76" i="4"/>
  <c r="H77" i="4"/>
  <c r="I77" i="4"/>
  <c r="H78" i="4"/>
  <c r="I78" i="4"/>
  <c r="H79" i="4"/>
  <c r="I79" i="4"/>
  <c r="C80" i="4"/>
  <c r="D80" i="4"/>
  <c r="E80" i="4"/>
  <c r="F80" i="4"/>
  <c r="H81" i="4"/>
  <c r="I81" i="4"/>
  <c r="M132" i="5" l="1"/>
  <c r="M96" i="5"/>
  <c r="I63" i="4"/>
  <c r="J95" i="5"/>
  <c r="L142" i="5"/>
  <c r="M180" i="5"/>
  <c r="L132" i="5"/>
  <c r="L180" i="5"/>
  <c r="J131" i="5"/>
  <c r="M131" i="5" s="1"/>
  <c r="J149" i="5"/>
  <c r="M149" i="5" s="1"/>
  <c r="H114" i="5"/>
  <c r="I114" i="5"/>
  <c r="G114" i="5"/>
  <c r="M150" i="5"/>
  <c r="L181" i="5"/>
  <c r="L96" i="5"/>
  <c r="H70" i="4"/>
  <c r="I49" i="4"/>
  <c r="H27" i="4"/>
  <c r="I19" i="4"/>
  <c r="I65" i="4"/>
  <c r="I37" i="4"/>
  <c r="I9" i="4"/>
  <c r="H80" i="4"/>
  <c r="H61" i="4"/>
  <c r="H47" i="4"/>
  <c r="H37" i="4"/>
  <c r="I11" i="4"/>
  <c r="C8" i="4"/>
  <c r="H11" i="4"/>
  <c r="H72" i="4"/>
  <c r="H68" i="4"/>
  <c r="H63" i="4"/>
  <c r="H49" i="4"/>
  <c r="I47" i="4"/>
  <c r="H34" i="4"/>
  <c r="I27" i="4"/>
  <c r="H19" i="4"/>
  <c r="H14" i="4"/>
  <c r="H65" i="4"/>
  <c r="E8" i="4"/>
  <c r="I61" i="4"/>
  <c r="D8" i="4"/>
  <c r="I8" i="6"/>
  <c r="J108" i="5"/>
  <c r="M109" i="5"/>
  <c r="L109" i="5"/>
  <c r="J162" i="5"/>
  <c r="M163" i="5"/>
  <c r="L163" i="5"/>
  <c r="M175" i="5"/>
  <c r="J18" i="5"/>
  <c r="M19" i="5"/>
  <c r="L19" i="5"/>
  <c r="L24" i="5"/>
  <c r="J23" i="5"/>
  <c r="M24" i="5"/>
  <c r="M173" i="5"/>
  <c r="L173" i="5"/>
  <c r="M181" i="5"/>
  <c r="J76" i="5"/>
  <c r="M77" i="5"/>
  <c r="L77" i="5"/>
  <c r="M95" i="5"/>
  <c r="M145" i="5"/>
  <c r="L145" i="5"/>
  <c r="L9" i="5"/>
  <c r="M9" i="5"/>
  <c r="M115" i="5"/>
  <c r="L115" i="5"/>
  <c r="F8" i="4"/>
  <c r="H9" i="4"/>
  <c r="I72" i="4"/>
  <c r="I68" i="4"/>
  <c r="I34" i="4"/>
  <c r="I14" i="4"/>
  <c r="I80" i="4"/>
  <c r="I70" i="4"/>
  <c r="C9" i="3"/>
  <c r="D9" i="3"/>
  <c r="E9" i="3"/>
  <c r="F9" i="3"/>
  <c r="G9" i="3"/>
  <c r="G8" i="3" s="1"/>
  <c r="H10" i="3"/>
  <c r="I10" i="3"/>
  <c r="C11" i="3"/>
  <c r="D11" i="3"/>
  <c r="E11" i="3"/>
  <c r="F11" i="3"/>
  <c r="H12" i="3"/>
  <c r="I12" i="3"/>
  <c r="H13" i="3"/>
  <c r="I13" i="3"/>
  <c r="H14" i="3"/>
  <c r="I14" i="3"/>
  <c r="C15" i="3"/>
  <c r="D15" i="3"/>
  <c r="E15" i="3"/>
  <c r="F15" i="3"/>
  <c r="I15" i="3"/>
  <c r="H16" i="3"/>
  <c r="I16" i="3"/>
  <c r="C17" i="3"/>
  <c r="D17" i="3"/>
  <c r="E17" i="3"/>
  <c r="F17" i="3"/>
  <c r="H18" i="3"/>
  <c r="I18" i="3"/>
  <c r="C19" i="3"/>
  <c r="D19" i="3"/>
  <c r="E19" i="3"/>
  <c r="F19" i="3"/>
  <c r="H20" i="3"/>
  <c r="I20" i="3"/>
  <c r="H21" i="3"/>
  <c r="I21" i="3"/>
  <c r="H22" i="3"/>
  <c r="I22" i="3"/>
  <c r="C23" i="3"/>
  <c r="D23" i="3"/>
  <c r="E23" i="3"/>
  <c r="F23" i="3"/>
  <c r="H24" i="3"/>
  <c r="I24" i="3"/>
  <c r="H25" i="3"/>
  <c r="I25" i="3"/>
  <c r="C26" i="3"/>
  <c r="D26" i="3"/>
  <c r="E26" i="3"/>
  <c r="F26" i="3"/>
  <c r="H27" i="3"/>
  <c r="I27" i="3"/>
  <c r="L149" i="5" l="1"/>
  <c r="J148" i="5"/>
  <c r="L148" i="5" s="1"/>
  <c r="J114" i="5"/>
  <c r="L114" i="5" s="1"/>
  <c r="L131" i="5"/>
  <c r="L95" i="5"/>
  <c r="G8" i="5"/>
  <c r="I8" i="5"/>
  <c r="H8" i="5"/>
  <c r="I17" i="3"/>
  <c r="H11" i="3"/>
  <c r="H19" i="3"/>
  <c r="H26" i="3"/>
  <c r="I23" i="3"/>
  <c r="H23" i="3"/>
  <c r="I9" i="3"/>
  <c r="L18" i="5"/>
  <c r="J17" i="5"/>
  <c r="M18" i="5"/>
  <c r="L162" i="5"/>
  <c r="J161" i="5"/>
  <c r="M162" i="5"/>
  <c r="M23" i="5"/>
  <c r="L23" i="5"/>
  <c r="L76" i="5"/>
  <c r="J75" i="5"/>
  <c r="M76" i="5"/>
  <c r="L108" i="5"/>
  <c r="M108" i="5"/>
  <c r="H8" i="4"/>
  <c r="I8" i="4"/>
  <c r="E8" i="3"/>
  <c r="H15" i="3"/>
  <c r="H9" i="3"/>
  <c r="D8" i="3"/>
  <c r="I19" i="3"/>
  <c r="H17" i="3"/>
  <c r="C8" i="3"/>
  <c r="I26" i="3"/>
  <c r="F8" i="3"/>
  <c r="I11" i="3"/>
  <c r="C9" i="2"/>
  <c r="D9" i="2"/>
  <c r="E9" i="2"/>
  <c r="F9" i="2"/>
  <c r="H10" i="2"/>
  <c r="I10" i="2"/>
  <c r="C11" i="2"/>
  <c r="D11" i="2"/>
  <c r="E11" i="2"/>
  <c r="F11" i="2"/>
  <c r="H12" i="2"/>
  <c r="I12" i="2"/>
  <c r="C13" i="2"/>
  <c r="D13" i="2"/>
  <c r="E13" i="2"/>
  <c r="F13" i="2"/>
  <c r="H14" i="2"/>
  <c r="I14" i="2"/>
  <c r="H15" i="2"/>
  <c r="I15" i="2"/>
  <c r="H16" i="2"/>
  <c r="I16" i="2"/>
  <c r="H17" i="2"/>
  <c r="I17" i="2"/>
  <c r="C18" i="2"/>
  <c r="D18" i="2"/>
  <c r="E18" i="2"/>
  <c r="F18" i="2"/>
  <c r="H19" i="2"/>
  <c r="I19" i="2"/>
  <c r="H20" i="2"/>
  <c r="I20" i="2"/>
  <c r="H21" i="2"/>
  <c r="I21" i="2"/>
  <c r="H22" i="2"/>
  <c r="I22" i="2"/>
  <c r="H23" i="2"/>
  <c r="I23" i="2"/>
  <c r="H24" i="2"/>
  <c r="I24" i="2"/>
  <c r="H25" i="2"/>
  <c r="I25" i="2"/>
  <c r="H26" i="2"/>
  <c r="I26" i="2"/>
  <c r="H27" i="2"/>
  <c r="I27" i="2"/>
  <c r="H28" i="2"/>
  <c r="I28" i="2"/>
  <c r="H29" i="2"/>
  <c r="I29" i="2"/>
  <c r="H30" i="2"/>
  <c r="I30" i="2"/>
  <c r="C31" i="2"/>
  <c r="D31" i="2"/>
  <c r="E31" i="2"/>
  <c r="F31" i="2"/>
  <c r="H32" i="2"/>
  <c r="I32" i="2"/>
  <c r="C33" i="2"/>
  <c r="D33" i="2"/>
  <c r="E33" i="2"/>
  <c r="F33" i="2"/>
  <c r="H34" i="2"/>
  <c r="I34" i="2"/>
  <c r="C35" i="2"/>
  <c r="D35" i="2"/>
  <c r="E35" i="2"/>
  <c r="F35" i="2"/>
  <c r="H36" i="2"/>
  <c r="I36" i="2"/>
  <c r="C37" i="2"/>
  <c r="D37" i="2"/>
  <c r="E37" i="2"/>
  <c r="F37" i="2"/>
  <c r="H38" i="2"/>
  <c r="I38" i="2"/>
  <c r="H39" i="2"/>
  <c r="I39" i="2"/>
  <c r="H40" i="2"/>
  <c r="I40" i="2"/>
  <c r="H41" i="2"/>
  <c r="I41" i="2"/>
  <c r="H42" i="2"/>
  <c r="I42" i="2"/>
  <c r="H43" i="2"/>
  <c r="I43" i="2"/>
  <c r="H44" i="2"/>
  <c r="I44" i="2"/>
  <c r="H45" i="2"/>
  <c r="I45" i="2"/>
  <c r="C46" i="2"/>
  <c r="D46" i="2"/>
  <c r="E46" i="2"/>
  <c r="F46" i="2"/>
  <c r="H47" i="2"/>
  <c r="I47" i="2"/>
  <c r="C48" i="2"/>
  <c r="D48" i="2"/>
  <c r="E48" i="2"/>
  <c r="F48" i="2"/>
  <c r="H49" i="2"/>
  <c r="I49" i="2"/>
  <c r="H50" i="2"/>
  <c r="I50" i="2"/>
  <c r="C51" i="2"/>
  <c r="D51" i="2"/>
  <c r="E51" i="2"/>
  <c r="F51" i="2"/>
  <c r="H52" i="2"/>
  <c r="I52" i="2"/>
  <c r="H53" i="2"/>
  <c r="I53" i="2"/>
  <c r="H54" i="2"/>
  <c r="I54" i="2"/>
  <c r="H55" i="2"/>
  <c r="I55" i="2"/>
  <c r="H56" i="2"/>
  <c r="I56" i="2"/>
  <c r="H57" i="2"/>
  <c r="I57" i="2"/>
  <c r="H58" i="2"/>
  <c r="I58" i="2"/>
  <c r="C59" i="2"/>
  <c r="D59" i="2"/>
  <c r="E59" i="2"/>
  <c r="F59" i="2"/>
  <c r="H60" i="2"/>
  <c r="I60" i="2"/>
  <c r="C61" i="2"/>
  <c r="D61" i="2"/>
  <c r="E61" i="2"/>
  <c r="F61" i="2"/>
  <c r="H62" i="2"/>
  <c r="I62" i="2"/>
  <c r="H51" i="2" l="1"/>
  <c r="H31" i="2"/>
  <c r="H11" i="2"/>
  <c r="M148" i="5"/>
  <c r="M114" i="5"/>
  <c r="I33" i="2"/>
  <c r="H9" i="2"/>
  <c r="I37" i="2"/>
  <c r="I11" i="2"/>
  <c r="I51" i="2"/>
  <c r="I59" i="2"/>
  <c r="I31" i="2"/>
  <c r="H8" i="3"/>
  <c r="H35" i="2"/>
  <c r="I18" i="2"/>
  <c r="I13" i="2"/>
  <c r="D8" i="2"/>
  <c r="H61" i="2"/>
  <c r="I48" i="2"/>
  <c r="I61" i="2"/>
  <c r="H48" i="2"/>
  <c r="H37" i="2"/>
  <c r="I35" i="2"/>
  <c r="H18" i="2"/>
  <c r="C8" i="2"/>
  <c r="F8" i="2"/>
  <c r="I46" i="2"/>
  <c r="H59" i="2"/>
  <c r="H46" i="2"/>
  <c r="H33" i="2"/>
  <c r="H13" i="2"/>
  <c r="E8" i="2"/>
  <c r="M75" i="5"/>
  <c r="L75" i="5"/>
  <c r="M161" i="5"/>
  <c r="L161" i="5"/>
  <c r="M17" i="5"/>
  <c r="L17" i="5"/>
  <c r="J8" i="5"/>
  <c r="I8" i="3"/>
  <c r="I9" i="2"/>
  <c r="H17" i="1"/>
  <c r="C13" i="1"/>
  <c r="D13" i="1"/>
  <c r="E13" i="1"/>
  <c r="F13" i="1"/>
  <c r="I8" i="2" l="1"/>
  <c r="H8" i="2"/>
  <c r="L8" i="5"/>
  <c r="M8" i="5"/>
  <c r="H63" i="1"/>
  <c r="H31" i="1"/>
  <c r="E79" i="1"/>
  <c r="D79" i="1" l="1"/>
  <c r="F79" i="1"/>
  <c r="H80" i="1"/>
  <c r="H81" i="1"/>
  <c r="F124" i="1" l="1"/>
  <c r="D124" i="1"/>
  <c r="E124" i="1"/>
  <c r="D25" i="1" l="1"/>
  <c r="E25" i="1"/>
  <c r="F25" i="1"/>
  <c r="F126" i="1" l="1"/>
  <c r="F122" i="1"/>
  <c r="F93" i="1"/>
  <c r="F89" i="1"/>
  <c r="F84" i="1"/>
  <c r="F82" i="1"/>
  <c r="F77" i="1"/>
  <c r="F48" i="1"/>
  <c r="F32" i="1"/>
  <c r="F22" i="1"/>
  <c r="F9" i="1"/>
  <c r="E126" i="1"/>
  <c r="E122" i="1"/>
  <c r="E93" i="1"/>
  <c r="D93" i="1"/>
  <c r="D122" i="1"/>
  <c r="E89" i="1"/>
  <c r="E84" i="1"/>
  <c r="E82" i="1"/>
  <c r="E77" i="1"/>
  <c r="E48" i="1"/>
  <c r="E32" i="1"/>
  <c r="E22" i="1"/>
  <c r="E11" i="1"/>
  <c r="E9" i="1"/>
  <c r="D126" i="1"/>
  <c r="D89" i="1"/>
  <c r="D84" i="1"/>
  <c r="D82" i="1"/>
  <c r="D48" i="1"/>
  <c r="D32" i="1"/>
  <c r="D22" i="1"/>
  <c r="D11" i="1"/>
  <c r="D9" i="1"/>
  <c r="H78" i="1" l="1"/>
  <c r="H65" i="1" l="1"/>
  <c r="H47" i="1"/>
  <c r="C126" i="1" l="1"/>
  <c r="C124" i="1"/>
  <c r="C122" i="1"/>
  <c r="C93" i="1"/>
  <c r="D91" i="1"/>
  <c r="E91" i="1"/>
  <c r="F91" i="1"/>
  <c r="C91" i="1"/>
  <c r="C89" i="1"/>
  <c r="C84" i="1"/>
  <c r="C82" i="1"/>
  <c r="C79" i="1"/>
  <c r="D77" i="1"/>
  <c r="C77" i="1"/>
  <c r="C48" i="1"/>
  <c r="C32" i="1"/>
  <c r="C25" i="1"/>
  <c r="C22" i="1"/>
  <c r="F11" i="1"/>
  <c r="C11" i="1"/>
  <c r="C9" i="1"/>
  <c r="H123" i="1"/>
  <c r="E8" i="1" l="1"/>
  <c r="D8" i="1"/>
  <c r="F8" i="1"/>
  <c r="C8" i="1"/>
  <c r="H122" i="1"/>
  <c r="H8" i="1" l="1"/>
  <c r="H9" i="1" l="1"/>
  <c r="H10" i="1"/>
  <c r="H11" i="1"/>
  <c r="H12" i="1"/>
  <c r="H13" i="1"/>
  <c r="H15" i="1"/>
  <c r="H16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4" i="1"/>
  <c r="H66" i="1"/>
  <c r="H67" i="1"/>
  <c r="H68" i="1"/>
  <c r="H69" i="1"/>
  <c r="H70" i="1"/>
  <c r="H71" i="1"/>
  <c r="H72" i="1"/>
  <c r="H73" i="1"/>
  <c r="H74" i="1"/>
  <c r="H75" i="1"/>
  <c r="H76" i="1"/>
  <c r="H77" i="1"/>
  <c r="H79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4" i="1"/>
  <c r="H125" i="1"/>
  <c r="H126" i="1"/>
  <c r="H127" i="1"/>
</calcChain>
</file>

<file path=xl/sharedStrings.xml><?xml version="1.0" encoding="utf-8"?>
<sst xmlns="http://schemas.openxmlformats.org/spreadsheetml/2006/main" count="1216" uniqueCount="662">
  <si>
    <t>Ramo</t>
  </si>
  <si>
    <t>Unidad Responsable</t>
  </si>
  <si>
    <t>Avance en el ejercicio del presupuesto</t>
  </si>
  <si>
    <t>Porcentaje de avance</t>
  </si>
  <si>
    <t>Aprobado 
anual</t>
  </si>
  <si>
    <t>Autorizado anual</t>
  </si>
  <si>
    <t>Autorizado al periodo</t>
  </si>
  <si>
    <r>
      <t xml:space="preserve">Gasto pagado </t>
    </r>
    <r>
      <rPr>
        <vertAlign val="superscript"/>
        <sz val="7"/>
        <color theme="1"/>
        <rFont val="Soberana Sans"/>
        <family val="3"/>
      </rPr>
      <t>1_/</t>
    </r>
  </si>
  <si>
    <t>Autorizado  al periodo</t>
  </si>
  <si>
    <t>(a)</t>
  </si>
  <si>
    <t>(b)</t>
  </si>
  <si>
    <t>(c)</t>
  </si>
  <si>
    <t>(d)</t>
  </si>
  <si>
    <t>(d)/(b)*100</t>
  </si>
  <si>
    <t>(d)/(c)*100</t>
  </si>
  <si>
    <t>Centro Nacional de Prevención de Desastres</t>
  </si>
  <si>
    <t>05 Relaciones Exteriores</t>
  </si>
  <si>
    <t>Agencia Mexicana de Cooperación Internacional para el Desarrollo</t>
  </si>
  <si>
    <t>08 Agricultura, Ganadería, Desarrollo Rural, Pesca y Alimentación</t>
  </si>
  <si>
    <t>Dirección General de Productividad y Desarrollo Tecnológico</t>
  </si>
  <si>
    <t>Universidad Autónoma Chapingo</t>
  </si>
  <si>
    <t>Colegio de Postgraduados</t>
  </si>
  <si>
    <t>Instituto Nacional de Investigaciones Forestales, Agrícolas y Pecuarias</t>
  </si>
  <si>
    <t>09 Comunicaciones y Transportes</t>
  </si>
  <si>
    <t>Instituto Mexicano del Transporte</t>
  </si>
  <si>
    <t>Agencia Espacial Mexicana</t>
  </si>
  <si>
    <t>10 Economía</t>
  </si>
  <si>
    <t>Procuraduría Federal del Consumidor</t>
  </si>
  <si>
    <t>Dirección General de Innovación, Servicios y Comercio Interior</t>
  </si>
  <si>
    <t>Instituto Nacional del Emprendedor</t>
  </si>
  <si>
    <t>Centro Nacional de Metrología</t>
  </si>
  <si>
    <t>Instituto Mexicano de la Propiedad Industrial</t>
  </si>
  <si>
    <t>Servicio Geológico Mexicano</t>
  </si>
  <si>
    <t>11 Educación Pública</t>
  </si>
  <si>
    <t>Dirección General de Educación Superior Universitaria</t>
  </si>
  <si>
    <t>Subsecretaría de Educación Media Superior</t>
  </si>
  <si>
    <t>Universidad Pedagógica Nacional</t>
  </si>
  <si>
    <t>Universidad Autónoma Metropolitana</t>
  </si>
  <si>
    <t>Universidad Nacional Autónoma de México</t>
  </si>
  <si>
    <t>Instituto Nacional de Antropología e Historia</t>
  </si>
  <si>
    <t>Centro de Enseñanza Técnica Industrial</t>
  </si>
  <si>
    <t>Centro de Investigación y de Estudios Avanzados del Instituto Politécnico Nacional</t>
  </si>
  <si>
    <t>Comisión de Operación y Fomento de Actividades Académicas del Instituto Politécnico Nacional</t>
  </si>
  <si>
    <t>El Colegio de México, A.C.</t>
  </si>
  <si>
    <t>Tecnológico Nacional de México</t>
  </si>
  <si>
    <t>Universidad Autónoma Agraria Antonio Narro</t>
  </si>
  <si>
    <t>12 Salud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</si>
  <si>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</si>
  <si>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</si>
  <si>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</si>
  <si>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</si>
  <si>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</si>
  <si>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</si>
  <si>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 "Dr. Eduardo Liceaga"</t>
  </si>
  <si>
    <t>Hospital Infantil de México Federico Gómez</t>
  </si>
  <si>
    <t>Hospital Regional de Alta Especialidad del Bajío</t>
  </si>
  <si>
    <t>Hospital Regional de Alta Especialidad de Ixtapaluca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</si>
  <si>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</si>
  <si>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</si>
  <si>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</si>
  <si>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</si>
  <si>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</si>
  <si>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</si>
  <si>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</si>
  <si>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</si>
  <si>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Medicina Genómica</t>
  </si>
  <si>
    <t>Instituto Nacional de Neurología y Neurocirugía Manuel Velasco Suárez</t>
  </si>
  <si>
    <t>Instituto Nacional de Pediatría</t>
  </si>
  <si>
    <t>Instituto Nacional de Perinatología Isidro Espinosa de los Reyes</t>
  </si>
  <si>
    <t>Instituto Nacional de Salud Pública</t>
  </si>
  <si>
    <t>13 Marina</t>
  </si>
  <si>
    <t>Dirección General de Investigación y Desarrollo</t>
  </si>
  <si>
    <t>16 Medio Ambiente y Recursos Naturales</t>
  </si>
  <si>
    <t>Instituto Mexicano de Tecnología del Agua</t>
  </si>
  <si>
    <t>Instituto Nacional de Ecología y Cambio Climático</t>
  </si>
  <si>
    <t>17 Procuraduría General de la República</t>
  </si>
  <si>
    <t>Instituto Nacional de Ciencias Penales</t>
  </si>
  <si>
    <t>18 Energía</t>
  </si>
  <si>
    <t>Dirección General de Planeación e Información Energéticas</t>
  </si>
  <si>
    <t>Instituto Mexicano del Petróleo</t>
  </si>
  <si>
    <t>Instituto Nacional de Investigaciones Nucleares</t>
  </si>
  <si>
    <t>21 Turismo</t>
  </si>
  <si>
    <t>23 Provisiones Salariales y Económicas</t>
  </si>
  <si>
    <t>Unidad de Política y Control Presupuestario</t>
  </si>
  <si>
    <t>38 Consejo Nacional de Ciencia y Tecnología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</si>
  <si>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</si>
  <si>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</si>
  <si>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</si>
  <si>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</si>
  <si>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</si>
  <si>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</si>
  <si>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</si>
  <si>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</si>
  <si>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Investigación en Química Aplicada</t>
  </si>
  <si>
    <t>Centro de Investigaciones y Estudios Superiores en Antropología Social</t>
  </si>
  <si>
    <t>Consejo Nacional de Ciencia y Tecnología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</si>
  <si>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</si>
  <si>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</si>
  <si>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</si>
  <si>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</si>
  <si>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</si>
  <si>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</si>
  <si>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</si>
  <si>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</si>
  <si>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Potosino de Investigación Científica y Tecnológica, A.C.</t>
  </si>
  <si>
    <t>Centro de Ingeniería y Desarrollo Industrial</t>
  </si>
  <si>
    <t>Centro de Investigación en Alimentación y Desarrollo, A.C.</t>
  </si>
  <si>
    <t>GYR Instituto Mexicano del Seguro Social</t>
  </si>
  <si>
    <t>Instituto Mexicano del Seguro Social</t>
  </si>
  <si>
    <t>GYN Instituto de Seguridad y Servicios Sociales de los Trabajadores del Estado</t>
  </si>
  <si>
    <t>Coordinación General de Ganadería</t>
  </si>
  <si>
    <t>Dirección General de Educación Tecnológica Industrial</t>
  </si>
  <si>
    <t>INFOTEC Centro de Investigación e Innovación en Tecnologías de la Información y Comunicación</t>
  </si>
  <si>
    <t>Coordinación General de Universidades Tecnológicas y Politécnicas</t>
  </si>
  <si>
    <t xml:space="preserve">Instituto Politécnico Nacional </t>
  </si>
  <si>
    <t>Universidad Abierta y a Distancia de México</t>
  </si>
  <si>
    <t>Instituto Nacional de Electricidad y Energías Limpias</t>
  </si>
  <si>
    <t>48 Cultura</t>
  </si>
  <si>
    <t>Centro de Investigaciones en Óptica, A.C.</t>
  </si>
  <si>
    <t>Instituto Nacional de Astrofísica, Óptica y Electrónica</t>
  </si>
  <si>
    <t>04 Gobernación</t>
  </si>
  <si>
    <t>Instituto Nacional de Rehabilitación Luis Guillermo Ibarra Ibarra</t>
  </si>
  <si>
    <t>TOTAL</t>
  </si>
  <si>
    <t>Instituto Nacional de Pesca y Acuacultura</t>
  </si>
  <si>
    <t>Servicio Nacional de Inspección y Certificación de Semillas</t>
  </si>
  <si>
    <t>Coordinación General de Comunicación Social</t>
  </si>
  <si>
    <t>Segundo Trimestre de 2018</t>
  </si>
  <si>
    <t>Enero - Junio</t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</si>
  <si>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color theme="1"/>
        <rFont val="Soberana Sans"/>
        <family val="3"/>
      </rPr>
      <t>1_/</t>
    </r>
    <r>
      <rPr>
        <sz val="6"/>
        <color theme="1"/>
        <rFont val="Soberana Sans"/>
        <family val="3"/>
      </rPr>
      <t xml:space="preserve"> 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6"/>
        <color theme="1"/>
        <rFont val="Soberana Sans"/>
        <family val="3"/>
      </rPr>
      <t>2_/</t>
    </r>
    <r>
      <rPr>
        <sz val="6"/>
        <color theme="1"/>
        <rFont val="Soberana Sans"/>
        <family val="3"/>
      </rPr>
      <t xml:space="preserve"> Los recursos aprobados a la Unidad de Política y Control Presupuestario se transfieren, conforme a la normatividad aplicable, mediante adecuación presupuestaria al Ramo 18 Energía, dependencia que ejerció los recursos autorizados, a través de la Dirección General de Planificación e Integración Energética y del Instituto Mexicano del Petróleo.
Fuente: Dependencias y Entidades de la Administración Pública Federal.</t>
    </r>
  </si>
  <si>
    <t>Fuente: Dependencias y entidades de la Administración Pública Federal.</t>
  </si>
  <si>
    <t>Atención a Personas con Discapacidad</t>
  </si>
  <si>
    <t>Educación y cultura indígena</t>
  </si>
  <si>
    <t>Programa de Apoyo a la Educación Indígena</t>
  </si>
  <si>
    <t>Programa para el Mejoramiento de la Producción y la Productividad Indígena</t>
  </si>
  <si>
    <t>Programa de Infraestructura Indígena</t>
  </si>
  <si>
    <t>Programa de Derechos Indígenas</t>
  </si>
  <si>
    <t>Planeación y Articulación de la Acción Pública hacia los Pueblos Indígenas</t>
  </si>
  <si>
    <t>Actividades de apoyo administrativo</t>
  </si>
  <si>
    <t>Actividades de apoyo a la función pública y buen gobierno</t>
  </si>
  <si>
    <t>47 Entidades no Sectorizadas</t>
  </si>
  <si>
    <t>Atender asuntos relativos a la aplicación del Mecanismo Nacional de Promoción, Protección y Supervisión de la Convención sobre los derechos de las Personas con Discapacidad.</t>
  </si>
  <si>
    <t>Atender asuntos relacionados con víctimas del delito</t>
  </si>
  <si>
    <t xml:space="preserve">35 Comisión Nacional de los Derechos Humanos </t>
  </si>
  <si>
    <t>Fondo para la Accesibilidad en el Transporte Público para las Personas con Discapacidad</t>
  </si>
  <si>
    <t>Servicios a grupos con necesidades especiales</t>
  </si>
  <si>
    <t>Programa de estancias infantiles para apoyar a madres trabajadoras</t>
  </si>
  <si>
    <t>Programa de Coinversión Social</t>
  </si>
  <si>
    <t>Programa de Atención a Jornaleros Agrícolas</t>
  </si>
  <si>
    <t>Programa de Apoyo a las Instancias de Mujeres en las Entidades Federativas (PAIMEF)</t>
  </si>
  <si>
    <t>Pensión para Adultos Mayores</t>
  </si>
  <si>
    <t>Desarrollo integral de las personas con discapacidad</t>
  </si>
  <si>
    <t>Articulación de políticas públicas integrales de juventud</t>
  </si>
  <si>
    <t>20 Desarrollo Social</t>
  </si>
  <si>
    <t>Programa IMSS-PROSPERA</t>
  </si>
  <si>
    <t>19 Aportaciones a Seguridad Social</t>
  </si>
  <si>
    <t>Programa de Apoyo a la Vivienda</t>
  </si>
  <si>
    <t xml:space="preserve">15 Desarrollo Agrario, Territorial y Urbano </t>
  </si>
  <si>
    <t>Ejecución de los programas y acciones de la Política Laboral</t>
  </si>
  <si>
    <t xml:space="preserve">14 Trabajo y Previsión Social </t>
  </si>
  <si>
    <t>Servicios de asistencia social integral</t>
  </si>
  <si>
    <t>Seguro Médico Siglo XXI</t>
  </si>
  <si>
    <t>Salud materna, sexual y reproductiva</t>
  </si>
  <si>
    <t>Programa de Desarrollo Comunitario "Comunidad DIFerente"</t>
  </si>
  <si>
    <t>Programa de Atención a Personas con Discapacidad</t>
  </si>
  <si>
    <t>Prevención y atención de VIH/SIDA y otras ITS</t>
  </si>
  <si>
    <t>Investigación y desarrollo tecnológico en salud</t>
  </si>
  <si>
    <t>Formación y capacitación de recursos humanos para la salud</t>
  </si>
  <si>
    <t>Asistencia social y protección del paciente</t>
  </si>
  <si>
    <t>Apoyos para la protección de las personas en estado de necesidad</t>
  </si>
  <si>
    <t xml:space="preserve">12 Salud </t>
  </si>
  <si>
    <t>Programa para la Inclusión y la Equidad Educativa</t>
  </si>
  <si>
    <t>Programa Nacional de Convivencia Escolar</t>
  </si>
  <si>
    <t xml:space="preserve">Programa Nacional de Becas </t>
  </si>
  <si>
    <t>Apoyos a centros y organizaciones de educación</t>
  </si>
  <si>
    <t xml:space="preserve">11 Educación Pública </t>
  </si>
  <si>
    <t>Atención, protección, servicios y asistencia consulares</t>
  </si>
  <si>
    <t xml:space="preserve">05 Relaciones Exteriores </t>
  </si>
  <si>
    <t>Consejo Nacional para Prevenir la Discriminación</t>
  </si>
  <si>
    <t xml:space="preserve">TOTAL </t>
  </si>
  <si>
    <t>Autorizado 
anual</t>
  </si>
  <si>
    <t>Enero - junio</t>
  </si>
  <si>
    <t xml:space="preserve">Autorizado 
anual </t>
  </si>
  <si>
    <r>
      <t xml:space="preserve">Porcentaje de avance </t>
    </r>
    <r>
      <rPr>
        <vertAlign val="superscript"/>
        <sz val="7"/>
        <color theme="1"/>
        <rFont val="Soberana Sans"/>
        <family val="3"/>
      </rPr>
      <t>2_/</t>
    </r>
  </si>
  <si>
    <t>Programa Presupuestario</t>
  </si>
  <si>
    <t>Informes Sobre la Situación Económica, las Finanzas Públicas y la Deuda Pública, Anexos</t>
  </si>
  <si>
    <t>Pemex Transformación Industrial</t>
  </si>
  <si>
    <t>Pemex-Exploración y Producción</t>
  </si>
  <si>
    <t>Comisión Nacional para el Uso Eficiente de la Energía</t>
  </si>
  <si>
    <t>Secretaría de Energía</t>
  </si>
  <si>
    <t>Procuraduría Federal de Protección al Ambiente</t>
  </si>
  <si>
    <t>Dirección General de Desarrollo de la Infraestructura Física</t>
  </si>
  <si>
    <t>Dirección General de Fibras Naturales y Biocombustibles</t>
  </si>
  <si>
    <t>Dirección General de Recursos Materiales y Servicios Generales</t>
  </si>
  <si>
    <t>ANEXO 15 DEL DPEF 2018
EVOLUCIÓN DE LAS EROGACIONES PARA LA ESTRATEGIA DE TRANSICIÓN PARA PROMOVER EL USO DE TECNOLOGÍAS Y COMBUSTIBLES MÁS LIMPIOS
Enero-junio
(Pesos)</t>
  </si>
  <si>
    <t>n.a.: No aplica.</t>
  </si>
  <si>
    <t>Nota: Las sumas parciales pueden no coincidir con el total, así como los cálculos porcentuales, debido al redondeo de las cifras.</t>
  </si>
  <si>
    <t>Actividades de apoyo Administrativo</t>
  </si>
  <si>
    <t>Apoyos para actividades científicas, tecnológicas y de innovación</t>
  </si>
  <si>
    <t>Promover, difundir y proteger los Derechos Humanos de los integrantes de pueblos y comunidades indígenas y atender asuntos de indígenas en reclusión</t>
  </si>
  <si>
    <t>35 Comisión Nacional de los Derechos Humanos</t>
  </si>
  <si>
    <t xml:space="preserve">FAM Asistencia Social </t>
  </si>
  <si>
    <t>FAIS Municipal y de las Demarcaciones Territoriales del Distrito Federal</t>
  </si>
  <si>
    <t>33 Aportaciones Federales para Entidades Federativas y Municipios</t>
  </si>
  <si>
    <t>Fondo Regional</t>
  </si>
  <si>
    <t xml:space="preserve">23 Provisiones Salariales y Económicas </t>
  </si>
  <si>
    <t>Programa de Desarrollo Regional Turístico Sustentable y Pueblos Mágicos</t>
  </si>
  <si>
    <t>Comedores Comunitarios</t>
  </si>
  <si>
    <t>PROSPERA Programa de Inclusión Social</t>
  </si>
  <si>
    <t>Programa de Empleo Temporal (PET)</t>
  </si>
  <si>
    <t>Programa 3 x 1 para Migrantes</t>
  </si>
  <si>
    <t>Programas del Fondo Nacional de Fomento a las Artesanías (FONART)</t>
  </si>
  <si>
    <t>Programa de Abasto Rural a cargo de Diconsa, S.A. de C.V. (DICONSA)</t>
  </si>
  <si>
    <t>Programa de Abasto Social de Leche a cargo de Liconsa, S.A. de C.V.</t>
  </si>
  <si>
    <t>Programa de Fomento a la Economía Social</t>
  </si>
  <si>
    <t>Apoyos para el Desarrollo Forestal Sustentable</t>
  </si>
  <si>
    <t>Programa de Apoyo a la Infraestructura Hidroagrícola</t>
  </si>
  <si>
    <t>Agua Potable, Drenaje y Tratamiento</t>
  </si>
  <si>
    <t>Programa de Conservación para el Desarrollo Sostenible</t>
  </si>
  <si>
    <t>Planeación, Dirección y Evaluación Ambiental</t>
  </si>
  <si>
    <t>Infraestructura para la modernización y rehabilitación de riego y temporal tecnificado</t>
  </si>
  <si>
    <t>Infraestructura para la Protección de Centros de Población y Áreas Productivas</t>
  </si>
  <si>
    <t>Rehabilitación y Modernización de Presas y Estructuras de Cabeza</t>
  </si>
  <si>
    <t>Programa de Infraestructura</t>
  </si>
  <si>
    <t>15 Desarrollo Agrario, Territorial y Urbano</t>
  </si>
  <si>
    <t>Seguro Popular</t>
  </si>
  <si>
    <t>Fortalecimiento a la atención médica</t>
  </si>
  <si>
    <t>Prevención y control de enfermedades</t>
  </si>
  <si>
    <t>Rectoría en Salud</t>
  </si>
  <si>
    <t>Fortalecimiento de la Calidad Educativa</t>
  </si>
  <si>
    <t>Programa Nacional de Becas</t>
  </si>
  <si>
    <t>Normar los servicios educativos</t>
  </si>
  <si>
    <t>Educación Inicial y Básica Comunitaria</t>
  </si>
  <si>
    <t>Educación para Adultos (INEA)</t>
  </si>
  <si>
    <t>Estudios y proyectos de construcción de caminos rurales y carreteras alimentadoras</t>
  </si>
  <si>
    <t>Conservación de infraestructura de caminos rurales y carreteras alimentadoras</t>
  </si>
  <si>
    <t>Proyectos de construcción de carreteras alimentadoras y caminos rurales</t>
  </si>
  <si>
    <t>Programa de Apoyos a Pequeños Productores</t>
  </si>
  <si>
    <t>Programa de Fomento a la Agricultura</t>
  </si>
  <si>
    <t>Conducción de la política interior</t>
  </si>
  <si>
    <t>Autorizado al 
periodo</t>
  </si>
  <si>
    <t>ANEXO 10 DEL DPEF 2018
EVOLUCIÓN DE LAS EROGACIONES PARA EL DESARROLLO INTEGRAL DE LOS PUEBLOS Y COMUNIDADES INDÍGENAS
Enero-junio
(Pesos)</t>
  </si>
  <si>
    <t>Tribunales Agrarios</t>
  </si>
  <si>
    <t>Registro Agrario Nacional</t>
  </si>
  <si>
    <t>Procuraduría Agraria</t>
  </si>
  <si>
    <t>Dependencia SEDATU</t>
  </si>
  <si>
    <t>Desarrollo Agrario, Territorial y Urbano</t>
  </si>
  <si>
    <t>SNICS</t>
  </si>
  <si>
    <t>SIAP</t>
  </si>
  <si>
    <t>SENASICA</t>
  </si>
  <si>
    <t>INCA RURAL</t>
  </si>
  <si>
    <t>FIRCO</t>
  </si>
  <si>
    <t>FEESA</t>
  </si>
  <si>
    <t>Dependencia Sagarpa</t>
  </si>
  <si>
    <t>CONAZA</t>
  </si>
  <si>
    <t>CONAPESCA</t>
  </si>
  <si>
    <t>Comité Nacional para el Desarrollo Sustentable de la Caña de Azúcar</t>
  </si>
  <si>
    <t>ASERCA</t>
  </si>
  <si>
    <t>Agricultura, Ganadería, Desarrollo Rural, Pesca y Alimentación</t>
  </si>
  <si>
    <t>Gasto Administrativo</t>
  </si>
  <si>
    <t>Administrativa</t>
  </si>
  <si>
    <t>Regularización y Registro de Actos Jurídicos Agrarios</t>
  </si>
  <si>
    <t>Conflictos Agrarios y Obligaciones Jurídicas</t>
  </si>
  <si>
    <t>Archivo General Agrario</t>
  </si>
  <si>
    <t>Atención de aspectos agrarios</t>
  </si>
  <si>
    <t>Programa para la atención de aspectos agrarios</t>
  </si>
  <si>
    <t>Agraria</t>
  </si>
  <si>
    <t>Seguridad Social Cañeros</t>
  </si>
  <si>
    <t>IMSS-PROSPERA</t>
  </si>
  <si>
    <t>Aportaciones a Seguridad Social</t>
  </si>
  <si>
    <t>PROSPERA Salud</t>
  </si>
  <si>
    <t>Sistema de Protección Social en Salud (SPSS)</t>
  </si>
  <si>
    <t>Desarrollo de Capacidades Salud</t>
  </si>
  <si>
    <t>Salud en población rural</t>
  </si>
  <si>
    <t>Salud</t>
  </si>
  <si>
    <t>Programa de atención a las condiciones de salud en el medio rural</t>
  </si>
  <si>
    <t>Aportaciones Federales para Entidades Federativas y Municipios</t>
  </si>
  <si>
    <t>Programas Hidráulicos</t>
  </si>
  <si>
    <t>Programa de perforación y equipamiento de pozos agrícolas en estados afectados con sequía</t>
  </si>
  <si>
    <t>Infraestructura Hidroagrícola</t>
  </si>
  <si>
    <t>IMTA</t>
  </si>
  <si>
    <t>Medio Ambiente y Recursos Naturales</t>
  </si>
  <si>
    <t>Mantenimiento de Caminos Rurales</t>
  </si>
  <si>
    <t>Construcción de Caminos Rurales</t>
  </si>
  <si>
    <t>Infraestructura</t>
  </si>
  <si>
    <t>Comunicaciones y Transportes</t>
  </si>
  <si>
    <t>Programa de infraestructura en el medio rural</t>
  </si>
  <si>
    <t>Programa de Apoyo a las Instancias de Mujeres en las Entidades Federativas, PAIMEF</t>
  </si>
  <si>
    <t>Desarrollo Social</t>
  </si>
  <si>
    <t>Programa de atención a las mujeres en situación de violencia</t>
  </si>
  <si>
    <t>Adquisición de leche a productores nacionales</t>
  </si>
  <si>
    <t>Programa de apoyo a la adquisición de leche</t>
  </si>
  <si>
    <t>Consumo de leche Liconsa</t>
  </si>
  <si>
    <t>Programa Alimentario</t>
  </si>
  <si>
    <t>PROSPERA Alimentación</t>
  </si>
  <si>
    <t>Programa de Abasto Rural a cargo de DICONSA S.A. de C.V.</t>
  </si>
  <si>
    <t>Proyecto de Seguridad Alimentaria para Zonas Rurales</t>
  </si>
  <si>
    <t>Fomento al Consumo</t>
  </si>
  <si>
    <t>Programa de Fomento a la Productividad Pesquera y Acuícola</t>
  </si>
  <si>
    <t>Programa de Derecho a la Alimentación</t>
  </si>
  <si>
    <t>Atención a Indígenas (CDI)</t>
  </si>
  <si>
    <t>Entidades no Sectorizadas</t>
  </si>
  <si>
    <t>Coinversión Social</t>
  </si>
  <si>
    <t>PROSPERA Desarrollo Social</t>
  </si>
  <si>
    <t>Jornaleros Agrícolas</t>
  </si>
  <si>
    <t>Atención a la población agraria</t>
  </si>
  <si>
    <t>Atención a migrantes</t>
  </si>
  <si>
    <t xml:space="preserve">Infraestructura Rural </t>
  </si>
  <si>
    <t>Vivienda Rural</t>
  </si>
  <si>
    <t>Relaciones Exteriores</t>
  </si>
  <si>
    <t>Programa de atención a la pobreza en el medio rural</t>
  </si>
  <si>
    <t>Social</t>
  </si>
  <si>
    <t>PET</t>
  </si>
  <si>
    <t>Trabajadores Agrícolas Temporales</t>
  </si>
  <si>
    <t>Trabajo y Previsión Social</t>
  </si>
  <si>
    <t>Programa de mejoramiento de condiciones laborales en el medio rural</t>
  </si>
  <si>
    <t>Laboral</t>
  </si>
  <si>
    <t>PROSPERA Educación</t>
  </si>
  <si>
    <t>Educación Agropecuaria</t>
  </si>
  <si>
    <t>Desarrollo de Capacidades Educación</t>
  </si>
  <si>
    <t>Educación Pública</t>
  </si>
  <si>
    <t>Instituto Nacional de Pesca y Acuacultura (INAPESCA)</t>
  </si>
  <si>
    <t>Instituto Nacional de Investigaciones Forestales, Agrícolas y Pecuarias (INIFAP)</t>
  </si>
  <si>
    <t>Colegio Superior Agropecuario del Estado de Guerrero (CSAEGRO)</t>
  </si>
  <si>
    <t>Programa de Educación e Investigación</t>
  </si>
  <si>
    <t>Educativa</t>
  </si>
  <si>
    <t>Vida Silvestre</t>
  </si>
  <si>
    <t>PROFEPA</t>
  </si>
  <si>
    <t>PET (Incendios Forestales)</t>
  </si>
  <si>
    <t>Desarrollo Regional Sustentable</t>
  </si>
  <si>
    <t>Protección al medio ambiente en el medio rural</t>
  </si>
  <si>
    <t>Forestal</t>
  </si>
  <si>
    <t>Infraestructura Productiva para el Aprovechamiento Sustentable del Suelo y Agua (Ejecución Nacional)</t>
  </si>
  <si>
    <t>Sustentabilidad Pecuaria</t>
  </si>
  <si>
    <t>PROGAN Productivo</t>
  </si>
  <si>
    <t>Programa de Fomento Ganadero</t>
  </si>
  <si>
    <t>Energías Renovables</t>
  </si>
  <si>
    <t>Ordenamiento y Vigilancia Pesquera y Acuícola  </t>
  </si>
  <si>
    <t>Desarrollo de la Acuacultura</t>
  </si>
  <si>
    <t>Programa de Sustentabilidad de los Recursos Naturales</t>
  </si>
  <si>
    <t>Medio Ambiente</t>
  </si>
  <si>
    <t>Ecoturismo y Turismo Rural</t>
  </si>
  <si>
    <t>Turismo</t>
  </si>
  <si>
    <t>Fondo Nacional de Fomento a las Artesanías (FONART)</t>
  </si>
  <si>
    <t>Fondo Nacional Emprendedor (FNE)</t>
  </si>
  <si>
    <t>Economía</t>
  </si>
  <si>
    <t>Fondo SAGARPA-CONACYT</t>
  </si>
  <si>
    <t>Sistema Nacional de Investigación Agrícola</t>
  </si>
  <si>
    <t>Sistema Integral para el Desarrollo Sustentable de la Caña de Azúcar (SIDESCA)</t>
  </si>
  <si>
    <t>Sistema Nacional de Información para el Desarrollo Rural Sustentable (SNIDRUS)</t>
  </si>
  <si>
    <t>Sistema Nacional de Información para el Desarrollo Rural Sustentable</t>
  </si>
  <si>
    <t>Proyectos Productivos (FAPPA)  </t>
  </si>
  <si>
    <t>Programa de Incentivos para Productores de Maíz y Frijol (PIMAF)</t>
  </si>
  <si>
    <t>PROCAFÉ e Impulso Productivo al Café</t>
  </si>
  <si>
    <t>Fortalecimiento a Organizaciones Rurales  </t>
  </si>
  <si>
    <t>Extensionismo, Desarrollo de Capacidades y Asociatividad Productiva  </t>
  </si>
  <si>
    <t>El Campo en Nuestras Manos  </t>
  </si>
  <si>
    <t>Desarrollo de las Zona Áridas (PRODEZA)  </t>
  </si>
  <si>
    <t>Atención a Siniestros Agropecuarios  </t>
  </si>
  <si>
    <t>Arráigate Joven- Impulso Emprendedor  </t>
  </si>
  <si>
    <t>Vigilancia Epidemiológica, de plagas y Enfermedades Cuarentenarias  </t>
  </si>
  <si>
    <t>Inspección y Vigilancia Epidemiológica, de plagas y Enfermedades Reglamentadas no Cuarentenarias  </t>
  </si>
  <si>
    <t>Inocuidad Agroalimentaria, Acuícola y Pesquera  </t>
  </si>
  <si>
    <t>Campañas Fitozoosanitarias  </t>
  </si>
  <si>
    <t>Programa de Acciones Complementarias para Mejorar las Sanidades</t>
  </si>
  <si>
    <t>Programa de Sanidad e Inocuidad Agroalimentaria</t>
  </si>
  <si>
    <t>Riesgo Compartido</t>
  </si>
  <si>
    <t>Desarrollo Productivo del Sur Sureste y Zonas Económicas Especiales  </t>
  </si>
  <si>
    <t>Certificación y Normalización Agroalimentaria  </t>
  </si>
  <si>
    <t>Activos Productivos y Agrologística  </t>
  </si>
  <si>
    <t>Acceso al Financiamiento  </t>
  </si>
  <si>
    <t>Fortalecimiento a la Cadena Productiva</t>
  </si>
  <si>
    <t>Programa de Productividad y Competitividad Agroalimentaria</t>
  </si>
  <si>
    <t>Estrategias Integrales para la Cadena Productiva </t>
  </si>
  <si>
    <t>Capitalización Productiva Pecuaria </t>
  </si>
  <si>
    <t>Investigación, Innovación y Desarrollo Tecnológico Pecuarios</t>
  </si>
  <si>
    <t>PROAGRO Productivo  </t>
  </si>
  <si>
    <t>Mejoramiento Productivo de Suelo y Agua  </t>
  </si>
  <si>
    <t>Investigación, Innovación y Desarrollo Tecnológico Agrícola  </t>
  </si>
  <si>
    <t>Estrategias Integrales de Política Pública Agrícola  </t>
  </si>
  <si>
    <t>Capitalización Productiva Agrícola  </t>
  </si>
  <si>
    <t>Programa de Concurrencia con las Entidades Federativas</t>
  </si>
  <si>
    <t>Paquetes Productivos Pesqueros y Acuícolas</t>
  </si>
  <si>
    <t>Impulso a la Capitalización</t>
  </si>
  <si>
    <t>Programa de Fomento a la Inversión y Productividad</t>
  </si>
  <si>
    <t>Promoción Comercial y Fomento a las Exportaciones</t>
  </si>
  <si>
    <t>Incentivos a la Comercialización</t>
  </si>
  <si>
    <t>Programa de Apoyos a la Comercialización</t>
  </si>
  <si>
    <t>Competitividad</t>
  </si>
  <si>
    <t>Fondo de Capitalización e Inversión del Sector Rural (FOCIR)</t>
  </si>
  <si>
    <t>Fideicomisos Instituidos en Relación con la Agricultura (FIRA)</t>
  </si>
  <si>
    <t>Financiera Nacional de Desarrollo Agropecuario, Rural, Forestal y Pesquero (FND)</t>
  </si>
  <si>
    <t>Banco del Ahorro Nacional y Servicios Financieros SNC (BANSEFI)</t>
  </si>
  <si>
    <t>AGROASEMEX</t>
  </si>
  <si>
    <t>Hacienda y Crédito Público</t>
  </si>
  <si>
    <t>Programa de financiamiento y aseguramiento al medio rural</t>
  </si>
  <si>
    <t>Financiera</t>
  </si>
  <si>
    <t>Enero-junio</t>
  </si>
  <si>
    <t xml:space="preserve">Programa PEC / Ramo / Componente / Subcomponente / Rama Productiva  </t>
  </si>
  <si>
    <t>ANEXO 11 DEL DPEF 2018
EVOLUCIÓN DE LAS EROGACIONES CORRESPONDIENTES AL PROGRAMA ESPECIAL CONCURRENTE PARA EL DESARROLLO RURAL SUSTENTABLE
Enero-junio
(Millones de pesos)</t>
  </si>
  <si>
    <t>Seguridad física en las instalaciones de electricidad</t>
  </si>
  <si>
    <t>Coordinación de las funciones y recursos para la infraestructura eléctrica</t>
  </si>
  <si>
    <t>Promoción de medidas para el ahorro y uso eficiente de la energía eléctrica</t>
  </si>
  <si>
    <t>Funciones en relación con Estrategias de Negocios Comerciales, así como potenciales nuevos negocios</t>
  </si>
  <si>
    <t>Operación de mecanismos para mejorar la comercialización de servicios y productos</t>
  </si>
  <si>
    <t>Servicios de infraestructura aplicable a telecomunicaciones</t>
  </si>
  <si>
    <t>Comercialización de energía eléctrica y productos asociados</t>
  </si>
  <si>
    <t>Operación y mantenimiento de la infraestructura del proceso de distribución de energía eléctrica</t>
  </si>
  <si>
    <t>Operación y mantenimiento de la Red Nacional de Transmisión</t>
  </si>
  <si>
    <t>Operación y mantenimiento de las centrales generadoras de energía eléctrica</t>
  </si>
  <si>
    <t>Equidad de Género</t>
  </si>
  <si>
    <t>Atención a la Salud</t>
  </si>
  <si>
    <t>Servicios de guardería</t>
  </si>
  <si>
    <t>Dirección, coordinación y control de la operación del Sistema Eléctrico Nacional</t>
  </si>
  <si>
    <t>Desarrollo Cultural</t>
  </si>
  <si>
    <t>Fortalecimiento a la Transversalidad de la Perspectiva de Género</t>
  </si>
  <si>
    <t>Fortalecimiento de la Igualdad Sustantiva entre Mujeres y Hombres</t>
  </si>
  <si>
    <t>Atención a Víctimas</t>
  </si>
  <si>
    <t>Regulación y permisos de Hidrocarburos</t>
  </si>
  <si>
    <t>Regulación y permisos de electricidad</t>
  </si>
  <si>
    <t xml:space="preserve">45 Comisión Reguladora de Energía  </t>
  </si>
  <si>
    <t>43 Instituto Federal de Telecomunicaciones</t>
  </si>
  <si>
    <t>Producción y difusión de información estadística y geográfica</t>
  </si>
  <si>
    <t>40 Información Nacional Estadística y Geográfica</t>
  </si>
  <si>
    <t>Becas de posgrado y apoyos a la calidad</t>
  </si>
  <si>
    <t>Promover, divulgar, dar seguimiento, evaluar y monitorear la política nacional en materia de Igualdad entre mujeres y hombres, y atender Asuntos de la mujer</t>
  </si>
  <si>
    <t xml:space="preserve">35 Comisión Nacional de los Derechos Humanos  </t>
  </si>
  <si>
    <t>Otorgamiento de prerrogativas a partidos políticos, fiscalización de sus recursos y administración de los tiempos del estado en radio y televisión</t>
  </si>
  <si>
    <t>Dirección, soporte jurídico electoral y apoyo logístico</t>
  </si>
  <si>
    <t>Capacitación y educación para el ejercicio democrático de la ciudadanía</t>
  </si>
  <si>
    <t xml:space="preserve">22 Instituto Nacional Electoral  </t>
  </si>
  <si>
    <t>Planeación y conducción de la política de turismo</t>
  </si>
  <si>
    <t xml:space="preserve">21 Turismo </t>
  </si>
  <si>
    <t>20 Desarrollo social</t>
  </si>
  <si>
    <t>Apoyo Económico a Viudas de Veteranos de la Revolución Mexicana</t>
  </si>
  <si>
    <t>Gestión, promoción, supervisión y evaluación del aprovechamiento sustentable de la energía</t>
  </si>
  <si>
    <t>Coordinación de la política energética en electricidad</t>
  </si>
  <si>
    <t>Regulación y supervisión de actividades nucleares y radiológicas</t>
  </si>
  <si>
    <t xml:space="preserve">18 Energía  </t>
  </si>
  <si>
    <t>Promoción del Desarrollo Humano y Planeación Institucional</t>
  </si>
  <si>
    <t>Investigar, perseguir y prevenir delitos del orden electoral</t>
  </si>
  <si>
    <t>Investigación académica en el marco de las ciencias penales</t>
  </si>
  <si>
    <t>Promoción del respeto a los derechos humanos y atención a víctimas del delito</t>
  </si>
  <si>
    <t>Investigar y perseguir los delitos relativos a la Delincuencia Organizada</t>
  </si>
  <si>
    <t>Investigar y perseguir los delitos del orden federal</t>
  </si>
  <si>
    <t>Programa de acceso al financiamiento para soluciones habitacionales</t>
  </si>
  <si>
    <t>Programa de Apoyo al Empleo (PAE)</t>
  </si>
  <si>
    <t>Procuración de justicia laboral</t>
  </si>
  <si>
    <t>14 Trabajo y Previsión Social</t>
  </si>
  <si>
    <t>Sistema Educativo naval y programa de becas</t>
  </si>
  <si>
    <t>Prevención y Control de Sobrepeso, Obesidad y Diabetes</t>
  </si>
  <si>
    <t>Programa de vacunación</t>
  </si>
  <si>
    <t>Prevención y atención contra las adicciones</t>
  </si>
  <si>
    <t>Programa para el Desarrollo Profesional Docente</t>
  </si>
  <si>
    <t>Políticas de igualdad de género en el sector educativo</t>
  </si>
  <si>
    <t>Investigación Científica y Desarrollo Tecnológico</t>
  </si>
  <si>
    <t>Servicios de Educación Superior y Posgrado</t>
  </si>
  <si>
    <t xml:space="preserve">11 Educación Pública  </t>
  </si>
  <si>
    <t>Fondo Nacional Emprendedor</t>
  </si>
  <si>
    <t>Definición, conducción y supervisión de la política de comunicaciones y transportes</t>
  </si>
  <si>
    <t>Diseño y Aplicación de la Política Agropecuaria</t>
  </si>
  <si>
    <t>08  Agricultura, Ganadería,  Desarrollo Rural, Pesca y Alimentación</t>
  </si>
  <si>
    <t>Otros proyectos de infraestructura social</t>
  </si>
  <si>
    <t>Programa de igualdad entre mujeres y hombres SDN</t>
  </si>
  <si>
    <t>07 Defensa Nacional</t>
  </si>
  <si>
    <t xml:space="preserve">06 Hacienda y Crédito Público </t>
  </si>
  <si>
    <t>Promoción y defensa de los intereses de México en el ámbito multilateral</t>
  </si>
  <si>
    <t>Promover la Protección de los Derechos Humanos y Prevenir la Discriminación</t>
  </si>
  <si>
    <t>Fomento de la cultura de la participación ciudadana en la prevención del delito</t>
  </si>
  <si>
    <t>Programa de Derechos Humanos</t>
  </si>
  <si>
    <t>Implementar las políticas, programas y acciones tendientes a garantizar la seguridad pública de la Nación y sus habitantes</t>
  </si>
  <si>
    <t>Planeación demográfica del país</t>
  </si>
  <si>
    <t>Promover la atención y prevención de la violencia contra las mujeres</t>
  </si>
  <si>
    <t xml:space="preserve">04 Gobernación  </t>
  </si>
  <si>
    <t xml:space="preserve">H. Cámara de Senadores </t>
  </si>
  <si>
    <t xml:space="preserve">H. Cámara de Diputados </t>
  </si>
  <si>
    <t>01 Poder Legislativo</t>
  </si>
  <si>
    <t>ANEXO 13 DEL DPEF 2018
EVOLUCIÓN DE LAS EROGACIONES PARA LA IGUALDAD ENTRE MUJERES Y HOMBRES
Enero-junio
(Pesos)</t>
  </si>
  <si>
    <t>Segundo trimestre de 2018</t>
  </si>
  <si>
    <t>Fuente: Dependencias y Entidades de la Administración Pública Federal.</t>
  </si>
  <si>
    <t xml:space="preserve">n.a.: No aplica.
</t>
  </si>
  <si>
    <t xml:space="preserve"> Nota: Las sumas parciales pueden no coincidir con el total, así como los cálculos porcentuales, debido al redondeo de las cifras.
</t>
  </si>
  <si>
    <t>Proyectos de infraestructura económica de electricidad (Pidiregas)</t>
  </si>
  <si>
    <t>Proyectos de infraestructura económica de electricidad</t>
  </si>
  <si>
    <t>Otros proyectos de infraestructura</t>
  </si>
  <si>
    <t>Mantenimiento de infraestructura</t>
  </si>
  <si>
    <t>Proyectos de infraestructura económica de hidrocarburos</t>
  </si>
  <si>
    <t>47   Entidades no Sectorizadas</t>
  </si>
  <si>
    <t xml:space="preserve">Becas de posgrado y apoyos a la calidad </t>
  </si>
  <si>
    <t>Investigación científica, desarrollo e innovación</t>
  </si>
  <si>
    <t>38   Consejo Nacional de Ciencia y Tecnología</t>
  </si>
  <si>
    <t>Fondo de Prevención de Desastres Naturales (FOPREDEN)</t>
  </si>
  <si>
    <t>Fondo de Desastres Naturales (FONDEN)</t>
  </si>
  <si>
    <t>23   Provisiones Salariales y Económicas</t>
  </si>
  <si>
    <t>21   Turismo</t>
  </si>
  <si>
    <t>Fondos de Diversificación Energética</t>
  </si>
  <si>
    <t xml:space="preserve">Gestión, promoción, supervisión y evaluación del aprovechamiento sustentable de la energía </t>
  </si>
  <si>
    <t>Coordinación de la política energética en hidrocarburos</t>
  </si>
  <si>
    <t xml:space="preserve">Coordinación de la política energética en electricidad </t>
  </si>
  <si>
    <t>Conducción de la política energética</t>
  </si>
  <si>
    <t>18   Energía</t>
  </si>
  <si>
    <t>Programa de Manejo de Áreas Naturales Protegidas</t>
  </si>
  <si>
    <t xml:space="preserve">Conservación y Aprovechamiento Sustentable de la Vida Silvestre </t>
  </si>
  <si>
    <t xml:space="preserve">Apoyos para el Desarrollo Forestal Sustentable </t>
  </si>
  <si>
    <t xml:space="preserve">Programa de Conservación para el Desarrollo Sostenible </t>
  </si>
  <si>
    <t>Infraestructura de agua potable, alcantarillado y saneamiento</t>
  </si>
  <si>
    <t xml:space="preserve">Normativa Ambiental e Instrumentos para el Desarrollo Sustentable </t>
  </si>
  <si>
    <t xml:space="preserve">Programas de Calidad del Aire y Verificación Vehicular </t>
  </si>
  <si>
    <t>Sistema Nacional de Áreas Naturales Protegidas</t>
  </si>
  <si>
    <t xml:space="preserve">Inspección y Vigilancia del Medio Ambiente y Recursos Naturales </t>
  </si>
  <si>
    <t>Regulación Ambiental</t>
  </si>
  <si>
    <t xml:space="preserve">Investigación en Cambio Climático, Sustentabilidad y Crecimiento Verde </t>
  </si>
  <si>
    <t xml:space="preserve">Protección Forestal </t>
  </si>
  <si>
    <t>Investigación científica y tecnológica</t>
  </si>
  <si>
    <t>Capacitación Ambiental y Desarrollo Sustentable</t>
  </si>
  <si>
    <t xml:space="preserve">16   Medio Ambiente y Recursos Naturales </t>
  </si>
  <si>
    <t>Programa de Prevención de Riesgos</t>
  </si>
  <si>
    <t xml:space="preserve"> 15   Desarrollo Agrario, Territorial y Urbano</t>
  </si>
  <si>
    <t>Emplear el Poder Naval de la Federación para salvaguardar la soberanía y seguridad nacionales</t>
  </si>
  <si>
    <t>13   Marina</t>
  </si>
  <si>
    <t>Vigilancia epidemiológica</t>
  </si>
  <si>
    <t>Protección Contra Riesgos Sanitarios</t>
  </si>
  <si>
    <t>12   Salud</t>
  </si>
  <si>
    <t>Subsidios para organismos descentralizados estatales</t>
  </si>
  <si>
    <t>Promoción del comercio exterior y atracción de inversión extranjera directa</t>
  </si>
  <si>
    <t>10   Economía</t>
  </si>
  <si>
    <t>Reconstrucción y Conservación de Carreteras</t>
  </si>
  <si>
    <t>09   Comunicaciones y Transportes</t>
  </si>
  <si>
    <t>08   Agricultura, Ganadería, Desarrollo Rural, Pesca y Alimentación</t>
  </si>
  <si>
    <t xml:space="preserve">Coordinación del Sistema Nacional de Protección Civil </t>
  </si>
  <si>
    <t>04   Gobernación</t>
  </si>
  <si>
    <t xml:space="preserve">Aprobado 
anual
</t>
  </si>
  <si>
    <t>ANEXO 16 DEL DPEF 2018
EVOLUCIÓN DE LAS EROGACIONES PARA LA ADAPTACIÓN Y MITIGACIÓN DE LOS EFECTOS DEL CAMBIO CLIMÁTICO 
Enero-junio
(Pesos)</t>
  </si>
  <si>
    <r>
      <t xml:space="preserve">1_/ </t>
    </r>
    <r>
      <rPr>
        <sz val="6"/>
        <color theme="1"/>
        <rFont val="Soberana Sans"/>
        <family val="3"/>
      </rPr>
      <t>De acuerdo con la Ley General de Contabilidad Gubernamental, corresponde al momento contable del gasto, que refleja la cancelación total o parcial de las obligaciones de pago y que se concreta mediante el desembolso de efectivo o cualquier otro medio de pago.</t>
    </r>
  </si>
  <si>
    <t>Prestaciones sociales</t>
  </si>
  <si>
    <t>Atención a la Salud</t>
  </si>
  <si>
    <t>Instituto de Seguridad y Servicios Sociales de los Trabajadores del Estado</t>
  </si>
  <si>
    <t>Servicios educativos culturales y artísticos</t>
  </si>
  <si>
    <t>Servicios Cinematográficos</t>
  </si>
  <si>
    <t>Producción y distribución de libros y materiales artísticos y culturales</t>
  </si>
  <si>
    <t>Cultura</t>
  </si>
  <si>
    <t>Regulación y Supervisión de los sectores Telecomunicaciones y Radiodifusión</t>
  </si>
  <si>
    <t>Atender asuntos relacionados con niñas, niños y adolescentes</t>
  </si>
  <si>
    <t>FONE Servicios Personales</t>
  </si>
  <si>
    <t>FONE Otros de Gasto Corriente</t>
  </si>
  <si>
    <t>FONE Gasto de Operación</t>
  </si>
  <si>
    <t>FONE Fondo de Compensación</t>
  </si>
  <si>
    <t>FASSA</t>
  </si>
  <si>
    <t>FAM Infraestructura Educativa Media Superior y Superior</t>
  </si>
  <si>
    <t>FAM Infraestructura Educativa Básica</t>
  </si>
  <si>
    <t>FAETA Educación Tecnológica</t>
  </si>
  <si>
    <t>FAETA Educación de Adultos</t>
  </si>
  <si>
    <t>Becas para la población atendida por el sector educativo</t>
  </si>
  <si>
    <t xml:space="preserve">Programa Nacional de Convivencia Escolar
</t>
  </si>
  <si>
    <t xml:space="preserve">Fortalecimiento de la Calidad Educativa
</t>
  </si>
  <si>
    <t xml:space="preserve">Programa para el Desarrollo Profesional Docente
</t>
  </si>
  <si>
    <t xml:space="preserve">Programa para la Inclusión y la Equidad Educativa
</t>
  </si>
  <si>
    <t xml:space="preserve">Escuelas de Tiempo Completo
</t>
  </si>
  <si>
    <t>Servicios de educación normal en el D.F.</t>
  </si>
  <si>
    <t>Servicios de educación básica en el D.F.</t>
  </si>
  <si>
    <t>Adquisición de leche nacional</t>
  </si>
  <si>
    <t>Procuraduría General de la República</t>
  </si>
  <si>
    <t>Protección y restitución de los derechos de las niñas, niños y adolescentes</t>
  </si>
  <si>
    <t>12</t>
  </si>
  <si>
    <t>Servicios de Educación Media Superior</t>
  </si>
  <si>
    <t>Programa Nacional de Inglés</t>
  </si>
  <si>
    <t>Programa de la Reforma Educativa</t>
  </si>
  <si>
    <t>Programa de infraestructura física educativa</t>
  </si>
  <si>
    <t>Programa de Cultura Física y Deporte</t>
  </si>
  <si>
    <t>Producción y transmisión de materiales educativos</t>
  </si>
  <si>
    <t>Producción y distribución de libros y materiales educativos</t>
  </si>
  <si>
    <t>Formación y certificación para el trabajo</t>
  </si>
  <si>
    <t>Expansión de la Educación Media Superior y Superior</t>
  </si>
  <si>
    <t>Evaluaciones de la calidad de la educación</t>
  </si>
  <si>
    <t>Escuelas de Tiempo Completo</t>
  </si>
  <si>
    <t>Diseño de la Política Educativa</t>
  </si>
  <si>
    <t>11</t>
  </si>
  <si>
    <t xml:space="preserve">Desarrollo y aplicación de programas educativos en materia agropecuaria </t>
  </si>
  <si>
    <t>Coordinación con las instancias que integran el Sistema Nacional de Protección Integral de Niñas, Niños y Adolescentes</t>
  </si>
  <si>
    <t>Registro e Identificación de Población</t>
  </si>
  <si>
    <t>Atención a refugiados en el país</t>
  </si>
  <si>
    <t>Gobernación</t>
  </si>
  <si>
    <t>04</t>
  </si>
  <si>
    <t>Programa de Apoyos a la Cultura</t>
  </si>
  <si>
    <t>48</t>
  </si>
  <si>
    <t>47</t>
  </si>
  <si>
    <t>Fondo de Aportaciones para la Seguridad Pública de los Estados y del Distrito Federal [FASP]</t>
  </si>
  <si>
    <t>Fondo de Aportaciones para la Educación Tecnológica y de Adultos (Educación Tecnológica) [FAETA]</t>
  </si>
  <si>
    <t>Fondo de Aportaciones para el Fortalecimiento de los Municipios y de las Demarcaciones Territoriales del Distrito Federal [FORTAMUN]</t>
  </si>
  <si>
    <t>33</t>
  </si>
  <si>
    <t>Subsidios a programas para jóvenes</t>
  </si>
  <si>
    <t>Instrumentación de la política laboral</t>
  </si>
  <si>
    <t>Capacitación para Incrementar la Productividad</t>
  </si>
  <si>
    <t>Marina</t>
  </si>
  <si>
    <t>13</t>
  </si>
  <si>
    <t xml:space="preserve">Apoyos a centros y organizaciones de educación
</t>
  </si>
  <si>
    <t>Atención al deporte</t>
  </si>
  <si>
    <t>Producción y distribución de libros y materiales culturales</t>
  </si>
  <si>
    <t>10</t>
  </si>
  <si>
    <t>09</t>
  </si>
  <si>
    <t>Sistema educativo militar</t>
  </si>
  <si>
    <t>Derechos humanos</t>
  </si>
  <si>
    <t>Programa de Seguridad Pública de la Secretaría de la Defensa Nacional</t>
  </si>
  <si>
    <t>Defensa Nacional</t>
  </si>
  <si>
    <t>07</t>
  </si>
  <si>
    <t>Detección y prevención de ilícitos financieros</t>
  </si>
  <si>
    <t>06</t>
  </si>
  <si>
    <t>Subsidios en materia de seguridad pública</t>
  </si>
  <si>
    <t>Programa Nacional de Prevención del Delito</t>
  </si>
  <si>
    <t>Coordinación con las instancias que integran el Sistema Nacional de Seguridad Pública</t>
  </si>
  <si>
    <t>Operativos para la prevención y disuasión del delito</t>
  </si>
  <si>
    <t>Servicios de protección, custodia, vigilancia y seguridad de personas, bienes e instalaciones</t>
  </si>
  <si>
    <t>Prevención y Control de Enfermedades</t>
  </si>
  <si>
    <t>Educación Superior</t>
  </si>
  <si>
    <t>Educación Media Superior</t>
  </si>
  <si>
    <t>Educación Básica</t>
  </si>
  <si>
    <t>25 Previsiones y Aportaciones para los Sistemas de Educación Básica, Normal, Tecnológica y de Adultos</t>
  </si>
  <si>
    <t xml:space="preserve">Instituto Mexicano de la Juventud </t>
  </si>
  <si>
    <t>Seguro de Enfermedad y Maternidad</t>
  </si>
  <si>
    <t>Posgrado</t>
  </si>
  <si>
    <t>Apoyos para la atención a problemas estructurales de las UPES</t>
  </si>
  <si>
    <t>Carrera Docente en UPES</t>
  </si>
  <si>
    <t>Proyectos de infraestructura social del sector educativo</t>
  </si>
  <si>
    <t>Programa de Formación de Recursos Humanos basada en Competencias</t>
  </si>
  <si>
    <t>ANEXO 17 DEL DPEF 2018
EVOLUCIÓN DE LAS EROGACIONES PARA EL DESARROLLO DE LOS JÓVENES
Enero-junio
(Pesos)</t>
  </si>
  <si>
    <t>Comisión Coordinadora de Institutos Nacionales de Salud y Hospitales de Alta Especialidad</t>
  </si>
  <si>
    <t>Dirección General de Calidad y Educación en Salud</t>
  </si>
  <si>
    <t>Laboratorios de Biológicos y Reactivos de México, S.A. de C.V.</t>
  </si>
  <si>
    <t>Sistema Nacional para el Desarrollo Integral de la Familia</t>
  </si>
  <si>
    <t>Instituto de Competitividad Turística</t>
  </si>
  <si>
    <t>Centro de Investigación en Geografía y Geomática "Ing. Jorge L. Tamayo", A.C.</t>
  </si>
  <si>
    <t>Corporación Mexicana de Investigación en Materiales, S.A. de C.V.</t>
  </si>
  <si>
    <t>Centro de Investigación Científica y de Educación Superior de Ensenada, Baja California</t>
  </si>
  <si>
    <t>Actividades derivadas del trabajo legislativo</t>
  </si>
  <si>
    <t>Innovación tecnológica para incrementar la productividad de las empresas</t>
  </si>
  <si>
    <t xml:space="preserve">08 Agricultura, Ganadería, Desarrollo Rural, Pesca y Alimentación </t>
  </si>
  <si>
    <t>22 Instituto Nacional Electoral</t>
  </si>
  <si>
    <t>ANEXO 18 DEL DPEF 2018
EVOLUCIÓN DE LAS EROGACIONES CORRESPONDIENTES AL ANEXO RECURSOS PARA LA ATENCIÓN DE NIÑAS, NIÑOS Y ADOLESCENTES
Enero-junio
(Pesos)</t>
  </si>
  <si>
    <r>
      <rPr>
        <vertAlign val="superscript"/>
        <sz val="6"/>
        <color theme="1"/>
        <rFont val="Soberana Sans"/>
        <family val="3"/>
      </rPr>
      <t xml:space="preserve">1_/ </t>
    </r>
    <r>
      <rPr>
        <sz val="6"/>
        <color theme="1"/>
        <rFont val="Soberana Sans"/>
        <family val="3"/>
      </rPr>
      <t xml:space="preserve">De acuerdo con la Ley General de Contabilidad Gubernamental, corresponde al momento contable del gasto que refleja la cancelación total o parcial de las obligaciones de pago, que se concreta mediante el desembolso de efectivo o cualquier otro medio de pago. </t>
    </r>
  </si>
  <si>
    <t>Vertiente</t>
  </si>
  <si>
    <r>
      <t xml:space="preserve">TYY PEMEX </t>
    </r>
    <r>
      <rPr>
        <b/>
        <vertAlign val="superscript"/>
        <sz val="6"/>
        <rFont val="Soberana Sans"/>
        <family val="3"/>
      </rPr>
      <t>2_/</t>
    </r>
  </si>
  <si>
    <t>TYY Petróleos Mexicanos</t>
  </si>
  <si>
    <t>TVV Comisión Federal de Electricidad</t>
  </si>
  <si>
    <r>
      <t xml:space="preserve">Dirección General de Planeación y Evaluación  </t>
    </r>
    <r>
      <rPr>
        <vertAlign val="superscript"/>
        <sz val="6"/>
        <rFont val="Soberana Sans"/>
        <family val="3"/>
      </rPr>
      <t>2_/</t>
    </r>
  </si>
  <si>
    <r>
      <t xml:space="preserve">Coordinación General de Comunicación Social </t>
    </r>
    <r>
      <rPr>
        <vertAlign val="superscript"/>
        <sz val="6"/>
        <rFont val="Soberana Sans"/>
        <family val="3"/>
      </rPr>
      <t xml:space="preserve"> 2_/</t>
    </r>
  </si>
  <si>
    <r>
      <t xml:space="preserve">CFE Consolidado  </t>
    </r>
    <r>
      <rPr>
        <vertAlign val="superscript"/>
        <sz val="6"/>
        <rFont val="Soberana Sans"/>
        <family val="3"/>
      </rPr>
      <t>3_/</t>
    </r>
  </si>
  <si>
    <t>ANEXO 19 DEL DPEF 2018
ACCIONES PARA LA PREVENCIÓN DEL DELITO, COMBATE A LAS ADICCIONES, RESCATE DE ESPACIOS PÚBLICOS Y PROMOCIÓN DE PROYECTOS PRODUCTIVOS
Enero-junio
(Pesos)</t>
  </si>
  <si>
    <t>ANEXO 14 DEL DPEF 2018
EVOLUCIÓN DE LAS EROGACIONES CORRESPONDIENTES AL ANEXO RECURSOS PARA LA ATENCIÓN DE GRUPOS VULNERABLES
Enero-junio
(Pesos)</t>
  </si>
  <si>
    <t>ANEXO 12 DEL DPEF 2018
EVOLUCIÓN DE LAS EROGACIONES CORRESPONDIENTES AL PROGRAMA DE CIENCIA, TECNOLOGÍA E INNOVACIÓN
Enero-junio
(Pesos)</t>
  </si>
  <si>
    <r>
      <t xml:space="preserve">18 Energía </t>
    </r>
    <r>
      <rPr>
        <b/>
        <vertAlign val="superscript"/>
        <sz val="6"/>
        <rFont val="Soberana Sans"/>
        <family val="3"/>
      </rPr>
      <t>2_/</t>
    </r>
  </si>
  <si>
    <r>
      <t xml:space="preserve">GYR Instituto Mexicano del Seguro Social </t>
    </r>
    <r>
      <rPr>
        <b/>
        <vertAlign val="superscript"/>
        <sz val="6"/>
        <rFont val="Soberana Sans"/>
        <family val="3"/>
      </rPr>
      <t xml:space="preserve">2_/  </t>
    </r>
  </si>
  <si>
    <r>
      <t xml:space="preserve">GYN Instituto de Seguridad y Servicios Sociales de los Trabajadores del Estado </t>
    </r>
    <r>
      <rPr>
        <b/>
        <vertAlign val="superscript"/>
        <sz val="6"/>
        <rFont val="Soberana Sans"/>
        <family val="3"/>
      </rPr>
      <t>2_/</t>
    </r>
  </si>
  <si>
    <r>
      <t xml:space="preserve">TVV Comisión Federal de Electricidad </t>
    </r>
    <r>
      <rPr>
        <b/>
        <vertAlign val="superscript"/>
        <sz val="6"/>
        <rFont val="Soberana Sans"/>
        <family val="3"/>
      </rPr>
      <t>2_/</t>
    </r>
  </si>
  <si>
    <r>
      <rPr>
        <vertAlign val="superscript"/>
        <sz val="6"/>
        <color theme="1"/>
        <rFont val="Soberana Sans"/>
        <family val="3"/>
      </rPr>
      <t>1_/</t>
    </r>
    <r>
      <rPr>
        <sz val="6"/>
        <color theme="1"/>
        <rFont val="Soberana Sans"/>
        <family val="3"/>
      </rPr>
      <t xml:space="preserve"> De acuerdo con la Ley General de Contabilidad Gubernamental, corresponde al momento contable del gasto que refleja la cancelación total o parcial de las obligaciones de pago, que se concreta mediante el desembolso de efectivo o cualquier otro medio de pago. </t>
    </r>
  </si>
  <si>
    <r>
      <rPr>
        <vertAlign val="superscript"/>
        <sz val="6"/>
        <color theme="1"/>
        <rFont val="Soberana Sans"/>
        <family val="3"/>
      </rPr>
      <t>2_/</t>
    </r>
    <r>
      <rPr>
        <sz val="6"/>
        <color theme="1"/>
        <rFont val="Soberana Sans"/>
        <family val="3"/>
      </rPr>
      <t xml:space="preserve"> El presupuesto no se suma en el total por ser recursos propios.</t>
    </r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</si>
  <si>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rFont val="Soberana Sans"/>
        <family val="3"/>
      </rPr>
      <t xml:space="preserve">1_/ </t>
    </r>
    <r>
      <rPr>
        <sz val="6"/>
        <rFont val="Soberana Sans"/>
        <family val="3"/>
      </rPr>
      <t>De acuerdo con la Ley General de Contabilidad Gubernamental, corresponde al momento contable del gasto que refleja la cancelación total o parcial de las obligaciones de pago, que se concreta mediante el desembolso de efectivo o cualquier otro medio de pago.</t>
    </r>
  </si>
  <si>
    <r>
      <rPr>
        <vertAlign val="superscript"/>
        <sz val="6"/>
        <rFont val="Soberana Sans"/>
        <family val="3"/>
      </rPr>
      <t xml:space="preserve">2_/ </t>
    </r>
    <r>
      <rPr>
        <sz val="6"/>
        <rFont val="Soberana Sans"/>
        <family val="3"/>
      </rPr>
      <t xml:space="preserve"> El  avance en el gasto pagado al segundo trimestre es menor al  presupuesto autorizado al periodo, toda vez que la mayoría de las dependencias y entidades reprogramaron actividades al Tercer Trimestre 2018.</t>
    </r>
  </si>
  <si>
    <r>
      <t xml:space="preserve">Nota: Las sumas parciales pueden no coincidir con el total, así como los cálculos porcentuales, debido al redondeo de las cifras.
n.a.: No aplica.
</t>
    </r>
    <r>
      <rPr>
        <vertAlign val="superscript"/>
        <sz val="6"/>
        <color theme="1"/>
        <rFont val="Soberana Sans"/>
        <family val="3"/>
      </rPr>
      <t xml:space="preserve">1_/ </t>
    </r>
    <r>
      <rPr>
        <sz val="6"/>
        <color theme="1"/>
        <rFont val="Soberana Sans"/>
        <family val="3"/>
      </rPr>
      <t xml:space="preserve">De acuerdo con la Ley General de Contabilidad Gubernamental, corresponde al momento contable del gasto, que refleja la cancelación total o parcial de las obligaciones de pago y que se concreta mediante el desembolso de efectivo o cualquier otro medio de pago.
</t>
    </r>
    <r>
      <rPr>
        <vertAlign val="superscript"/>
        <sz val="6"/>
        <color theme="1"/>
        <rFont val="Soberana Sans"/>
        <family val="3"/>
      </rPr>
      <t>2_/</t>
    </r>
    <r>
      <rPr>
        <sz val="6"/>
        <color theme="1"/>
        <rFont val="Soberana Sans"/>
        <family val="3"/>
      </rPr>
      <t xml:space="preserve"> Conforme a las Reglas de Operación de la SAGARPA, se incorporó la UR 514 con el fin de coordinar la evaluación externa del programa, y la UR 111 para realizar la divulgación del mismo a través de medios masivos de comunicación.
</t>
    </r>
    <r>
      <rPr>
        <vertAlign val="superscript"/>
        <sz val="6"/>
        <color theme="1"/>
        <rFont val="Soberana Sans"/>
        <family val="3"/>
      </rPr>
      <t xml:space="preserve">3_/ </t>
    </r>
    <r>
      <rPr>
        <sz val="6"/>
        <color theme="1"/>
        <rFont val="Soberana Sans"/>
        <family val="3"/>
      </rPr>
      <t>Incluye los Proyectos de Infraestructura Productiva de Largo Plazo.
Fuente: Dependencias y Entidades de la Administración Pública Federal.</t>
    </r>
  </si>
  <si>
    <r>
      <rPr>
        <vertAlign val="superscript"/>
        <sz val="6"/>
        <color theme="1"/>
        <rFont val="Soberana Sans"/>
        <family val="3"/>
      </rPr>
      <t xml:space="preserve">1_/ </t>
    </r>
    <r>
      <rPr>
        <sz val="6"/>
        <color theme="1"/>
        <rFont val="Soberana Sans"/>
        <family val="3"/>
      </rPr>
      <t xml:space="preserve">De acuerdo con la Ley General de Contabilidad Gubernamental, corresponde al momento contable del gasto, que refleja la cancelación total o parcial de las obligaciones de pago y que se concreta mediante el desembolso de efectivo o cualquier otro medio de pago.
</t>
    </r>
  </si>
  <si>
    <t>TYY   Petróleos Mexicanos</t>
  </si>
  <si>
    <t>TVV  Comisión Federal de Electricidad</t>
  </si>
  <si>
    <r>
      <rPr>
        <vertAlign val="superscript"/>
        <sz val="6"/>
        <rFont val="Soberana Sans"/>
        <family val="3"/>
      </rPr>
      <t>1_/</t>
    </r>
    <r>
      <rPr>
        <sz val="6"/>
        <rFont val="Soberana Sans"/>
        <family val="3"/>
      </rPr>
      <t xml:space="preserve"> De acuerdo con la Ley General de Contabilidad Gubernamental, corresponde al momento contable del gasto que refleja la cancelación total o parcial de las obligaciones de pago, que se concreta mediante el desembolso de efectivo o cualquier otro medio de pago.</t>
    </r>
  </si>
  <si>
    <t>XI. AVANCE EN PROGRAMAS TRANSVERSALES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</si>
</sst>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#,##0_ ;[Red]\-#,##0\ "/>
    <numFmt numFmtId="165" formatCode="_-* #,##0_-;\-* #,##0_-;_-* &quot;-&quot;??_-;_-@_-"/>
    <numFmt numFmtId="166" formatCode="#,##0.0"/>
    <numFmt numFmtId="167" formatCode="0.0"/>
    <numFmt numFmtId="168" formatCode="#,##0_ ;\-#,##0\ "/>
    <numFmt numFmtId="169" formatCode="#,##0.0_ ;[Red]\-#,##0.0\ "/>
    <numFmt numFmtId="170" formatCode="#,##0.0000_ ;[Red]\-#,##0.0000\ "/>
    <numFmt numFmtId="171" formatCode="#,##0.0000000"/>
    <numFmt numFmtId="172" formatCode="_-* #,##0.0_-;\-* #,##0.0_-;_-* &quot;-&quot;??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oberana Sans"/>
      <family val="3"/>
    </font>
    <font>
      <sz val="9"/>
      <color theme="0"/>
      <name val="Soberana Sans"/>
      <family val="3"/>
    </font>
    <font>
      <sz val="9"/>
      <color theme="1"/>
      <name val="Soberana Sans"/>
      <family val="3"/>
    </font>
    <font>
      <sz val="7"/>
      <name val="Soberana Sans"/>
      <family val="3"/>
    </font>
    <font>
      <sz val="7"/>
      <color theme="1"/>
      <name val="Soberana Sans"/>
      <family val="3"/>
    </font>
    <font>
      <vertAlign val="superscript"/>
      <sz val="7"/>
      <color theme="1"/>
      <name val="Soberana Sans"/>
      <family val="3"/>
    </font>
    <font>
      <sz val="10"/>
      <name val="Arial Narrow"/>
      <family val="2"/>
    </font>
    <font>
      <b/>
      <sz val="6"/>
      <name val="Soberana Sans"/>
      <family val="3"/>
    </font>
    <font>
      <b/>
      <sz val="6"/>
      <color theme="1"/>
      <name val="Soberana Sans"/>
      <family val="3"/>
    </font>
    <font>
      <sz val="6"/>
      <color theme="0"/>
      <name val="Soberana Sans"/>
      <family val="3"/>
    </font>
    <font>
      <sz val="6"/>
      <name val="Soberana Sans"/>
      <family val="3"/>
    </font>
    <font>
      <sz val="6"/>
      <color theme="1"/>
      <name val="Soberana Sans"/>
      <family val="3"/>
    </font>
    <font>
      <b/>
      <sz val="6"/>
      <color theme="0"/>
      <name val="Soberana Sans"/>
      <family val="3"/>
    </font>
    <font>
      <vertAlign val="superscript"/>
      <sz val="6"/>
      <color theme="1"/>
      <name val="Soberana Sans"/>
      <family val="3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Gill Sans"/>
      <family val="2"/>
    </font>
    <font>
      <sz val="14"/>
      <color theme="1"/>
      <name val="Soberana Titular"/>
      <family val="3"/>
    </font>
    <font>
      <vertAlign val="superscript"/>
      <sz val="6"/>
      <name val="Soberana Sans"/>
      <family val="3"/>
    </font>
    <font>
      <b/>
      <sz val="10"/>
      <name val="Soberana Sans"/>
      <family val="3"/>
    </font>
    <font>
      <b/>
      <sz val="9"/>
      <color theme="1"/>
      <name val="Soberana Sans"/>
      <family val="3"/>
    </font>
    <font>
      <sz val="10"/>
      <name val="Soberana Sans"/>
      <family val="3"/>
    </font>
    <font>
      <u/>
      <sz val="6"/>
      <color theme="0"/>
      <name val="Soberana Sans"/>
      <family val="3"/>
    </font>
    <font>
      <b/>
      <vertAlign val="superscript"/>
      <sz val="6"/>
      <name val="Soberana Sans"/>
      <family val="3"/>
    </font>
    <font>
      <sz val="8"/>
      <color theme="1"/>
      <name val="Soberana Sans"/>
      <family val="3"/>
    </font>
    <font>
      <sz val="8"/>
      <color theme="0" tint="-0.499984740745262"/>
      <name val="Soberana Sans"/>
      <family val="3"/>
    </font>
    <font>
      <sz val="9"/>
      <name val="Soberana Sans"/>
      <family val="3"/>
    </font>
    <font>
      <b/>
      <sz val="10"/>
      <color theme="1"/>
      <name val="Soberana Sans"/>
      <family val="3"/>
    </font>
    <font>
      <b/>
      <sz val="10"/>
      <color theme="0"/>
      <name val="Soberana Sans"/>
      <family val="3"/>
    </font>
    <font>
      <b/>
      <sz val="14"/>
      <name val="Soberana Titular"/>
      <family val="3"/>
    </font>
    <font>
      <b/>
      <sz val="12"/>
      <color rgb="FF808080"/>
      <name val="Soberana Titular"/>
      <family val="3"/>
    </font>
    <font>
      <b/>
      <sz val="10"/>
      <name val="Soberana Titular"/>
      <family val="3"/>
    </font>
    <font>
      <sz val="10"/>
      <color theme="1"/>
      <name val="Soberana Titular"/>
      <family val="3"/>
    </font>
    <font>
      <sz val="6"/>
      <color theme="1"/>
      <name val="Soberana Titular"/>
      <family val="3"/>
    </font>
    <font>
      <b/>
      <sz val="12"/>
      <name val="Soberana Titular"/>
      <family val="3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theme="9" tint="0.59999389629810485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43" fontId="16" fillId="0" borderId="0" applyFont="0" applyFill="0" applyBorder="0" applyAlignment="0" applyProtection="0"/>
    <xf numFmtId="0" fontId="18" fillId="0" borderId="0"/>
    <xf numFmtId="43" fontId="16" fillId="0" borderId="0" applyFont="0" applyFill="0" applyBorder="0" applyAlignment="0" applyProtection="0"/>
  </cellStyleXfs>
  <cellXfs count="37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vertical="top"/>
    </xf>
    <xf numFmtId="0" fontId="4" fillId="0" borderId="0" xfId="0" applyFont="1" applyAlignment="1">
      <alignment horizontal="left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9" fillId="0" borderId="0" xfId="2" applyFont="1" applyFill="1" applyBorder="1" applyAlignment="1">
      <alignment vertical="top"/>
    </xf>
    <xf numFmtId="0" fontId="9" fillId="4" borderId="0" xfId="2" applyFont="1" applyFill="1" applyBorder="1" applyAlignment="1">
      <alignment vertical="top"/>
    </xf>
    <xf numFmtId="0" fontId="11" fillId="0" borderId="0" xfId="2" applyFont="1" applyFill="1" applyBorder="1" applyAlignment="1">
      <alignment vertical="top"/>
    </xf>
    <xf numFmtId="0" fontId="14" fillId="0" borderId="0" xfId="2" applyFont="1" applyFill="1" applyBorder="1" applyAlignment="1">
      <alignment vertical="top"/>
    </xf>
    <xf numFmtId="0" fontId="12" fillId="4" borderId="0" xfId="2" applyFont="1" applyFill="1" applyBorder="1" applyAlignment="1">
      <alignment vertical="top"/>
    </xf>
    <xf numFmtId="0" fontId="12" fillId="0" borderId="3" xfId="2" applyFont="1" applyFill="1" applyBorder="1" applyAlignment="1">
      <alignment horizontal="left" vertical="top" wrapText="1"/>
    </xf>
    <xf numFmtId="0" fontId="4" fillId="0" borderId="0" xfId="0" applyFont="1" applyFill="1" applyAlignment="1">
      <alignment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Border="1" applyAlignment="1">
      <alignment horizontal="left" vertical="top"/>
    </xf>
    <xf numFmtId="3" fontId="4" fillId="0" borderId="0" xfId="0" applyNumberFormat="1" applyFont="1" applyAlignment="1">
      <alignment vertical="top"/>
    </xf>
    <xf numFmtId="165" fontId="9" fillId="4" borderId="0" xfId="1" applyNumberFormat="1" applyFont="1" applyFill="1" applyBorder="1" applyAlignment="1">
      <alignment vertical="top"/>
    </xf>
    <xf numFmtId="165" fontId="12" fillId="0" borderId="0" xfId="1" applyNumberFormat="1" applyFont="1" applyFill="1" applyBorder="1" applyAlignment="1">
      <alignment vertical="top"/>
    </xf>
    <xf numFmtId="165" fontId="13" fillId="0" borderId="0" xfId="1" applyNumberFormat="1" applyFont="1" applyFill="1" applyBorder="1" applyAlignment="1">
      <alignment vertical="top"/>
    </xf>
    <xf numFmtId="165" fontId="12" fillId="0" borderId="0" xfId="1" applyNumberFormat="1" applyFont="1" applyFill="1" applyBorder="1" applyAlignment="1">
      <alignment vertical="top" wrapText="1"/>
    </xf>
    <xf numFmtId="165" fontId="12" fillId="0" borderId="0" xfId="1" applyNumberFormat="1" applyFont="1" applyFill="1" applyBorder="1" applyAlignment="1">
      <alignment horizontal="left" vertical="top" wrapText="1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top"/>
    </xf>
    <xf numFmtId="0" fontId="6" fillId="0" borderId="0" xfId="0" applyFont="1" applyAlignment="1">
      <alignment vertical="top"/>
    </xf>
    <xf numFmtId="166" fontId="10" fillId="0" borderId="0" xfId="0" applyNumberFormat="1" applyFont="1" applyFill="1" applyBorder="1" applyAlignment="1">
      <alignment horizontal="right" vertical="top"/>
    </xf>
    <xf numFmtId="166" fontId="10" fillId="4" borderId="0" xfId="0" applyNumberFormat="1" applyFont="1" applyFill="1" applyBorder="1" applyAlignment="1">
      <alignment horizontal="right" vertical="top"/>
    </xf>
    <xf numFmtId="166" fontId="13" fillId="0" borderId="0" xfId="0" applyNumberFormat="1" applyFont="1" applyFill="1" applyBorder="1" applyAlignment="1">
      <alignment horizontal="right" vertical="top"/>
    </xf>
    <xf numFmtId="3" fontId="9" fillId="0" borderId="0" xfId="1" applyNumberFormat="1" applyFont="1" applyFill="1" applyBorder="1" applyAlignment="1">
      <alignment horizontal="right" vertical="top"/>
    </xf>
    <xf numFmtId="164" fontId="9" fillId="0" borderId="0" xfId="1" applyNumberFormat="1" applyFont="1" applyFill="1" applyBorder="1" applyAlignment="1">
      <alignment horizontal="right" vertical="top"/>
    </xf>
    <xf numFmtId="3" fontId="9" fillId="4" borderId="0" xfId="1" applyNumberFormat="1" applyFont="1" applyFill="1" applyBorder="1" applyAlignment="1">
      <alignment horizontal="right" vertical="top"/>
    </xf>
    <xf numFmtId="164" fontId="9" fillId="4" borderId="0" xfId="1" applyNumberFormat="1" applyFont="1" applyFill="1" applyBorder="1" applyAlignment="1">
      <alignment horizontal="right" vertical="top"/>
    </xf>
    <xf numFmtId="3" fontId="12" fillId="0" borderId="0" xfId="1" applyNumberFormat="1" applyFont="1" applyFill="1" applyBorder="1" applyAlignment="1">
      <alignment horizontal="right" vertical="top"/>
    </xf>
    <xf numFmtId="164" fontId="12" fillId="0" borderId="0" xfId="1" applyNumberFormat="1" applyFont="1" applyFill="1" applyBorder="1" applyAlignment="1">
      <alignment horizontal="right" vertical="top" wrapText="1"/>
    </xf>
    <xf numFmtId="164" fontId="9" fillId="4" borderId="0" xfId="1" applyNumberFormat="1" applyFont="1" applyFill="1" applyBorder="1" applyAlignment="1">
      <alignment horizontal="right" vertical="top" wrapText="1"/>
    </xf>
    <xf numFmtId="164" fontId="9" fillId="0" borderId="0" xfId="1" applyNumberFormat="1" applyFont="1" applyFill="1" applyBorder="1" applyAlignment="1">
      <alignment horizontal="right" vertical="top" wrapText="1"/>
    </xf>
    <xf numFmtId="164" fontId="12" fillId="4" borderId="0" xfId="1" applyNumberFormat="1" applyFont="1" applyFill="1" applyBorder="1" applyAlignment="1">
      <alignment horizontal="right" vertical="top" wrapText="1"/>
    </xf>
    <xf numFmtId="165" fontId="12" fillId="0" borderId="0" xfId="1" applyNumberFormat="1" applyFont="1" applyFill="1" applyBorder="1" applyAlignment="1">
      <alignment horizontal="right" vertical="top"/>
    </xf>
    <xf numFmtId="3" fontId="9" fillId="4" borderId="0" xfId="1" applyNumberFormat="1" applyFont="1" applyFill="1" applyBorder="1" applyAlignment="1">
      <alignment horizontal="right" vertical="top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vertical="top"/>
    </xf>
    <xf numFmtId="0" fontId="19" fillId="0" borderId="0" xfId="0" applyFont="1" applyAlignment="1">
      <alignment vertical="top"/>
    </xf>
    <xf numFmtId="0" fontId="6" fillId="2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167" fontId="13" fillId="0" borderId="0" xfId="0" applyNumberFormat="1" applyFont="1" applyFill="1" applyBorder="1" applyAlignment="1">
      <alignment horizontal="right" vertical="top"/>
    </xf>
    <xf numFmtId="168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horizontal="right" vertical="top"/>
    </xf>
    <xf numFmtId="0" fontId="13" fillId="0" borderId="0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justify" vertical="center"/>
    </xf>
    <xf numFmtId="167" fontId="10" fillId="5" borderId="0" xfId="0" applyNumberFormat="1" applyFont="1" applyFill="1" applyBorder="1" applyAlignment="1">
      <alignment horizontal="right" vertical="top"/>
    </xf>
    <xf numFmtId="168" fontId="10" fillId="5" borderId="0" xfId="1" applyNumberFormat="1" applyFont="1" applyFill="1" applyBorder="1" applyAlignment="1">
      <alignment vertical="center"/>
    </xf>
    <xf numFmtId="3" fontId="10" fillId="5" borderId="0" xfId="1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justify" vertical="center"/>
    </xf>
    <xf numFmtId="168" fontId="10" fillId="5" borderId="0" xfId="1" applyNumberFormat="1" applyFont="1" applyFill="1" applyBorder="1" applyAlignment="1">
      <alignment horizontal="right" vertical="center"/>
    </xf>
    <xf numFmtId="3" fontId="13" fillId="2" borderId="0" xfId="0" applyNumberFormat="1" applyFont="1" applyFill="1" applyBorder="1" applyAlignment="1">
      <alignment horizontal="right" vertical="top"/>
    </xf>
    <xf numFmtId="164" fontId="9" fillId="4" borderId="0" xfId="1" applyNumberFormat="1" applyFont="1" applyFill="1" applyBorder="1" applyAlignment="1">
      <alignment vertical="top"/>
    </xf>
    <xf numFmtId="3" fontId="9" fillId="4" borderId="0" xfId="1" applyNumberFormat="1" applyFont="1" applyFill="1" applyBorder="1" applyAlignment="1">
      <alignment vertical="top"/>
    </xf>
    <xf numFmtId="0" fontId="13" fillId="0" borderId="0" xfId="0" applyFont="1" applyFill="1" applyBorder="1" applyAlignment="1">
      <alignment horizontal="justify" vertical="center"/>
    </xf>
    <xf numFmtId="167" fontId="10" fillId="0" borderId="0" xfId="0" applyNumberFormat="1" applyFont="1" applyFill="1" applyBorder="1" applyAlignment="1">
      <alignment horizontal="right" vertical="top"/>
    </xf>
    <xf numFmtId="164" fontId="9" fillId="0" borderId="0" xfId="1" applyNumberFormat="1" applyFont="1" applyFill="1" applyBorder="1" applyAlignment="1">
      <alignment vertical="top"/>
    </xf>
    <xf numFmtId="3" fontId="10" fillId="0" borderId="0" xfId="1" applyNumberFormat="1" applyFont="1" applyFill="1" applyBorder="1" applyAlignment="1">
      <alignment vertical="center"/>
    </xf>
    <xf numFmtId="169" fontId="9" fillId="0" borderId="0" xfId="2" applyNumberFormat="1" applyFont="1" applyFill="1" applyBorder="1" applyAlignment="1">
      <alignment vertical="top"/>
    </xf>
    <xf numFmtId="0" fontId="6" fillId="2" borderId="2" xfId="0" applyFont="1" applyFill="1" applyBorder="1" applyAlignment="1">
      <alignment horizontal="center" vertical="center" wrapText="1"/>
    </xf>
    <xf numFmtId="3" fontId="6" fillId="2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70" fontId="4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0" fontId="13" fillId="0" borderId="0" xfId="0" applyFont="1" applyBorder="1" applyAlignment="1">
      <alignment vertical="center" wrapText="1"/>
    </xf>
    <xf numFmtId="164" fontId="13" fillId="0" borderId="0" xfId="0" applyNumberFormat="1" applyFont="1" applyAlignment="1">
      <alignment vertical="top"/>
    </xf>
    <xf numFmtId="2" fontId="13" fillId="0" borderId="3" xfId="0" applyNumberFormat="1" applyFont="1" applyFill="1" applyBorder="1" applyAlignment="1">
      <alignment horizontal="right" vertical="top"/>
    </xf>
    <xf numFmtId="164" fontId="12" fillId="0" borderId="3" xfId="1" applyNumberFormat="1" applyFont="1" applyFill="1" applyBorder="1" applyAlignment="1">
      <alignment vertical="top" wrapText="1"/>
    </xf>
    <xf numFmtId="0" fontId="12" fillId="0" borderId="3" xfId="2" applyFont="1" applyFill="1" applyBorder="1" applyAlignment="1">
      <alignment vertical="top"/>
    </xf>
    <xf numFmtId="0" fontId="11" fillId="0" borderId="3" xfId="2" applyFont="1" applyFill="1" applyBorder="1" applyAlignment="1">
      <alignment vertical="top"/>
    </xf>
    <xf numFmtId="2" fontId="9" fillId="4" borderId="0" xfId="1" applyNumberFormat="1" applyFont="1" applyFill="1" applyBorder="1" applyAlignment="1">
      <alignment vertical="top"/>
    </xf>
    <xf numFmtId="2" fontId="12" fillId="0" borderId="0" xfId="1" applyNumberFormat="1" applyFont="1" applyFill="1" applyBorder="1" applyAlignment="1">
      <alignment vertical="top"/>
    </xf>
    <xf numFmtId="164" fontId="12" fillId="0" borderId="0" xfId="1" applyNumberFormat="1" applyFont="1" applyFill="1" applyBorder="1" applyAlignment="1">
      <alignment vertical="top"/>
    </xf>
    <xf numFmtId="0" fontId="12" fillId="0" borderId="0" xfId="2" applyFont="1" applyFill="1" applyBorder="1" applyAlignment="1">
      <alignment vertical="top"/>
    </xf>
    <xf numFmtId="2" fontId="12" fillId="0" borderId="0" xfId="1" applyNumberFormat="1" applyFont="1" applyFill="1" applyBorder="1" applyAlignment="1">
      <alignment horizontal="right" vertical="top"/>
    </xf>
    <xf numFmtId="2" fontId="9" fillId="4" borderId="0" xfId="1" applyNumberFormat="1" applyFont="1" applyFill="1" applyBorder="1" applyAlignment="1">
      <alignment horizontal="right" vertical="top"/>
    </xf>
    <xf numFmtId="2" fontId="9" fillId="0" borderId="0" xfId="1" applyNumberFormat="1" applyFont="1" applyFill="1" applyBorder="1" applyAlignment="1">
      <alignment vertical="top"/>
    </xf>
    <xf numFmtId="164" fontId="6" fillId="0" borderId="0" xfId="0" applyNumberFormat="1" applyFont="1" applyAlignment="1">
      <alignment vertical="top"/>
    </xf>
    <xf numFmtId="164" fontId="13" fillId="0" borderId="0" xfId="0" applyNumberFormat="1" applyFont="1" applyBorder="1" applyAlignment="1">
      <alignment vertical="top"/>
    </xf>
    <xf numFmtId="0" fontId="13" fillId="0" borderId="0" xfId="0" applyFont="1" applyFill="1" applyBorder="1" applyAlignment="1">
      <alignment vertical="top"/>
    </xf>
    <xf numFmtId="167" fontId="13" fillId="0" borderId="3" xfId="0" applyNumberFormat="1" applyFont="1" applyFill="1" applyBorder="1" applyAlignment="1">
      <alignment horizontal="right" vertical="top"/>
    </xf>
    <xf numFmtId="0" fontId="12" fillId="0" borderId="3" xfId="0" applyFont="1" applyFill="1" applyBorder="1" applyAlignment="1">
      <alignment vertical="top"/>
    </xf>
    <xf numFmtId="164" fontId="12" fillId="0" borderId="0" xfId="1" applyNumberFormat="1" applyFont="1" applyFill="1" applyBorder="1" applyAlignment="1">
      <alignment vertical="top" wrapText="1"/>
    </xf>
    <xf numFmtId="3" fontId="12" fillId="0" borderId="0" xfId="1" applyNumberFormat="1" applyFont="1" applyFill="1" applyBorder="1" applyAlignment="1">
      <alignment vertical="top" wrapText="1"/>
    </xf>
    <xf numFmtId="0" fontId="12" fillId="0" borderId="0" xfId="2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vertical="top"/>
    </xf>
    <xf numFmtId="167" fontId="10" fillId="4" borderId="0" xfId="0" applyNumberFormat="1" applyFont="1" applyFill="1" applyBorder="1" applyAlignment="1">
      <alignment horizontal="right" vertical="top"/>
    </xf>
    <xf numFmtId="164" fontId="9" fillId="4" borderId="0" xfId="1" applyNumberFormat="1" applyFont="1" applyFill="1" applyBorder="1" applyAlignment="1">
      <alignment vertical="top" wrapText="1"/>
    </xf>
    <xf numFmtId="0" fontId="13" fillId="4" borderId="0" xfId="0" applyFont="1" applyFill="1" applyBorder="1" applyAlignment="1">
      <alignment vertical="top"/>
    </xf>
    <xf numFmtId="4" fontId="12" fillId="0" borderId="0" xfId="1" applyNumberFormat="1" applyFont="1" applyFill="1" applyBorder="1" applyAlignment="1">
      <alignment vertical="top" wrapText="1"/>
    </xf>
    <xf numFmtId="164" fontId="13" fillId="0" borderId="0" xfId="1" applyNumberFormat="1" applyFont="1" applyFill="1" applyBorder="1" applyAlignment="1">
      <alignment vertical="top"/>
    </xf>
    <xf numFmtId="0" fontId="12" fillId="0" borderId="0" xfId="2" applyFont="1" applyFill="1" applyBorder="1" applyAlignment="1">
      <alignment horizontal="left" vertical="top"/>
    </xf>
    <xf numFmtId="0" fontId="22" fillId="0" borderId="0" xfId="0" applyFont="1" applyAlignment="1">
      <alignment vertical="top"/>
    </xf>
    <xf numFmtId="166" fontId="12" fillId="0" borderId="0" xfId="1" applyNumberFormat="1" applyFont="1" applyFill="1" applyBorder="1" applyAlignment="1">
      <alignment vertical="top" wrapText="1"/>
    </xf>
    <xf numFmtId="0" fontId="12" fillId="2" borderId="0" xfId="4" applyFont="1" applyFill="1" applyBorder="1" applyAlignment="1">
      <alignment vertical="top"/>
    </xf>
    <xf numFmtId="0" fontId="12" fillId="0" borderId="0" xfId="0" applyFont="1" applyBorder="1" applyAlignment="1">
      <alignment vertical="center"/>
    </xf>
    <xf numFmtId="3" fontId="13" fillId="0" borderId="0" xfId="0" applyNumberFormat="1" applyFont="1" applyFill="1" applyBorder="1" applyAlignment="1">
      <alignment vertical="top"/>
    </xf>
    <xf numFmtId="3" fontId="13" fillId="0" borderId="3" xfId="0" applyNumberFormat="1" applyFont="1" applyFill="1" applyBorder="1" applyAlignment="1">
      <alignment vertical="top"/>
    </xf>
    <xf numFmtId="3" fontId="13" fillId="0" borderId="3" xfId="1" applyNumberFormat="1" applyFont="1" applyFill="1" applyBorder="1" applyAlignment="1">
      <alignment vertical="top"/>
    </xf>
    <xf numFmtId="0" fontId="13" fillId="0" borderId="3" xfId="0" applyFont="1" applyFill="1" applyBorder="1" applyAlignment="1">
      <alignment vertical="top"/>
    </xf>
    <xf numFmtId="166" fontId="12" fillId="0" borderId="0" xfId="5" applyNumberFormat="1" applyFont="1" applyFill="1" applyBorder="1" applyAlignment="1">
      <alignment horizontal="right" vertical="top"/>
    </xf>
    <xf numFmtId="166" fontId="12" fillId="0" borderId="0" xfId="6" applyNumberFormat="1" applyFont="1" applyFill="1" applyBorder="1" applyAlignment="1">
      <alignment horizontal="right" vertical="top"/>
    </xf>
    <xf numFmtId="0" fontId="12" fillId="2" borderId="0" xfId="7" applyFont="1" applyFill="1" applyBorder="1" applyAlignment="1">
      <alignment vertical="top"/>
    </xf>
    <xf numFmtId="166" fontId="9" fillId="0" borderId="0" xfId="8" applyNumberFormat="1" applyFont="1" applyFill="1" applyBorder="1" applyAlignment="1">
      <alignment horizontal="right" vertical="top"/>
    </xf>
    <xf numFmtId="0" fontId="9" fillId="2" borderId="0" xfId="7" applyFont="1" applyFill="1" applyBorder="1" applyAlignment="1">
      <alignment vertical="top"/>
    </xf>
    <xf numFmtId="0" fontId="9" fillId="2" borderId="0" xfId="4" applyFont="1" applyFill="1" applyBorder="1" applyAlignment="1">
      <alignment vertical="top"/>
    </xf>
    <xf numFmtId="166" fontId="12" fillId="2" borderId="0" xfId="5" applyNumberFormat="1" applyFont="1" applyFill="1" applyBorder="1" applyAlignment="1">
      <alignment horizontal="right" vertical="top"/>
    </xf>
    <xf numFmtId="166" fontId="12" fillId="2" borderId="0" xfId="6" applyNumberFormat="1" applyFont="1" applyFill="1" applyBorder="1" applyAlignment="1">
      <alignment horizontal="right" vertical="top"/>
    </xf>
    <xf numFmtId="166" fontId="9" fillId="2" borderId="0" xfId="8" applyNumberFormat="1" applyFont="1" applyFill="1" applyBorder="1" applyAlignment="1">
      <alignment horizontal="right" vertical="top"/>
    </xf>
    <xf numFmtId="0" fontId="12" fillId="2" borderId="0" xfId="7" applyFont="1" applyFill="1" applyBorder="1" applyAlignment="1">
      <alignment horizontal="left" vertical="top"/>
    </xf>
    <xf numFmtId="0" fontId="23" fillId="2" borderId="0" xfId="5" applyFont="1" applyFill="1" applyBorder="1" applyAlignment="1">
      <alignment vertical="top"/>
    </xf>
    <xf numFmtId="166" fontId="12" fillId="0" borderId="0" xfId="8" applyNumberFormat="1" applyFont="1" applyFill="1" applyBorder="1" applyAlignment="1">
      <alignment horizontal="right" vertical="top"/>
    </xf>
    <xf numFmtId="166" fontId="12" fillId="2" borderId="0" xfId="8" applyNumberFormat="1" applyFont="1" applyFill="1" applyBorder="1" applyAlignment="1">
      <alignment horizontal="right" vertical="top"/>
    </xf>
    <xf numFmtId="166" fontId="10" fillId="2" borderId="0" xfId="5" applyNumberFormat="1" applyFont="1" applyFill="1" applyBorder="1" applyAlignment="1">
      <alignment horizontal="right" vertical="top"/>
    </xf>
    <xf numFmtId="166" fontId="9" fillId="2" borderId="0" xfId="6" applyNumberFormat="1" applyFont="1" applyFill="1" applyBorder="1" applyAlignment="1">
      <alignment horizontal="right" vertical="top"/>
    </xf>
    <xf numFmtId="166" fontId="9" fillId="5" borderId="0" xfId="9" applyNumberFormat="1" applyFont="1" applyFill="1" applyBorder="1" applyAlignment="1">
      <alignment horizontal="right" vertical="top"/>
    </xf>
    <xf numFmtId="0" fontId="9" fillId="5" borderId="0" xfId="10" applyFont="1" applyFill="1" applyBorder="1" applyAlignment="1">
      <alignment vertical="top"/>
    </xf>
    <xf numFmtId="166" fontId="13" fillId="2" borderId="0" xfId="5" applyNumberFormat="1" applyFont="1" applyFill="1" applyBorder="1" applyAlignment="1">
      <alignment horizontal="right" vertical="top"/>
    </xf>
    <xf numFmtId="166" fontId="9" fillId="2" borderId="0" xfId="5" applyNumberFormat="1" applyFont="1" applyFill="1" applyBorder="1" applyAlignment="1">
      <alignment horizontal="right" vertical="top"/>
    </xf>
    <xf numFmtId="0" fontId="12" fillId="0" borderId="0" xfId="4" applyFont="1" applyFill="1" applyBorder="1" applyAlignment="1">
      <alignment vertical="top"/>
    </xf>
    <xf numFmtId="0" fontId="9" fillId="0" borderId="0" xfId="4" applyFont="1" applyFill="1" applyBorder="1" applyAlignment="1">
      <alignment vertical="top"/>
    </xf>
    <xf numFmtId="0" fontId="12" fillId="0" borderId="0" xfId="7" applyFont="1" applyFill="1" applyBorder="1" applyAlignment="1">
      <alignment vertical="top"/>
    </xf>
    <xf numFmtId="166" fontId="9" fillId="0" borderId="0" xfId="5" applyNumberFormat="1" applyFont="1" applyFill="1" applyBorder="1" applyAlignment="1">
      <alignment horizontal="right" vertical="top"/>
    </xf>
    <xf numFmtId="0" fontId="9" fillId="0" borderId="0" xfId="4" applyFont="1" applyFill="1" applyBorder="1" applyAlignment="1">
      <alignment horizontal="left" vertical="top"/>
    </xf>
    <xf numFmtId="0" fontId="9" fillId="0" borderId="0" xfId="7" applyFont="1" applyFill="1" applyBorder="1" applyAlignment="1">
      <alignment vertical="top"/>
    </xf>
    <xf numFmtId="166" fontId="13" fillId="2" borderId="0" xfId="4" applyNumberFormat="1" applyFont="1" applyFill="1" applyBorder="1" applyAlignment="1">
      <alignment horizontal="right" vertical="top"/>
    </xf>
    <xf numFmtId="166" fontId="9" fillId="0" borderId="0" xfId="6" applyNumberFormat="1" applyFont="1" applyFill="1" applyBorder="1" applyAlignment="1">
      <alignment horizontal="right" vertical="top"/>
    </xf>
    <xf numFmtId="0" fontId="21" fillId="2" borderId="0" xfId="5" applyFont="1" applyFill="1" applyBorder="1" applyAlignment="1">
      <alignment vertical="top"/>
    </xf>
    <xf numFmtId="0" fontId="13" fillId="2" borderId="0" xfId="4" applyFont="1" applyFill="1" applyBorder="1" applyAlignment="1">
      <alignment vertical="top"/>
    </xf>
    <xf numFmtId="0" fontId="24" fillId="2" borderId="0" xfId="11" applyFont="1" applyFill="1" applyBorder="1" applyAlignment="1" applyProtection="1">
      <alignment vertical="top"/>
    </xf>
    <xf numFmtId="0" fontId="9" fillId="2" borderId="0" xfId="11" applyFont="1" applyFill="1" applyBorder="1" applyAlignment="1" applyProtection="1">
      <alignment vertical="top"/>
    </xf>
    <xf numFmtId="0" fontId="2" fillId="0" borderId="0" xfId="0" applyFont="1" applyAlignment="1">
      <alignment vertical="top"/>
    </xf>
    <xf numFmtId="167" fontId="2" fillId="0" borderId="0" xfId="0" applyNumberFormat="1" applyFont="1" applyAlignment="1">
      <alignment vertical="top"/>
    </xf>
    <xf numFmtId="43" fontId="2" fillId="0" borderId="0" xfId="1" applyFont="1" applyFill="1" applyAlignment="1">
      <alignment vertical="top"/>
    </xf>
    <xf numFmtId="166" fontId="2" fillId="0" borderId="0" xfId="1" applyNumberFormat="1" applyFont="1" applyFill="1" applyAlignment="1">
      <alignment horizontal="right" vertical="top"/>
    </xf>
    <xf numFmtId="166" fontId="2" fillId="0" borderId="0" xfId="1" applyNumberFormat="1" applyFont="1" applyAlignment="1">
      <alignment horizontal="right" vertical="top"/>
    </xf>
    <xf numFmtId="166" fontId="2" fillId="0" borderId="0" xfId="0" applyNumberFormat="1" applyFont="1" applyAlignment="1">
      <alignment vertical="top"/>
    </xf>
    <xf numFmtId="0" fontId="23" fillId="0" borderId="0" xfId="0" applyFont="1" applyAlignment="1">
      <alignment vertical="top"/>
    </xf>
    <xf numFmtId="0" fontId="13" fillId="0" borderId="0" xfId="0" applyFont="1" applyBorder="1" applyAlignment="1">
      <alignment vertical="top" wrapText="1"/>
    </xf>
    <xf numFmtId="0" fontId="12" fillId="0" borderId="0" xfId="0" applyFont="1" applyBorder="1" applyAlignment="1">
      <alignment vertical="top"/>
    </xf>
    <xf numFmtId="3" fontId="13" fillId="0" borderId="0" xfId="1" applyNumberFormat="1" applyFont="1" applyFill="1" applyBorder="1" applyAlignment="1">
      <alignment vertical="top"/>
    </xf>
    <xf numFmtId="3" fontId="12" fillId="0" borderId="0" xfId="5" applyNumberFormat="1" applyFont="1" applyFill="1" applyBorder="1" applyAlignment="1">
      <alignment horizontal="right" vertical="top" wrapText="1"/>
    </xf>
    <xf numFmtId="3" fontId="12" fillId="0" borderId="0" xfId="12" applyNumberFormat="1" applyFont="1" applyFill="1" applyBorder="1" applyAlignment="1">
      <alignment vertical="top"/>
    </xf>
    <xf numFmtId="0" fontId="13" fillId="0" borderId="0" xfId="0" applyFont="1" applyFill="1" applyBorder="1" applyAlignment="1">
      <alignment vertical="top" wrapText="1"/>
    </xf>
    <xf numFmtId="3" fontId="9" fillId="4" borderId="0" xfId="5" applyNumberFormat="1" applyFont="1" applyFill="1" applyBorder="1" applyAlignment="1">
      <alignment vertical="top" wrapText="1"/>
    </xf>
    <xf numFmtId="0" fontId="9" fillId="4" borderId="0" xfId="0" applyFont="1" applyFill="1" applyBorder="1" applyAlignment="1">
      <alignment vertical="top"/>
    </xf>
    <xf numFmtId="167" fontId="9" fillId="4" borderId="0" xfId="5" applyNumberFormat="1" applyFont="1" applyFill="1" applyBorder="1" applyAlignment="1">
      <alignment horizontal="right" vertical="top" wrapText="1"/>
    </xf>
    <xf numFmtId="3" fontId="12" fillId="0" borderId="0" xfId="3" applyNumberFormat="1" applyFont="1" applyFill="1" applyBorder="1" applyAlignment="1">
      <alignment vertical="top"/>
    </xf>
    <xf numFmtId="0" fontId="13" fillId="0" borderId="0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166" fontId="10" fillId="4" borderId="0" xfId="0" applyNumberFormat="1" applyFont="1" applyFill="1" applyBorder="1" applyAlignment="1">
      <alignment vertical="top"/>
    </xf>
    <xf numFmtId="3" fontId="10" fillId="4" borderId="0" xfId="0" applyNumberFormat="1" applyFont="1" applyFill="1" applyBorder="1" applyAlignment="1">
      <alignment vertical="top"/>
    </xf>
    <xf numFmtId="0" fontId="13" fillId="0" borderId="0" xfId="0" applyFont="1" applyFill="1" applyBorder="1" applyAlignment="1">
      <alignment horizontal="left" vertical="top" wrapText="1"/>
    </xf>
    <xf numFmtId="3" fontId="13" fillId="0" borderId="0" xfId="12" applyNumberFormat="1" applyFont="1" applyFill="1" applyBorder="1" applyAlignment="1">
      <alignment vertical="top"/>
    </xf>
    <xf numFmtId="3" fontId="9" fillId="4" borderId="0" xfId="1" applyNumberFormat="1" applyFont="1" applyFill="1" applyBorder="1" applyAlignment="1">
      <alignment vertical="top" wrapText="1"/>
    </xf>
    <xf numFmtId="3" fontId="9" fillId="4" borderId="0" xfId="12" applyNumberFormat="1" applyFont="1" applyFill="1" applyBorder="1" applyAlignment="1">
      <alignment vertical="top"/>
    </xf>
    <xf numFmtId="0" fontId="2" fillId="0" borderId="0" xfId="0" applyFont="1" applyAlignment="1">
      <alignment horizontal="left" vertical="center"/>
    </xf>
    <xf numFmtId="3" fontId="12" fillId="0" borderId="0" xfId="5" applyNumberFormat="1" applyFont="1" applyFill="1" applyBorder="1" applyAlignment="1">
      <alignment vertical="top" wrapText="1"/>
    </xf>
    <xf numFmtId="166" fontId="9" fillId="4" borderId="0" xfId="5" applyNumberFormat="1" applyFont="1" applyFill="1" applyBorder="1" applyAlignment="1">
      <alignment vertical="top" wrapText="1"/>
    </xf>
    <xf numFmtId="0" fontId="2" fillId="0" borderId="0" xfId="0" applyFont="1" applyFill="1" applyAlignment="1">
      <alignment vertical="top"/>
    </xf>
    <xf numFmtId="0" fontId="12" fillId="0" borderId="0" xfId="2" applyFont="1" applyFill="1" applyBorder="1" applyAlignment="1">
      <alignment horizontal="left" vertical="top" indent="2"/>
    </xf>
    <xf numFmtId="3" fontId="9" fillId="0" borderId="0" xfId="5" applyNumberFormat="1" applyFont="1" applyFill="1" applyBorder="1" applyAlignment="1">
      <alignment vertical="top" wrapText="1"/>
    </xf>
    <xf numFmtId="3" fontId="9" fillId="0" borderId="0" xfId="2" applyNumberFormat="1" applyFont="1" applyFill="1" applyBorder="1" applyAlignment="1">
      <alignment vertical="top"/>
    </xf>
    <xf numFmtId="3" fontId="13" fillId="2" borderId="0" xfId="0" applyNumberFormat="1" applyFont="1" applyFill="1" applyBorder="1" applyAlignment="1">
      <alignment vertical="top"/>
    </xf>
    <xf numFmtId="167" fontId="2" fillId="0" borderId="0" xfId="0" applyNumberFormat="1" applyFont="1" applyFill="1" applyAlignment="1">
      <alignment vertical="top"/>
    </xf>
    <xf numFmtId="166" fontId="26" fillId="0" borderId="0" xfId="1" applyNumberFormat="1" applyFont="1" applyFill="1" applyAlignment="1">
      <alignment horizontal="right" vertical="top"/>
    </xf>
    <xf numFmtId="3" fontId="27" fillId="0" borderId="0" xfId="0" applyNumberFormat="1" applyFont="1" applyFill="1" applyAlignment="1">
      <alignment vertical="top"/>
    </xf>
    <xf numFmtId="0" fontId="21" fillId="0" borderId="0" xfId="0" applyFont="1" applyFill="1" applyAlignment="1">
      <alignment horizontal="left" vertical="top" wrapText="1"/>
    </xf>
    <xf numFmtId="0" fontId="28" fillId="0" borderId="0" xfId="0" applyFont="1" applyAlignment="1">
      <alignment vertical="top"/>
    </xf>
    <xf numFmtId="164" fontId="9" fillId="0" borderId="0" xfId="1" applyNumberFormat="1" applyFont="1" applyFill="1" applyBorder="1" applyAlignment="1">
      <alignment vertical="top" wrapText="1"/>
    </xf>
    <xf numFmtId="0" fontId="13" fillId="0" borderId="4" xfId="0" applyFont="1" applyBorder="1" applyAlignment="1">
      <alignment vertical="top"/>
    </xf>
    <xf numFmtId="166" fontId="12" fillId="0" borderId="3" xfId="1" applyNumberFormat="1" applyFont="1" applyFill="1" applyBorder="1" applyAlignment="1">
      <alignment horizontal="right" vertical="top"/>
    </xf>
    <xf numFmtId="164" fontId="9" fillId="0" borderId="3" xfId="1" applyNumberFormat="1" applyFont="1" applyFill="1" applyBorder="1" applyAlignment="1">
      <alignment vertical="top"/>
    </xf>
    <xf numFmtId="3" fontId="12" fillId="0" borderId="3" xfId="0" applyNumberFormat="1" applyFont="1" applyBorder="1" applyAlignment="1">
      <alignment vertical="top"/>
    </xf>
    <xf numFmtId="3" fontId="12" fillId="0" borderId="3" xfId="0" applyNumberFormat="1" applyFont="1" applyFill="1" applyBorder="1" applyAlignment="1">
      <alignment vertical="top"/>
    </xf>
    <xf numFmtId="0" fontId="12" fillId="2" borderId="3" xfId="0" applyFont="1" applyFill="1" applyBorder="1" applyAlignment="1">
      <alignment horizontal="left" vertical="top" wrapText="1"/>
    </xf>
    <xf numFmtId="0" fontId="12" fillId="0" borderId="3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3" fontId="12" fillId="0" borderId="0" xfId="0" applyNumberFormat="1" applyFont="1" applyBorder="1" applyAlignment="1">
      <alignment vertical="top"/>
    </xf>
    <xf numFmtId="166" fontId="12" fillId="0" borderId="0" xfId="1" applyNumberFormat="1" applyFont="1" applyFill="1" applyBorder="1" applyAlignment="1">
      <alignment horizontal="right" vertical="top"/>
    </xf>
    <xf numFmtId="0" fontId="12" fillId="2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center" vertical="top"/>
    </xf>
    <xf numFmtId="166" fontId="9" fillId="4" borderId="0" xfId="1" applyNumberFormat="1" applyFont="1" applyFill="1" applyBorder="1" applyAlignment="1">
      <alignment horizontal="right" vertical="top"/>
    </xf>
    <xf numFmtId="3" fontId="12" fillId="0" borderId="0" xfId="0" applyNumberFormat="1" applyFont="1" applyFill="1" applyBorder="1" applyAlignment="1">
      <alignment vertical="top"/>
    </xf>
    <xf numFmtId="0" fontId="12" fillId="0" borderId="0" xfId="13" applyFont="1" applyFill="1" applyBorder="1" applyAlignment="1">
      <alignment horizontal="center" vertical="top"/>
    </xf>
    <xf numFmtId="0" fontId="12" fillId="0" borderId="0" xfId="0" applyFont="1" applyFill="1" applyBorder="1" applyAlignment="1">
      <alignment horizontal="left" vertical="top" wrapText="1"/>
    </xf>
    <xf numFmtId="166" fontId="12" fillId="4" borderId="0" xfId="1" applyNumberFormat="1" applyFont="1" applyFill="1" applyBorder="1" applyAlignment="1">
      <alignment horizontal="right" vertical="top"/>
    </xf>
    <xf numFmtId="0" fontId="4" fillId="0" borderId="0" xfId="0" applyFont="1" applyFill="1" applyAlignment="1">
      <alignment vertical="center"/>
    </xf>
    <xf numFmtId="3" fontId="12" fillId="2" borderId="0" xfId="0" applyNumberFormat="1" applyFont="1" applyFill="1" applyBorder="1" applyAlignment="1">
      <alignment vertical="top"/>
    </xf>
    <xf numFmtId="3" fontId="10" fillId="0" borderId="0" xfId="0" applyNumberFormat="1" applyFont="1" applyFill="1" applyBorder="1" applyAlignment="1">
      <alignment vertical="top"/>
    </xf>
    <xf numFmtId="164" fontId="13" fillId="0" borderId="0" xfId="0" applyNumberFormat="1" applyFont="1" applyFill="1" applyAlignment="1">
      <alignment vertical="top"/>
    </xf>
    <xf numFmtId="166" fontId="9" fillId="0" borderId="0" xfId="1" applyNumberFormat="1" applyFont="1" applyFill="1" applyBorder="1" applyAlignment="1">
      <alignment horizontal="right" vertical="top"/>
    </xf>
    <xf numFmtId="0" fontId="9" fillId="0" borderId="0" xfId="11" applyFont="1" applyFill="1" applyBorder="1" applyAlignment="1" applyProtection="1">
      <alignment vertical="top" wrapText="1"/>
    </xf>
    <xf numFmtId="0" fontId="9" fillId="0" borderId="0" xfId="11" applyFont="1" applyFill="1" applyBorder="1" applyAlignment="1" applyProtection="1">
      <alignment horizontal="center" vertical="top"/>
    </xf>
    <xf numFmtId="165" fontId="6" fillId="2" borderId="0" xfId="1" applyNumberFormat="1" applyFont="1" applyFill="1" applyBorder="1" applyAlignment="1">
      <alignment horizontal="center" vertical="center"/>
    </xf>
    <xf numFmtId="171" fontId="4" fillId="0" borderId="0" xfId="0" applyNumberFormat="1" applyFont="1" applyAlignment="1">
      <alignment vertical="top"/>
    </xf>
    <xf numFmtId="0" fontId="2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166" fontId="9" fillId="0" borderId="1" xfId="0" applyNumberFormat="1" applyFont="1" applyFill="1" applyBorder="1" applyAlignment="1">
      <alignment horizontal="right" vertical="center"/>
    </xf>
    <xf numFmtId="3" fontId="12" fillId="0" borderId="1" xfId="0" applyNumberFormat="1" applyFont="1" applyFill="1" applyBorder="1" applyAlignment="1">
      <alignment horizontal="center" vertical="center"/>
    </xf>
    <xf numFmtId="3" fontId="12" fillId="0" borderId="1" xfId="1" applyNumberFormat="1" applyFont="1" applyFill="1" applyBorder="1" applyAlignment="1">
      <alignment vertical="center"/>
    </xf>
    <xf numFmtId="0" fontId="12" fillId="0" borderId="1" xfId="2" applyFont="1" applyFill="1" applyBorder="1" applyAlignment="1">
      <alignment vertical="center"/>
    </xf>
    <xf numFmtId="0" fontId="13" fillId="0" borderId="1" xfId="2" applyFont="1" applyFill="1" applyBorder="1" applyAlignment="1">
      <alignment horizontal="left" vertical="center"/>
    </xf>
    <xf numFmtId="169" fontId="9" fillId="8" borderId="0" xfId="0" applyNumberFormat="1" applyFont="1" applyFill="1" applyBorder="1" applyAlignment="1">
      <alignment horizontal="right" vertical="center"/>
    </xf>
    <xf numFmtId="3" fontId="12" fillId="8" borderId="0" xfId="0" applyNumberFormat="1" applyFont="1" applyFill="1" applyBorder="1" applyAlignment="1">
      <alignment horizontal="center" vertical="center"/>
    </xf>
    <xf numFmtId="164" fontId="9" fillId="8" borderId="0" xfId="1" applyNumberFormat="1" applyFont="1" applyFill="1" applyBorder="1" applyAlignment="1">
      <alignment vertical="center"/>
    </xf>
    <xf numFmtId="0" fontId="9" fillId="8" borderId="0" xfId="2" applyFont="1" applyFill="1" applyBorder="1" applyAlignment="1">
      <alignment vertical="center"/>
    </xf>
    <xf numFmtId="0" fontId="10" fillId="8" borderId="0" xfId="2" quotePrefix="1" applyFont="1" applyFill="1" applyBorder="1" applyAlignment="1">
      <alignment horizontal="left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vertical="center"/>
    </xf>
    <xf numFmtId="0" fontId="13" fillId="0" borderId="0" xfId="2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169" fontId="9" fillId="0" borderId="0" xfId="0" applyNumberFormat="1" applyFont="1" applyFill="1" applyBorder="1" applyAlignment="1">
      <alignment horizontal="right" vertical="center"/>
    </xf>
    <xf numFmtId="3" fontId="9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164" fontId="12" fillId="0" borderId="0" xfId="1" applyNumberFormat="1" applyFont="1" applyFill="1" applyBorder="1" applyAlignment="1">
      <alignment vertical="center"/>
    </xf>
    <xf numFmtId="0" fontId="2" fillId="0" borderId="0" xfId="0" applyFont="1" applyFill="1" applyBorder="1"/>
    <xf numFmtId="0" fontId="2" fillId="0" borderId="0" xfId="0" applyFont="1"/>
    <xf numFmtId="3" fontId="2" fillId="0" borderId="0" xfId="0" applyNumberFormat="1" applyFont="1"/>
    <xf numFmtId="0" fontId="2" fillId="0" borderId="0" xfId="0" applyFont="1" applyAlignment="1">
      <alignment horizontal="left"/>
    </xf>
    <xf numFmtId="0" fontId="29" fillId="0" borderId="0" xfId="0" applyFont="1" applyFill="1" applyBorder="1"/>
    <xf numFmtId="166" fontId="12" fillId="0" borderId="1" xfId="0" applyNumberFormat="1" applyFont="1" applyFill="1" applyBorder="1" applyAlignment="1">
      <alignment horizontal="right" vertical="top"/>
    </xf>
    <xf numFmtId="3" fontId="12" fillId="0" borderId="1" xfId="0" applyNumberFormat="1" applyFont="1" applyFill="1" applyBorder="1" applyAlignment="1">
      <alignment horizontal="center" vertical="top"/>
    </xf>
    <xf numFmtId="3" fontId="12" fillId="0" borderId="1" xfId="1" applyNumberFormat="1" applyFont="1" applyFill="1" applyBorder="1" applyAlignment="1">
      <alignment vertical="top"/>
    </xf>
    <xf numFmtId="0" fontId="12" fillId="0" borderId="1" xfId="2" applyFont="1" applyFill="1" applyBorder="1" applyAlignment="1">
      <alignment vertical="top" wrapText="1"/>
    </xf>
    <xf numFmtId="0" fontId="13" fillId="0" borderId="1" xfId="2" applyFont="1" applyFill="1" applyBorder="1" applyAlignment="1">
      <alignment horizontal="left" vertical="top"/>
    </xf>
    <xf numFmtId="166" fontId="12" fillId="0" borderId="0" xfId="0" applyNumberFormat="1" applyFont="1" applyFill="1" applyBorder="1" applyAlignment="1">
      <alignment horizontal="right" vertical="top"/>
    </xf>
    <xf numFmtId="3" fontId="9" fillId="0" borderId="0" xfId="0" applyNumberFormat="1" applyFont="1" applyFill="1" applyBorder="1" applyAlignment="1">
      <alignment horizontal="center" vertical="top"/>
    </xf>
    <xf numFmtId="3" fontId="12" fillId="0" borderId="0" xfId="1" applyNumberFormat="1" applyFont="1" applyFill="1" applyBorder="1" applyAlignment="1">
      <alignment vertical="top"/>
    </xf>
    <xf numFmtId="0" fontId="12" fillId="0" borderId="0" xfId="2" applyFont="1" applyFill="1" applyBorder="1" applyAlignment="1">
      <alignment vertical="top" wrapText="1"/>
    </xf>
    <xf numFmtId="0" fontId="13" fillId="0" borderId="0" xfId="2" applyFont="1" applyFill="1" applyBorder="1" applyAlignment="1">
      <alignment horizontal="left" vertical="top"/>
    </xf>
    <xf numFmtId="166" fontId="9" fillId="8" borderId="0" xfId="0" applyNumberFormat="1" applyFont="1" applyFill="1" applyBorder="1" applyAlignment="1">
      <alignment horizontal="right" vertical="top"/>
    </xf>
    <xf numFmtId="3" fontId="9" fillId="8" borderId="0" xfId="0" applyNumberFormat="1" applyFont="1" applyFill="1" applyBorder="1" applyAlignment="1">
      <alignment horizontal="center" vertical="top"/>
    </xf>
    <xf numFmtId="3" fontId="9" fillId="8" borderId="0" xfId="12" applyNumberFormat="1" applyFont="1" applyFill="1" applyBorder="1" applyAlignment="1">
      <alignment vertical="top"/>
    </xf>
    <xf numFmtId="0" fontId="9" fillId="8" borderId="0" xfId="2" applyFont="1" applyFill="1" applyBorder="1" applyAlignment="1">
      <alignment vertical="top" wrapText="1"/>
    </xf>
    <xf numFmtId="0" fontId="10" fillId="8" borderId="0" xfId="2" applyFont="1" applyFill="1" applyBorder="1" applyAlignment="1">
      <alignment horizontal="left" vertical="top"/>
    </xf>
    <xf numFmtId="3" fontId="12" fillId="0" borderId="0" xfId="0" applyNumberFormat="1" applyFont="1" applyFill="1" applyBorder="1" applyAlignment="1">
      <alignment horizontal="center" vertical="top"/>
    </xf>
    <xf numFmtId="166" fontId="9" fillId="0" borderId="0" xfId="0" applyNumberFormat="1" applyFont="1" applyFill="1" applyBorder="1" applyAlignment="1">
      <alignment horizontal="right" vertical="top"/>
    </xf>
    <xf numFmtId="3" fontId="9" fillId="0" borderId="0" xfId="12" applyNumberFormat="1" applyFont="1" applyFill="1" applyBorder="1" applyAlignment="1">
      <alignment vertical="top"/>
    </xf>
    <xf numFmtId="0" fontId="9" fillId="0" borderId="0" xfId="2" applyFont="1" applyFill="1" applyBorder="1" applyAlignment="1">
      <alignment vertical="top" wrapText="1"/>
    </xf>
    <xf numFmtId="0" fontId="10" fillId="0" borderId="0" xfId="2" applyFont="1" applyFill="1" applyBorder="1" applyAlignment="1">
      <alignment horizontal="left" vertical="top"/>
    </xf>
    <xf numFmtId="3" fontId="9" fillId="0" borderId="0" xfId="1" applyNumberFormat="1" applyFont="1" applyFill="1" applyBorder="1" applyAlignment="1">
      <alignment vertical="top"/>
    </xf>
    <xf numFmtId="43" fontId="10" fillId="0" borderId="0" xfId="1" applyFont="1" applyFill="1" applyBorder="1" applyAlignment="1">
      <alignment vertical="top"/>
    </xf>
    <xf numFmtId="43" fontId="2" fillId="0" borderId="0" xfId="1" applyFont="1"/>
    <xf numFmtId="172" fontId="4" fillId="0" borderId="0" xfId="1" applyNumberFormat="1" applyFont="1" applyAlignment="1">
      <alignment vertical="top"/>
    </xf>
    <xf numFmtId="0" fontId="12" fillId="2" borderId="1" xfId="4" applyFont="1" applyFill="1" applyBorder="1" applyAlignment="1">
      <alignment vertical="top"/>
    </xf>
    <xf numFmtId="0" fontId="12" fillId="2" borderId="1" xfId="7" applyFont="1" applyFill="1" applyBorder="1" applyAlignment="1">
      <alignment vertical="top"/>
    </xf>
    <xf numFmtId="166" fontId="12" fillId="0" borderId="1" xfId="6" applyNumberFormat="1" applyFont="1" applyFill="1" applyBorder="1" applyAlignment="1">
      <alignment horizontal="right" vertical="top"/>
    </xf>
    <xf numFmtId="166" fontId="12" fillId="0" borderId="1" xfId="5" applyNumberFormat="1" applyFont="1" applyFill="1" applyBorder="1" applyAlignment="1">
      <alignment horizontal="right" vertical="top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2" fontId="6" fillId="2" borderId="0" xfId="1" applyNumberFormat="1" applyFont="1" applyFill="1" applyBorder="1" applyAlignment="1">
      <alignment horizontal="center" vertical="center" wrapText="1"/>
    </xf>
    <xf numFmtId="172" fontId="6" fillId="2" borderId="1" xfId="1" applyNumberFormat="1" applyFont="1" applyFill="1" applyBorder="1" applyAlignment="1">
      <alignment horizontal="center"/>
    </xf>
    <xf numFmtId="172" fontId="10" fillId="0" borderId="0" xfId="1" applyNumberFormat="1" applyFont="1" applyFill="1" applyBorder="1" applyAlignment="1">
      <alignment horizontal="right" vertical="top"/>
    </xf>
    <xf numFmtId="172" fontId="10" fillId="5" borderId="0" xfId="1" applyNumberFormat="1" applyFont="1" applyFill="1" applyBorder="1" applyAlignment="1">
      <alignment horizontal="right" vertical="top"/>
    </xf>
    <xf numFmtId="172" fontId="13" fillId="0" borderId="0" xfId="1" applyNumberFormat="1" applyFont="1" applyFill="1" applyBorder="1" applyAlignment="1">
      <alignment horizontal="right" vertical="top"/>
    </xf>
    <xf numFmtId="172" fontId="10" fillId="5" borderId="0" xfId="1" applyNumberFormat="1" applyFont="1" applyFill="1" applyBorder="1" applyAlignment="1">
      <alignment horizontal="right" vertical="center"/>
    </xf>
    <xf numFmtId="172" fontId="10" fillId="2" borderId="0" xfId="1" applyNumberFormat="1" applyFont="1" applyFill="1" applyBorder="1" applyAlignment="1">
      <alignment horizontal="right" vertical="center"/>
    </xf>
    <xf numFmtId="49" fontId="10" fillId="8" borderId="0" xfId="2" quotePrefix="1" applyNumberFormat="1" applyFont="1" applyFill="1" applyBorder="1" applyAlignment="1">
      <alignment horizontal="left" vertical="center"/>
    </xf>
    <xf numFmtId="3" fontId="9" fillId="8" borderId="0" xfId="1" applyNumberFormat="1" applyFont="1" applyFill="1" applyBorder="1" applyAlignment="1">
      <alignment vertical="center"/>
    </xf>
    <xf numFmtId="3" fontId="13" fillId="0" borderId="0" xfId="1" applyNumberFormat="1" applyFont="1" applyBorder="1" applyAlignment="1">
      <alignment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3" fontId="12" fillId="0" borderId="3" xfId="1" applyNumberFormat="1" applyFont="1" applyFill="1" applyBorder="1" applyAlignment="1">
      <alignment vertical="top" wrapText="1"/>
    </xf>
    <xf numFmtId="0" fontId="4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 wrapText="1"/>
    </xf>
    <xf numFmtId="166" fontId="9" fillId="0" borderId="0" xfId="9" applyNumberFormat="1" applyFont="1" applyFill="1" applyBorder="1" applyAlignment="1">
      <alignment horizontal="right" vertical="top"/>
    </xf>
    <xf numFmtId="166" fontId="13" fillId="0" borderId="0" xfId="4" applyNumberFormat="1" applyFont="1" applyFill="1" applyBorder="1" applyAlignment="1">
      <alignment horizontal="right" vertical="top"/>
    </xf>
    <xf numFmtId="166" fontId="13" fillId="0" borderId="0" xfId="5" applyNumberFormat="1" applyFont="1" applyFill="1" applyBorder="1" applyAlignment="1">
      <alignment horizontal="right" vertical="top"/>
    </xf>
    <xf numFmtId="166" fontId="10" fillId="0" borderId="0" xfId="5" applyNumberFormat="1" applyFont="1" applyFill="1" applyBorder="1" applyAlignment="1">
      <alignment horizontal="right" vertical="top"/>
    </xf>
    <xf numFmtId="0" fontId="6" fillId="3" borderId="0" xfId="0" applyFont="1" applyFill="1" applyBorder="1" applyAlignment="1">
      <alignment horizontal="center" vertical="center" wrapText="1"/>
    </xf>
    <xf numFmtId="3" fontId="12" fillId="0" borderId="0" xfId="1" applyNumberFormat="1" applyFont="1" applyFill="1" applyBorder="1" applyAlignment="1">
      <alignment vertical="center"/>
    </xf>
    <xf numFmtId="3" fontId="12" fillId="0" borderId="0" xfId="2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164" fontId="13" fillId="0" borderId="0" xfId="1" applyNumberFormat="1" applyFont="1" applyBorder="1" applyAlignment="1">
      <alignment vertical="center"/>
    </xf>
    <xf numFmtId="164" fontId="10" fillId="0" borderId="0" xfId="1" applyNumberFormat="1" applyFont="1" applyFill="1" applyAlignment="1">
      <alignment vertical="center"/>
    </xf>
    <xf numFmtId="0" fontId="13" fillId="0" borderId="0" xfId="0" applyFont="1" applyBorder="1" applyAlignment="1">
      <alignment vertical="center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/>
    </xf>
    <xf numFmtId="0" fontId="10" fillId="8" borderId="0" xfId="2" quotePrefix="1" applyFont="1" applyFill="1" applyBorder="1" applyAlignment="1">
      <alignment horizontal="right" vertical="center"/>
    </xf>
    <xf numFmtId="0" fontId="13" fillId="0" borderId="0" xfId="2" applyFont="1" applyFill="1" applyBorder="1" applyAlignment="1">
      <alignment horizontal="right" vertical="center"/>
    </xf>
    <xf numFmtId="0" fontId="13" fillId="0" borderId="1" xfId="2" applyFont="1" applyFill="1" applyBorder="1" applyAlignment="1">
      <alignment horizontal="right" vertical="center"/>
    </xf>
    <xf numFmtId="0" fontId="4" fillId="0" borderId="0" xfId="0" applyFont="1" applyFill="1" applyAlignment="1">
      <alignment horizontal="right" vertical="center"/>
    </xf>
    <xf numFmtId="169" fontId="12" fillId="0" borderId="0" xfId="0" applyNumberFormat="1" applyFont="1" applyFill="1" applyBorder="1" applyAlignment="1">
      <alignment horizontal="right" vertical="center"/>
    </xf>
    <xf numFmtId="3" fontId="10" fillId="0" borderId="0" xfId="1" applyNumberFormat="1" applyFont="1" applyFill="1" applyAlignment="1">
      <alignment vertical="center"/>
    </xf>
    <xf numFmtId="0" fontId="11" fillId="0" borderId="1" xfId="2" applyFont="1" applyFill="1" applyBorder="1" applyAlignment="1">
      <alignment vertical="top"/>
    </xf>
    <xf numFmtId="165" fontId="12" fillId="0" borderId="1" xfId="1" applyNumberFormat="1" applyFont="1" applyFill="1" applyBorder="1" applyAlignment="1">
      <alignment horizontal="left" vertical="top" wrapText="1"/>
    </xf>
    <xf numFmtId="3" fontId="12" fillId="0" borderId="1" xfId="1" applyNumberFormat="1" applyFont="1" applyFill="1" applyBorder="1" applyAlignment="1">
      <alignment horizontal="right" vertical="top"/>
    </xf>
    <xf numFmtId="164" fontId="9" fillId="0" borderId="1" xfId="1" applyNumberFormat="1" applyFont="1" applyFill="1" applyBorder="1" applyAlignment="1">
      <alignment horizontal="right" vertical="top" wrapText="1"/>
    </xf>
    <xf numFmtId="166" fontId="13" fillId="0" borderId="1" xfId="0" applyNumberFormat="1" applyFont="1" applyFill="1" applyBorder="1" applyAlignment="1">
      <alignment horizontal="right" vertical="top"/>
    </xf>
    <xf numFmtId="0" fontId="15" fillId="0" borderId="0" xfId="0" applyFont="1" applyAlignment="1">
      <alignment horizontal="left" vertical="center"/>
    </xf>
    <xf numFmtId="0" fontId="13" fillId="0" borderId="5" xfId="0" applyFont="1" applyBorder="1" applyAlignment="1">
      <alignment vertical="center"/>
    </xf>
    <xf numFmtId="0" fontId="13" fillId="0" borderId="0" xfId="0" applyFont="1" applyBorder="1" applyAlignment="1">
      <alignment horizontal="left" vertical="top" wrapText="1"/>
    </xf>
    <xf numFmtId="0" fontId="6" fillId="2" borderId="0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top" wrapText="1"/>
    </xf>
    <xf numFmtId="0" fontId="12" fillId="2" borderId="0" xfId="4" applyFont="1" applyFill="1" applyBorder="1" applyAlignment="1">
      <alignment horizontal="left" vertical="top" wrapText="1"/>
    </xf>
    <xf numFmtId="0" fontId="4" fillId="7" borderId="0" xfId="0" applyFont="1" applyFill="1" applyAlignment="1">
      <alignment horizontal="left" vertical="top" wrapText="1"/>
    </xf>
    <xf numFmtId="0" fontId="13" fillId="2" borderId="0" xfId="4" applyFont="1" applyFill="1" applyBorder="1" applyAlignment="1">
      <alignment horizontal="left" vertical="top" wrapText="1"/>
    </xf>
    <xf numFmtId="0" fontId="12" fillId="2" borderId="0" xfId="7" applyFont="1" applyFill="1" applyBorder="1" applyAlignment="1">
      <alignment horizontal="left" vertical="top" wrapText="1"/>
    </xf>
    <xf numFmtId="0" fontId="5" fillId="2" borderId="0" xfId="11" applyFont="1" applyFill="1" applyBorder="1" applyAlignment="1" applyProtection="1">
      <alignment horizontal="center" vertical="center"/>
    </xf>
    <xf numFmtId="0" fontId="5" fillId="2" borderId="1" xfId="11" applyFont="1" applyFill="1" applyBorder="1" applyAlignment="1" applyProtection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" fillId="7" borderId="0" xfId="0" applyFont="1" applyFill="1" applyAlignment="1">
      <alignment horizontal="left" vertical="center" wrapText="1"/>
    </xf>
    <xf numFmtId="0" fontId="13" fillId="7" borderId="0" xfId="0" applyFont="1" applyFill="1" applyAlignment="1">
      <alignment horizontal="left" vertical="center" wrapText="1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justify" vertical="center" wrapText="1"/>
    </xf>
    <xf numFmtId="0" fontId="4" fillId="6" borderId="0" xfId="0" applyFont="1" applyFill="1" applyAlignment="1">
      <alignment vertical="center" wrapText="1"/>
    </xf>
    <xf numFmtId="0" fontId="13" fillId="0" borderId="0" xfId="0" applyFont="1" applyBorder="1" applyAlignment="1">
      <alignment horizontal="left" wrapText="1"/>
    </xf>
    <xf numFmtId="0" fontId="12" fillId="0" borderId="4" xfId="0" applyFont="1" applyFill="1" applyBorder="1" applyAlignment="1">
      <alignment horizontal="left" vertical="top" wrapText="1"/>
    </xf>
    <xf numFmtId="0" fontId="12" fillId="0" borderId="4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/>
    </xf>
    <xf numFmtId="0" fontId="9" fillId="4" borderId="0" xfId="13" applyFont="1" applyFill="1" applyBorder="1" applyAlignment="1">
      <alignment horizontal="left" vertical="top" wrapText="1"/>
    </xf>
    <xf numFmtId="0" fontId="13" fillId="0" borderId="0" xfId="0" applyFont="1" applyBorder="1" applyAlignment="1">
      <alignment horizontal="justify" vertical="top" wrapText="1"/>
    </xf>
    <xf numFmtId="0" fontId="9" fillId="4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10" fillId="0" borderId="5" xfId="2" applyFont="1" applyFill="1" applyBorder="1" applyAlignment="1">
      <alignment horizontal="left" vertical="center"/>
    </xf>
    <xf numFmtId="166" fontId="32" fillId="0" borderId="0" xfId="1" applyNumberFormat="1" applyFont="1" applyFill="1" applyBorder="1" applyAlignment="1">
      <alignment horizontal="left" vertical="center"/>
    </xf>
    <xf numFmtId="0" fontId="31" fillId="10" borderId="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vertical="top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Fill="1" applyBorder="1" applyAlignment="1">
      <alignment vertical="center"/>
    </xf>
    <xf numFmtId="0" fontId="34" fillId="0" borderId="0" xfId="0" applyFont="1" applyBorder="1" applyAlignment="1">
      <alignment vertical="center"/>
    </xf>
    <xf numFmtId="166" fontId="33" fillId="0" borderId="0" xfId="1" applyNumberFormat="1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35" fillId="0" borderId="0" xfId="0" applyFont="1" applyAlignment="1">
      <alignment vertical="center"/>
    </xf>
    <xf numFmtId="0" fontId="31" fillId="7" borderId="0" xfId="0" applyFont="1" applyFill="1" applyAlignment="1">
      <alignment horizontal="center" vertical="top" wrapText="1"/>
    </xf>
    <xf numFmtId="0" fontId="31" fillId="9" borderId="0" xfId="0" applyFont="1" applyFill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1" fillId="6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166" fontId="19" fillId="0" borderId="0" xfId="1" applyNumberFormat="1" applyFont="1" applyAlignment="1">
      <alignment horizontal="right" vertical="top"/>
    </xf>
    <xf numFmtId="43" fontId="19" fillId="0" borderId="0" xfId="1" applyFont="1" applyFill="1" applyAlignment="1">
      <alignment vertical="top"/>
    </xf>
    <xf numFmtId="0" fontId="31" fillId="6" borderId="0" xfId="0" applyFont="1" applyFill="1" applyAlignment="1">
      <alignment horizontal="center" vertical="top" wrapText="1"/>
    </xf>
    <xf numFmtId="164" fontId="19" fillId="0" borderId="0" xfId="0" applyNumberFormat="1" applyFont="1" applyAlignment="1">
      <alignment vertical="top"/>
    </xf>
    <xf numFmtId="0" fontId="19" fillId="0" borderId="0" xfId="0" applyFont="1" applyBorder="1" applyAlignment="1">
      <alignment vertical="top"/>
    </xf>
    <xf numFmtId="172" fontId="19" fillId="0" borderId="0" xfId="1" applyNumberFormat="1" applyFont="1" applyAlignment="1">
      <alignment vertical="top"/>
    </xf>
    <xf numFmtId="0" fontId="31" fillId="7" borderId="0" xfId="0" applyFont="1" applyFill="1" applyAlignment="1">
      <alignment horizontal="center" vertical="center" wrapText="1"/>
    </xf>
    <xf numFmtId="0" fontId="19" fillId="0" borderId="0" xfId="0" applyFont="1"/>
    <xf numFmtId="0" fontId="19" fillId="0" borderId="0" xfId="0" applyFont="1" applyFill="1" applyBorder="1"/>
  </cellXfs>
  <cellStyles count="15">
    <cellStyle name="Hipervínculo 2 2" xfId="11"/>
    <cellStyle name="Millares" xfId="1" builtinId="3"/>
    <cellStyle name="Millares 2" xfId="8"/>
    <cellStyle name="Millares 2 2" xfId="12"/>
    <cellStyle name="Millares 2 3" xfId="9"/>
    <cellStyle name="Millares 2 3 2" xfId="14"/>
    <cellStyle name="Normal" xfId="0" builtinId="0"/>
    <cellStyle name="Normal 2 2" xfId="4"/>
    <cellStyle name="Normal 2 2 3" xfId="5"/>
    <cellStyle name="Normal 2 3" xfId="6"/>
    <cellStyle name="Normal 2 5" xfId="13"/>
    <cellStyle name="Normal 3 2 2" xfId="7"/>
    <cellStyle name="Normal 3 2 2 2" xfId="10"/>
    <cellStyle name="Normal 7 2" xfId="3"/>
    <cellStyle name="Normal_Hoja1" xfId="2"/>
  </cellStyles>
  <dxfs count="0"/>
  <tableStyles count="0" defaultTableStyle="TableStyleMedium2" defaultPivotStyle="PivotStyleLight16"/>
  <colors>
    <mruColors>
      <color rgb="FFC6E0B4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%20c\drive%20D\UPCP-Informes%20Trimestrales\2015\1&#176;%20trimestre\Consultas\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%20c\drive%20D\UPCP-Informes%20Trimestrales\2015\1&#176;%20trimestre\Consultas\para%20Semarnat-G&#233;nero%20y%20pobrez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%20c\drive%20D\UPCP-Informes%20Trimestrales\2015\1&#176;%20trimestre\Consultas\para%20Semarnat-G&#233;nero%20y%20pobrez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4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PEC%202016\Informes%20Trimestrales\PT%20Seguim%201T%20PEC%202016%201804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nanzaspublicas.hacienda.gob.mx/ECONOMIA/ECO'99/ECOAG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  <sheetName val="Anexo 7"/>
      <sheetName val="Anexo 10"/>
      <sheetName val="Anexo 29"/>
      <sheetName val="Libro4"/>
      <sheetName val="Índice"/>
      <sheetName val="Anexo 25"/>
      <sheetName val="Anexo 30"/>
      <sheetName val="Índice (2)"/>
      <sheetName val="Hoja5"/>
      <sheetName val="INDÍGENAS"/>
      <sheetName val="GÉNERO"/>
      <sheetName val="Gráfico1"/>
      <sheetName val="Sheet1"/>
      <sheetName val="9"/>
      <sheetName val="9 (2)"/>
      <sheetName val="Anexo 9_Inversión Física"/>
      <sheetName val="Anexo 10_Detalle IF"/>
      <sheetName val="10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I101"/>
  <sheetViews>
    <sheetView showGridLines="0" tabSelected="1" zoomScale="140" zoomScaleNormal="140" workbookViewId="0">
      <selection sqref="A1:D1"/>
    </sheetView>
  </sheetViews>
  <sheetFormatPr baseColWidth="10" defaultRowHeight="12"/>
  <cols>
    <col min="1" max="1" width="4.7109375" style="3" customWidth="1"/>
    <col min="2" max="2" width="54.7109375" style="3" customWidth="1"/>
    <col min="3" max="6" width="14.7109375" style="3" customWidth="1"/>
    <col min="7" max="7" width="1.5703125" style="4" customWidth="1"/>
    <col min="8" max="9" width="14.7109375" style="3" customWidth="1"/>
    <col min="10" max="16384" width="11.42578125" style="3"/>
  </cols>
  <sheetData>
    <row r="1" spans="1:9" ht="72.75" customHeight="1">
      <c r="A1" s="350" t="s">
        <v>184</v>
      </c>
      <c r="B1" s="350"/>
      <c r="C1" s="350"/>
      <c r="D1" s="350"/>
      <c r="E1" s="349" t="s">
        <v>126</v>
      </c>
      <c r="H1" s="74"/>
    </row>
    <row r="2" spans="1:9" ht="23.25" customHeight="1">
      <c r="A2" s="48" t="s">
        <v>661</v>
      </c>
      <c r="C2" s="88"/>
      <c r="D2" s="88"/>
      <c r="E2" s="88"/>
      <c r="F2" s="88"/>
    </row>
    <row r="3" spans="1:9" ht="60" customHeight="1">
      <c r="A3" s="310" t="s">
        <v>240</v>
      </c>
      <c r="B3" s="310"/>
      <c r="C3" s="310"/>
      <c r="D3" s="310"/>
      <c r="E3" s="310"/>
      <c r="F3" s="310"/>
      <c r="G3" s="310"/>
      <c r="H3" s="310"/>
      <c r="I3" s="310"/>
    </row>
    <row r="4" spans="1:9" ht="15.75" customHeight="1">
      <c r="A4" s="311" t="s">
        <v>0</v>
      </c>
      <c r="B4" s="311" t="s">
        <v>183</v>
      </c>
      <c r="C4" s="71"/>
      <c r="D4" s="47"/>
      <c r="E4" s="313" t="s">
        <v>2</v>
      </c>
      <c r="F4" s="313"/>
      <c r="G4" s="46"/>
      <c r="H4" s="311" t="s">
        <v>3</v>
      </c>
      <c r="I4" s="311"/>
    </row>
    <row r="5" spans="1:9" ht="15.75" customHeight="1">
      <c r="A5" s="311"/>
      <c r="B5" s="311"/>
      <c r="C5" s="309" t="s">
        <v>4</v>
      </c>
      <c r="D5" s="309" t="s">
        <v>179</v>
      </c>
      <c r="E5" s="314" t="s">
        <v>239</v>
      </c>
      <c r="F5" s="70" t="s">
        <v>7</v>
      </c>
      <c r="G5" s="51"/>
      <c r="H5" s="312"/>
      <c r="I5" s="312"/>
    </row>
    <row r="6" spans="1:9" ht="15.75" customHeight="1">
      <c r="A6" s="311"/>
      <c r="B6" s="311"/>
      <c r="C6" s="309"/>
      <c r="D6" s="309"/>
      <c r="E6" s="309"/>
      <c r="F6" s="49" t="s">
        <v>180</v>
      </c>
      <c r="G6" s="49"/>
      <c r="H6" s="51" t="s">
        <v>5</v>
      </c>
      <c r="I6" s="51" t="s">
        <v>6</v>
      </c>
    </row>
    <row r="7" spans="1:9" ht="15.75" customHeight="1">
      <c r="A7" s="312"/>
      <c r="B7" s="312"/>
      <c r="C7" s="7" t="s">
        <v>9</v>
      </c>
      <c r="D7" s="7" t="s">
        <v>10</v>
      </c>
      <c r="E7" s="7" t="s">
        <v>11</v>
      </c>
      <c r="F7" s="8" t="s">
        <v>12</v>
      </c>
      <c r="G7" s="8"/>
      <c r="H7" s="8" t="s">
        <v>13</v>
      </c>
      <c r="I7" s="8" t="s">
        <v>14</v>
      </c>
    </row>
    <row r="8" spans="1:9" ht="12" customHeight="1">
      <c r="A8" s="9" t="s">
        <v>178</v>
      </c>
      <c r="B8" s="69"/>
      <c r="C8" s="67">
        <f>C9+C11+C14+C19+C27+C34+C37+C47+C49+C61+C63+C65+C68+C70+C72+C80</f>
        <v>80844557229.809387</v>
      </c>
      <c r="D8" s="67">
        <f>D9+D11+D14+D19+D27+D34+D37+D47+D49+D61+D63+D65+D68+D70+D72+D80</f>
        <v>80616558635.1996</v>
      </c>
      <c r="E8" s="67">
        <f>E9+E11+E14+E19+E27+E34+E37+E47+E49+E61+E63+E65+E68+E70+E72+E80</f>
        <v>47117313957.857437</v>
      </c>
      <c r="F8" s="67">
        <f>F9+F11+F14+F19+F27+F34+F37+F47+F49+F61+F63+F65+F68+F70+F72+F80</f>
        <v>45582054467.29245</v>
      </c>
      <c r="G8" s="67"/>
      <c r="H8" s="66">
        <f t="shared" ref="H8:H39" si="0">IFERROR(+F8/D8*100,"n.a")</f>
        <v>56.541801385441381</v>
      </c>
      <c r="I8" s="66">
        <f t="shared" ref="I8:I39" si="1">IFERROR(+F8/E8*100,"n.a.")</f>
        <v>96.741623489110282</v>
      </c>
    </row>
    <row r="9" spans="1:9" ht="12" customHeight="1">
      <c r="A9" s="10" t="s">
        <v>120</v>
      </c>
      <c r="B9" s="10"/>
      <c r="C9" s="63">
        <f>+C10</f>
        <v>27413917</v>
      </c>
      <c r="D9" s="63">
        <f>+D10</f>
        <v>28579947.949999999</v>
      </c>
      <c r="E9" s="63">
        <f>+E10</f>
        <v>9941880.6300000008</v>
      </c>
      <c r="F9" s="63">
        <f>+F10</f>
        <v>9941880.6300000008</v>
      </c>
      <c r="G9" s="63"/>
      <c r="H9" s="97">
        <f t="shared" si="0"/>
        <v>34.786209713863393</v>
      </c>
      <c r="I9" s="97">
        <f t="shared" si="1"/>
        <v>100</v>
      </c>
    </row>
    <row r="10" spans="1:9" ht="12" customHeight="1">
      <c r="A10" s="84"/>
      <c r="B10" s="84" t="s">
        <v>238</v>
      </c>
      <c r="C10" s="94">
        <v>27413917</v>
      </c>
      <c r="D10" s="94">
        <v>28579947.949999999</v>
      </c>
      <c r="E10" s="94">
        <v>9941880.6300000008</v>
      </c>
      <c r="F10" s="94">
        <v>9941880.6300000008</v>
      </c>
      <c r="G10" s="93"/>
      <c r="H10" s="52">
        <f t="shared" si="0"/>
        <v>34.786209713863393</v>
      </c>
      <c r="I10" s="52">
        <f t="shared" si="1"/>
        <v>100</v>
      </c>
    </row>
    <row r="11" spans="1:9" ht="12" customHeight="1">
      <c r="A11" s="10" t="s">
        <v>18</v>
      </c>
      <c r="B11" s="10"/>
      <c r="C11" s="98">
        <f>SUM(C12:C13)</f>
        <v>5240052492</v>
      </c>
      <c r="D11" s="98">
        <f>SUM(D12:D13)</f>
        <v>5204482124.7800026</v>
      </c>
      <c r="E11" s="98">
        <f>SUM(E12:E13)</f>
        <v>4081986101.4199991</v>
      </c>
      <c r="F11" s="98">
        <f>SUM(F12:F13)</f>
        <v>3962572713.1399994</v>
      </c>
      <c r="G11" s="98"/>
      <c r="H11" s="97">
        <f t="shared" si="0"/>
        <v>76.1376947434035</v>
      </c>
      <c r="I11" s="97">
        <f t="shared" si="1"/>
        <v>97.074625309516378</v>
      </c>
    </row>
    <row r="12" spans="1:9" ht="12" customHeight="1">
      <c r="A12" s="84"/>
      <c r="B12" s="84" t="s">
        <v>237</v>
      </c>
      <c r="C12" s="94">
        <v>2425879220</v>
      </c>
      <c r="D12" s="94">
        <v>2349898568.02</v>
      </c>
      <c r="E12" s="94">
        <v>1821305966.1300001</v>
      </c>
      <c r="F12" s="94">
        <v>1811612429.4300001</v>
      </c>
      <c r="G12" s="93"/>
      <c r="H12" s="52">
        <f t="shared" si="0"/>
        <v>77.093218153515693</v>
      </c>
      <c r="I12" s="52">
        <f t="shared" si="1"/>
        <v>99.467770002390239</v>
      </c>
    </row>
    <row r="13" spans="1:9" ht="12" customHeight="1">
      <c r="A13" s="84"/>
      <c r="B13" s="84" t="s">
        <v>236</v>
      </c>
      <c r="C13" s="94">
        <v>2814173272</v>
      </c>
      <c r="D13" s="94">
        <v>2854583556.7600021</v>
      </c>
      <c r="E13" s="94">
        <v>2260680135.289999</v>
      </c>
      <c r="F13" s="94">
        <v>2150960283.7099996</v>
      </c>
      <c r="G13" s="93"/>
      <c r="H13" s="52">
        <f t="shared" si="0"/>
        <v>75.351106069964686</v>
      </c>
      <c r="I13" s="52">
        <f t="shared" si="1"/>
        <v>95.146599916227217</v>
      </c>
    </row>
    <row r="14" spans="1:9" ht="12" customHeight="1">
      <c r="A14" s="10" t="s">
        <v>23</v>
      </c>
      <c r="B14" s="10"/>
      <c r="C14" s="98">
        <f>SUM(C15:C18)</f>
        <v>3838070357.7810602</v>
      </c>
      <c r="D14" s="98">
        <f>SUM(D15:D18)</f>
        <v>3694876015.2222843</v>
      </c>
      <c r="E14" s="98">
        <f>SUM(E15:E18)</f>
        <v>1709022558.6697011</v>
      </c>
      <c r="F14" s="98">
        <f>SUM(F15:F18)</f>
        <v>1570601612.5690005</v>
      </c>
      <c r="G14" s="98"/>
      <c r="H14" s="97">
        <f t="shared" si="0"/>
        <v>42.507559282053819</v>
      </c>
      <c r="I14" s="97">
        <f t="shared" si="1"/>
        <v>91.900578175606583</v>
      </c>
    </row>
    <row r="15" spans="1:9" ht="12" customHeight="1">
      <c r="A15" s="84"/>
      <c r="B15" s="95" t="s">
        <v>235</v>
      </c>
      <c r="C15" s="94">
        <v>648754579.9000001</v>
      </c>
      <c r="D15" s="94">
        <v>479449129.84500015</v>
      </c>
      <c r="E15" s="94">
        <v>158281518.61899996</v>
      </c>
      <c r="F15" s="94">
        <v>122113295.97950006</v>
      </c>
      <c r="G15" s="93"/>
      <c r="H15" s="52">
        <f t="shared" si="0"/>
        <v>25.469499969470743</v>
      </c>
      <c r="I15" s="52">
        <f t="shared" si="1"/>
        <v>77.149434150577889</v>
      </c>
    </row>
    <row r="16" spans="1:9" ht="12" customHeight="1">
      <c r="A16" s="84"/>
      <c r="B16" s="95" t="s">
        <v>234</v>
      </c>
      <c r="C16" s="94">
        <v>2788631714.8710599</v>
      </c>
      <c r="D16" s="94">
        <v>2828551294.960484</v>
      </c>
      <c r="E16" s="94">
        <v>1247363403.4970012</v>
      </c>
      <c r="F16" s="94">
        <v>1168082761.8357005</v>
      </c>
      <c r="G16" s="93"/>
      <c r="H16" s="52">
        <f t="shared" si="0"/>
        <v>41.296149160060367</v>
      </c>
      <c r="I16" s="52">
        <f t="shared" si="1"/>
        <v>93.644142401561865</v>
      </c>
    </row>
    <row r="17" spans="1:9" ht="12" customHeight="1">
      <c r="A17" s="84"/>
      <c r="B17" s="95" t="s">
        <v>233</v>
      </c>
      <c r="C17" s="94">
        <v>48894499.360000007</v>
      </c>
      <c r="D17" s="94">
        <v>48601545.916800007</v>
      </c>
      <c r="E17" s="94">
        <v>4469715.2032000003</v>
      </c>
      <c r="F17" s="94">
        <v>4288217.1807999993</v>
      </c>
      <c r="G17" s="93"/>
      <c r="H17" s="52">
        <f t="shared" si="0"/>
        <v>8.8232114841386124</v>
      </c>
      <c r="I17" s="52">
        <f t="shared" si="1"/>
        <v>95.939382843227662</v>
      </c>
    </row>
    <row r="18" spans="1:9" ht="12" customHeight="1">
      <c r="A18" s="84"/>
      <c r="B18" s="84" t="s">
        <v>208</v>
      </c>
      <c r="C18" s="94">
        <v>351789563.65000004</v>
      </c>
      <c r="D18" s="94">
        <v>338274044.50000006</v>
      </c>
      <c r="E18" s="94">
        <v>298907921.35049999</v>
      </c>
      <c r="F18" s="94">
        <v>276117337.57299995</v>
      </c>
      <c r="G18" s="93"/>
      <c r="H18" s="52">
        <f t="shared" si="0"/>
        <v>81.625339591492036</v>
      </c>
      <c r="I18" s="52">
        <f t="shared" si="1"/>
        <v>92.375383136542652</v>
      </c>
    </row>
    <row r="19" spans="1:9" ht="12" customHeight="1">
      <c r="A19" s="10" t="s">
        <v>33</v>
      </c>
      <c r="B19" s="10"/>
      <c r="C19" s="98">
        <f>SUM(C20:C26)</f>
        <v>10128113235.910845</v>
      </c>
      <c r="D19" s="98">
        <f>SUM(D20:D26)</f>
        <v>10099618082.923876</v>
      </c>
      <c r="E19" s="98">
        <f>SUM(E20:E26)</f>
        <v>7684305896.6785879</v>
      </c>
      <c r="F19" s="98">
        <f>SUM(F20:F26)</f>
        <v>7100211053.6254587</v>
      </c>
      <c r="G19" s="98"/>
      <c r="H19" s="97">
        <f t="shared" si="0"/>
        <v>70.301777704151775</v>
      </c>
      <c r="I19" s="97">
        <f t="shared" si="1"/>
        <v>92.398860080445331</v>
      </c>
    </row>
    <row r="20" spans="1:9" ht="12" customHeight="1">
      <c r="A20" s="84"/>
      <c r="B20" s="84" t="s">
        <v>232</v>
      </c>
      <c r="C20" s="94">
        <v>84337673.594999999</v>
      </c>
      <c r="D20" s="94">
        <v>96936034.195000008</v>
      </c>
      <c r="E20" s="94">
        <v>36186038.811299995</v>
      </c>
      <c r="F20" s="94">
        <v>36049250.951350003</v>
      </c>
      <c r="G20" s="93"/>
      <c r="H20" s="52">
        <f t="shared" si="0"/>
        <v>37.188700002758559</v>
      </c>
      <c r="I20" s="52">
        <f t="shared" si="1"/>
        <v>99.621987196047343</v>
      </c>
    </row>
    <row r="21" spans="1:9" ht="12" customHeight="1">
      <c r="A21" s="84"/>
      <c r="B21" s="84" t="s">
        <v>231</v>
      </c>
      <c r="C21" s="94">
        <v>518394915.26899993</v>
      </c>
      <c r="D21" s="94">
        <v>509752215.27320004</v>
      </c>
      <c r="E21" s="94">
        <v>274586325.95849991</v>
      </c>
      <c r="F21" s="94">
        <v>273802819.83999497</v>
      </c>
      <c r="G21" s="93"/>
      <c r="H21" s="52">
        <f t="shared" si="0"/>
        <v>53.712923972925012</v>
      </c>
      <c r="I21" s="52">
        <f t="shared" si="1"/>
        <v>99.714659455174996</v>
      </c>
    </row>
    <row r="22" spans="1:9" ht="12" customHeight="1">
      <c r="A22" s="84"/>
      <c r="B22" s="84" t="s">
        <v>230</v>
      </c>
      <c r="C22" s="94">
        <v>105382819</v>
      </c>
      <c r="D22" s="94">
        <v>204196153.09000003</v>
      </c>
      <c r="E22" s="94">
        <v>35151704.390000001</v>
      </c>
      <c r="F22" s="94">
        <v>33759274.510000005</v>
      </c>
      <c r="G22" s="93"/>
      <c r="H22" s="52">
        <f t="shared" si="0"/>
        <v>16.532767145285305</v>
      </c>
      <c r="I22" s="52">
        <f t="shared" si="1"/>
        <v>96.03879839068027</v>
      </c>
    </row>
    <row r="23" spans="1:9" ht="12" customHeight="1">
      <c r="A23" s="84"/>
      <c r="B23" s="84" t="s">
        <v>207</v>
      </c>
      <c r="C23" s="94">
        <v>8444284085.3943214</v>
      </c>
      <c r="D23" s="94">
        <v>8444284085.3943214</v>
      </c>
      <c r="E23" s="94">
        <v>6970993461.984642</v>
      </c>
      <c r="F23" s="94">
        <v>6389231138.6263905</v>
      </c>
      <c r="G23" s="93"/>
      <c r="H23" s="52">
        <f t="shared" si="0"/>
        <v>75.663384533421151</v>
      </c>
      <c r="I23" s="52">
        <f t="shared" si="1"/>
        <v>91.654527772392655</v>
      </c>
    </row>
    <row r="24" spans="1:9" ht="12" customHeight="1">
      <c r="A24" s="84"/>
      <c r="B24" s="84" t="s">
        <v>229</v>
      </c>
      <c r="C24" s="94">
        <v>611438099.83963048</v>
      </c>
      <c r="D24" s="94">
        <v>478085732.30846119</v>
      </c>
      <c r="E24" s="94">
        <v>178888614.1600191</v>
      </c>
      <c r="F24" s="94">
        <v>178888614.1600191</v>
      </c>
      <c r="G24" s="93"/>
      <c r="H24" s="52">
        <f t="shared" si="0"/>
        <v>37.41768517044973</v>
      </c>
      <c r="I24" s="52">
        <f t="shared" si="1"/>
        <v>100</v>
      </c>
    </row>
    <row r="25" spans="1:9" ht="12" customHeight="1">
      <c r="A25" s="84"/>
      <c r="B25" s="84" t="s">
        <v>170</v>
      </c>
      <c r="C25" s="94">
        <v>238362312</v>
      </c>
      <c r="D25" s="94">
        <v>240450531.85000002</v>
      </c>
      <c r="E25" s="94">
        <v>69461656.599999994</v>
      </c>
      <c r="F25" s="94">
        <v>69461656.599999994</v>
      </c>
      <c r="G25" s="93"/>
      <c r="H25" s="52">
        <f t="shared" si="0"/>
        <v>28.888127660009577</v>
      </c>
      <c r="I25" s="52">
        <f t="shared" si="1"/>
        <v>100</v>
      </c>
    </row>
    <row r="26" spans="1:9" s="15" customFormat="1" ht="12" customHeight="1">
      <c r="A26" s="84"/>
      <c r="B26" s="84" t="s">
        <v>228</v>
      </c>
      <c r="C26" s="94">
        <v>125913330.81289333</v>
      </c>
      <c r="D26" s="94">
        <v>125913330.81289336</v>
      </c>
      <c r="E26" s="94">
        <v>119038094.77412735</v>
      </c>
      <c r="F26" s="94">
        <v>119018298.93770404</v>
      </c>
      <c r="G26" s="83"/>
      <c r="H26" s="52">
        <f t="shared" si="0"/>
        <v>94.523985799855211</v>
      </c>
      <c r="I26" s="52">
        <f t="shared" si="1"/>
        <v>99.983370166952966</v>
      </c>
    </row>
    <row r="27" spans="1:9" ht="12" customHeight="1">
      <c r="A27" s="10" t="s">
        <v>46</v>
      </c>
      <c r="B27" s="10"/>
      <c r="C27" s="98">
        <f>SUM(C28:C33)</f>
        <v>5414617327.7686958</v>
      </c>
      <c r="D27" s="98">
        <f>SUM(D28:D33)</f>
        <v>5316030278.0368805</v>
      </c>
      <c r="E27" s="98">
        <f>SUM(E28:E33)</f>
        <v>2584052303.9547663</v>
      </c>
      <c r="F27" s="98">
        <f>SUM(F28:F33)</f>
        <v>2565206688.4265566</v>
      </c>
      <c r="G27" s="98"/>
      <c r="H27" s="97">
        <f t="shared" si="0"/>
        <v>48.254177539670515</v>
      </c>
      <c r="I27" s="97">
        <f t="shared" si="1"/>
        <v>99.270695275812827</v>
      </c>
    </row>
    <row r="28" spans="1:9" ht="12" customHeight="1">
      <c r="A28" s="84"/>
      <c r="B28" s="84" t="s">
        <v>227</v>
      </c>
      <c r="C28" s="104">
        <v>9800000</v>
      </c>
      <c r="D28" s="104">
        <v>9800000</v>
      </c>
      <c r="E28" s="104">
        <v>9800000</v>
      </c>
      <c r="F28" s="104">
        <v>9800000</v>
      </c>
      <c r="G28" s="93"/>
      <c r="H28" s="52">
        <f t="shared" si="0"/>
        <v>100</v>
      </c>
      <c r="I28" s="52">
        <f t="shared" si="1"/>
        <v>100</v>
      </c>
    </row>
    <row r="29" spans="1:9" ht="12" customHeight="1">
      <c r="A29" s="84"/>
      <c r="B29" s="84" t="s">
        <v>226</v>
      </c>
      <c r="C29" s="104">
        <v>29184643.000039715</v>
      </c>
      <c r="D29" s="104">
        <v>29199795.979999997</v>
      </c>
      <c r="E29" s="104">
        <v>29199795.979999997</v>
      </c>
      <c r="F29" s="104">
        <v>29199795.979999997</v>
      </c>
      <c r="G29" s="93"/>
      <c r="H29" s="52">
        <f t="shared" si="0"/>
        <v>100</v>
      </c>
      <c r="I29" s="52">
        <f t="shared" si="1"/>
        <v>100</v>
      </c>
    </row>
    <row r="30" spans="1:9" ht="12" customHeight="1">
      <c r="A30" s="84"/>
      <c r="B30" s="84" t="s">
        <v>161</v>
      </c>
      <c r="C30" s="104">
        <v>18752596.371410783</v>
      </c>
      <c r="D30" s="104">
        <v>20449902.825580362</v>
      </c>
      <c r="E30" s="104">
        <v>16185860.201360362</v>
      </c>
      <c r="F30" s="104">
        <v>16185860.201360362</v>
      </c>
      <c r="G30" s="93"/>
      <c r="H30" s="52">
        <f t="shared" si="0"/>
        <v>79.148836742215721</v>
      </c>
      <c r="I30" s="52">
        <f t="shared" si="1"/>
        <v>100</v>
      </c>
    </row>
    <row r="31" spans="1:9" ht="12" customHeight="1">
      <c r="A31" s="84"/>
      <c r="B31" s="84" t="s">
        <v>207</v>
      </c>
      <c r="C31" s="104">
        <v>1010588550.3382994</v>
      </c>
      <c r="D31" s="104">
        <v>860425443.1866591</v>
      </c>
      <c r="E31" s="104">
        <v>585987767.67776084</v>
      </c>
      <c r="F31" s="104">
        <v>585987767.67776084</v>
      </c>
      <c r="G31" s="93"/>
      <c r="H31" s="52">
        <f t="shared" si="0"/>
        <v>68.104421169544352</v>
      </c>
      <c r="I31" s="52">
        <f t="shared" si="1"/>
        <v>100</v>
      </c>
    </row>
    <row r="32" spans="1:9" ht="12" customHeight="1">
      <c r="A32" s="84"/>
      <c r="B32" s="84" t="s">
        <v>225</v>
      </c>
      <c r="C32" s="104">
        <v>285697954.05894637</v>
      </c>
      <c r="D32" s="104">
        <v>335561552.04464078</v>
      </c>
      <c r="E32" s="104">
        <v>75891736.765645266</v>
      </c>
      <c r="F32" s="104">
        <v>57046121.237435736</v>
      </c>
      <c r="G32" s="93"/>
      <c r="H32" s="52">
        <f t="shared" si="0"/>
        <v>17.000195907380565</v>
      </c>
      <c r="I32" s="52">
        <f t="shared" si="1"/>
        <v>75.167763538730114</v>
      </c>
    </row>
    <row r="33" spans="1:9" ht="12" customHeight="1">
      <c r="A33" s="84"/>
      <c r="B33" s="84" t="s">
        <v>224</v>
      </c>
      <c r="C33" s="104">
        <v>4060593584</v>
      </c>
      <c r="D33" s="104">
        <v>4060593584</v>
      </c>
      <c r="E33" s="104">
        <v>1866987143.3299999</v>
      </c>
      <c r="F33" s="104">
        <v>1866987143.3299999</v>
      </c>
      <c r="G33" s="93"/>
      <c r="H33" s="52">
        <f t="shared" si="0"/>
        <v>45.978182861897558</v>
      </c>
      <c r="I33" s="52">
        <f t="shared" si="1"/>
        <v>100</v>
      </c>
    </row>
    <row r="34" spans="1:9" ht="12" customHeight="1">
      <c r="A34" s="10" t="s">
        <v>223</v>
      </c>
      <c r="B34" s="10"/>
      <c r="C34" s="98">
        <f>SUM(C35:C36)</f>
        <v>1622813685.7831261</v>
      </c>
      <c r="D34" s="98">
        <f>SUM(D35:D36)</f>
        <v>1957587427.6002891</v>
      </c>
      <c r="E34" s="98">
        <f>SUM(E35:E36)</f>
        <v>1816990299.3505218</v>
      </c>
      <c r="F34" s="98">
        <f>SUM(F35:F36)</f>
        <v>1638280448.1898835</v>
      </c>
      <c r="G34" s="98"/>
      <c r="H34" s="97">
        <f t="shared" si="0"/>
        <v>83.688749993565878</v>
      </c>
      <c r="I34" s="97">
        <f t="shared" si="1"/>
        <v>90.164512643544782</v>
      </c>
    </row>
    <row r="35" spans="1:9" ht="12" customHeight="1">
      <c r="A35" s="84"/>
      <c r="B35" s="84" t="s">
        <v>222</v>
      </c>
      <c r="C35" s="94">
        <v>313471902.28075075</v>
      </c>
      <c r="D35" s="94">
        <v>294510731.44891644</v>
      </c>
      <c r="E35" s="94">
        <v>187835372.08257666</v>
      </c>
      <c r="F35" s="94">
        <v>177968755.48104498</v>
      </c>
      <c r="G35" s="93"/>
      <c r="H35" s="52">
        <f t="shared" si="0"/>
        <v>60.428614809886504</v>
      </c>
      <c r="I35" s="52">
        <f t="shared" si="1"/>
        <v>94.747199905886674</v>
      </c>
    </row>
    <row r="36" spans="1:9" ht="12" customHeight="1">
      <c r="A36" s="84"/>
      <c r="B36" s="84" t="s">
        <v>155</v>
      </c>
      <c r="C36" s="94">
        <v>1309341783.5023754</v>
      </c>
      <c r="D36" s="94">
        <v>1663076696.1513727</v>
      </c>
      <c r="E36" s="94">
        <v>1629154927.2679451</v>
      </c>
      <c r="F36" s="94">
        <v>1460311692.7088385</v>
      </c>
      <c r="G36" s="93"/>
      <c r="H36" s="52">
        <f t="shared" si="0"/>
        <v>87.807838092388337</v>
      </c>
      <c r="I36" s="52">
        <f t="shared" si="1"/>
        <v>89.636146217091039</v>
      </c>
    </row>
    <row r="37" spans="1:9" ht="12" customHeight="1">
      <c r="A37" s="10" t="s">
        <v>72</v>
      </c>
      <c r="B37" s="10"/>
      <c r="C37" s="98">
        <f>SUM(C38:C46)</f>
        <v>1407918824.6048229</v>
      </c>
      <c r="D37" s="98">
        <f>SUM(D38:D46)</f>
        <v>1617588765.3751493</v>
      </c>
      <c r="E37" s="98">
        <f>SUM(E38:E46)</f>
        <v>991569080.19076204</v>
      </c>
      <c r="F37" s="98">
        <f>SUM(F38:F46)</f>
        <v>854824060.5476737</v>
      </c>
      <c r="G37" s="98"/>
      <c r="H37" s="97">
        <f t="shared" si="0"/>
        <v>52.845573537933412</v>
      </c>
      <c r="I37" s="97">
        <f t="shared" si="1"/>
        <v>86.209229152568895</v>
      </c>
    </row>
    <row r="38" spans="1:9" ht="12" customHeight="1">
      <c r="A38" s="102"/>
      <c r="B38" s="84" t="s">
        <v>221</v>
      </c>
      <c r="C38" s="94">
        <v>29053350.169999998</v>
      </c>
      <c r="D38" s="94">
        <v>15986923.598100001</v>
      </c>
      <c r="E38" s="94">
        <v>2860165.6161000002</v>
      </c>
      <c r="F38" s="94">
        <v>1101054.4310999999</v>
      </c>
      <c r="G38" s="93"/>
      <c r="H38" s="52">
        <f t="shared" si="0"/>
        <v>6.8872189470578133</v>
      </c>
      <c r="I38" s="52">
        <f t="shared" si="1"/>
        <v>38.496177455673028</v>
      </c>
    </row>
    <row r="39" spans="1:9" ht="12" customHeight="1">
      <c r="A39" s="102"/>
      <c r="B39" s="84" t="s">
        <v>220</v>
      </c>
      <c r="C39" s="94">
        <v>203633113.54499999</v>
      </c>
      <c r="D39" s="94">
        <v>209617368.56029999</v>
      </c>
      <c r="E39" s="94">
        <v>45516445.464330003</v>
      </c>
      <c r="F39" s="94">
        <v>32424919.103050001</v>
      </c>
      <c r="G39" s="93"/>
      <c r="H39" s="52">
        <f t="shared" si="0"/>
        <v>15.468622340673274</v>
      </c>
      <c r="I39" s="52">
        <f t="shared" si="1"/>
        <v>71.237810361225428</v>
      </c>
    </row>
    <row r="40" spans="1:9" ht="12" customHeight="1">
      <c r="A40" s="102"/>
      <c r="B40" s="84" t="s">
        <v>219</v>
      </c>
      <c r="C40" s="94">
        <v>101912470.63133338</v>
      </c>
      <c r="D40" s="94">
        <v>227050433.60282835</v>
      </c>
      <c r="E40" s="94">
        <v>27535321.74687748</v>
      </c>
      <c r="F40" s="94">
        <v>24018247.738995798</v>
      </c>
      <c r="G40" s="93"/>
      <c r="H40" s="52">
        <f t="shared" ref="H40:H71" si="2">IFERROR(+F40/D40*100,"n.a")</f>
        <v>10.578375631297012</v>
      </c>
      <c r="I40" s="52">
        <f t="shared" ref="I40:I71" si="3">IFERROR(+F40/E40*100,"n.a.")</f>
        <v>87.227045900487724</v>
      </c>
    </row>
    <row r="41" spans="1:9" ht="12" customHeight="1">
      <c r="A41" s="84"/>
      <c r="B41" s="84" t="s">
        <v>218</v>
      </c>
      <c r="C41" s="94">
        <v>554582.78</v>
      </c>
      <c r="D41" s="94">
        <v>1529002.78</v>
      </c>
      <c r="E41" s="94">
        <v>369446.01939999999</v>
      </c>
      <c r="F41" s="94">
        <v>356921.32060000004</v>
      </c>
      <c r="G41" s="93"/>
      <c r="H41" s="52">
        <f t="shared" si="2"/>
        <v>23.343405601917873</v>
      </c>
      <c r="I41" s="52">
        <f t="shared" si="3"/>
        <v>96.609870416159652</v>
      </c>
    </row>
    <row r="42" spans="1:9" ht="12" customHeight="1">
      <c r="A42" s="84"/>
      <c r="B42" s="84" t="s">
        <v>217</v>
      </c>
      <c r="C42" s="94">
        <v>51690139.200000003</v>
      </c>
      <c r="D42" s="94">
        <v>51690139.200000003</v>
      </c>
      <c r="E42" s="94">
        <v>26854714.097399998</v>
      </c>
      <c r="F42" s="94">
        <v>24465000</v>
      </c>
      <c r="G42" s="93"/>
      <c r="H42" s="52">
        <f t="shared" si="2"/>
        <v>47.33011049813539</v>
      </c>
      <c r="I42" s="52">
        <f t="shared" si="3"/>
        <v>91.101323630805794</v>
      </c>
    </row>
    <row r="43" spans="1:9" ht="12" customHeight="1">
      <c r="A43" s="84"/>
      <c r="B43" s="84" t="s">
        <v>208</v>
      </c>
      <c r="C43" s="94">
        <v>46439337.280000001</v>
      </c>
      <c r="D43" s="94">
        <v>46895129.958599992</v>
      </c>
      <c r="E43" s="94">
        <v>44668643.912200004</v>
      </c>
      <c r="F43" s="94">
        <v>44644671.990800001</v>
      </c>
      <c r="G43" s="93"/>
      <c r="H43" s="52">
        <f t="shared" si="2"/>
        <v>95.201083844342165</v>
      </c>
      <c r="I43" s="52">
        <f t="shared" si="3"/>
        <v>99.946333894874613</v>
      </c>
    </row>
    <row r="44" spans="1:9" ht="12" customHeight="1">
      <c r="A44" s="84"/>
      <c r="B44" s="84" t="s">
        <v>216</v>
      </c>
      <c r="C44" s="94">
        <v>124194985.2</v>
      </c>
      <c r="D44" s="94">
        <v>135525985.80000001</v>
      </c>
      <c r="E44" s="94">
        <v>107477479.41760001</v>
      </c>
      <c r="F44" s="94">
        <v>73351106.048799992</v>
      </c>
      <c r="G44" s="101"/>
      <c r="H44" s="52">
        <f t="shared" si="2"/>
        <v>54.12327799411586</v>
      </c>
      <c r="I44" s="52">
        <f t="shared" si="3"/>
        <v>68.247884530113339</v>
      </c>
    </row>
    <row r="45" spans="1:9" ht="12" customHeight="1">
      <c r="A45" s="84"/>
      <c r="B45" s="84" t="s">
        <v>215</v>
      </c>
      <c r="C45" s="94">
        <v>241677667.56728941</v>
      </c>
      <c r="D45" s="94">
        <v>255833745.16974908</v>
      </c>
      <c r="E45" s="94">
        <v>108676084.14337471</v>
      </c>
      <c r="F45" s="94">
        <v>70702648.848287955</v>
      </c>
      <c r="G45" s="101"/>
      <c r="H45" s="52">
        <f t="shared" si="2"/>
        <v>27.636170045267409</v>
      </c>
      <c r="I45" s="52">
        <f t="shared" si="3"/>
        <v>65.058149091028184</v>
      </c>
    </row>
    <row r="46" spans="1:9" ht="12" customHeight="1">
      <c r="A46" s="84"/>
      <c r="B46" s="95" t="s">
        <v>214</v>
      </c>
      <c r="C46" s="94">
        <v>608763178.23119998</v>
      </c>
      <c r="D46" s="94">
        <v>673460036.70557201</v>
      </c>
      <c r="E46" s="94">
        <v>627610779.77347982</v>
      </c>
      <c r="F46" s="94">
        <v>583759491.06604004</v>
      </c>
      <c r="G46" s="101"/>
      <c r="H46" s="52">
        <f t="shared" si="2"/>
        <v>86.680643133877908</v>
      </c>
      <c r="I46" s="52">
        <f t="shared" si="3"/>
        <v>93.012980318268788</v>
      </c>
    </row>
    <row r="47" spans="1:9" ht="12" customHeight="1">
      <c r="A47" s="10" t="s">
        <v>154</v>
      </c>
      <c r="B47" s="10"/>
      <c r="C47" s="98">
        <f>C48</f>
        <v>3956976358.3751998</v>
      </c>
      <c r="D47" s="98">
        <f>D48</f>
        <v>3956976358.3751998</v>
      </c>
      <c r="E47" s="98">
        <f>E48</f>
        <v>2361837300</v>
      </c>
      <c r="F47" s="98">
        <f>F48</f>
        <v>2361837300</v>
      </c>
      <c r="G47" s="98"/>
      <c r="H47" s="97">
        <f t="shared" si="2"/>
        <v>59.687930533146016</v>
      </c>
      <c r="I47" s="97">
        <f t="shared" si="3"/>
        <v>100</v>
      </c>
    </row>
    <row r="48" spans="1:9" ht="12" customHeight="1">
      <c r="A48" s="84"/>
      <c r="B48" s="84" t="s">
        <v>153</v>
      </c>
      <c r="C48" s="94">
        <v>3956976358.3751998</v>
      </c>
      <c r="D48" s="94">
        <v>3956976358.3751998</v>
      </c>
      <c r="E48" s="94">
        <v>2361837300</v>
      </c>
      <c r="F48" s="94">
        <v>2361837300</v>
      </c>
      <c r="G48" s="93"/>
      <c r="H48" s="52">
        <f t="shared" si="2"/>
        <v>59.687930533146016</v>
      </c>
      <c r="I48" s="52">
        <f t="shared" si="3"/>
        <v>100</v>
      </c>
    </row>
    <row r="49" spans="1:9" ht="12" customHeight="1">
      <c r="A49" s="10" t="s">
        <v>152</v>
      </c>
      <c r="B49" s="10"/>
      <c r="C49" s="98">
        <f>SUM(C50:C60)</f>
        <v>31044320326.487988</v>
      </c>
      <c r="D49" s="98">
        <f>SUM(D50:D60)</f>
        <v>30579362036.038246</v>
      </c>
      <c r="E49" s="98">
        <f>SUM(E50:E60)</f>
        <v>15667253558.926256</v>
      </c>
      <c r="F49" s="98">
        <f>SUM(F50:F60)</f>
        <v>15609185153.134668</v>
      </c>
      <c r="G49" s="98"/>
      <c r="H49" s="97">
        <f t="shared" si="2"/>
        <v>51.044835843007462</v>
      </c>
      <c r="I49" s="97">
        <f t="shared" si="3"/>
        <v>99.629364485784393</v>
      </c>
    </row>
    <row r="50" spans="1:9" ht="12" customHeight="1">
      <c r="A50" s="84"/>
      <c r="B50" s="84" t="s">
        <v>213</v>
      </c>
      <c r="C50" s="94">
        <v>243894497.12699997</v>
      </c>
      <c r="D50" s="94">
        <v>271179719.91499996</v>
      </c>
      <c r="E50" s="94">
        <v>174270240.11582002</v>
      </c>
      <c r="F50" s="94">
        <v>171759496.347</v>
      </c>
      <c r="G50" s="93"/>
      <c r="H50" s="52">
        <f t="shared" si="2"/>
        <v>63.337883968918185</v>
      </c>
      <c r="I50" s="52">
        <f t="shared" si="3"/>
        <v>98.559281397012271</v>
      </c>
    </row>
    <row r="51" spans="1:9" ht="12" customHeight="1">
      <c r="A51" s="84"/>
      <c r="B51" s="84" t="s">
        <v>212</v>
      </c>
      <c r="C51" s="94">
        <v>33645692.671871297</v>
      </c>
      <c r="D51" s="94">
        <v>33645692.671871297</v>
      </c>
      <c r="E51" s="94">
        <v>22187768.690971524</v>
      </c>
      <c r="F51" s="94">
        <v>22187768.690971524</v>
      </c>
      <c r="G51" s="93"/>
      <c r="H51" s="52">
        <f t="shared" si="2"/>
        <v>65.945346726420922</v>
      </c>
      <c r="I51" s="52">
        <f t="shared" si="3"/>
        <v>100</v>
      </c>
    </row>
    <row r="52" spans="1:9" ht="12" customHeight="1">
      <c r="A52" s="84"/>
      <c r="B52" s="84" t="s">
        <v>211</v>
      </c>
      <c r="C52" s="94">
        <v>1096528647.6900001</v>
      </c>
      <c r="D52" s="94">
        <v>1096528647.6900001</v>
      </c>
      <c r="E52" s="94">
        <v>584869247.18130004</v>
      </c>
      <c r="F52" s="94">
        <v>584869247.18130004</v>
      </c>
      <c r="G52" s="93"/>
      <c r="H52" s="52">
        <f t="shared" si="2"/>
        <v>53.338255084663203</v>
      </c>
      <c r="I52" s="52">
        <f t="shared" si="3"/>
        <v>100</v>
      </c>
    </row>
    <row r="53" spans="1:9" ht="12" customHeight="1">
      <c r="A53" s="84"/>
      <c r="B53" s="84" t="s">
        <v>210</v>
      </c>
      <c r="C53" s="94">
        <v>182117730</v>
      </c>
      <c r="D53" s="94">
        <v>192083704</v>
      </c>
      <c r="E53" s="94">
        <v>67840436.109999985</v>
      </c>
      <c r="F53" s="94">
        <v>66860749.429999992</v>
      </c>
      <c r="G53" s="93"/>
      <c r="H53" s="52">
        <f t="shared" si="2"/>
        <v>34.808132099535108</v>
      </c>
      <c r="I53" s="52">
        <f t="shared" si="3"/>
        <v>98.555895663153649</v>
      </c>
    </row>
    <row r="54" spans="1:9" ht="12" customHeight="1">
      <c r="A54" s="84"/>
      <c r="B54" s="84" t="s">
        <v>209</v>
      </c>
      <c r="C54" s="94">
        <v>39363644.207999982</v>
      </c>
      <c r="D54" s="94">
        <v>39339961.266479976</v>
      </c>
      <c r="E54" s="94">
        <v>0</v>
      </c>
      <c r="F54" s="94">
        <v>0</v>
      </c>
      <c r="G54" s="93"/>
      <c r="H54" s="52">
        <f t="shared" si="2"/>
        <v>0</v>
      </c>
      <c r="I54" s="52" t="str">
        <f t="shared" si="3"/>
        <v>n.a.</v>
      </c>
    </row>
    <row r="55" spans="1:9" ht="12" customHeight="1">
      <c r="A55" s="84"/>
      <c r="B55" s="84" t="s">
        <v>146</v>
      </c>
      <c r="C55" s="94">
        <v>175501275.16</v>
      </c>
      <c r="D55" s="94">
        <v>247164520.16</v>
      </c>
      <c r="E55" s="94">
        <v>30231204.050000001</v>
      </c>
      <c r="F55" s="94">
        <v>30231204.050000001</v>
      </c>
      <c r="G55" s="93"/>
      <c r="H55" s="52">
        <f t="shared" si="2"/>
        <v>12.231206983279829</v>
      </c>
      <c r="I55" s="52">
        <f t="shared" si="3"/>
        <v>100</v>
      </c>
    </row>
    <row r="56" spans="1:9" ht="12" customHeight="1">
      <c r="A56" s="84"/>
      <c r="B56" s="84" t="s">
        <v>208</v>
      </c>
      <c r="C56" s="94">
        <v>125668953.72500001</v>
      </c>
      <c r="D56" s="94">
        <v>389432234.97849995</v>
      </c>
      <c r="E56" s="94">
        <v>233198173.53350002</v>
      </c>
      <c r="F56" s="94">
        <v>212716243.18874997</v>
      </c>
      <c r="G56" s="93"/>
      <c r="H56" s="52">
        <f t="shared" si="2"/>
        <v>54.62214580169352</v>
      </c>
      <c r="I56" s="52">
        <f t="shared" si="3"/>
        <v>91.216942210824087</v>
      </c>
    </row>
    <row r="57" spans="1:9" ht="12" customHeight="1">
      <c r="A57" s="84"/>
      <c r="B57" s="84" t="s">
        <v>207</v>
      </c>
      <c r="C57" s="94">
        <v>14251248702.236471</v>
      </c>
      <c r="D57" s="94">
        <v>13900529050.436634</v>
      </c>
      <c r="E57" s="94">
        <v>7821016419.335537</v>
      </c>
      <c r="F57" s="94">
        <v>7821016419.335537</v>
      </c>
      <c r="G57" s="93"/>
      <c r="H57" s="52">
        <f t="shared" si="2"/>
        <v>56.264163694473687</v>
      </c>
      <c r="I57" s="52">
        <f t="shared" si="3"/>
        <v>100</v>
      </c>
    </row>
    <row r="58" spans="1:9" ht="12" customHeight="1">
      <c r="A58" s="84"/>
      <c r="B58" s="84" t="s">
        <v>145</v>
      </c>
      <c r="C58" s="94">
        <v>276561174.66600001</v>
      </c>
      <c r="D58" s="94">
        <v>255011710.35256001</v>
      </c>
      <c r="E58" s="94">
        <v>106174544.97096001</v>
      </c>
      <c r="F58" s="94">
        <v>106125303.55315003</v>
      </c>
      <c r="G58" s="93"/>
      <c r="H58" s="52">
        <f t="shared" si="2"/>
        <v>41.615854976396641</v>
      </c>
      <c r="I58" s="52">
        <f t="shared" si="3"/>
        <v>99.953622200289686</v>
      </c>
    </row>
    <row r="59" spans="1:9" ht="12" customHeight="1">
      <c r="A59" s="84"/>
      <c r="B59" s="84" t="s">
        <v>149</v>
      </c>
      <c r="C59" s="94">
        <v>13177199136.703644</v>
      </c>
      <c r="D59" s="94">
        <v>12878541783.328201</v>
      </c>
      <c r="E59" s="94">
        <v>5945477520.383667</v>
      </c>
      <c r="F59" s="94">
        <v>5945351783.13346</v>
      </c>
      <c r="G59" s="93"/>
      <c r="H59" s="52">
        <f t="shared" si="2"/>
        <v>46.164790107137449</v>
      </c>
      <c r="I59" s="52">
        <f t="shared" si="3"/>
        <v>99.997885161456324</v>
      </c>
    </row>
    <row r="60" spans="1:9" ht="12" customHeight="1">
      <c r="A60" s="84"/>
      <c r="B60" s="84" t="s">
        <v>206</v>
      </c>
      <c r="C60" s="94">
        <v>1442590872.3</v>
      </c>
      <c r="D60" s="94">
        <v>1275905011.2390001</v>
      </c>
      <c r="E60" s="94">
        <v>681988004.55449998</v>
      </c>
      <c r="F60" s="94">
        <v>648066938.22449994</v>
      </c>
      <c r="G60" s="93"/>
      <c r="H60" s="52">
        <f t="shared" si="2"/>
        <v>50.792726144650693</v>
      </c>
      <c r="I60" s="52">
        <f t="shared" si="3"/>
        <v>95.026149125282842</v>
      </c>
    </row>
    <row r="61" spans="1:9" ht="12" customHeight="1">
      <c r="A61" s="10" t="s">
        <v>81</v>
      </c>
      <c r="B61" s="10"/>
      <c r="C61" s="98">
        <f>+C62</f>
        <v>56038510</v>
      </c>
      <c r="D61" s="98">
        <f>+D62</f>
        <v>56038510</v>
      </c>
      <c r="E61" s="98">
        <f>+E62</f>
        <v>28019255</v>
      </c>
      <c r="F61" s="98">
        <f>+F62</f>
        <v>28019255</v>
      </c>
      <c r="G61" s="98"/>
      <c r="H61" s="97">
        <f t="shared" si="2"/>
        <v>50</v>
      </c>
      <c r="I61" s="97">
        <f t="shared" si="3"/>
        <v>100</v>
      </c>
    </row>
    <row r="62" spans="1:9" ht="12" customHeight="1">
      <c r="A62" s="84"/>
      <c r="B62" s="84" t="s">
        <v>205</v>
      </c>
      <c r="C62" s="94">
        <v>56038510</v>
      </c>
      <c r="D62" s="94">
        <v>56038510</v>
      </c>
      <c r="E62" s="94">
        <v>28019255</v>
      </c>
      <c r="F62" s="94">
        <v>28019255</v>
      </c>
      <c r="G62" s="93"/>
      <c r="H62" s="52">
        <f t="shared" si="2"/>
        <v>50</v>
      </c>
      <c r="I62" s="52">
        <f t="shared" si="3"/>
        <v>100</v>
      </c>
    </row>
    <row r="63" spans="1:9" ht="12" customHeight="1">
      <c r="A63" s="10" t="s">
        <v>204</v>
      </c>
      <c r="B63" s="10"/>
      <c r="C63" s="98">
        <f>SUM(C64:C64)</f>
        <v>583996315.25</v>
      </c>
      <c r="D63" s="98">
        <f>SUM(D64:D64)</f>
        <v>582339756.5</v>
      </c>
      <c r="E63" s="98">
        <f>SUM(E64:E64)</f>
        <v>577572355.78250003</v>
      </c>
      <c r="F63" s="98">
        <f>SUM(F64:F64)</f>
        <v>577572355.78250003</v>
      </c>
      <c r="G63" s="98"/>
      <c r="H63" s="97">
        <f t="shared" si="2"/>
        <v>99.181336897526435</v>
      </c>
      <c r="I63" s="97">
        <f t="shared" si="3"/>
        <v>100</v>
      </c>
    </row>
    <row r="64" spans="1:9" ht="12" customHeight="1">
      <c r="A64" s="84"/>
      <c r="B64" s="84" t="s">
        <v>203</v>
      </c>
      <c r="C64" s="100">
        <v>583996315.25</v>
      </c>
      <c r="D64" s="100">
        <v>582339756.5</v>
      </c>
      <c r="E64" s="100">
        <v>577572355.78250003</v>
      </c>
      <c r="F64" s="100">
        <v>577572355.78250003</v>
      </c>
      <c r="G64" s="93"/>
      <c r="H64" s="52">
        <f t="shared" si="2"/>
        <v>99.181336897526435</v>
      </c>
      <c r="I64" s="52">
        <f t="shared" si="3"/>
        <v>100</v>
      </c>
    </row>
    <row r="65" spans="1:9" ht="12" customHeight="1">
      <c r="A65" s="10" t="s">
        <v>202</v>
      </c>
      <c r="B65" s="10"/>
      <c r="C65" s="63">
        <f>SUM(C66:C67)</f>
        <v>11305326344.847664</v>
      </c>
      <c r="D65" s="63">
        <f>SUM(D66:D67)</f>
        <v>11305326344.847664</v>
      </c>
      <c r="E65" s="63">
        <f>SUM(E66:E67)</f>
        <v>6556143409.3443403</v>
      </c>
      <c r="F65" s="63">
        <f>SUM(F66:F67)</f>
        <v>6473404960.4467087</v>
      </c>
      <c r="G65" s="63"/>
      <c r="H65" s="97">
        <f t="shared" si="2"/>
        <v>57.25977970903002</v>
      </c>
      <c r="I65" s="97">
        <f t="shared" si="3"/>
        <v>98.738001234388705</v>
      </c>
    </row>
    <row r="66" spans="1:9" ht="12" customHeight="1">
      <c r="A66" s="84"/>
      <c r="B66" s="84" t="s">
        <v>201</v>
      </c>
      <c r="C66" s="94">
        <v>9034802298.1932106</v>
      </c>
      <c r="D66" s="94">
        <v>9034802298.1932106</v>
      </c>
      <c r="E66" s="94">
        <v>5420881380.9620991</v>
      </c>
      <c r="F66" s="94">
        <v>5338142932.0644674</v>
      </c>
      <c r="G66" s="93"/>
      <c r="H66" s="52">
        <f t="shared" si="2"/>
        <v>59.08422515379219</v>
      </c>
      <c r="I66" s="52">
        <f t="shared" si="3"/>
        <v>98.473708552483629</v>
      </c>
    </row>
    <row r="67" spans="1:9" ht="12" customHeight="1">
      <c r="A67" s="84"/>
      <c r="B67" s="84" t="s">
        <v>200</v>
      </c>
      <c r="C67" s="94">
        <v>2270524046.6544528</v>
      </c>
      <c r="D67" s="94">
        <v>2270524046.6544528</v>
      </c>
      <c r="E67" s="94">
        <v>1135262028.382241</v>
      </c>
      <c r="F67" s="94">
        <v>1135262028.382241</v>
      </c>
      <c r="G67" s="93"/>
      <c r="H67" s="52">
        <f t="shared" si="2"/>
        <v>50.000000222636473</v>
      </c>
      <c r="I67" s="52">
        <f t="shared" si="3"/>
        <v>100</v>
      </c>
    </row>
    <row r="68" spans="1:9" ht="12" customHeight="1">
      <c r="A68" s="10" t="s">
        <v>199</v>
      </c>
      <c r="B68" s="10"/>
      <c r="C68" s="98">
        <f>SUM(C69:C69)</f>
        <v>25058712</v>
      </c>
      <c r="D68" s="98">
        <f>SUM(D69:D69)</f>
        <v>25082573.140000004</v>
      </c>
      <c r="E68" s="98">
        <f>SUM(E69:E69)</f>
        <v>13711298.439999999</v>
      </c>
      <c r="F68" s="98">
        <f>SUM(F69:F69)</f>
        <v>7468108.1600000001</v>
      </c>
      <c r="G68" s="98"/>
      <c r="H68" s="97">
        <f t="shared" si="2"/>
        <v>29.774091032511979</v>
      </c>
      <c r="I68" s="97">
        <f t="shared" si="3"/>
        <v>54.466819409409638</v>
      </c>
    </row>
    <row r="69" spans="1:9" ht="20.25" customHeight="1">
      <c r="A69" s="84"/>
      <c r="B69" s="95" t="s">
        <v>198</v>
      </c>
      <c r="C69" s="94">
        <v>25058712</v>
      </c>
      <c r="D69" s="94">
        <v>25082573.140000004</v>
      </c>
      <c r="E69" s="94">
        <v>13711298.439999999</v>
      </c>
      <c r="F69" s="94">
        <v>7468108.1600000001</v>
      </c>
      <c r="G69" s="93"/>
      <c r="H69" s="52">
        <f t="shared" si="2"/>
        <v>29.774091032511979</v>
      </c>
      <c r="I69" s="52">
        <f t="shared" si="3"/>
        <v>54.466819409409638</v>
      </c>
    </row>
    <row r="70" spans="1:9" ht="12" customHeight="1">
      <c r="A70" s="10" t="s">
        <v>84</v>
      </c>
      <c r="B70" s="99"/>
      <c r="C70" s="98">
        <f>+C71</f>
        <v>30000000</v>
      </c>
      <c r="D70" s="98">
        <f>+D71</f>
        <v>30000000</v>
      </c>
      <c r="E70" s="98">
        <f>+E71</f>
        <v>30000000</v>
      </c>
      <c r="F70" s="98">
        <f>+F71</f>
        <v>30000000</v>
      </c>
      <c r="G70" s="98"/>
      <c r="H70" s="97">
        <f t="shared" si="2"/>
        <v>100</v>
      </c>
      <c r="I70" s="97">
        <f t="shared" si="3"/>
        <v>100</v>
      </c>
    </row>
    <row r="71" spans="1:9" s="4" customFormat="1" ht="12" customHeight="1">
      <c r="A71" s="96"/>
      <c r="B71" s="95" t="s">
        <v>197</v>
      </c>
      <c r="C71" s="94">
        <v>30000000</v>
      </c>
      <c r="D71" s="94">
        <v>30000000</v>
      </c>
      <c r="E71" s="94">
        <v>30000000</v>
      </c>
      <c r="F71" s="94">
        <v>30000000</v>
      </c>
      <c r="G71" s="93"/>
      <c r="H71" s="52">
        <f t="shared" si="2"/>
        <v>100</v>
      </c>
      <c r="I71" s="52">
        <f t="shared" si="3"/>
        <v>100</v>
      </c>
    </row>
    <row r="72" spans="1:9" ht="12" customHeight="1">
      <c r="A72" s="10" t="s">
        <v>139</v>
      </c>
      <c r="B72" s="99"/>
      <c r="C72" s="98">
        <f>SUM(C73:C79)</f>
        <v>6088935816</v>
      </c>
      <c r="D72" s="98">
        <f>SUM(D73:D79)</f>
        <v>6088935816.0000019</v>
      </c>
      <c r="E72" s="98">
        <f>SUM(E73:E79)</f>
        <v>2976326054.000001</v>
      </c>
      <c r="F72" s="98">
        <f>SUM(F73:F79)</f>
        <v>2764366393.4200006</v>
      </c>
      <c r="G72" s="98"/>
      <c r="H72" s="97">
        <f t="shared" ref="H72:H81" si="4">IFERROR(+F72/D72*100,"n.a")</f>
        <v>45.399828097317553</v>
      </c>
      <c r="I72" s="97">
        <f t="shared" ref="I72:I81" si="5">IFERROR(+F72/E72*100,"n.a.")</f>
        <v>92.878479819267795</v>
      </c>
    </row>
    <row r="73" spans="1:9" s="4" customFormat="1" ht="12" customHeight="1">
      <c r="A73" s="96"/>
      <c r="B73" s="95" t="s">
        <v>196</v>
      </c>
      <c r="C73" s="94">
        <v>202727458</v>
      </c>
      <c r="D73" s="94">
        <v>200489696</v>
      </c>
      <c r="E73" s="94">
        <v>53596425.300000012</v>
      </c>
      <c r="F73" s="94">
        <v>53027165.850000009</v>
      </c>
      <c r="G73" s="93"/>
      <c r="H73" s="52">
        <f t="shared" si="4"/>
        <v>26.448823509613185</v>
      </c>
      <c r="I73" s="52">
        <f t="shared" si="5"/>
        <v>98.937877952095434</v>
      </c>
    </row>
    <row r="74" spans="1:9" s="4" customFormat="1" ht="12" customHeight="1">
      <c r="A74" s="96"/>
      <c r="B74" s="95" t="s">
        <v>138</v>
      </c>
      <c r="C74" s="94">
        <v>12011541</v>
      </c>
      <c r="D74" s="94">
        <v>12011541</v>
      </c>
      <c r="E74" s="94">
        <v>7994515.3900000006</v>
      </c>
      <c r="F74" s="94">
        <v>7992418.4699999988</v>
      </c>
      <c r="G74" s="93"/>
      <c r="H74" s="52">
        <f t="shared" si="4"/>
        <v>66.539492892710427</v>
      </c>
      <c r="I74" s="52">
        <f t="shared" si="5"/>
        <v>99.973770517689857</v>
      </c>
    </row>
    <row r="75" spans="1:9" s="4" customFormat="1" ht="12" customHeight="1">
      <c r="A75" s="96"/>
      <c r="B75" s="95" t="s">
        <v>136</v>
      </c>
      <c r="C75" s="94">
        <v>1066589096</v>
      </c>
      <c r="D75" s="94">
        <v>1156214731.0000012</v>
      </c>
      <c r="E75" s="94">
        <v>471658184.68000096</v>
      </c>
      <c r="F75" s="94">
        <v>453025327.76000059</v>
      </c>
      <c r="G75" s="93"/>
      <c r="H75" s="52">
        <f t="shared" si="4"/>
        <v>39.181764045523146</v>
      </c>
      <c r="I75" s="52">
        <f t="shared" si="5"/>
        <v>96.049499929140012</v>
      </c>
    </row>
    <row r="76" spans="1:9" s="4" customFormat="1" ht="12" customHeight="1">
      <c r="A76" s="96"/>
      <c r="B76" s="95" t="s">
        <v>132</v>
      </c>
      <c r="C76" s="94">
        <v>1322019760</v>
      </c>
      <c r="D76" s="94">
        <v>1322019760.0000002</v>
      </c>
      <c r="E76" s="94">
        <v>828818673.22000015</v>
      </c>
      <c r="F76" s="94">
        <v>751287013.64999986</v>
      </c>
      <c r="G76" s="93"/>
      <c r="H76" s="52">
        <f t="shared" si="4"/>
        <v>56.828728010086607</v>
      </c>
      <c r="I76" s="52">
        <f t="shared" si="5"/>
        <v>90.645522105723558</v>
      </c>
    </row>
    <row r="77" spans="1:9" s="4" customFormat="1" ht="12" customHeight="1">
      <c r="A77" s="96"/>
      <c r="B77" s="95" t="s">
        <v>134</v>
      </c>
      <c r="C77" s="94">
        <v>2372551494</v>
      </c>
      <c r="D77" s="94">
        <v>2372551494.0000005</v>
      </c>
      <c r="E77" s="94">
        <v>963951232.48000002</v>
      </c>
      <c r="F77" s="94">
        <v>916387692.13000011</v>
      </c>
      <c r="G77" s="93"/>
      <c r="H77" s="52">
        <f t="shared" si="4"/>
        <v>38.624564922931022</v>
      </c>
      <c r="I77" s="52">
        <f t="shared" si="5"/>
        <v>95.065773169081268</v>
      </c>
    </row>
    <row r="78" spans="1:9" s="4" customFormat="1" ht="12" customHeight="1">
      <c r="A78" s="96"/>
      <c r="B78" s="95" t="s">
        <v>133</v>
      </c>
      <c r="C78" s="94">
        <v>809188589</v>
      </c>
      <c r="D78" s="94">
        <v>809188589</v>
      </c>
      <c r="E78" s="94">
        <v>508407592</v>
      </c>
      <c r="F78" s="94">
        <v>444312786.88999999</v>
      </c>
      <c r="G78" s="93"/>
      <c r="H78" s="52">
        <f t="shared" si="4"/>
        <v>54.908434563948106</v>
      </c>
      <c r="I78" s="52">
        <f t="shared" si="5"/>
        <v>87.393027539604489</v>
      </c>
    </row>
    <row r="79" spans="1:9" s="4" customFormat="1" ht="12" customHeight="1">
      <c r="A79" s="96"/>
      <c r="B79" s="95" t="s">
        <v>135</v>
      </c>
      <c r="C79" s="94">
        <v>303847878</v>
      </c>
      <c r="D79" s="94">
        <v>216460004.99999997</v>
      </c>
      <c r="E79" s="94">
        <v>141899430.92999998</v>
      </c>
      <c r="F79" s="94">
        <v>138333988.66999999</v>
      </c>
      <c r="G79" s="93"/>
      <c r="H79" s="52">
        <f t="shared" si="4"/>
        <v>63.907412674225895</v>
      </c>
      <c r="I79" s="52">
        <f t="shared" si="5"/>
        <v>97.487345624550912</v>
      </c>
    </row>
    <row r="80" spans="1:9" ht="12" customHeight="1">
      <c r="A80" s="10" t="s">
        <v>117</v>
      </c>
      <c r="B80" s="99"/>
      <c r="C80" s="98">
        <f>+C81</f>
        <v>74905006</v>
      </c>
      <c r="D80" s="98">
        <f>+D81</f>
        <v>73734598.409999996</v>
      </c>
      <c r="E80" s="98">
        <f>+E81</f>
        <v>28582605.469999995</v>
      </c>
      <c r="F80" s="98">
        <f>+F81</f>
        <v>28562484.219999995</v>
      </c>
      <c r="G80" s="98"/>
      <c r="H80" s="97">
        <f t="shared" si="4"/>
        <v>38.736881784015125</v>
      </c>
      <c r="I80" s="97">
        <f t="shared" si="5"/>
        <v>99.929603163640493</v>
      </c>
    </row>
    <row r="81" spans="1:9" s="4" customFormat="1" ht="12" customHeight="1" thickBot="1">
      <c r="A81" s="92"/>
      <c r="B81" s="14" t="s">
        <v>131</v>
      </c>
      <c r="C81" s="278">
        <v>74905006</v>
      </c>
      <c r="D81" s="278">
        <v>73734598.409999996</v>
      </c>
      <c r="E81" s="278">
        <v>28582605.469999995</v>
      </c>
      <c r="F81" s="278">
        <v>28562484.219999995</v>
      </c>
      <c r="G81" s="78"/>
      <c r="H81" s="91">
        <f t="shared" si="4"/>
        <v>38.736881784015125</v>
      </c>
      <c r="I81" s="91">
        <f t="shared" si="5"/>
        <v>99.929603163640493</v>
      </c>
    </row>
    <row r="82" spans="1:9" ht="12" customHeight="1">
      <c r="A82" s="315" t="s">
        <v>195</v>
      </c>
      <c r="B82" s="315"/>
      <c r="C82" s="315"/>
      <c r="D82" s="315"/>
      <c r="E82" s="315"/>
      <c r="F82" s="315"/>
      <c r="G82" s="315"/>
      <c r="H82" s="315"/>
      <c r="I82" s="315"/>
    </row>
    <row r="83" spans="1:9" ht="12" customHeight="1">
      <c r="A83" s="308" t="s">
        <v>194</v>
      </c>
      <c r="B83" s="308"/>
      <c r="C83" s="308"/>
      <c r="D83" s="308"/>
      <c r="E83" s="308"/>
      <c r="F83" s="308"/>
      <c r="G83" s="308"/>
      <c r="H83" s="308"/>
      <c r="I83" s="308"/>
    </row>
    <row r="84" spans="1:9" ht="12.75" customHeight="1">
      <c r="A84" s="308" t="s">
        <v>637</v>
      </c>
      <c r="B84" s="308"/>
      <c r="C84" s="308"/>
      <c r="D84" s="308"/>
      <c r="E84" s="308"/>
      <c r="F84" s="308"/>
      <c r="G84" s="308"/>
      <c r="H84" s="308"/>
      <c r="I84" s="308"/>
    </row>
    <row r="85" spans="1:9">
      <c r="A85" s="308" t="s">
        <v>129</v>
      </c>
      <c r="B85" s="308"/>
      <c r="C85" s="308"/>
      <c r="D85" s="308"/>
      <c r="E85" s="308"/>
      <c r="F85" s="308"/>
      <c r="G85" s="308"/>
      <c r="H85" s="308"/>
      <c r="I85" s="308"/>
    </row>
    <row r="86" spans="1:9">
      <c r="C86" s="88"/>
      <c r="D86" s="88"/>
      <c r="E86" s="88"/>
      <c r="F86" s="88"/>
    </row>
    <row r="87" spans="1:9">
      <c r="G87" s="3"/>
    </row>
    <row r="88" spans="1:9">
      <c r="G88" s="3"/>
    </row>
    <row r="89" spans="1:9">
      <c r="G89" s="3"/>
    </row>
    <row r="90" spans="1:9">
      <c r="G90" s="3"/>
    </row>
    <row r="91" spans="1:9">
      <c r="G91" s="3"/>
    </row>
    <row r="92" spans="1:9">
      <c r="G92" s="3"/>
    </row>
    <row r="93" spans="1:9">
      <c r="G93" s="3"/>
    </row>
    <row r="94" spans="1:9">
      <c r="G94" s="3"/>
    </row>
    <row r="95" spans="1:9">
      <c r="G95" s="3"/>
    </row>
    <row r="96" spans="1:9">
      <c r="G96" s="3"/>
    </row>
    <row r="97" spans="7:7">
      <c r="G97" s="3"/>
    </row>
    <row r="98" spans="7:7">
      <c r="G98" s="3"/>
    </row>
    <row r="99" spans="7:7">
      <c r="G99" s="3"/>
    </row>
    <row r="100" spans="7:7">
      <c r="G100" s="3"/>
    </row>
    <row r="101" spans="7:7">
      <c r="G101" s="3"/>
    </row>
  </sheetData>
  <mergeCells count="13">
    <mergeCell ref="A84:I84"/>
    <mergeCell ref="A85:I85"/>
    <mergeCell ref="C5:C6"/>
    <mergeCell ref="A3:I3"/>
    <mergeCell ref="A4:A7"/>
    <mergeCell ref="B4:B7"/>
    <mergeCell ref="E4:F4"/>
    <mergeCell ref="H4:I5"/>
    <mergeCell ref="D5:D6"/>
    <mergeCell ref="E5:E6"/>
    <mergeCell ref="A82:I82"/>
    <mergeCell ref="A83:I83"/>
    <mergeCell ref="A1:D1"/>
  </mergeCells>
  <pageMargins left="0" right="0" top="0" bottom="0.39370078740157483" header="0.31496062992125984" footer="0.31496062992125984"/>
  <pageSetup scale="90" fitToHeight="100" orientation="landscape" r:id="rId1"/>
  <headerFooter>
    <oddFooter>&amp;R&amp;P/&amp;N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M99"/>
  <sheetViews>
    <sheetView showGridLines="0" zoomScale="140" zoomScaleNormal="140" zoomScaleSheetLayoutView="55" workbookViewId="0">
      <selection sqref="A1:C1"/>
    </sheetView>
  </sheetViews>
  <sheetFormatPr baseColWidth="10" defaultRowHeight="12.75"/>
  <cols>
    <col min="1" max="1" width="4.7109375" style="294" customWidth="1"/>
    <col min="2" max="2" width="0.7109375" style="167" customWidth="1"/>
    <col min="3" max="3" width="52.7109375" style="1" customWidth="1"/>
    <col min="4" max="4" width="14.7109375" style="208" customWidth="1"/>
    <col min="5" max="7" width="14.7109375" style="1" customWidth="1"/>
    <col min="8" max="8" width="1.140625" style="207" customWidth="1"/>
    <col min="9" max="10" width="14.7109375" style="207" customWidth="1"/>
    <col min="11" max="16384" width="11.42578125" style="207"/>
  </cols>
  <sheetData>
    <row r="1" spans="1:13" ht="60" customHeight="1">
      <c r="A1" s="363" t="s">
        <v>184</v>
      </c>
      <c r="B1" s="363"/>
      <c r="C1" s="363"/>
      <c r="D1" s="362" t="s">
        <v>126</v>
      </c>
      <c r="E1" s="354"/>
      <c r="F1" s="354"/>
      <c r="G1" s="354"/>
      <c r="H1" s="355"/>
      <c r="I1" s="355"/>
      <c r="J1" s="355"/>
      <c r="K1" s="355"/>
      <c r="L1" s="355"/>
      <c r="M1" s="355"/>
    </row>
    <row r="2" spans="1:13" ht="18.75">
      <c r="A2" s="48" t="s">
        <v>661</v>
      </c>
    </row>
    <row r="3" spans="1:13" ht="60" customHeight="1">
      <c r="A3" s="310" t="s">
        <v>645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3" ht="15" customHeight="1">
      <c r="A4" s="331" t="s">
        <v>0</v>
      </c>
      <c r="B4" s="331"/>
      <c r="C4" s="329" t="s">
        <v>183</v>
      </c>
      <c r="D4" s="227"/>
      <c r="E4" s="227"/>
      <c r="F4" s="312" t="s">
        <v>2</v>
      </c>
      <c r="G4" s="312"/>
      <c r="H4" s="49"/>
      <c r="I4" s="311" t="s">
        <v>3</v>
      </c>
      <c r="J4" s="311"/>
    </row>
    <row r="5" spans="1:13" ht="12.75" customHeight="1">
      <c r="A5" s="331"/>
      <c r="B5" s="331"/>
      <c r="C5" s="329"/>
      <c r="D5" s="309" t="s">
        <v>4</v>
      </c>
      <c r="E5" s="309" t="s">
        <v>179</v>
      </c>
      <c r="F5" s="309" t="s">
        <v>6</v>
      </c>
      <c r="G5" s="6" t="s">
        <v>7</v>
      </c>
      <c r="H5" s="51"/>
      <c r="I5" s="312"/>
      <c r="J5" s="312"/>
    </row>
    <row r="6" spans="1:13" ht="21" customHeight="1">
      <c r="A6" s="331"/>
      <c r="B6" s="331"/>
      <c r="C6" s="329"/>
      <c r="D6" s="309"/>
      <c r="E6" s="309"/>
      <c r="F6" s="309"/>
      <c r="G6" s="49" t="s">
        <v>180</v>
      </c>
      <c r="H6" s="49"/>
      <c r="I6" s="51" t="s">
        <v>179</v>
      </c>
      <c r="J6" s="51" t="s">
        <v>8</v>
      </c>
    </row>
    <row r="7" spans="1:13">
      <c r="A7" s="332"/>
      <c r="B7" s="332"/>
      <c r="C7" s="330"/>
      <c r="D7" s="226" t="s">
        <v>9</v>
      </c>
      <c r="E7" s="226" t="s">
        <v>10</v>
      </c>
      <c r="F7" s="226" t="s">
        <v>11</v>
      </c>
      <c r="G7" s="50" t="s">
        <v>12</v>
      </c>
      <c r="H7" s="50"/>
      <c r="I7" s="50" t="s">
        <v>13</v>
      </c>
      <c r="J7" s="50" t="s">
        <v>14</v>
      </c>
    </row>
    <row r="8" spans="1:13" s="225" customFormat="1" ht="12" customHeight="1">
      <c r="A8" s="348" t="s">
        <v>122</v>
      </c>
      <c r="B8" s="348"/>
      <c r="C8" s="348"/>
      <c r="D8" s="291">
        <f>D9+D23+D25+D30+D32+D34+D52+D58+D61+D65+D68+D71+D81+D85+D87</f>
        <v>148024363362.16733</v>
      </c>
      <c r="E8" s="291">
        <f>E9+E23+E25+E30+E32+E34+E52+E58+E61+E65+E68+E71+E81+E85+E87</f>
        <v>150936857355.1037</v>
      </c>
      <c r="F8" s="291">
        <f>F9+F23+F25+F30+F32+F34+F52+F58+F61+F65+F68+F71+F81+F85+F87</f>
        <v>90583010335.765717</v>
      </c>
      <c r="G8" s="291">
        <f>G9+G23+G25+G30+G32+G34+G52+G58+G61+G65+G68+G71+G81+G85+G87</f>
        <v>87706693416.690811</v>
      </c>
      <c r="H8" s="224"/>
      <c r="I8" s="223">
        <f>IF(G8=0,"n.a.",IF(E8=0,"n.a.",(G8/E8)*100))</f>
        <v>58.108201637156419</v>
      </c>
      <c r="J8" s="223">
        <f>IF(G8=0,"n.a.",IF(F8=0,"n.a.",(G8/F8)*100))</f>
        <v>96.82466181195214</v>
      </c>
    </row>
    <row r="9" spans="1:13" ht="12" customHeight="1">
      <c r="A9" s="295" t="s">
        <v>581</v>
      </c>
      <c r="B9" s="218" t="s">
        <v>580</v>
      </c>
      <c r="C9" s="217"/>
      <c r="D9" s="216">
        <f>SUM(D10:D22)</f>
        <v>36371379607</v>
      </c>
      <c r="E9" s="216">
        <f>SUM(E10:E22)</f>
        <v>37353218075.250015</v>
      </c>
      <c r="F9" s="216">
        <f>SUM(F10:F22)</f>
        <v>20739626607.290001</v>
      </c>
      <c r="G9" s="216">
        <f>SUM(G10:G22)</f>
        <v>20501331264.980011</v>
      </c>
      <c r="H9" s="215"/>
      <c r="I9" s="214">
        <f t="shared" ref="I9:I20" si="0">IF(G9=0,"n.a.",IF(E9=0,"n.a.",(G9/E9)*100))</f>
        <v>54.885046915312643</v>
      </c>
      <c r="J9" s="214">
        <f t="shared" ref="J9:J20" si="1">IF(G9=0,"n.a.",IF(F9=0,"n.a.",(G9/F9)*100))</f>
        <v>98.851014307913204</v>
      </c>
    </row>
    <row r="10" spans="1:13" s="222" customFormat="1" ht="12" customHeight="1">
      <c r="A10" s="296"/>
      <c r="B10" s="221"/>
      <c r="C10" s="220" t="s">
        <v>471</v>
      </c>
      <c r="D10" s="290">
        <v>256257347</v>
      </c>
      <c r="E10" s="290">
        <v>257891757.47</v>
      </c>
      <c r="F10" s="290">
        <v>23110046.509999998</v>
      </c>
      <c r="G10" s="290">
        <v>23110046.510000002</v>
      </c>
      <c r="H10" s="224"/>
      <c r="I10" s="299">
        <f t="shared" si="0"/>
        <v>8.9611419677452631</v>
      </c>
      <c r="J10" s="299">
        <f t="shared" si="1"/>
        <v>100.00000000000003</v>
      </c>
    </row>
    <row r="11" spans="1:13" s="222" customFormat="1" ht="12" customHeight="1">
      <c r="A11" s="296"/>
      <c r="B11" s="221"/>
      <c r="C11" s="220" t="s">
        <v>610</v>
      </c>
      <c r="D11" s="290">
        <v>1584120667</v>
      </c>
      <c r="E11" s="290">
        <v>1748955080.6599998</v>
      </c>
      <c r="F11" s="290">
        <v>736126180.30000019</v>
      </c>
      <c r="G11" s="290">
        <v>723330414.0999999</v>
      </c>
      <c r="H11" s="224"/>
      <c r="I11" s="299">
        <f t="shared" si="0"/>
        <v>41.357861165138566</v>
      </c>
      <c r="J11" s="299">
        <f t="shared" si="1"/>
        <v>98.261742817680314</v>
      </c>
    </row>
    <row r="12" spans="1:13" s="222" customFormat="1" ht="12" customHeight="1">
      <c r="A12" s="296"/>
      <c r="B12" s="221"/>
      <c r="C12" s="220" t="s">
        <v>609</v>
      </c>
      <c r="D12" s="290">
        <v>27771928196</v>
      </c>
      <c r="E12" s="290">
        <v>28580803197.060009</v>
      </c>
      <c r="F12" s="290">
        <v>15655784085.040001</v>
      </c>
      <c r="G12" s="290">
        <v>15433443051.61001</v>
      </c>
      <c r="H12" s="224"/>
      <c r="I12" s="299">
        <f t="shared" si="0"/>
        <v>53.999332857089144</v>
      </c>
      <c r="J12" s="299">
        <f t="shared" si="1"/>
        <v>98.579815407377453</v>
      </c>
    </row>
    <row r="13" spans="1:13" s="222" customFormat="1" ht="12" customHeight="1">
      <c r="A13" s="296"/>
      <c r="B13" s="221"/>
      <c r="C13" s="220" t="s">
        <v>137</v>
      </c>
      <c r="D13" s="290">
        <v>464571178</v>
      </c>
      <c r="E13" s="290">
        <v>487379062.99000001</v>
      </c>
      <c r="F13" s="290">
        <v>245602608.05000004</v>
      </c>
      <c r="G13" s="290">
        <v>245586585.04999989</v>
      </c>
      <c r="H13" s="224"/>
      <c r="I13" s="299">
        <f t="shared" si="0"/>
        <v>50.389235750785375</v>
      </c>
      <c r="J13" s="299">
        <f t="shared" si="1"/>
        <v>99.993476046477127</v>
      </c>
    </row>
    <row r="14" spans="1:13" s="222" customFormat="1" ht="12" customHeight="1">
      <c r="A14" s="296"/>
      <c r="B14" s="221"/>
      <c r="C14" s="220" t="s">
        <v>138</v>
      </c>
      <c r="D14" s="290">
        <v>62638533</v>
      </c>
      <c r="E14" s="290">
        <v>83866198.649999976</v>
      </c>
      <c r="F14" s="290">
        <v>23858997.439999998</v>
      </c>
      <c r="G14" s="290">
        <v>21696378.760000002</v>
      </c>
      <c r="H14" s="224"/>
      <c r="I14" s="299">
        <f t="shared" si="0"/>
        <v>25.870230330273834</v>
      </c>
      <c r="J14" s="299">
        <f t="shared" si="1"/>
        <v>90.935835902415874</v>
      </c>
    </row>
    <row r="15" spans="1:13" s="222" customFormat="1" ht="12" customHeight="1">
      <c r="A15" s="296"/>
      <c r="B15" s="221"/>
      <c r="C15" s="220" t="s">
        <v>238</v>
      </c>
      <c r="D15" s="290">
        <v>52959575</v>
      </c>
      <c r="E15" s="290">
        <v>66639725.640000001</v>
      </c>
      <c r="F15" s="290">
        <v>23549085.840000004</v>
      </c>
      <c r="G15" s="290">
        <v>23549085.84</v>
      </c>
      <c r="H15" s="224"/>
      <c r="I15" s="299">
        <f t="shared" si="0"/>
        <v>35.337909353373504</v>
      </c>
      <c r="J15" s="299">
        <f t="shared" si="1"/>
        <v>99.999999999999986</v>
      </c>
    </row>
    <row r="16" spans="1:13" s="222" customFormat="1" ht="12" customHeight="1">
      <c r="A16" s="296"/>
      <c r="B16" s="221"/>
      <c r="C16" s="220" t="s">
        <v>608</v>
      </c>
      <c r="D16" s="290">
        <v>399481958</v>
      </c>
      <c r="E16" s="290">
        <v>396797406.89999992</v>
      </c>
      <c r="F16" s="290">
        <v>159330519.73999998</v>
      </c>
      <c r="G16" s="290">
        <v>159150023.74000001</v>
      </c>
      <c r="H16" s="224"/>
      <c r="I16" s="299">
        <f t="shared" si="0"/>
        <v>40.108635029489662</v>
      </c>
      <c r="J16" s="299">
        <f t="shared" si="1"/>
        <v>99.886715991202124</v>
      </c>
    </row>
    <row r="17" spans="1:10" s="222" customFormat="1" ht="12" customHeight="1">
      <c r="A17" s="296"/>
      <c r="B17" s="221"/>
      <c r="C17" s="220" t="s">
        <v>468</v>
      </c>
      <c r="D17" s="290">
        <v>55895379</v>
      </c>
      <c r="E17" s="290">
        <v>62129835.300000004</v>
      </c>
      <c r="F17" s="290">
        <v>20767983.77</v>
      </c>
      <c r="G17" s="290">
        <v>20767983.77</v>
      </c>
      <c r="H17" s="224"/>
      <c r="I17" s="299">
        <f t="shared" si="0"/>
        <v>33.426748469104659</v>
      </c>
      <c r="J17" s="299">
        <f t="shared" si="1"/>
        <v>100</v>
      </c>
    </row>
    <row r="18" spans="1:10" s="222" customFormat="1" ht="12" customHeight="1">
      <c r="A18" s="296"/>
      <c r="B18" s="221"/>
      <c r="C18" s="220" t="s">
        <v>467</v>
      </c>
      <c r="D18" s="290">
        <v>218230548</v>
      </c>
      <c r="E18" s="290">
        <v>173585670.23999998</v>
      </c>
      <c r="F18" s="290">
        <v>56532387.729999989</v>
      </c>
      <c r="G18" s="290">
        <v>56532387.729999997</v>
      </c>
      <c r="H18" s="224"/>
      <c r="I18" s="299">
        <f t="shared" si="0"/>
        <v>32.567427744374392</v>
      </c>
      <c r="J18" s="299">
        <f t="shared" si="1"/>
        <v>100.00000000000003</v>
      </c>
    </row>
    <row r="19" spans="1:10" s="222" customFormat="1" ht="12" customHeight="1">
      <c r="A19" s="296"/>
      <c r="B19" s="221"/>
      <c r="C19" s="220" t="s">
        <v>466</v>
      </c>
      <c r="D19" s="290">
        <v>151598499</v>
      </c>
      <c r="E19" s="290">
        <v>151622343.85999998</v>
      </c>
      <c r="F19" s="290">
        <v>52970881.859999985</v>
      </c>
      <c r="G19" s="290">
        <v>52970881.859999985</v>
      </c>
      <c r="H19" s="224"/>
      <c r="I19" s="299">
        <f t="shared" si="0"/>
        <v>34.936065827415568</v>
      </c>
      <c r="J19" s="299">
        <f t="shared" si="1"/>
        <v>100</v>
      </c>
    </row>
    <row r="20" spans="1:10" s="222" customFormat="1" ht="12" customHeight="1">
      <c r="A20" s="296"/>
      <c r="B20" s="221"/>
      <c r="C20" s="220" t="s">
        <v>577</v>
      </c>
      <c r="D20" s="290">
        <v>53697727</v>
      </c>
      <c r="E20" s="290">
        <v>51547796.480000004</v>
      </c>
      <c r="F20" s="290">
        <v>19976599.789999999</v>
      </c>
      <c r="G20" s="290">
        <v>19976599.789999999</v>
      </c>
      <c r="H20" s="224"/>
      <c r="I20" s="299">
        <f t="shared" si="0"/>
        <v>38.753547492084763</v>
      </c>
      <c r="J20" s="299">
        <f t="shared" si="1"/>
        <v>100</v>
      </c>
    </row>
    <row r="21" spans="1:10" s="222" customFormat="1" ht="12" customHeight="1">
      <c r="A21" s="296"/>
      <c r="B21" s="221"/>
      <c r="C21" s="220" t="s">
        <v>607</v>
      </c>
      <c r="D21" s="290">
        <v>300000000</v>
      </c>
      <c r="E21" s="290">
        <v>292000000</v>
      </c>
      <c r="F21" s="290">
        <v>259914835</v>
      </c>
      <c r="G21" s="290">
        <v>259914835</v>
      </c>
      <c r="H21" s="224"/>
      <c r="I21" s="299"/>
      <c r="J21" s="299"/>
    </row>
    <row r="22" spans="1:10" s="222" customFormat="1" ht="12" customHeight="1">
      <c r="A22" s="296"/>
      <c r="B22" s="221"/>
      <c r="C22" s="220" t="s">
        <v>606</v>
      </c>
      <c r="D22" s="290">
        <v>5000000000</v>
      </c>
      <c r="E22" s="290">
        <v>5000000000</v>
      </c>
      <c r="F22" s="290">
        <v>3462102396.2200007</v>
      </c>
      <c r="G22" s="290">
        <v>3461302991.2200007</v>
      </c>
      <c r="H22" s="224"/>
      <c r="I22" s="299">
        <f t="shared" ref="I22:I53" si="2">IF(G22=0,"n.a.",IF(E22=0,"n.a.",(G22/E22)*100))</f>
        <v>69.226059824400011</v>
      </c>
      <c r="J22" s="299">
        <f t="shared" ref="J22:J53" si="3">IF(G22=0,"n.a.",IF(F22=0,"n.a.",(G22/F22)*100))</f>
        <v>99.976909839498887</v>
      </c>
    </row>
    <row r="23" spans="1:10" ht="12" customHeight="1">
      <c r="A23" s="295" t="s">
        <v>605</v>
      </c>
      <c r="B23" s="218" t="s">
        <v>393</v>
      </c>
      <c r="C23" s="217"/>
      <c r="D23" s="216">
        <f>SUM(D24)</f>
        <v>211423429</v>
      </c>
      <c r="E23" s="216">
        <f>SUM(E24)</f>
        <v>211626283.65000001</v>
      </c>
      <c r="F23" s="216">
        <f>SUM(F24)</f>
        <v>64618591.279999986</v>
      </c>
      <c r="G23" s="216">
        <f>SUM(G24)</f>
        <v>64184632.799999997</v>
      </c>
      <c r="H23" s="215"/>
      <c r="I23" s="214">
        <f t="shared" si="2"/>
        <v>30.329234957483976</v>
      </c>
      <c r="J23" s="214">
        <f t="shared" si="3"/>
        <v>99.328430918403043</v>
      </c>
    </row>
    <row r="24" spans="1:10" s="222" customFormat="1" ht="12" customHeight="1">
      <c r="A24" s="296"/>
      <c r="B24" s="221"/>
      <c r="C24" s="220" t="s">
        <v>604</v>
      </c>
      <c r="D24" s="290">
        <v>211423429</v>
      </c>
      <c r="E24" s="290">
        <v>211626283.65000001</v>
      </c>
      <c r="F24" s="290">
        <v>64618591.279999986</v>
      </c>
      <c r="G24" s="290">
        <v>64184632.799999997</v>
      </c>
      <c r="H24" s="224"/>
      <c r="I24" s="299">
        <f t="shared" si="2"/>
        <v>30.329234957483976</v>
      </c>
      <c r="J24" s="299">
        <f t="shared" si="3"/>
        <v>99.328430918403043</v>
      </c>
    </row>
    <row r="25" spans="1:10" ht="12" customHeight="1">
      <c r="A25" s="295" t="s">
        <v>603</v>
      </c>
      <c r="B25" s="218" t="s">
        <v>602</v>
      </c>
      <c r="C25" s="217"/>
      <c r="D25" s="216">
        <f>SUM(D26:D29)</f>
        <v>5176249408</v>
      </c>
      <c r="E25" s="216">
        <f>SUM(E26:E29)</f>
        <v>6625098662.6099977</v>
      </c>
      <c r="F25" s="216">
        <f>SUM(F26:F29)</f>
        <v>4367559573.6300001</v>
      </c>
      <c r="G25" s="216">
        <f>SUM(G26:G29)</f>
        <v>4239668775.5699997</v>
      </c>
      <c r="H25" s="215"/>
      <c r="I25" s="214">
        <f t="shared" si="2"/>
        <v>63.994047356568075</v>
      </c>
      <c r="J25" s="214">
        <f t="shared" si="3"/>
        <v>97.071801863169398</v>
      </c>
    </row>
    <row r="26" spans="1:10" ht="12" customHeight="1">
      <c r="A26" s="296"/>
      <c r="B26" s="221"/>
      <c r="C26" s="220" t="s">
        <v>601</v>
      </c>
      <c r="D26" s="290">
        <v>3279637107</v>
      </c>
      <c r="E26" s="290">
        <v>5031138116.5999985</v>
      </c>
      <c r="F26" s="228">
        <v>3537007946.6199999</v>
      </c>
      <c r="G26" s="228">
        <v>3425124296.5299997</v>
      </c>
      <c r="H26" s="219"/>
      <c r="I26" s="299">
        <f t="shared" si="2"/>
        <v>68.078518560819603</v>
      </c>
      <c r="J26" s="299">
        <f t="shared" si="3"/>
        <v>96.836771311274063</v>
      </c>
    </row>
    <row r="27" spans="1:10" ht="12" customHeight="1">
      <c r="A27" s="296"/>
      <c r="B27" s="221"/>
      <c r="C27" s="220" t="s">
        <v>600</v>
      </c>
      <c r="D27" s="290">
        <v>62404821</v>
      </c>
      <c r="E27" s="290">
        <v>53832003.980000004</v>
      </c>
      <c r="F27" s="228">
        <v>20255899.289999995</v>
      </c>
      <c r="G27" s="228">
        <v>19768758.870000001</v>
      </c>
      <c r="H27" s="219"/>
      <c r="I27" s="299">
        <f t="shared" si="2"/>
        <v>36.723059534147403</v>
      </c>
      <c r="J27" s="299">
        <f t="shared" si="3"/>
        <v>97.595068907947777</v>
      </c>
    </row>
    <row r="28" spans="1:10" ht="12" customHeight="1">
      <c r="A28" s="296"/>
      <c r="B28" s="221"/>
      <c r="C28" s="220" t="s">
        <v>599</v>
      </c>
      <c r="D28" s="290">
        <v>1726207480</v>
      </c>
      <c r="E28" s="290">
        <v>1505868508.1599994</v>
      </c>
      <c r="F28" s="228">
        <v>803827985.39000022</v>
      </c>
      <c r="G28" s="228">
        <v>788307977.84000015</v>
      </c>
      <c r="H28" s="219"/>
      <c r="I28" s="299">
        <f t="shared" si="2"/>
        <v>52.349057940206421</v>
      </c>
      <c r="J28" s="299">
        <f t="shared" si="3"/>
        <v>98.0692377185064</v>
      </c>
    </row>
    <row r="29" spans="1:10" ht="12" customHeight="1">
      <c r="A29" s="296"/>
      <c r="B29" s="221"/>
      <c r="C29" s="220" t="s">
        <v>462</v>
      </c>
      <c r="D29" s="290">
        <v>108000000</v>
      </c>
      <c r="E29" s="290">
        <v>34260033.869999997</v>
      </c>
      <c r="F29" s="228">
        <v>6467742.330000001</v>
      </c>
      <c r="G29" s="228">
        <v>6467742.3300000001</v>
      </c>
      <c r="H29" s="219"/>
      <c r="I29" s="299">
        <f t="shared" si="2"/>
        <v>18.878388604465208</v>
      </c>
      <c r="J29" s="299">
        <f t="shared" si="3"/>
        <v>99.999999999999986</v>
      </c>
    </row>
    <row r="30" spans="1:10" ht="12" customHeight="1">
      <c r="A30" s="295" t="s">
        <v>598</v>
      </c>
      <c r="B30" s="218" t="s">
        <v>284</v>
      </c>
      <c r="C30" s="217"/>
      <c r="D30" s="216">
        <f>SUM(D31)</f>
        <v>1005113039</v>
      </c>
      <c r="E30" s="216">
        <f>SUM(E31)</f>
        <v>966497270</v>
      </c>
      <c r="F30" s="216">
        <f>SUM(F31)</f>
        <v>854022632.43000019</v>
      </c>
      <c r="G30" s="216">
        <f>SUM(G31)</f>
        <v>788906678.78000033</v>
      </c>
      <c r="H30" s="215"/>
      <c r="I30" s="214">
        <f t="shared" si="2"/>
        <v>81.625339591492107</v>
      </c>
      <c r="J30" s="214">
        <f t="shared" si="3"/>
        <v>92.375383136542695</v>
      </c>
    </row>
    <row r="31" spans="1:10" ht="12" customHeight="1">
      <c r="A31" s="296"/>
      <c r="B31" s="221"/>
      <c r="C31" s="220" t="s">
        <v>208</v>
      </c>
      <c r="D31" s="290">
        <v>1005113039</v>
      </c>
      <c r="E31" s="290">
        <v>966497270</v>
      </c>
      <c r="F31" s="228">
        <v>854022632.43000019</v>
      </c>
      <c r="G31" s="228">
        <v>788906678.78000033</v>
      </c>
      <c r="H31" s="219"/>
      <c r="I31" s="299">
        <f t="shared" si="2"/>
        <v>81.625339591492107</v>
      </c>
      <c r="J31" s="299">
        <f t="shared" si="3"/>
        <v>92.375383136542695</v>
      </c>
    </row>
    <row r="32" spans="1:10" ht="12" customHeight="1">
      <c r="A32" s="295" t="s">
        <v>597</v>
      </c>
      <c r="B32" s="218" t="s">
        <v>344</v>
      </c>
      <c r="C32" s="217"/>
      <c r="D32" s="216">
        <f>SUM(D33)</f>
        <v>10000000</v>
      </c>
      <c r="E32" s="216">
        <f>SUM(E33)</f>
        <v>10000000</v>
      </c>
      <c r="F32" s="216">
        <f>SUM(F33)</f>
        <v>0</v>
      </c>
      <c r="G32" s="216">
        <f>SUM(G33)</f>
        <v>0</v>
      </c>
      <c r="H32" s="215"/>
      <c r="I32" s="214" t="str">
        <f t="shared" si="2"/>
        <v>n.a.</v>
      </c>
      <c r="J32" s="214" t="str">
        <f t="shared" si="3"/>
        <v>n.a.</v>
      </c>
    </row>
    <row r="33" spans="1:10" ht="12" customHeight="1">
      <c r="A33" s="296"/>
      <c r="B33" s="221"/>
      <c r="C33" s="220" t="s">
        <v>457</v>
      </c>
      <c r="D33" s="290">
        <v>10000000</v>
      </c>
      <c r="E33" s="290">
        <v>10000000</v>
      </c>
      <c r="F33" s="228">
        <v>0</v>
      </c>
      <c r="G33" s="228">
        <v>0</v>
      </c>
      <c r="H33" s="219"/>
      <c r="I33" s="299" t="str">
        <f t="shared" si="2"/>
        <v>n.a.</v>
      </c>
      <c r="J33" s="299" t="str">
        <f t="shared" si="3"/>
        <v>n.a.</v>
      </c>
    </row>
    <row r="34" spans="1:10" ht="12" customHeight="1">
      <c r="A34" s="295" t="s">
        <v>575</v>
      </c>
      <c r="B34" s="218" t="s">
        <v>319</v>
      </c>
      <c r="C34" s="217"/>
      <c r="D34" s="216">
        <f>SUM(D35:D51)</f>
        <v>75778056892.893768</v>
      </c>
      <c r="E34" s="216">
        <f>SUM(E35:E51)</f>
        <v>75851517046.880386</v>
      </c>
      <c r="F34" s="216">
        <f>SUM(F35:F51)</f>
        <v>49691090492.545677</v>
      </c>
      <c r="G34" s="216">
        <f>SUM(G35:G51)</f>
        <v>47587860547.45829</v>
      </c>
      <c r="H34" s="215"/>
      <c r="I34" s="214">
        <f t="shared" si="2"/>
        <v>62.738179011035974</v>
      </c>
      <c r="J34" s="214">
        <f t="shared" si="3"/>
        <v>95.767390241912892</v>
      </c>
    </row>
    <row r="35" spans="1:10" ht="12" customHeight="1">
      <c r="A35" s="296"/>
      <c r="B35" s="221"/>
      <c r="C35" s="220" t="s">
        <v>570</v>
      </c>
      <c r="D35" s="290">
        <v>3266843052</v>
      </c>
      <c r="E35" s="290">
        <v>3055698780.7599998</v>
      </c>
      <c r="F35" s="228">
        <v>1204718228.8599999</v>
      </c>
      <c r="G35" s="228">
        <v>1155268762.2400005</v>
      </c>
      <c r="H35" s="219"/>
      <c r="I35" s="299">
        <f t="shared" si="2"/>
        <v>37.807023699916762</v>
      </c>
      <c r="J35" s="299">
        <f t="shared" si="3"/>
        <v>95.895350013356023</v>
      </c>
    </row>
    <row r="36" spans="1:10" ht="12" customHeight="1">
      <c r="A36" s="296"/>
      <c r="B36" s="221"/>
      <c r="C36" s="220" t="s">
        <v>563</v>
      </c>
      <c r="D36" s="290">
        <v>4256076242.5566802</v>
      </c>
      <c r="E36" s="290">
        <v>4046637526.9768057</v>
      </c>
      <c r="F36" s="228">
        <v>1717284233.5907078</v>
      </c>
      <c r="G36" s="228">
        <v>1673957937.9545364</v>
      </c>
      <c r="H36" s="219"/>
      <c r="I36" s="299">
        <f t="shared" si="2"/>
        <v>41.366639013134701</v>
      </c>
      <c r="J36" s="299">
        <f t="shared" si="3"/>
        <v>97.477045745328979</v>
      </c>
    </row>
    <row r="37" spans="1:10" ht="12" customHeight="1">
      <c r="A37" s="296"/>
      <c r="B37" s="221"/>
      <c r="C37" s="220" t="s">
        <v>455</v>
      </c>
      <c r="D37" s="290">
        <v>5053540386.0109062</v>
      </c>
      <c r="E37" s="290">
        <v>5040194057.3745451</v>
      </c>
      <c r="F37" s="228">
        <v>2523913083.0299954</v>
      </c>
      <c r="G37" s="228">
        <v>2501945666.1725345</v>
      </c>
      <c r="H37" s="219"/>
      <c r="I37" s="299">
        <f t="shared" si="2"/>
        <v>49.639867784690153</v>
      </c>
      <c r="J37" s="299">
        <f t="shared" si="3"/>
        <v>99.129628630828719</v>
      </c>
    </row>
    <row r="38" spans="1:10" ht="12" customHeight="1">
      <c r="A38" s="296"/>
      <c r="B38" s="221"/>
      <c r="C38" s="220" t="s">
        <v>413</v>
      </c>
      <c r="D38" s="290">
        <v>3630276103</v>
      </c>
      <c r="E38" s="290">
        <v>3668852199.5400009</v>
      </c>
      <c r="F38" s="228">
        <v>1993936266</v>
      </c>
      <c r="G38" s="228">
        <v>1993936266</v>
      </c>
      <c r="H38" s="219"/>
      <c r="I38" s="299">
        <f t="shared" si="2"/>
        <v>54.347685803478228</v>
      </c>
      <c r="J38" s="299">
        <f t="shared" si="3"/>
        <v>100</v>
      </c>
    </row>
    <row r="39" spans="1:10" ht="12" customHeight="1">
      <c r="A39" s="296"/>
      <c r="B39" s="221"/>
      <c r="C39" s="220" t="s">
        <v>568</v>
      </c>
      <c r="D39" s="290">
        <v>927447547</v>
      </c>
      <c r="E39" s="290">
        <v>1056897287.9299999</v>
      </c>
      <c r="F39" s="228">
        <v>412552400.23000008</v>
      </c>
      <c r="G39" s="228">
        <v>409828008.64999998</v>
      </c>
      <c r="H39" s="219"/>
      <c r="I39" s="299">
        <f t="shared" si="2"/>
        <v>38.776521931726592</v>
      </c>
      <c r="J39" s="299">
        <f t="shared" si="3"/>
        <v>99.339625323115015</v>
      </c>
    </row>
    <row r="40" spans="1:10" ht="12" customHeight="1">
      <c r="A40" s="296"/>
      <c r="B40" s="221"/>
      <c r="C40" s="220" t="s">
        <v>596</v>
      </c>
      <c r="D40" s="290">
        <v>149804550</v>
      </c>
      <c r="E40" s="290">
        <v>230128789.06</v>
      </c>
      <c r="F40" s="228">
        <v>145050790.12</v>
      </c>
      <c r="G40" s="228">
        <v>145050790.12</v>
      </c>
      <c r="H40" s="219"/>
      <c r="I40" s="299">
        <f t="shared" si="2"/>
        <v>63.030266970284124</v>
      </c>
      <c r="J40" s="299">
        <f t="shared" si="3"/>
        <v>100</v>
      </c>
    </row>
    <row r="41" spans="1:10" ht="12" customHeight="1">
      <c r="A41" s="296"/>
      <c r="B41" s="221"/>
      <c r="C41" s="220" t="s">
        <v>595</v>
      </c>
      <c r="D41" s="290">
        <v>630264623</v>
      </c>
      <c r="E41" s="290">
        <v>632324969.75000012</v>
      </c>
      <c r="F41" s="228">
        <v>323850253.32999986</v>
      </c>
      <c r="G41" s="228">
        <v>320393009.00000012</v>
      </c>
      <c r="H41" s="219"/>
      <c r="I41" s="299">
        <f t="shared" si="2"/>
        <v>50.669042711799385</v>
      </c>
      <c r="J41" s="299">
        <f t="shared" si="3"/>
        <v>98.932455882170686</v>
      </c>
    </row>
    <row r="42" spans="1:10" ht="12" customHeight="1">
      <c r="A42" s="296"/>
      <c r="B42" s="221"/>
      <c r="C42" s="220" t="s">
        <v>566</v>
      </c>
      <c r="D42" s="290">
        <v>203331512</v>
      </c>
      <c r="E42" s="290">
        <v>345665462.93999994</v>
      </c>
      <c r="F42" s="228">
        <v>179661238.08000001</v>
      </c>
      <c r="G42" s="228">
        <v>179327465.92000002</v>
      </c>
      <c r="H42" s="219"/>
      <c r="I42" s="299">
        <f t="shared" si="2"/>
        <v>51.878907541054339</v>
      </c>
      <c r="J42" s="299">
        <f t="shared" si="3"/>
        <v>99.814221384886949</v>
      </c>
    </row>
    <row r="43" spans="1:10" ht="12" customHeight="1">
      <c r="A43" s="296"/>
      <c r="B43" s="221"/>
      <c r="C43" s="220" t="s">
        <v>207</v>
      </c>
      <c r="D43" s="290">
        <v>29448470926</v>
      </c>
      <c r="E43" s="290">
        <v>29448470926</v>
      </c>
      <c r="F43" s="228">
        <v>24301846105.299999</v>
      </c>
      <c r="G43" s="228">
        <v>22324723072.370003</v>
      </c>
      <c r="H43" s="219"/>
      <c r="I43" s="299">
        <f t="shared" si="2"/>
        <v>75.809447385125679</v>
      </c>
      <c r="J43" s="299">
        <f t="shared" si="3"/>
        <v>91.864309302416316</v>
      </c>
    </row>
    <row r="44" spans="1:10" ht="12" customHeight="1">
      <c r="A44" s="296"/>
      <c r="B44" s="221"/>
      <c r="C44" s="220" t="s">
        <v>573</v>
      </c>
      <c r="D44" s="290">
        <v>11243182262</v>
      </c>
      <c r="E44" s="290">
        <v>10809935583.32</v>
      </c>
      <c r="F44" s="228">
        <v>8605180302.119997</v>
      </c>
      <c r="G44" s="228">
        <v>8603931948.1600018</v>
      </c>
      <c r="H44" s="219"/>
      <c r="I44" s="299">
        <f t="shared" si="2"/>
        <v>79.592814238746101</v>
      </c>
      <c r="J44" s="299">
        <f t="shared" si="3"/>
        <v>99.985492994729142</v>
      </c>
    </row>
    <row r="45" spans="1:10" ht="12" customHeight="1">
      <c r="A45" s="296"/>
      <c r="B45" s="221"/>
      <c r="C45" s="220" t="s">
        <v>229</v>
      </c>
      <c r="D45" s="290">
        <v>11214544592</v>
      </c>
      <c r="E45" s="290">
        <v>9651578096.7999973</v>
      </c>
      <c r="F45" s="228">
        <v>4145892106.8399997</v>
      </c>
      <c r="G45" s="228">
        <v>4144327229.1499991</v>
      </c>
      <c r="H45" s="219"/>
      <c r="I45" s="299">
        <f t="shared" si="2"/>
        <v>42.939374137417587</v>
      </c>
      <c r="J45" s="299">
        <f t="shared" si="3"/>
        <v>99.962254741568927</v>
      </c>
    </row>
    <row r="46" spans="1:10" ht="12" customHeight="1">
      <c r="A46" s="296"/>
      <c r="B46" s="221"/>
      <c r="C46" s="220" t="s">
        <v>567</v>
      </c>
      <c r="D46" s="290">
        <v>1503706577</v>
      </c>
      <c r="E46" s="290">
        <v>1396718715.9999998</v>
      </c>
      <c r="F46" s="228">
        <v>734878754.81000006</v>
      </c>
      <c r="G46" s="228">
        <v>734878754.81000006</v>
      </c>
      <c r="H46" s="219"/>
      <c r="I46" s="299">
        <f t="shared" si="2"/>
        <v>52.614656508261483</v>
      </c>
      <c r="J46" s="299">
        <f t="shared" si="3"/>
        <v>100</v>
      </c>
    </row>
    <row r="47" spans="1:10" ht="12" customHeight="1">
      <c r="A47" s="296"/>
      <c r="B47" s="221"/>
      <c r="C47" s="220" t="s">
        <v>171</v>
      </c>
      <c r="D47" s="290">
        <v>273005323</v>
      </c>
      <c r="E47" s="290">
        <v>273005323</v>
      </c>
      <c r="F47" s="228">
        <v>69105704.890000001</v>
      </c>
      <c r="G47" s="228">
        <v>68986271.549999997</v>
      </c>
      <c r="H47" s="219"/>
      <c r="I47" s="299">
        <f t="shared" si="2"/>
        <v>25.269203835267344</v>
      </c>
      <c r="J47" s="299">
        <f t="shared" si="3"/>
        <v>99.827172966124706</v>
      </c>
    </row>
    <row r="48" spans="1:10" ht="12" customHeight="1">
      <c r="A48" s="296"/>
      <c r="B48" s="221"/>
      <c r="C48" s="220" t="s">
        <v>522</v>
      </c>
      <c r="D48" s="290">
        <v>1041445371.3261712</v>
      </c>
      <c r="E48" s="290">
        <v>1042346092.8590441</v>
      </c>
      <c r="F48" s="228">
        <v>582569183.92499673</v>
      </c>
      <c r="G48" s="228">
        <v>581900673.71121919</v>
      </c>
      <c r="H48" s="219"/>
      <c r="I48" s="299">
        <f t="shared" si="2"/>
        <v>55.826052181490674</v>
      </c>
      <c r="J48" s="299">
        <f t="shared" si="3"/>
        <v>99.885247927246425</v>
      </c>
    </row>
    <row r="49" spans="1:10" ht="12" customHeight="1">
      <c r="A49" s="296"/>
      <c r="B49" s="221"/>
      <c r="C49" s="220" t="s">
        <v>571</v>
      </c>
      <c r="D49" s="290">
        <v>692589999</v>
      </c>
      <c r="E49" s="290">
        <v>158030651.94</v>
      </c>
      <c r="F49" s="228">
        <v>5633583.3399999999</v>
      </c>
      <c r="G49" s="228">
        <v>4703480.2</v>
      </c>
      <c r="H49" s="219"/>
      <c r="I49" s="299">
        <f t="shared" si="2"/>
        <v>2.9763087997547371</v>
      </c>
      <c r="J49" s="299">
        <f t="shared" si="3"/>
        <v>83.490026083469644</v>
      </c>
    </row>
    <row r="50" spans="1:10" ht="12" customHeight="1">
      <c r="A50" s="296"/>
      <c r="B50" s="221"/>
      <c r="C50" s="220" t="s">
        <v>594</v>
      </c>
      <c r="D50" s="290">
        <v>0</v>
      </c>
      <c r="E50" s="290">
        <v>2751504755.6300001</v>
      </c>
      <c r="F50" s="228">
        <v>2740004755.6300001</v>
      </c>
      <c r="G50" s="290">
        <v>2740004755.6300001</v>
      </c>
      <c r="H50" s="219"/>
      <c r="I50" s="299">
        <f t="shared" si="2"/>
        <v>99.582046879022499</v>
      </c>
      <c r="J50" s="299">
        <f t="shared" si="3"/>
        <v>100</v>
      </c>
    </row>
    <row r="51" spans="1:10" ht="12" customHeight="1">
      <c r="A51" s="296"/>
      <c r="B51" s="221"/>
      <c r="C51" s="220" t="s">
        <v>565</v>
      </c>
      <c r="D51" s="290">
        <v>2243527827</v>
      </c>
      <c r="E51" s="290">
        <v>2243527827</v>
      </c>
      <c r="F51" s="290">
        <v>5013502.45</v>
      </c>
      <c r="G51" s="228">
        <v>4696455.82</v>
      </c>
      <c r="H51" s="219"/>
      <c r="I51" s="299">
        <f t="shared" si="2"/>
        <v>0.20933352211993761</v>
      </c>
      <c r="J51" s="299">
        <f t="shared" si="3"/>
        <v>93.676144907438911</v>
      </c>
    </row>
    <row r="52" spans="1:10" ht="12" customHeight="1">
      <c r="A52" s="295" t="s">
        <v>562</v>
      </c>
      <c r="B52" s="218" t="s">
        <v>273</v>
      </c>
      <c r="C52" s="217"/>
      <c r="D52" s="216">
        <f>SUM(D53:D57)</f>
        <v>1412874976.2050107</v>
      </c>
      <c r="E52" s="216">
        <f>SUM(E53:E57)</f>
        <v>1391652535.1690454</v>
      </c>
      <c r="F52" s="216">
        <f>SUM(F53:F57)</f>
        <v>653170822.98731434</v>
      </c>
      <c r="G52" s="216">
        <f>SUM(G53:G57)</f>
        <v>651874357.75495267</v>
      </c>
      <c r="H52" s="215"/>
      <c r="I52" s="214">
        <f t="shared" si="2"/>
        <v>46.841746864332684</v>
      </c>
      <c r="J52" s="214">
        <f t="shared" si="3"/>
        <v>99.801512072074473</v>
      </c>
    </row>
    <row r="53" spans="1:10" ht="12" customHeight="1">
      <c r="A53" s="296"/>
      <c r="B53" s="221"/>
      <c r="C53" s="220" t="s">
        <v>451</v>
      </c>
      <c r="D53" s="290">
        <v>1291663381.9799995</v>
      </c>
      <c r="E53" s="290">
        <v>1275384978.2940998</v>
      </c>
      <c r="F53" s="228">
        <v>543906125.23520005</v>
      </c>
      <c r="G53" s="228">
        <v>542619928.35029995</v>
      </c>
      <c r="H53" s="219"/>
      <c r="I53" s="299">
        <f t="shared" si="2"/>
        <v>42.545579380751768</v>
      </c>
      <c r="J53" s="299">
        <f t="shared" si="3"/>
        <v>99.763525942212198</v>
      </c>
    </row>
    <row r="54" spans="1:10" ht="12" customHeight="1">
      <c r="A54" s="296"/>
      <c r="B54" s="221"/>
      <c r="C54" s="220" t="s">
        <v>226</v>
      </c>
      <c r="D54" s="290">
        <v>12259594.225011036</v>
      </c>
      <c r="E54" s="290">
        <v>12259594.224945599</v>
      </c>
      <c r="F54" s="228">
        <v>12114351.322114298</v>
      </c>
      <c r="G54" s="228">
        <v>12114289.474652678</v>
      </c>
      <c r="H54" s="219"/>
      <c r="I54" s="299">
        <f t="shared" ref="I54:I90" si="4">IF(G54=0,"n.a.",IF(E54=0,"n.a.",(G54/E54)*100))</f>
        <v>98.814767049979054</v>
      </c>
      <c r="J54" s="299">
        <f t="shared" ref="J54:J90" si="5">IF(G54=0,"n.a.",IF(F54=0,"n.a.",(G54/F54)*100))</f>
        <v>99.999489469473218</v>
      </c>
    </row>
    <row r="55" spans="1:10" ht="12" customHeight="1">
      <c r="A55" s="296"/>
      <c r="B55" s="221"/>
      <c r="C55" s="220" t="s">
        <v>161</v>
      </c>
      <c r="D55" s="290">
        <v>950000</v>
      </c>
      <c r="E55" s="290">
        <v>950000</v>
      </c>
      <c r="F55" s="228">
        <v>950000</v>
      </c>
      <c r="G55" s="228">
        <v>950000</v>
      </c>
      <c r="H55" s="219"/>
      <c r="I55" s="299">
        <f t="shared" si="4"/>
        <v>100</v>
      </c>
      <c r="J55" s="299">
        <f t="shared" si="5"/>
        <v>100</v>
      </c>
    </row>
    <row r="56" spans="1:10" ht="12" customHeight="1">
      <c r="A56" s="296"/>
      <c r="B56" s="221"/>
      <c r="C56" s="220" t="s">
        <v>162</v>
      </c>
      <c r="D56" s="290">
        <v>106502000</v>
      </c>
      <c r="E56" s="290">
        <v>101557962.65000001</v>
      </c>
      <c r="F56" s="228">
        <v>94700346.429999992</v>
      </c>
      <c r="G56" s="228">
        <v>94690139.930000007</v>
      </c>
      <c r="H56" s="219"/>
      <c r="I56" s="299">
        <f t="shared" si="4"/>
        <v>93.237533974890155</v>
      </c>
      <c r="J56" s="299">
        <f t="shared" si="5"/>
        <v>99.989222320313758</v>
      </c>
    </row>
    <row r="57" spans="1:10" ht="12" customHeight="1">
      <c r="A57" s="296"/>
      <c r="B57" s="221"/>
      <c r="C57" s="220" t="s">
        <v>449</v>
      </c>
      <c r="D57" s="290">
        <v>1500000</v>
      </c>
      <c r="E57" s="290">
        <v>1500000</v>
      </c>
      <c r="F57" s="228">
        <v>1500000</v>
      </c>
      <c r="G57" s="228">
        <v>1500000</v>
      </c>
      <c r="H57" s="219"/>
      <c r="I57" s="299">
        <f t="shared" si="4"/>
        <v>100</v>
      </c>
      <c r="J57" s="299">
        <f t="shared" si="5"/>
        <v>100</v>
      </c>
    </row>
    <row r="58" spans="1:10" ht="12" customHeight="1">
      <c r="A58" s="295" t="s">
        <v>593</v>
      </c>
      <c r="B58" s="218" t="s">
        <v>592</v>
      </c>
      <c r="C58" s="217"/>
      <c r="D58" s="216">
        <f>SUM(D59:D60)</f>
        <v>7078412243</v>
      </c>
      <c r="E58" s="216">
        <f>SUM(E59:E60)</f>
        <v>7140095888.1500015</v>
      </c>
      <c r="F58" s="216">
        <f>SUM(F59:F60)</f>
        <v>2688473447.9499989</v>
      </c>
      <c r="G58" s="216">
        <f>SUM(G59:G60)</f>
        <v>2606522739.0900002</v>
      </c>
      <c r="H58" s="215"/>
      <c r="I58" s="214">
        <f t="shared" si="4"/>
        <v>36.505430458096413</v>
      </c>
      <c r="J58" s="214">
        <f t="shared" si="5"/>
        <v>96.951775405388986</v>
      </c>
    </row>
    <row r="59" spans="1:10" ht="12" customHeight="1">
      <c r="A59" s="296"/>
      <c r="B59" s="221"/>
      <c r="C59" s="220" t="s">
        <v>517</v>
      </c>
      <c r="D59" s="290">
        <v>5323755542</v>
      </c>
      <c r="E59" s="290">
        <v>5526080938.6600008</v>
      </c>
      <c r="F59" s="228">
        <v>1886674170.8999994</v>
      </c>
      <c r="G59" s="228">
        <v>1833111055.9000001</v>
      </c>
      <c r="H59" s="219"/>
      <c r="I59" s="299">
        <f t="shared" si="4"/>
        <v>33.171990715440089</v>
      </c>
      <c r="J59" s="299">
        <f t="shared" si="5"/>
        <v>97.160976928281784</v>
      </c>
    </row>
    <row r="60" spans="1:10" ht="12" customHeight="1">
      <c r="A60" s="296"/>
      <c r="B60" s="221"/>
      <c r="C60" s="220" t="s">
        <v>448</v>
      </c>
      <c r="D60" s="290">
        <v>1754656701</v>
      </c>
      <c r="E60" s="290">
        <v>1614014949.4900002</v>
      </c>
      <c r="F60" s="228">
        <v>801799277.04999948</v>
      </c>
      <c r="G60" s="228">
        <v>773411683.18999994</v>
      </c>
      <c r="H60" s="219"/>
      <c r="I60" s="299">
        <f t="shared" si="4"/>
        <v>47.91849563936097</v>
      </c>
      <c r="J60" s="299">
        <f t="shared" si="5"/>
        <v>96.459513662266701</v>
      </c>
    </row>
    <row r="61" spans="1:10" ht="12" customHeight="1">
      <c r="A61" s="295">
        <v>14</v>
      </c>
      <c r="B61" s="218" t="s">
        <v>313</v>
      </c>
      <c r="C61" s="217"/>
      <c r="D61" s="216">
        <f>SUM(D62:D64)</f>
        <v>1850000.01</v>
      </c>
      <c r="E61" s="216">
        <f>SUM(E62:E64)</f>
        <v>1527765.0699999994</v>
      </c>
      <c r="F61" s="216">
        <f>SUM(F62:F64)</f>
        <v>938387.80999999982</v>
      </c>
      <c r="G61" s="216">
        <f>SUM(G62:G64)</f>
        <v>917527.93999999971</v>
      </c>
      <c r="H61" s="215"/>
      <c r="I61" s="214">
        <f t="shared" si="4"/>
        <v>60.05687379670227</v>
      </c>
      <c r="J61" s="214">
        <f t="shared" si="5"/>
        <v>97.777052325519861</v>
      </c>
    </row>
    <row r="62" spans="1:10" ht="12" customHeight="1">
      <c r="A62" s="296"/>
      <c r="B62" s="221"/>
      <c r="C62" s="220" t="s">
        <v>157</v>
      </c>
      <c r="D62" s="290">
        <v>125000</v>
      </c>
      <c r="E62" s="290">
        <v>119793.3</v>
      </c>
      <c r="F62" s="228">
        <v>45438.039999999994</v>
      </c>
      <c r="G62" s="228">
        <v>44868.76999999999</v>
      </c>
      <c r="H62" s="219"/>
      <c r="I62" s="299">
        <f t="shared" si="4"/>
        <v>37.455158176625893</v>
      </c>
      <c r="J62" s="299">
        <f t="shared" si="5"/>
        <v>98.747151065494904</v>
      </c>
    </row>
    <row r="63" spans="1:10" ht="12" customHeight="1">
      <c r="A63" s="296"/>
      <c r="B63" s="221"/>
      <c r="C63" s="220" t="s">
        <v>591</v>
      </c>
      <c r="D63" s="290">
        <v>24999.980000000003</v>
      </c>
      <c r="E63" s="290">
        <v>32740.589999999997</v>
      </c>
      <c r="F63" s="228">
        <v>11147.630000000001</v>
      </c>
      <c r="G63" s="228">
        <v>10770.81</v>
      </c>
      <c r="H63" s="219"/>
      <c r="I63" s="299">
        <f t="shared" si="4"/>
        <v>32.897421824102743</v>
      </c>
      <c r="J63" s="299">
        <f t="shared" si="5"/>
        <v>96.619729933627127</v>
      </c>
    </row>
    <row r="64" spans="1:10" ht="12" customHeight="1">
      <c r="A64" s="296"/>
      <c r="B64" s="221"/>
      <c r="C64" s="220" t="s">
        <v>590</v>
      </c>
      <c r="D64" s="290">
        <v>1700000.03</v>
      </c>
      <c r="E64" s="290">
        <v>1375231.1799999995</v>
      </c>
      <c r="F64" s="228">
        <v>881802.13999999978</v>
      </c>
      <c r="G64" s="228">
        <v>861888.35999999975</v>
      </c>
      <c r="H64" s="219"/>
      <c r="I64" s="299">
        <f t="shared" si="4"/>
        <v>62.672252675364739</v>
      </c>
      <c r="J64" s="299">
        <f t="shared" si="5"/>
        <v>97.741695206137734</v>
      </c>
    </row>
    <row r="65" spans="1:10" ht="12" customHeight="1">
      <c r="A65" s="295">
        <v>15</v>
      </c>
      <c r="B65" s="218" t="s">
        <v>245</v>
      </c>
      <c r="C65" s="217"/>
      <c r="D65" s="216">
        <f>SUM(D66:D67)</f>
        <v>2306586840.4923191</v>
      </c>
      <c r="E65" s="216">
        <f>SUM(E66:E67)</f>
        <v>2419042717.3531599</v>
      </c>
      <c r="F65" s="216">
        <f>SUM(F66:F67)</f>
        <v>1876557650.5643818</v>
      </c>
      <c r="G65" s="216">
        <f>SUM(G66:G67)</f>
        <v>1733634474.8311014</v>
      </c>
      <c r="H65" s="215"/>
      <c r="I65" s="214">
        <f t="shared" si="4"/>
        <v>71.666137286239803</v>
      </c>
      <c r="J65" s="214">
        <f t="shared" si="5"/>
        <v>92.383757797672999</v>
      </c>
    </row>
    <row r="66" spans="1:10" ht="12" customHeight="1">
      <c r="A66" s="296"/>
      <c r="B66" s="221"/>
      <c r="C66" s="220" t="s">
        <v>222</v>
      </c>
      <c r="D66" s="290">
        <v>1566060482.9628222</v>
      </c>
      <c r="E66" s="290">
        <v>1477067778.7088161</v>
      </c>
      <c r="F66" s="228">
        <v>950923445.48100352</v>
      </c>
      <c r="G66" s="228">
        <v>904119369.44109011</v>
      </c>
      <c r="H66" s="219"/>
      <c r="I66" s="299">
        <f t="shared" si="4"/>
        <v>61.210418538235878</v>
      </c>
      <c r="J66" s="299">
        <f t="shared" si="5"/>
        <v>95.078039534902985</v>
      </c>
    </row>
    <row r="67" spans="1:10" ht="12" customHeight="1">
      <c r="A67" s="296"/>
      <c r="B67" s="221"/>
      <c r="C67" s="220" t="s">
        <v>155</v>
      </c>
      <c r="D67" s="290">
        <v>740526357.52949691</v>
      </c>
      <c r="E67" s="290">
        <v>941974938.64434409</v>
      </c>
      <c r="F67" s="228">
        <v>925634205.08337831</v>
      </c>
      <c r="G67" s="228">
        <v>829515105.39001131</v>
      </c>
      <c r="H67" s="219"/>
      <c r="I67" s="299">
        <f t="shared" si="4"/>
        <v>88.061271203649966</v>
      </c>
      <c r="J67" s="299">
        <f t="shared" si="5"/>
        <v>89.615865623212471</v>
      </c>
    </row>
    <row r="68" spans="1:10" ht="12" customHeight="1">
      <c r="A68" s="295">
        <v>17</v>
      </c>
      <c r="B68" s="218" t="s">
        <v>560</v>
      </c>
      <c r="C68" s="217"/>
      <c r="D68" s="216">
        <f>SUM(D69:D70)</f>
        <v>1552577641.3838518</v>
      </c>
      <c r="E68" s="216">
        <f>SUM(E69:E70)</f>
        <v>1676780917.5452726</v>
      </c>
      <c r="F68" s="216">
        <f>SUM(F69:F70)</f>
        <v>722690130.975685</v>
      </c>
      <c r="G68" s="216">
        <f>SUM(G69:G70)</f>
        <v>713431163.2856853</v>
      </c>
      <c r="H68" s="215"/>
      <c r="I68" s="214">
        <f t="shared" si="4"/>
        <v>42.547667129353698</v>
      </c>
      <c r="J68" s="214">
        <f t="shared" si="5"/>
        <v>98.718819132413032</v>
      </c>
    </row>
    <row r="69" spans="1:10" ht="12" customHeight="1">
      <c r="A69" s="296"/>
      <c r="B69" s="221"/>
      <c r="C69" s="220" t="s">
        <v>441</v>
      </c>
      <c r="D69" s="290">
        <v>208444854</v>
      </c>
      <c r="E69" s="290">
        <v>221540719.96000004</v>
      </c>
      <c r="F69" s="228">
        <v>88869433.379999995</v>
      </c>
      <c r="G69" s="228">
        <v>88863919.600000009</v>
      </c>
      <c r="H69" s="219"/>
      <c r="I69" s="299">
        <f t="shared" si="4"/>
        <v>40.111777020515554</v>
      </c>
      <c r="J69" s="299">
        <f t="shared" si="5"/>
        <v>99.993795639523881</v>
      </c>
    </row>
    <row r="70" spans="1:10" ht="12" customHeight="1">
      <c r="A70" s="296"/>
      <c r="B70" s="221"/>
      <c r="C70" s="220" t="s">
        <v>438</v>
      </c>
      <c r="D70" s="290">
        <v>1344132787.3838518</v>
      </c>
      <c r="E70" s="290">
        <v>1455240197.5852726</v>
      </c>
      <c r="F70" s="228">
        <v>633820697.59568501</v>
      </c>
      <c r="G70" s="228">
        <v>624567243.68568528</v>
      </c>
      <c r="H70" s="219"/>
      <c r="I70" s="299">
        <f t="shared" si="4"/>
        <v>42.918498590270531</v>
      </c>
      <c r="J70" s="299">
        <f t="shared" si="5"/>
        <v>98.540051793022627</v>
      </c>
    </row>
    <row r="71" spans="1:10" ht="12" customHeight="1">
      <c r="A71" s="295">
        <v>20</v>
      </c>
      <c r="B71" s="218" t="s">
        <v>287</v>
      </c>
      <c r="C71" s="217"/>
      <c r="D71" s="216">
        <f>SUM(D72:D80)</f>
        <v>1908533585.9558001</v>
      </c>
      <c r="E71" s="216">
        <f>SUM(E72:E80)</f>
        <v>2262421387.7517681</v>
      </c>
      <c r="F71" s="216">
        <f>SUM(F72:F80)</f>
        <v>1154263036.9532838</v>
      </c>
      <c r="G71" s="216">
        <f>SUM(G72:G80)</f>
        <v>1117823815.2413797</v>
      </c>
      <c r="H71" s="215"/>
      <c r="I71" s="214">
        <f t="shared" si="4"/>
        <v>49.408294197227015</v>
      </c>
      <c r="J71" s="214">
        <f t="shared" si="5"/>
        <v>96.843074711281872</v>
      </c>
    </row>
    <row r="72" spans="1:10" ht="12" customHeight="1">
      <c r="A72" s="296"/>
      <c r="B72" s="221"/>
      <c r="C72" s="220" t="s">
        <v>151</v>
      </c>
      <c r="D72" s="290">
        <v>198653204</v>
      </c>
      <c r="E72" s="290">
        <v>45783668.710000001</v>
      </c>
      <c r="F72" s="228">
        <v>17729428.629999999</v>
      </c>
      <c r="G72" s="228">
        <v>17724440.169999998</v>
      </c>
      <c r="H72" s="219"/>
      <c r="I72" s="299">
        <f t="shared" si="4"/>
        <v>38.713455407579978</v>
      </c>
      <c r="J72" s="299">
        <f t="shared" si="5"/>
        <v>99.971863391065185</v>
      </c>
    </row>
    <row r="73" spans="1:10" ht="12" customHeight="1">
      <c r="A73" s="296"/>
      <c r="B73" s="221"/>
      <c r="C73" s="220" t="s">
        <v>137</v>
      </c>
      <c r="D73" s="290">
        <v>21646844</v>
      </c>
      <c r="E73" s="290">
        <v>21646844</v>
      </c>
      <c r="F73" s="228">
        <v>9043698.5299999993</v>
      </c>
      <c r="G73" s="228">
        <v>8830646.1999999993</v>
      </c>
      <c r="H73" s="219"/>
      <c r="I73" s="299">
        <f t="shared" si="4"/>
        <v>40.794150870214615</v>
      </c>
      <c r="J73" s="299">
        <f t="shared" si="5"/>
        <v>97.644190269133162</v>
      </c>
    </row>
    <row r="74" spans="1:10" ht="12" customHeight="1">
      <c r="A74" s="296"/>
      <c r="B74" s="221"/>
      <c r="C74" s="220" t="s">
        <v>138</v>
      </c>
      <c r="D74" s="290">
        <v>2321611</v>
      </c>
      <c r="E74" s="290">
        <v>2321611</v>
      </c>
      <c r="F74" s="228">
        <v>1086137.6700000002</v>
      </c>
      <c r="G74" s="228">
        <v>1054606.5700000003</v>
      </c>
      <c r="H74" s="219"/>
      <c r="I74" s="299">
        <f t="shared" si="4"/>
        <v>45.425636336147626</v>
      </c>
      <c r="J74" s="299">
        <f t="shared" si="5"/>
        <v>97.096951807223491</v>
      </c>
    </row>
    <row r="75" spans="1:10" ht="12" customHeight="1">
      <c r="A75" s="296"/>
      <c r="B75" s="221"/>
      <c r="C75" s="220" t="s">
        <v>213</v>
      </c>
      <c r="D75" s="290">
        <v>467122784.33000004</v>
      </c>
      <c r="E75" s="290">
        <v>457705172.22399998</v>
      </c>
      <c r="F75" s="228">
        <v>302609616.39999998</v>
      </c>
      <c r="G75" s="228">
        <v>302609616.39999998</v>
      </c>
      <c r="H75" s="219"/>
      <c r="I75" s="299">
        <f t="shared" si="4"/>
        <v>66.114528470284242</v>
      </c>
      <c r="J75" s="299">
        <f t="shared" si="5"/>
        <v>100</v>
      </c>
    </row>
    <row r="76" spans="1:10" ht="12" customHeight="1">
      <c r="A76" s="296"/>
      <c r="B76" s="221"/>
      <c r="C76" s="220" t="s">
        <v>210</v>
      </c>
      <c r="D76" s="290">
        <v>153239661</v>
      </c>
      <c r="E76" s="290">
        <v>153239661</v>
      </c>
      <c r="F76" s="228">
        <v>50811841.340000004</v>
      </c>
      <c r="G76" s="228">
        <v>50811841.340000004</v>
      </c>
      <c r="H76" s="219"/>
      <c r="I76" s="299">
        <f t="shared" si="4"/>
        <v>33.158414087068493</v>
      </c>
      <c r="J76" s="299">
        <f t="shared" si="5"/>
        <v>100</v>
      </c>
    </row>
    <row r="77" spans="1:10" ht="12" customHeight="1">
      <c r="A77" s="296"/>
      <c r="B77" s="221"/>
      <c r="C77" s="220" t="s">
        <v>209</v>
      </c>
      <c r="D77" s="290">
        <v>144427085.05839998</v>
      </c>
      <c r="E77" s="290">
        <v>144340191.21820399</v>
      </c>
      <c r="F77" s="228">
        <v>0</v>
      </c>
      <c r="G77" s="228">
        <v>0</v>
      </c>
      <c r="H77" s="219"/>
      <c r="I77" s="299" t="str">
        <f t="shared" si="4"/>
        <v>n.a.</v>
      </c>
      <c r="J77" s="299" t="str">
        <f t="shared" si="5"/>
        <v>n.a.</v>
      </c>
    </row>
    <row r="78" spans="1:10" ht="12" customHeight="1">
      <c r="A78" s="296"/>
      <c r="B78" s="221"/>
      <c r="C78" s="220" t="s">
        <v>208</v>
      </c>
      <c r="D78" s="290">
        <v>221320980.21740001</v>
      </c>
      <c r="E78" s="290">
        <v>685845798.97356403</v>
      </c>
      <c r="F78" s="228">
        <v>410695297.61728394</v>
      </c>
      <c r="G78" s="228">
        <v>374623692.29012984</v>
      </c>
      <c r="H78" s="219"/>
      <c r="I78" s="299">
        <f t="shared" si="4"/>
        <v>54.622145801693499</v>
      </c>
      <c r="J78" s="299">
        <f t="shared" si="5"/>
        <v>91.216942210824087</v>
      </c>
    </row>
    <row r="79" spans="1:10" ht="12" customHeight="1">
      <c r="A79" s="296"/>
      <c r="B79" s="221"/>
      <c r="C79" s="220" t="s">
        <v>145</v>
      </c>
      <c r="D79" s="290">
        <v>662989117.35000002</v>
      </c>
      <c r="E79" s="290">
        <v>611329442.62599993</v>
      </c>
      <c r="F79" s="228">
        <v>254528018.76599997</v>
      </c>
      <c r="G79" s="228">
        <v>254409974.27124998</v>
      </c>
      <c r="H79" s="219"/>
      <c r="I79" s="299">
        <f t="shared" si="4"/>
        <v>41.615854976396633</v>
      </c>
      <c r="J79" s="299">
        <f t="shared" si="5"/>
        <v>99.953622200289658</v>
      </c>
    </row>
    <row r="80" spans="1:10" ht="12" customHeight="1">
      <c r="A80" s="296"/>
      <c r="B80" s="221"/>
      <c r="C80" s="220" t="s">
        <v>589</v>
      </c>
      <c r="D80" s="290">
        <v>36812299</v>
      </c>
      <c r="E80" s="290">
        <v>140208998</v>
      </c>
      <c r="F80" s="228">
        <v>107758998</v>
      </c>
      <c r="G80" s="228">
        <v>107758998</v>
      </c>
      <c r="H80" s="219"/>
      <c r="I80" s="299">
        <f t="shared" si="4"/>
        <v>76.855978957926794</v>
      </c>
      <c r="J80" s="299">
        <f t="shared" si="5"/>
        <v>100</v>
      </c>
    </row>
    <row r="81" spans="1:10" ht="12" customHeight="1">
      <c r="A81" s="295" t="s">
        <v>588</v>
      </c>
      <c r="B81" s="218" t="s">
        <v>275</v>
      </c>
      <c r="C81" s="217"/>
      <c r="D81" s="216">
        <f>SUM(D82:D84)</f>
        <v>11390651611.226589</v>
      </c>
      <c r="E81" s="216">
        <f>SUM(E82:E84)</f>
        <v>11379260959.633999</v>
      </c>
      <c r="F81" s="216">
        <f>SUM(F82:F84)</f>
        <v>6377165101.0093794</v>
      </c>
      <c r="G81" s="216">
        <f>SUM(G82:G84)</f>
        <v>6377165101.0093794</v>
      </c>
      <c r="H81" s="215"/>
      <c r="I81" s="214">
        <f t="shared" si="4"/>
        <v>56.041997135238333</v>
      </c>
      <c r="J81" s="214">
        <f t="shared" si="5"/>
        <v>100</v>
      </c>
    </row>
    <row r="82" spans="1:10" ht="12" customHeight="1">
      <c r="A82" s="296"/>
      <c r="B82" s="221"/>
      <c r="C82" s="220" t="s">
        <v>587</v>
      </c>
      <c r="D82" s="290">
        <v>3718822162.1999993</v>
      </c>
      <c r="E82" s="290">
        <v>3715103340.0499997</v>
      </c>
      <c r="F82" s="228">
        <v>1858481377.4499993</v>
      </c>
      <c r="G82" s="228">
        <v>1858481377.4499996</v>
      </c>
      <c r="H82" s="219"/>
      <c r="I82" s="299">
        <f t="shared" si="4"/>
        <v>50.025025075748964</v>
      </c>
      <c r="J82" s="299">
        <f t="shared" si="5"/>
        <v>100.00000000000003</v>
      </c>
    </row>
    <row r="83" spans="1:10" ht="12" customHeight="1">
      <c r="A83" s="296"/>
      <c r="B83" s="221"/>
      <c r="C83" s="220" t="s">
        <v>586</v>
      </c>
      <c r="D83" s="290">
        <v>671829449.02658975</v>
      </c>
      <c r="E83" s="290">
        <v>671157619.58400035</v>
      </c>
      <c r="F83" s="228">
        <v>321483723.55938011</v>
      </c>
      <c r="G83" s="228">
        <v>321483723.55937999</v>
      </c>
      <c r="H83" s="219"/>
      <c r="I83" s="299">
        <f t="shared" si="4"/>
        <v>47.899884345892303</v>
      </c>
      <c r="J83" s="299">
        <f t="shared" si="5"/>
        <v>99.999999999999972</v>
      </c>
    </row>
    <row r="84" spans="1:10" ht="12" customHeight="1">
      <c r="A84" s="296"/>
      <c r="B84" s="221"/>
      <c r="C84" s="220" t="s">
        <v>585</v>
      </c>
      <c r="D84" s="290">
        <v>7000000000</v>
      </c>
      <c r="E84" s="290">
        <v>6993000000</v>
      </c>
      <c r="F84" s="228">
        <v>4197200000</v>
      </c>
      <c r="G84" s="228">
        <v>4197200000</v>
      </c>
      <c r="H84" s="219"/>
      <c r="I84" s="299">
        <f t="shared" si="4"/>
        <v>60.020020020020013</v>
      </c>
      <c r="J84" s="299">
        <f t="shared" si="5"/>
        <v>100</v>
      </c>
    </row>
    <row r="85" spans="1:10" ht="12" customHeight="1">
      <c r="A85" s="295" t="s">
        <v>584</v>
      </c>
      <c r="B85" s="218" t="s">
        <v>300</v>
      </c>
      <c r="C85" s="217"/>
      <c r="D85" s="216">
        <f>SUM(D86)</f>
        <v>186884616</v>
      </c>
      <c r="E85" s="216">
        <f>SUM(E86)</f>
        <v>186884616.00999999</v>
      </c>
      <c r="F85" s="216">
        <f>SUM(F86)</f>
        <v>69902558.520000011</v>
      </c>
      <c r="G85" s="216">
        <f>SUM(G86)</f>
        <v>69902558.519999981</v>
      </c>
      <c r="H85" s="215"/>
      <c r="I85" s="214">
        <f t="shared" si="4"/>
        <v>37.404126681170794</v>
      </c>
      <c r="J85" s="214">
        <f t="shared" si="5"/>
        <v>99.999999999999957</v>
      </c>
    </row>
    <row r="86" spans="1:10" ht="12" customHeight="1">
      <c r="A86" s="296"/>
      <c r="B86" s="221"/>
      <c r="C86" s="220" t="s">
        <v>416</v>
      </c>
      <c r="D86" s="290">
        <v>186884616</v>
      </c>
      <c r="E86" s="290">
        <v>186884616.00999999</v>
      </c>
      <c r="F86" s="290">
        <v>69902558.520000011</v>
      </c>
      <c r="G86" s="290">
        <v>69902558.519999981</v>
      </c>
      <c r="H86" s="219"/>
      <c r="I86" s="299">
        <f t="shared" si="4"/>
        <v>37.404126681170794</v>
      </c>
      <c r="J86" s="299">
        <f t="shared" si="5"/>
        <v>99.999999999999957</v>
      </c>
    </row>
    <row r="87" spans="1:10" ht="12" customHeight="1">
      <c r="A87" s="295" t="s">
        <v>583</v>
      </c>
      <c r="B87" s="218" t="s">
        <v>539</v>
      </c>
      <c r="C87" s="217"/>
      <c r="D87" s="216">
        <f>SUM(D88:D90)</f>
        <v>3633769472</v>
      </c>
      <c r="E87" s="216">
        <f>SUM(E88:E90)</f>
        <v>3461233230.0300002</v>
      </c>
      <c r="F87" s="216">
        <f>SUM(F88:F90)</f>
        <v>1322931301.8200002</v>
      </c>
      <c r="G87" s="216">
        <f>SUM(G88:G90)</f>
        <v>1253469779.4299996</v>
      </c>
      <c r="H87" s="215"/>
      <c r="I87" s="214">
        <f t="shared" si="4"/>
        <v>36.214542509148835</v>
      </c>
      <c r="J87" s="214">
        <f t="shared" si="5"/>
        <v>94.749423322704658</v>
      </c>
    </row>
    <row r="88" spans="1:10" ht="12" customHeight="1">
      <c r="A88" s="296"/>
      <c r="B88" s="221"/>
      <c r="C88" s="220" t="s">
        <v>413</v>
      </c>
      <c r="D88" s="290">
        <v>3408864466</v>
      </c>
      <c r="E88" s="290">
        <v>3237498631.6200004</v>
      </c>
      <c r="F88" s="290">
        <v>1294348696.3500001</v>
      </c>
      <c r="G88" s="290">
        <v>1224907295.2099996</v>
      </c>
      <c r="H88" s="219"/>
      <c r="I88" s="299">
        <f t="shared" si="4"/>
        <v>37.83499036097114</v>
      </c>
      <c r="J88" s="299">
        <f t="shared" si="5"/>
        <v>94.635031399512201</v>
      </c>
    </row>
    <row r="89" spans="1:10" ht="12" customHeight="1">
      <c r="A89" s="296"/>
      <c r="B89" s="221"/>
      <c r="C89" s="220" t="s">
        <v>131</v>
      </c>
      <c r="D89" s="290">
        <v>74905006</v>
      </c>
      <c r="E89" s="290">
        <v>73734598.409999996</v>
      </c>
      <c r="F89" s="290">
        <v>28582605.469999991</v>
      </c>
      <c r="G89" s="290">
        <v>28562484.219999995</v>
      </c>
      <c r="H89" s="219"/>
      <c r="I89" s="299">
        <f t="shared" si="4"/>
        <v>38.736881784015125</v>
      </c>
      <c r="J89" s="299">
        <f t="shared" si="5"/>
        <v>99.929603163640508</v>
      </c>
    </row>
    <row r="90" spans="1:10" ht="12" customHeight="1">
      <c r="A90" s="296"/>
      <c r="B90" s="221"/>
      <c r="C90" s="220" t="s">
        <v>582</v>
      </c>
      <c r="D90" s="290">
        <v>150000000</v>
      </c>
      <c r="E90" s="290">
        <v>150000000</v>
      </c>
      <c r="F90" s="290">
        <v>0</v>
      </c>
      <c r="G90" s="290">
        <v>0</v>
      </c>
      <c r="H90" s="219"/>
      <c r="I90" s="299" t="str">
        <f t="shared" si="4"/>
        <v>n.a.</v>
      </c>
      <c r="J90" s="299" t="str">
        <f t="shared" si="5"/>
        <v>n.a.</v>
      </c>
    </row>
    <row r="91" spans="1:10" ht="3" customHeight="1">
      <c r="A91" s="297"/>
      <c r="B91" s="213"/>
      <c r="C91" s="212"/>
      <c r="D91" s="211"/>
      <c r="E91" s="211"/>
      <c r="F91" s="211"/>
      <c r="G91" s="211"/>
      <c r="H91" s="210"/>
      <c r="I91" s="209"/>
      <c r="J91" s="209"/>
    </row>
    <row r="92" spans="1:10" s="198" customFormat="1" ht="9" customHeight="1">
      <c r="A92" s="276" t="s">
        <v>195</v>
      </c>
      <c r="B92" s="292"/>
      <c r="C92" s="292"/>
      <c r="D92" s="292"/>
      <c r="E92" s="292"/>
      <c r="F92" s="292"/>
      <c r="G92" s="292"/>
      <c r="H92" s="292"/>
      <c r="I92" s="292"/>
      <c r="J92" s="292"/>
    </row>
    <row r="93" spans="1:10" s="198" customFormat="1" ht="9" customHeight="1">
      <c r="A93" s="306" t="s">
        <v>532</v>
      </c>
      <c r="B93" s="293"/>
      <c r="C93" s="293"/>
      <c r="D93" s="293"/>
      <c r="E93" s="293"/>
      <c r="F93" s="293"/>
      <c r="G93" s="293"/>
      <c r="H93" s="293"/>
      <c r="I93" s="293"/>
      <c r="J93" s="293"/>
    </row>
    <row r="94" spans="1:10" s="198" customFormat="1" ht="9" customHeight="1">
      <c r="A94" s="277" t="s">
        <v>194</v>
      </c>
      <c r="B94" s="27"/>
      <c r="C94" s="27"/>
      <c r="D94" s="27"/>
      <c r="E94" s="27"/>
      <c r="F94" s="27"/>
      <c r="G94" s="27"/>
      <c r="H94" s="27"/>
      <c r="I94" s="27"/>
      <c r="J94" s="27"/>
    </row>
    <row r="95" spans="1:10" s="198" customFormat="1" ht="12">
      <c r="A95" s="277" t="s">
        <v>129</v>
      </c>
      <c r="B95" s="27"/>
      <c r="C95" s="27"/>
      <c r="D95" s="27"/>
      <c r="E95" s="27"/>
      <c r="F95" s="27"/>
      <c r="G95" s="27"/>
      <c r="H95" s="27"/>
      <c r="I95" s="27"/>
      <c r="J95" s="27"/>
    </row>
    <row r="96" spans="1:10" s="198" customFormat="1" ht="9" customHeight="1">
      <c r="A96" s="298"/>
      <c r="B96" s="323"/>
      <c r="C96" s="323"/>
      <c r="D96" s="323"/>
      <c r="E96" s="323"/>
      <c r="F96" s="323"/>
      <c r="G96" s="323"/>
      <c r="H96" s="323"/>
      <c r="I96" s="323"/>
    </row>
    <row r="97" spans="9:10">
      <c r="I97" s="265"/>
      <c r="J97" s="265"/>
    </row>
    <row r="98" spans="9:10">
      <c r="I98" s="265"/>
      <c r="J98" s="265"/>
    </row>
    <row r="99" spans="9:10">
      <c r="I99" s="265"/>
      <c r="J99" s="265"/>
    </row>
  </sheetData>
  <mergeCells count="11">
    <mergeCell ref="A1:C1"/>
    <mergeCell ref="A8:C8"/>
    <mergeCell ref="B96:I96"/>
    <mergeCell ref="A3:J3"/>
    <mergeCell ref="A4:B7"/>
    <mergeCell ref="C4:C7"/>
    <mergeCell ref="F4:G4"/>
    <mergeCell ref="I4:J5"/>
    <mergeCell ref="D5:D6"/>
    <mergeCell ref="E5:E6"/>
    <mergeCell ref="F5:F6"/>
  </mergeCells>
  <printOptions horizontalCentered="1"/>
  <pageMargins left="0.31496062992125984" right="0.31496062992125984" top="0.55118110236220474" bottom="0.55118110236220474" header="0.31496062992125984" footer="0.31496062992125984"/>
  <pageSetup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EE203"/>
  <sheetViews>
    <sheetView showGridLines="0" zoomScale="140" zoomScaleNormal="140" workbookViewId="0">
      <selection sqref="A1:F1"/>
    </sheetView>
  </sheetViews>
  <sheetFormatPr baseColWidth="10" defaultRowHeight="12"/>
  <cols>
    <col min="1" max="1" width="3.28515625" style="2" customWidth="1"/>
    <col min="2" max="2" width="3.28515625" style="3" customWidth="1"/>
    <col min="3" max="5" width="2.28515625" style="3" customWidth="1"/>
    <col min="6" max="6" width="43.42578125" style="3" customWidth="1"/>
    <col min="7" max="10" width="13.7109375" style="3" customWidth="1"/>
    <col min="11" max="11" width="1.5703125" style="3" customWidth="1"/>
    <col min="12" max="13" width="8.42578125" style="3" customWidth="1"/>
    <col min="14" max="14" width="3.85546875" style="15" customWidth="1"/>
    <col min="15" max="16384" width="11.42578125" style="3"/>
  </cols>
  <sheetData>
    <row r="1" spans="1:14" s="142" customFormat="1" ht="59.25" customHeight="1">
      <c r="A1" s="360" t="s">
        <v>184</v>
      </c>
      <c r="B1" s="360"/>
      <c r="C1" s="360"/>
      <c r="D1" s="360"/>
      <c r="E1" s="360"/>
      <c r="F1" s="360"/>
      <c r="G1" s="351" t="s">
        <v>126</v>
      </c>
      <c r="H1" s="352"/>
      <c r="I1" s="352"/>
      <c r="J1" s="352"/>
      <c r="K1" s="352"/>
      <c r="L1" s="352"/>
      <c r="M1" s="352"/>
      <c r="N1" s="170"/>
    </row>
    <row r="2" spans="1:14" ht="23.25" customHeight="1">
      <c r="A2" s="48" t="s">
        <v>661</v>
      </c>
    </row>
    <row r="3" spans="1:14" s="17" customFormat="1" ht="57.75" customHeight="1">
      <c r="A3" s="317" t="s">
        <v>398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279"/>
    </row>
    <row r="4" spans="1:14" ht="12.75" customHeight="1">
      <c r="A4" s="311" t="s">
        <v>638</v>
      </c>
      <c r="B4" s="311"/>
      <c r="C4" s="320" t="s">
        <v>397</v>
      </c>
      <c r="D4" s="320"/>
      <c r="E4" s="320"/>
      <c r="F4" s="320"/>
      <c r="G4" s="227"/>
      <c r="H4" s="227"/>
      <c r="I4" s="312" t="s">
        <v>2</v>
      </c>
      <c r="J4" s="312"/>
      <c r="K4" s="263"/>
      <c r="L4" s="311" t="s">
        <v>3</v>
      </c>
      <c r="M4" s="311"/>
      <c r="N4" s="280"/>
    </row>
    <row r="5" spans="1:14" ht="12.75" customHeight="1">
      <c r="A5" s="311"/>
      <c r="B5" s="311"/>
      <c r="C5" s="320"/>
      <c r="D5" s="320"/>
      <c r="E5" s="320"/>
      <c r="F5" s="320"/>
      <c r="G5" s="309" t="s">
        <v>4</v>
      </c>
      <c r="H5" s="309" t="s">
        <v>179</v>
      </c>
      <c r="I5" s="314" t="s">
        <v>6</v>
      </c>
      <c r="J5" s="6" t="s">
        <v>7</v>
      </c>
      <c r="K5" s="286"/>
      <c r="L5" s="312"/>
      <c r="M5" s="312"/>
      <c r="N5" s="280"/>
    </row>
    <row r="6" spans="1:14" ht="21" customHeight="1">
      <c r="A6" s="311"/>
      <c r="B6" s="311"/>
      <c r="C6" s="320"/>
      <c r="D6" s="320"/>
      <c r="E6" s="320"/>
      <c r="F6" s="320"/>
      <c r="G6" s="309"/>
      <c r="H6" s="309"/>
      <c r="I6" s="309"/>
      <c r="J6" s="263" t="s">
        <v>396</v>
      </c>
      <c r="K6" s="263"/>
      <c r="L6" s="262" t="s">
        <v>5</v>
      </c>
      <c r="M6" s="262" t="s">
        <v>8</v>
      </c>
      <c r="N6" s="281"/>
    </row>
    <row r="7" spans="1:14" ht="12.75" customHeight="1">
      <c r="A7" s="312"/>
      <c r="B7" s="312"/>
      <c r="C7" s="321"/>
      <c r="D7" s="321"/>
      <c r="E7" s="321"/>
      <c r="F7" s="321"/>
      <c r="G7" s="226" t="s">
        <v>9</v>
      </c>
      <c r="H7" s="226" t="s">
        <v>10</v>
      </c>
      <c r="I7" s="226" t="s">
        <v>11</v>
      </c>
      <c r="J7" s="264" t="s">
        <v>12</v>
      </c>
      <c r="K7" s="264"/>
      <c r="L7" s="264" t="s">
        <v>13</v>
      </c>
      <c r="M7" s="264" t="s">
        <v>14</v>
      </c>
      <c r="N7" s="280"/>
    </row>
    <row r="8" spans="1:14" ht="12" customHeight="1">
      <c r="A8" s="141" t="s">
        <v>122</v>
      </c>
      <c r="B8" s="140"/>
      <c r="C8" s="140"/>
      <c r="D8" s="140"/>
      <c r="E8" s="140"/>
      <c r="F8" s="140"/>
      <c r="G8" s="119">
        <f>G9+G17+G75+G95+G108+G114+G148+G161+G173+G180</f>
        <v>334314.03217905894</v>
      </c>
      <c r="H8" s="119">
        <f>H9+H17+H75+H95+H108+H114+H148+H161+H173+H180</f>
        <v>339348.7032110049</v>
      </c>
      <c r="I8" s="119">
        <f>I9+I17+I75+I95+I108+I114+I148+I161+I173+I180</f>
        <v>208663.00088495968</v>
      </c>
      <c r="J8" s="119">
        <f>J9+J17+J75+J95+J108+J114+J148+J161+J173+J180</f>
        <v>200360.84179696615</v>
      </c>
      <c r="K8" s="119"/>
      <c r="L8" s="119">
        <f t="shared" ref="L8:L39" si="0">IFERROR(+J8/H8*100,"n.a")</f>
        <v>59.042760411665121</v>
      </c>
      <c r="M8" s="119">
        <f t="shared" ref="M8:M39" si="1">IFERROR(+J8/I8*100,"n.a.")</f>
        <v>96.021259613451704</v>
      </c>
      <c r="N8" s="114"/>
    </row>
    <row r="9" spans="1:14" s="103" customFormat="1" ht="12" customHeight="1">
      <c r="A9" s="127" t="s">
        <v>395</v>
      </c>
      <c r="B9" s="127"/>
      <c r="C9" s="127"/>
      <c r="D9" s="127"/>
      <c r="E9" s="127"/>
      <c r="F9" s="127"/>
      <c r="G9" s="126">
        <f t="shared" ref="G9:J10" si="2">+G10</f>
        <v>2930.5194029999998</v>
      </c>
      <c r="H9" s="126">
        <f t="shared" si="2"/>
        <v>2929.4200029999997</v>
      </c>
      <c r="I9" s="126">
        <f t="shared" si="2"/>
        <v>1963.5960050000001</v>
      </c>
      <c r="J9" s="126">
        <f t="shared" si="2"/>
        <v>1955.0056500000001</v>
      </c>
      <c r="K9" s="126"/>
      <c r="L9" s="126">
        <f t="shared" si="0"/>
        <v>66.736952980381488</v>
      </c>
      <c r="M9" s="126">
        <f t="shared" si="1"/>
        <v>99.562519226046192</v>
      </c>
      <c r="N9" s="282"/>
    </row>
    <row r="10" spans="1:14" s="103" customFormat="1" ht="12" customHeight="1">
      <c r="A10" s="116"/>
      <c r="B10" s="115" t="s">
        <v>394</v>
      </c>
      <c r="C10" s="116"/>
      <c r="D10" s="116"/>
      <c r="E10" s="116"/>
      <c r="F10" s="116"/>
      <c r="G10" s="119">
        <f t="shared" si="2"/>
        <v>2930.5194029999998</v>
      </c>
      <c r="H10" s="119">
        <f t="shared" si="2"/>
        <v>2929.4200029999997</v>
      </c>
      <c r="I10" s="119">
        <f t="shared" si="2"/>
        <v>1963.5960050000001</v>
      </c>
      <c r="J10" s="119">
        <f t="shared" si="2"/>
        <v>1955.0056500000001</v>
      </c>
      <c r="K10" s="119"/>
      <c r="L10" s="119">
        <f t="shared" si="0"/>
        <v>66.736952980381488</v>
      </c>
      <c r="M10" s="119">
        <f t="shared" si="1"/>
        <v>99.562519226046192</v>
      </c>
      <c r="N10" s="114"/>
    </row>
    <row r="11" spans="1:14" s="103" customFormat="1" ht="12" customHeight="1">
      <c r="A11" s="116"/>
      <c r="B11" s="116"/>
      <c r="C11" s="115" t="s">
        <v>393</v>
      </c>
      <c r="D11" s="115"/>
      <c r="E11" s="115"/>
      <c r="F11" s="115"/>
      <c r="G11" s="119">
        <f>SUM(G12:G16)</f>
        <v>2930.5194029999998</v>
      </c>
      <c r="H11" s="119">
        <f>SUM(H12:H16)</f>
        <v>2929.4200029999997</v>
      </c>
      <c r="I11" s="119">
        <f>SUM(I12:I16)</f>
        <v>1963.5960050000001</v>
      </c>
      <c r="J11" s="119">
        <f>SUM(J12:J16)</f>
        <v>1955.0056500000001</v>
      </c>
      <c r="K11" s="119"/>
      <c r="L11" s="119">
        <f t="shared" si="0"/>
        <v>66.736952980381488</v>
      </c>
      <c r="M11" s="119">
        <f t="shared" si="1"/>
        <v>99.562519226046192</v>
      </c>
      <c r="N11" s="114"/>
    </row>
    <row r="12" spans="1:14" ht="12" customHeight="1">
      <c r="A12" s="105"/>
      <c r="B12" s="105"/>
      <c r="C12" s="105"/>
      <c r="D12" s="113" t="s">
        <v>392</v>
      </c>
      <c r="E12" s="113"/>
      <c r="F12" s="113"/>
      <c r="G12" s="117">
        <v>1543.920003</v>
      </c>
      <c r="H12" s="117">
        <v>1543.920003</v>
      </c>
      <c r="I12" s="117">
        <v>888.68565000000001</v>
      </c>
      <c r="J12" s="117">
        <v>888.68565000000001</v>
      </c>
      <c r="K12" s="117"/>
      <c r="L12" s="117">
        <f t="shared" si="0"/>
        <v>57.560343040649109</v>
      </c>
      <c r="M12" s="117">
        <f t="shared" si="1"/>
        <v>100</v>
      </c>
      <c r="N12" s="111"/>
    </row>
    <row r="13" spans="1:14" ht="12" customHeight="1">
      <c r="A13" s="105"/>
      <c r="B13" s="105"/>
      <c r="C13" s="105"/>
      <c r="D13" s="139" t="s">
        <v>391</v>
      </c>
      <c r="E13" s="113"/>
      <c r="F13" s="113"/>
      <c r="G13" s="117">
        <v>36.199399999999997</v>
      </c>
      <c r="H13" s="117">
        <v>35.1</v>
      </c>
      <c r="I13" s="117">
        <v>10.435354999999999</v>
      </c>
      <c r="J13" s="117">
        <v>1.845</v>
      </c>
      <c r="K13" s="117"/>
      <c r="L13" s="117">
        <f t="shared" si="0"/>
        <v>5.2564102564102555</v>
      </c>
      <c r="M13" s="117">
        <f t="shared" si="1"/>
        <v>17.680280162965229</v>
      </c>
      <c r="N13" s="111"/>
    </row>
    <row r="14" spans="1:14" ht="12" customHeight="1">
      <c r="A14" s="105"/>
      <c r="B14" s="105"/>
      <c r="C14" s="105"/>
      <c r="D14" s="318" t="s">
        <v>390</v>
      </c>
      <c r="E14" s="318"/>
      <c r="F14" s="318"/>
      <c r="G14" s="117">
        <v>900</v>
      </c>
      <c r="H14" s="117">
        <v>900</v>
      </c>
      <c r="I14" s="117">
        <v>614.07500000000005</v>
      </c>
      <c r="J14" s="111">
        <v>614.07500000000005</v>
      </c>
      <c r="K14" s="111"/>
      <c r="L14" s="111">
        <f t="shared" si="0"/>
        <v>68.230555555555554</v>
      </c>
      <c r="M14" s="111">
        <f t="shared" si="1"/>
        <v>100</v>
      </c>
      <c r="N14" s="111"/>
    </row>
    <row r="15" spans="1:14" ht="12" customHeight="1">
      <c r="A15" s="105"/>
      <c r="B15" s="105"/>
      <c r="C15" s="105"/>
      <c r="D15" s="139" t="s">
        <v>389</v>
      </c>
      <c r="E15" s="113"/>
      <c r="F15" s="113"/>
      <c r="G15" s="117">
        <v>300</v>
      </c>
      <c r="H15" s="117">
        <v>300</v>
      </c>
      <c r="I15" s="117">
        <v>300</v>
      </c>
      <c r="J15" s="111">
        <v>300</v>
      </c>
      <c r="K15" s="111"/>
      <c r="L15" s="111">
        <f t="shared" si="0"/>
        <v>100</v>
      </c>
      <c r="M15" s="111">
        <f t="shared" si="1"/>
        <v>100</v>
      </c>
      <c r="N15" s="111"/>
    </row>
    <row r="16" spans="1:14" ht="12" customHeight="1">
      <c r="A16" s="105"/>
      <c r="B16" s="105"/>
      <c r="C16" s="105"/>
      <c r="D16" s="113" t="s">
        <v>388</v>
      </c>
      <c r="E16" s="113"/>
      <c r="F16" s="113"/>
      <c r="G16" s="117">
        <v>150.4</v>
      </c>
      <c r="H16" s="117">
        <v>150.4</v>
      </c>
      <c r="I16" s="117">
        <v>150.4</v>
      </c>
      <c r="J16" s="117">
        <v>150.4</v>
      </c>
      <c r="K16" s="117"/>
      <c r="L16" s="117">
        <f t="shared" si="0"/>
        <v>100</v>
      </c>
      <c r="M16" s="117">
        <f t="shared" si="1"/>
        <v>100</v>
      </c>
      <c r="N16" s="111"/>
    </row>
    <row r="17" spans="1:14" s="103" customFormat="1" ht="12" customHeight="1">
      <c r="A17" s="127" t="s">
        <v>387</v>
      </c>
      <c r="B17" s="127"/>
      <c r="C17" s="127"/>
      <c r="D17" s="127"/>
      <c r="E17" s="127"/>
      <c r="F17" s="127"/>
      <c r="G17" s="126">
        <f>+G18+G23</f>
        <v>53067.903112412503</v>
      </c>
      <c r="H17" s="126">
        <f>+H18+H23</f>
        <v>53401.101700197003</v>
      </c>
      <c r="I17" s="126">
        <f>+I18+I23</f>
        <v>42152.38734653467</v>
      </c>
      <c r="J17" s="126">
        <f>+J18+J23</f>
        <v>38993.972249584658</v>
      </c>
      <c r="K17" s="126"/>
      <c r="L17" s="126">
        <f t="shared" si="0"/>
        <v>73.02091344201763</v>
      </c>
      <c r="M17" s="126">
        <f t="shared" si="1"/>
        <v>92.507150138414019</v>
      </c>
      <c r="N17" s="282"/>
    </row>
    <row r="18" spans="1:14" s="103" customFormat="1" ht="12" customHeight="1">
      <c r="A18" s="116"/>
      <c r="B18" s="116" t="s">
        <v>386</v>
      </c>
      <c r="C18" s="116"/>
      <c r="D18" s="116"/>
      <c r="E18" s="115"/>
      <c r="F18" s="115"/>
      <c r="G18" s="119">
        <f t="shared" ref="G18:J19" si="3">+G19</f>
        <v>9748.7743989999999</v>
      </c>
      <c r="H18" s="119">
        <f t="shared" si="3"/>
        <v>7389.8343989999994</v>
      </c>
      <c r="I18" s="119">
        <f t="shared" si="3"/>
        <v>3670.7702313899999</v>
      </c>
      <c r="J18" s="119">
        <f t="shared" si="3"/>
        <v>3444.2884574700015</v>
      </c>
      <c r="K18" s="119"/>
      <c r="L18" s="119">
        <f t="shared" si="0"/>
        <v>46.608466056236473</v>
      </c>
      <c r="M18" s="119">
        <f t="shared" si="1"/>
        <v>93.830129383112123</v>
      </c>
      <c r="N18" s="114"/>
    </row>
    <row r="19" spans="1:14" s="103" customFormat="1" ht="12" customHeight="1">
      <c r="A19" s="116"/>
      <c r="B19" s="116"/>
      <c r="C19" s="115" t="s">
        <v>257</v>
      </c>
      <c r="D19" s="115"/>
      <c r="E19" s="115"/>
      <c r="F19" s="115"/>
      <c r="G19" s="119">
        <f t="shared" si="3"/>
        <v>9748.7743989999999</v>
      </c>
      <c r="H19" s="119">
        <f t="shared" si="3"/>
        <v>7389.8343989999994</v>
      </c>
      <c r="I19" s="119">
        <f t="shared" si="3"/>
        <v>3670.7702313899999</v>
      </c>
      <c r="J19" s="119">
        <f t="shared" si="3"/>
        <v>3444.2884574700015</v>
      </c>
      <c r="K19" s="119"/>
      <c r="L19" s="119">
        <f t="shared" si="0"/>
        <v>46.608466056236473</v>
      </c>
      <c r="M19" s="119">
        <f t="shared" si="1"/>
        <v>93.830129383112123</v>
      </c>
      <c r="N19" s="114"/>
    </row>
    <row r="20" spans="1:14" s="103" customFormat="1" ht="12" customHeight="1">
      <c r="A20" s="116"/>
      <c r="B20" s="116"/>
      <c r="C20" s="116"/>
      <c r="D20" s="116" t="s">
        <v>386</v>
      </c>
      <c r="E20" s="115"/>
      <c r="F20" s="115"/>
      <c r="G20" s="119">
        <f>SUM(G21:G22)</f>
        <v>9748.7743989999999</v>
      </c>
      <c r="H20" s="119">
        <f>SUM(H21:H22)</f>
        <v>7389.8343989999994</v>
      </c>
      <c r="I20" s="119">
        <f>SUM(I21:I22)</f>
        <v>3670.7702313899999</v>
      </c>
      <c r="J20" s="119">
        <f>SUM(J21:J22)</f>
        <v>3444.2884574700015</v>
      </c>
      <c r="K20" s="119"/>
      <c r="L20" s="119">
        <f t="shared" si="0"/>
        <v>46.608466056236473</v>
      </c>
      <c r="M20" s="119">
        <f t="shared" si="1"/>
        <v>93.830129383112123</v>
      </c>
      <c r="N20" s="114"/>
    </row>
    <row r="21" spans="1:14" ht="12" customHeight="1">
      <c r="A21" s="105"/>
      <c r="B21" s="105"/>
      <c r="C21" s="105"/>
      <c r="D21" s="105"/>
      <c r="E21" s="113" t="s">
        <v>385</v>
      </c>
      <c r="F21" s="113"/>
      <c r="G21" s="118">
        <v>9463.0316349999994</v>
      </c>
      <c r="H21" s="117">
        <v>7063.5890825299994</v>
      </c>
      <c r="I21" s="117">
        <v>3423.2619112299999</v>
      </c>
      <c r="J21" s="111">
        <v>3200.3970917000015</v>
      </c>
      <c r="K21" s="111"/>
      <c r="L21" s="112">
        <f t="shared" si="0"/>
        <v>45.30837021104999</v>
      </c>
      <c r="M21" s="112">
        <f t="shared" si="1"/>
        <v>93.489694177389964</v>
      </c>
      <c r="N21" s="112"/>
    </row>
    <row r="22" spans="1:14" ht="12" customHeight="1">
      <c r="A22" s="105"/>
      <c r="B22" s="105"/>
      <c r="C22" s="105"/>
      <c r="D22" s="105"/>
      <c r="E22" s="113" t="s">
        <v>384</v>
      </c>
      <c r="F22" s="113"/>
      <c r="G22" s="118">
        <v>285.74276400000002</v>
      </c>
      <c r="H22" s="117">
        <v>326.24531646999998</v>
      </c>
      <c r="I22" s="117">
        <v>247.50832015999998</v>
      </c>
      <c r="J22" s="111">
        <v>243.89136577000005</v>
      </c>
      <c r="K22" s="111"/>
      <c r="L22" s="112">
        <f t="shared" si="0"/>
        <v>74.757047368196368</v>
      </c>
      <c r="M22" s="112">
        <f t="shared" si="1"/>
        <v>98.538653412676481</v>
      </c>
      <c r="N22" s="112"/>
    </row>
    <row r="23" spans="1:14" s="103" customFormat="1" ht="12" customHeight="1">
      <c r="A23" s="116"/>
      <c r="B23" s="116" t="s">
        <v>383</v>
      </c>
      <c r="C23" s="116"/>
      <c r="D23" s="116"/>
      <c r="E23" s="115"/>
      <c r="F23" s="115"/>
      <c r="G23" s="119">
        <f>+G24+G68+G70+G73</f>
        <v>43319.128713412501</v>
      </c>
      <c r="H23" s="119">
        <f>+H24+H68+H70+H73</f>
        <v>46011.267301197004</v>
      </c>
      <c r="I23" s="119">
        <f>+I24+I68+I70+I73</f>
        <v>38481.617115144669</v>
      </c>
      <c r="J23" s="119">
        <f>+J24+J68+J70+J73</f>
        <v>35549.683792114658</v>
      </c>
      <c r="K23" s="119"/>
      <c r="L23" s="114">
        <f t="shared" si="0"/>
        <v>77.262996386082634</v>
      </c>
      <c r="M23" s="114">
        <f t="shared" si="1"/>
        <v>92.380950846589727</v>
      </c>
      <c r="N23" s="114"/>
    </row>
    <row r="24" spans="1:14" s="103" customFormat="1" ht="12" customHeight="1">
      <c r="A24" s="116"/>
      <c r="B24" s="116"/>
      <c r="C24" s="115" t="s">
        <v>257</v>
      </c>
      <c r="D24" s="116"/>
      <c r="E24" s="115"/>
      <c r="F24" s="115"/>
      <c r="G24" s="119">
        <f>+G25+G28+G29+G35+G39+G46+G52+G62+G65</f>
        <v>41881.361893000001</v>
      </c>
      <c r="H24" s="119">
        <f>+H25+H28+H29+H35+H39+H46+H52+H62+H65</f>
        <v>44530.876536050004</v>
      </c>
      <c r="I24" s="119">
        <f>+I25+I28+I29+I35+I39+I46+I52+I62+I65</f>
        <v>37608.414070800012</v>
      </c>
      <c r="J24" s="114">
        <f>+J25+J28+J29+J35+J39+J46+J52+J62+J65</f>
        <v>34679.698695660001</v>
      </c>
      <c r="K24" s="114"/>
      <c r="L24" s="114">
        <f t="shared" si="0"/>
        <v>77.877871250939847</v>
      </c>
      <c r="M24" s="114">
        <f t="shared" si="1"/>
        <v>92.21260601516849</v>
      </c>
      <c r="N24" s="114"/>
    </row>
    <row r="25" spans="1:14" s="103" customFormat="1" ht="12" customHeight="1">
      <c r="A25" s="116"/>
      <c r="B25" s="116"/>
      <c r="C25" s="116"/>
      <c r="D25" s="116" t="s">
        <v>297</v>
      </c>
      <c r="E25" s="115"/>
      <c r="F25" s="115"/>
      <c r="G25" s="125">
        <f>SUM(G26:G27)</f>
        <v>1932.5000749999999</v>
      </c>
      <c r="H25" s="125">
        <f>SUM(H26:H27)</f>
        <v>1534.8598829199996</v>
      </c>
      <c r="I25" s="125">
        <f>SUM(I26:I27)</f>
        <v>564.42664498999989</v>
      </c>
      <c r="J25" s="137">
        <f>SUM(J26:J27)</f>
        <v>385.10944150000006</v>
      </c>
      <c r="K25" s="137"/>
      <c r="L25" s="137">
        <f t="shared" si="0"/>
        <v>25.090853294526617</v>
      </c>
      <c r="M25" s="137">
        <f t="shared" si="1"/>
        <v>68.230202262478798</v>
      </c>
      <c r="N25" s="137"/>
    </row>
    <row r="26" spans="1:14" ht="12" customHeight="1">
      <c r="A26" s="105"/>
      <c r="B26" s="105"/>
      <c r="C26" s="105"/>
      <c r="D26" s="105"/>
      <c r="E26" s="113" t="s">
        <v>382</v>
      </c>
      <c r="F26" s="113"/>
      <c r="G26" s="118">
        <v>1838.190171</v>
      </c>
      <c r="H26" s="117">
        <v>1445.8509829499997</v>
      </c>
      <c r="I26" s="117">
        <v>563.70513450999988</v>
      </c>
      <c r="J26" s="111">
        <v>385.09649487000007</v>
      </c>
      <c r="K26" s="111"/>
      <c r="L26" s="112">
        <f t="shared" si="0"/>
        <v>26.634590937184949</v>
      </c>
      <c r="M26" s="112">
        <f t="shared" si="1"/>
        <v>68.315236334461432</v>
      </c>
      <c r="N26" s="112"/>
    </row>
    <row r="27" spans="1:14" ht="12" customHeight="1">
      <c r="A27" s="105"/>
      <c r="B27" s="105"/>
      <c r="C27" s="105"/>
      <c r="D27" s="105"/>
      <c r="E27" s="113" t="s">
        <v>381</v>
      </c>
      <c r="F27" s="113"/>
      <c r="G27" s="118">
        <v>94.309904000000003</v>
      </c>
      <c r="H27" s="117">
        <v>89.008899970000002</v>
      </c>
      <c r="I27" s="117">
        <v>0.72151047999999995</v>
      </c>
      <c r="J27" s="111">
        <v>1.2946629999999999E-2</v>
      </c>
      <c r="K27" s="111"/>
      <c r="L27" s="112">
        <f t="shared" si="0"/>
        <v>1.454532075372642E-2</v>
      </c>
      <c r="M27" s="112">
        <f t="shared" si="1"/>
        <v>1.7943786485263526</v>
      </c>
      <c r="N27" s="112"/>
    </row>
    <row r="28" spans="1:14" s="103" customFormat="1" ht="12" customHeight="1">
      <c r="A28" s="116"/>
      <c r="B28" s="116"/>
      <c r="C28" s="116"/>
      <c r="D28" s="131" t="s">
        <v>380</v>
      </c>
      <c r="E28" s="135"/>
      <c r="F28" s="135"/>
      <c r="G28" s="137">
        <v>2000</v>
      </c>
      <c r="H28" s="137">
        <v>2063</v>
      </c>
      <c r="I28" s="137">
        <v>1702.6870531500001</v>
      </c>
      <c r="J28" s="137">
        <v>1669.3</v>
      </c>
      <c r="K28" s="137"/>
      <c r="L28" s="137">
        <f t="shared" si="0"/>
        <v>80.916141541444503</v>
      </c>
      <c r="M28" s="137">
        <f t="shared" si="1"/>
        <v>98.03915504682827</v>
      </c>
      <c r="N28" s="137"/>
    </row>
    <row r="29" spans="1:14" s="103" customFormat="1" ht="12" customHeight="1">
      <c r="A29" s="116"/>
      <c r="B29" s="116"/>
      <c r="C29" s="116"/>
      <c r="D29" s="115" t="s">
        <v>237</v>
      </c>
      <c r="E29" s="138"/>
      <c r="F29" s="138"/>
      <c r="G29" s="119">
        <f>SUM(G30:G34)</f>
        <v>16257.618221999999</v>
      </c>
      <c r="H29" s="119">
        <f>SUM(H30:H34)</f>
        <v>17450.720751490007</v>
      </c>
      <c r="I29" s="119">
        <f>SUM(I30:I34)</f>
        <v>15427.702397490004</v>
      </c>
      <c r="J29" s="114">
        <f>SUM(J30:J34)</f>
        <v>14029.5033888</v>
      </c>
      <c r="K29" s="114"/>
      <c r="L29" s="114">
        <f t="shared" si="0"/>
        <v>80.394979603361705</v>
      </c>
      <c r="M29" s="114">
        <f t="shared" si="1"/>
        <v>90.937088539395972</v>
      </c>
      <c r="N29" s="114"/>
    </row>
    <row r="30" spans="1:14" ht="12" customHeight="1">
      <c r="A30" s="105"/>
      <c r="B30" s="105"/>
      <c r="C30" s="105"/>
      <c r="D30" s="105"/>
      <c r="E30" s="113" t="s">
        <v>379</v>
      </c>
      <c r="F30" s="113"/>
      <c r="G30" s="112">
        <v>1696.4</v>
      </c>
      <c r="H30" s="111">
        <v>4860.0333040399992</v>
      </c>
      <c r="I30" s="111">
        <v>4809.9967370000004</v>
      </c>
      <c r="J30" s="111">
        <v>3735.34726452</v>
      </c>
      <c r="K30" s="111"/>
      <c r="L30" s="112">
        <f t="shared" si="0"/>
        <v>76.858470525601504</v>
      </c>
      <c r="M30" s="112">
        <f t="shared" si="1"/>
        <v>77.657999968826161</v>
      </c>
      <c r="N30" s="112"/>
    </row>
    <row r="31" spans="1:14" ht="12" customHeight="1">
      <c r="A31" s="105"/>
      <c r="B31" s="105"/>
      <c r="C31" s="113"/>
      <c r="D31" s="113"/>
      <c r="E31" s="113" t="s">
        <v>378</v>
      </c>
      <c r="F31" s="113"/>
      <c r="G31" s="122">
        <v>581.61821599999996</v>
      </c>
      <c r="H31" s="111">
        <v>270.98091100000005</v>
      </c>
      <c r="I31" s="111">
        <v>252.95074618000001</v>
      </c>
      <c r="J31" s="111">
        <v>221.20589146</v>
      </c>
      <c r="K31" s="111"/>
      <c r="L31" s="122">
        <f t="shared" si="0"/>
        <v>81.63154026004436</v>
      </c>
      <c r="M31" s="122">
        <f t="shared" si="1"/>
        <v>87.450183405503651</v>
      </c>
      <c r="N31" s="122"/>
    </row>
    <row r="32" spans="1:14" ht="12" customHeight="1">
      <c r="A32" s="105"/>
      <c r="B32" s="105"/>
      <c r="C32" s="113"/>
      <c r="D32" s="105"/>
      <c r="E32" s="113" t="s">
        <v>377</v>
      </c>
      <c r="F32" s="113"/>
      <c r="G32" s="122">
        <v>2590.9523450000002</v>
      </c>
      <c r="H32" s="111">
        <v>1656.408660920001</v>
      </c>
      <c r="I32" s="111">
        <v>1599.9121133800002</v>
      </c>
      <c r="J32" s="111">
        <v>1558.3575417300001</v>
      </c>
      <c r="K32" s="111"/>
      <c r="L32" s="122">
        <f t="shared" si="0"/>
        <v>94.080499486428579</v>
      </c>
      <c r="M32" s="122">
        <f t="shared" si="1"/>
        <v>97.402696604239637</v>
      </c>
      <c r="N32" s="122"/>
    </row>
    <row r="33" spans="1:14" ht="12" customHeight="1">
      <c r="A33" s="105"/>
      <c r="B33" s="105"/>
      <c r="C33" s="105"/>
      <c r="D33" s="105"/>
      <c r="E33" s="113" t="s">
        <v>376</v>
      </c>
      <c r="F33" s="113"/>
      <c r="G33" s="112">
        <v>1925.707519</v>
      </c>
      <c r="H33" s="111">
        <v>1541.3430492099999</v>
      </c>
      <c r="I33" s="111">
        <v>1487.1313900000002</v>
      </c>
      <c r="J33" s="111">
        <v>1284.2356305199994</v>
      </c>
      <c r="K33" s="111"/>
      <c r="L33" s="112">
        <f t="shared" si="0"/>
        <v>83.319260509736722</v>
      </c>
      <c r="M33" s="112">
        <f t="shared" si="1"/>
        <v>86.356568031288688</v>
      </c>
      <c r="N33" s="112"/>
    </row>
    <row r="34" spans="1:14" ht="12" customHeight="1">
      <c r="A34" s="105"/>
      <c r="B34" s="105"/>
      <c r="C34" s="105"/>
      <c r="D34" s="105"/>
      <c r="E34" s="113" t="s">
        <v>375</v>
      </c>
      <c r="F34" s="113"/>
      <c r="G34" s="112">
        <v>9462.9401419999995</v>
      </c>
      <c r="H34" s="111">
        <v>9121.9548263200049</v>
      </c>
      <c r="I34" s="111">
        <v>7277.7114109300037</v>
      </c>
      <c r="J34" s="111">
        <v>7230.3570605700006</v>
      </c>
      <c r="K34" s="111"/>
      <c r="L34" s="118">
        <f t="shared" si="0"/>
        <v>79.263241248552461</v>
      </c>
      <c r="M34" s="118">
        <f t="shared" si="1"/>
        <v>99.349323603449236</v>
      </c>
      <c r="N34" s="112"/>
    </row>
    <row r="35" spans="1:14" s="103" customFormat="1" ht="12" customHeight="1">
      <c r="A35" s="116"/>
      <c r="B35" s="116"/>
      <c r="C35" s="116"/>
      <c r="D35" s="116" t="s">
        <v>334</v>
      </c>
      <c r="E35" s="115"/>
      <c r="F35" s="115"/>
      <c r="G35" s="125">
        <f>SUM(G36:G38)</f>
        <v>808.444433</v>
      </c>
      <c r="H35" s="125">
        <f>SUM(H36:H38)</f>
        <v>1175.1483946200001</v>
      </c>
      <c r="I35" s="125">
        <f>SUM(I36:I38)</f>
        <v>1136.44225441</v>
      </c>
      <c r="J35" s="125">
        <f>SUM(J36:J38)</f>
        <v>1060.17863958</v>
      </c>
      <c r="K35" s="125"/>
      <c r="L35" s="125">
        <f t="shared" si="0"/>
        <v>90.216575577488911</v>
      </c>
      <c r="M35" s="125">
        <f t="shared" si="1"/>
        <v>93.289266169569402</v>
      </c>
      <c r="N35" s="137"/>
    </row>
    <row r="36" spans="1:14" ht="12" customHeight="1">
      <c r="A36" s="105"/>
      <c r="B36" s="105"/>
      <c r="C36" s="105"/>
      <c r="D36" s="105"/>
      <c r="E36" s="113" t="s">
        <v>374</v>
      </c>
      <c r="F36" s="113"/>
      <c r="G36" s="123">
        <v>158.319086</v>
      </c>
      <c r="H36" s="117">
        <v>53.221939849999991</v>
      </c>
      <c r="I36" s="117">
        <v>28.792239600000002</v>
      </c>
      <c r="J36" s="117">
        <v>18.02440356</v>
      </c>
      <c r="K36" s="117"/>
      <c r="L36" s="118">
        <f t="shared" si="0"/>
        <v>33.866491170370224</v>
      </c>
      <c r="M36" s="118">
        <f t="shared" si="1"/>
        <v>62.601603106970529</v>
      </c>
      <c r="N36" s="112"/>
    </row>
    <row r="37" spans="1:14" ht="12" customHeight="1">
      <c r="A37" s="105"/>
      <c r="B37" s="105"/>
      <c r="C37" s="105"/>
      <c r="D37" s="105"/>
      <c r="E37" s="113" t="s">
        <v>373</v>
      </c>
      <c r="F37" s="113"/>
      <c r="G37" s="118">
        <v>386.26020499999998</v>
      </c>
      <c r="H37" s="117">
        <v>960.30817158999992</v>
      </c>
      <c r="I37" s="117">
        <v>950.75650539999992</v>
      </c>
      <c r="J37" s="117">
        <v>889.83703080000009</v>
      </c>
      <c r="K37" s="117"/>
      <c r="L37" s="118">
        <f t="shared" si="0"/>
        <v>92.661611878890966</v>
      </c>
      <c r="M37" s="118">
        <f t="shared" si="1"/>
        <v>93.592526135346304</v>
      </c>
      <c r="N37" s="112"/>
    </row>
    <row r="38" spans="1:14" ht="12" customHeight="1">
      <c r="A38" s="105"/>
      <c r="B38" s="105"/>
      <c r="C38" s="105"/>
      <c r="D38" s="105"/>
      <c r="E38" s="113" t="s">
        <v>372</v>
      </c>
      <c r="F38" s="113"/>
      <c r="G38" s="118">
        <v>263.86514199999999</v>
      </c>
      <c r="H38" s="117">
        <v>161.61828318000005</v>
      </c>
      <c r="I38" s="117">
        <v>156.89350941000001</v>
      </c>
      <c r="J38" s="117">
        <v>152.31720522000001</v>
      </c>
      <c r="K38" s="117"/>
      <c r="L38" s="118">
        <f t="shared" si="0"/>
        <v>94.245033558708755</v>
      </c>
      <c r="M38" s="112">
        <f t="shared" si="1"/>
        <v>97.083178133238746</v>
      </c>
      <c r="N38" s="112"/>
    </row>
    <row r="39" spans="1:14" s="103" customFormat="1" ht="12" customHeight="1">
      <c r="A39" s="116"/>
      <c r="B39" s="116"/>
      <c r="C39" s="116"/>
      <c r="D39" s="116" t="s">
        <v>371</v>
      </c>
      <c r="E39" s="115"/>
      <c r="F39" s="115"/>
      <c r="G39" s="119">
        <f>SUM(G40:G45)</f>
        <v>4312.5815130000001</v>
      </c>
      <c r="H39" s="119">
        <f>SUM(H40:H45)</f>
        <v>5040.9532003799995</v>
      </c>
      <c r="I39" s="119">
        <f>SUM(I40:I45)</f>
        <v>4707.4002517900008</v>
      </c>
      <c r="J39" s="119">
        <f>SUM(J40:J45)</f>
        <v>4242.5592471800001</v>
      </c>
      <c r="K39" s="119"/>
      <c r="L39" s="119">
        <f t="shared" si="0"/>
        <v>84.161845558498456</v>
      </c>
      <c r="M39" s="114">
        <f t="shared" si="1"/>
        <v>90.125313766696507</v>
      </c>
      <c r="N39" s="114"/>
    </row>
    <row r="40" spans="1:14" ht="12" customHeight="1">
      <c r="A40" s="105"/>
      <c r="B40" s="105"/>
      <c r="C40" s="105"/>
      <c r="D40" s="105"/>
      <c r="E40" s="113" t="s">
        <v>370</v>
      </c>
      <c r="F40" s="113"/>
      <c r="G40" s="118">
        <v>233.59530100000001</v>
      </c>
      <c r="H40" s="117">
        <v>132.04530099999999</v>
      </c>
      <c r="I40" s="117">
        <v>122.89690011</v>
      </c>
      <c r="J40" s="117">
        <v>122.87773895000001</v>
      </c>
      <c r="K40" s="117"/>
      <c r="L40" s="118">
        <f t="shared" ref="L40:L71" si="4">IFERROR(+J40/H40*100,"n.a")</f>
        <v>93.057259909612384</v>
      </c>
      <c r="M40" s="112">
        <f t="shared" ref="M40:M71" si="5">IFERROR(+J40/I40*100,"n.a.")</f>
        <v>99.984408752390948</v>
      </c>
      <c r="N40" s="112"/>
    </row>
    <row r="41" spans="1:14" ht="12" customHeight="1">
      <c r="A41" s="105"/>
      <c r="B41" s="105"/>
      <c r="C41" s="105"/>
      <c r="D41" s="105"/>
      <c r="E41" s="113" t="s">
        <v>369</v>
      </c>
      <c r="F41" s="113"/>
      <c r="G41" s="118">
        <v>1485.446003</v>
      </c>
      <c r="H41" s="117">
        <v>949.46259941000017</v>
      </c>
      <c r="I41" s="117">
        <v>910.0037391300001</v>
      </c>
      <c r="J41" s="117">
        <v>909.35163117000013</v>
      </c>
      <c r="K41" s="117"/>
      <c r="L41" s="118">
        <f t="shared" si="4"/>
        <v>95.775403026414608</v>
      </c>
      <c r="M41" s="112">
        <f t="shared" si="5"/>
        <v>99.928340079061286</v>
      </c>
      <c r="N41" s="112"/>
    </row>
    <row r="42" spans="1:14" ht="12" customHeight="1">
      <c r="A42" s="105"/>
      <c r="B42" s="105"/>
      <c r="C42" s="105"/>
      <c r="D42" s="105"/>
      <c r="E42" s="113" t="s">
        <v>368</v>
      </c>
      <c r="F42" s="113"/>
      <c r="G42" s="118">
        <v>1078.473487</v>
      </c>
      <c r="H42" s="117">
        <v>540.60099850999984</v>
      </c>
      <c r="I42" s="117">
        <v>514.67392022999991</v>
      </c>
      <c r="J42" s="117">
        <v>408.55359097999997</v>
      </c>
      <c r="K42" s="117"/>
      <c r="L42" s="118">
        <f t="shared" si="4"/>
        <v>75.573961592015564</v>
      </c>
      <c r="M42" s="112">
        <f t="shared" si="5"/>
        <v>79.381055639544286</v>
      </c>
      <c r="N42" s="112"/>
    </row>
    <row r="43" spans="1:14" ht="12" customHeight="1">
      <c r="A43" s="105"/>
      <c r="B43" s="105"/>
      <c r="C43" s="105"/>
      <c r="D43" s="105"/>
      <c r="E43" s="113" t="s">
        <v>367</v>
      </c>
      <c r="F43" s="113"/>
      <c r="G43" s="118">
        <v>37.954124999999998</v>
      </c>
      <c r="H43" s="117">
        <v>21.650272999999995</v>
      </c>
      <c r="I43" s="117">
        <v>20.056419000000002</v>
      </c>
      <c r="J43" s="117">
        <v>20.056419000000002</v>
      </c>
      <c r="K43" s="117"/>
      <c r="L43" s="118">
        <f t="shared" si="4"/>
        <v>92.638180590147783</v>
      </c>
      <c r="M43" s="112">
        <f t="shared" si="5"/>
        <v>100</v>
      </c>
      <c r="N43" s="112"/>
    </row>
    <row r="44" spans="1:14" ht="12" customHeight="1">
      <c r="A44" s="105"/>
      <c r="B44" s="105"/>
      <c r="C44" s="105"/>
      <c r="D44" s="105"/>
      <c r="E44" s="113" t="s">
        <v>366</v>
      </c>
      <c r="F44" s="113"/>
      <c r="G44" s="118">
        <v>1177.1125970000001</v>
      </c>
      <c r="H44" s="117">
        <v>3100.4040284599996</v>
      </c>
      <c r="I44" s="117">
        <v>3051.58127332</v>
      </c>
      <c r="J44" s="117">
        <v>2694.7758670799999</v>
      </c>
      <c r="K44" s="117"/>
      <c r="L44" s="118">
        <f t="shared" si="4"/>
        <v>86.916925740756469</v>
      </c>
      <c r="M44" s="112">
        <f t="shared" si="5"/>
        <v>88.307524057787589</v>
      </c>
      <c r="N44" s="112"/>
    </row>
    <row r="45" spans="1:14" ht="12" customHeight="1">
      <c r="A45" s="105"/>
      <c r="B45" s="105"/>
      <c r="C45" s="105"/>
      <c r="D45" s="105"/>
      <c r="E45" s="113" t="s">
        <v>365</v>
      </c>
      <c r="F45" s="113"/>
      <c r="G45" s="118">
        <v>300</v>
      </c>
      <c r="H45" s="117">
        <v>296.79000000000002</v>
      </c>
      <c r="I45" s="117">
        <v>88.188000000000002</v>
      </c>
      <c r="J45" s="117">
        <v>86.944000000000003</v>
      </c>
      <c r="K45" s="117"/>
      <c r="L45" s="118">
        <f t="shared" si="4"/>
        <v>29.294787560227771</v>
      </c>
      <c r="M45" s="112">
        <f t="shared" si="5"/>
        <v>98.589377239533732</v>
      </c>
      <c r="N45" s="112"/>
    </row>
    <row r="46" spans="1:14" s="103" customFormat="1" ht="12" customHeight="1">
      <c r="A46" s="116"/>
      <c r="B46" s="116"/>
      <c r="C46" s="116"/>
      <c r="D46" s="116" t="s">
        <v>364</v>
      </c>
      <c r="E46" s="115"/>
      <c r="F46" s="115"/>
      <c r="G46" s="125">
        <f>SUM(G47:G51)</f>
        <v>4891.5682779999997</v>
      </c>
      <c r="H46" s="125">
        <f>SUM(H47:H51)</f>
        <v>4951.1572051800003</v>
      </c>
      <c r="I46" s="125">
        <f>SUM(I47:I51)</f>
        <v>4094.2516677599997</v>
      </c>
      <c r="J46" s="125">
        <f>SUM(J47:J51)</f>
        <v>3837.55548073</v>
      </c>
      <c r="K46" s="125"/>
      <c r="L46" s="125">
        <f t="shared" si="4"/>
        <v>77.508253559694523</v>
      </c>
      <c r="M46" s="137">
        <f t="shared" si="5"/>
        <v>93.730327105894773</v>
      </c>
      <c r="N46" s="137"/>
    </row>
    <row r="47" spans="1:14" ht="12" customHeight="1">
      <c r="A47" s="105"/>
      <c r="B47" s="105"/>
      <c r="C47" s="105"/>
      <c r="D47" s="105"/>
      <c r="E47" s="113" t="s">
        <v>363</v>
      </c>
      <c r="F47" s="113"/>
      <c r="G47" s="123">
        <v>2084.6651440000001</v>
      </c>
      <c r="H47" s="117">
        <v>2176.9795509999999</v>
      </c>
      <c r="I47" s="117">
        <v>1370.645732</v>
      </c>
      <c r="J47" s="117">
        <v>1269.1635490799999</v>
      </c>
      <c r="K47" s="117"/>
      <c r="L47" s="118">
        <f t="shared" si="4"/>
        <v>58.299286665187424</v>
      </c>
      <c r="M47" s="112">
        <f t="shared" si="5"/>
        <v>92.596031158837761</v>
      </c>
      <c r="N47" s="112"/>
    </row>
    <row r="48" spans="1:14" ht="12" customHeight="1">
      <c r="A48" s="105"/>
      <c r="B48" s="105"/>
      <c r="C48" s="105"/>
      <c r="D48" s="105"/>
      <c r="E48" s="113" t="s">
        <v>362</v>
      </c>
      <c r="F48" s="113"/>
      <c r="G48" s="118">
        <v>795.91293499999995</v>
      </c>
      <c r="H48" s="117">
        <v>1894.7384810000001</v>
      </c>
      <c r="I48" s="117">
        <v>1882.7428339999999</v>
      </c>
      <c r="J48" s="117">
        <v>1880.0102300000001</v>
      </c>
      <c r="K48" s="117"/>
      <c r="L48" s="118">
        <f t="shared" si="4"/>
        <v>99.222676314030068</v>
      </c>
      <c r="M48" s="112">
        <f t="shared" si="5"/>
        <v>99.854860475331392</v>
      </c>
      <c r="N48" s="112"/>
    </row>
    <row r="49" spans="1:14" ht="12" customHeight="1">
      <c r="A49" s="105"/>
      <c r="B49" s="105"/>
      <c r="C49" s="105"/>
      <c r="D49" s="105"/>
      <c r="E49" s="113" t="s">
        <v>361</v>
      </c>
      <c r="F49" s="113"/>
      <c r="G49" s="118">
        <v>419.16432900000001</v>
      </c>
      <c r="H49" s="117">
        <v>679.36442918000012</v>
      </c>
      <c r="I49" s="117">
        <v>664.77965176000009</v>
      </c>
      <c r="J49" s="117">
        <v>512.29825165</v>
      </c>
      <c r="K49" s="117"/>
      <c r="L49" s="118">
        <f t="shared" si="4"/>
        <v>75.40845967875434</v>
      </c>
      <c r="M49" s="112">
        <f t="shared" si="5"/>
        <v>77.062865912591263</v>
      </c>
      <c r="N49" s="112"/>
    </row>
    <row r="50" spans="1:14" ht="20.25" customHeight="1">
      <c r="A50" s="105"/>
      <c r="B50" s="105"/>
      <c r="C50" s="105"/>
      <c r="D50" s="105"/>
      <c r="E50" s="319" t="s">
        <v>360</v>
      </c>
      <c r="F50" s="319"/>
      <c r="G50" s="118">
        <v>795.91293499999995</v>
      </c>
      <c r="H50" s="117">
        <v>82.069247000000004</v>
      </c>
      <c r="I50" s="117">
        <v>70.073599999999999</v>
      </c>
      <c r="J50" s="117">
        <v>70.073599999999999</v>
      </c>
      <c r="K50" s="117"/>
      <c r="L50" s="118">
        <f t="shared" si="4"/>
        <v>85.383505468254143</v>
      </c>
      <c r="M50" s="112">
        <f t="shared" si="5"/>
        <v>100</v>
      </c>
      <c r="N50" s="112"/>
    </row>
    <row r="51" spans="1:14" ht="12" customHeight="1">
      <c r="A51" s="105"/>
      <c r="B51" s="105"/>
      <c r="C51" s="105"/>
      <c r="D51" s="105"/>
      <c r="E51" s="113" t="s">
        <v>359</v>
      </c>
      <c r="F51" s="113"/>
      <c r="G51" s="118">
        <v>795.91293499999995</v>
      </c>
      <c r="H51" s="117">
        <v>118.00549700000001</v>
      </c>
      <c r="I51" s="117">
        <v>106.00985</v>
      </c>
      <c r="J51" s="117">
        <v>106.00985</v>
      </c>
      <c r="K51" s="117"/>
      <c r="L51" s="118">
        <f t="shared" si="4"/>
        <v>89.834671006893856</v>
      </c>
      <c r="M51" s="112">
        <f t="shared" si="5"/>
        <v>100</v>
      </c>
      <c r="N51" s="112"/>
    </row>
    <row r="52" spans="1:14" s="103" customFormat="1" ht="12" customHeight="1">
      <c r="A52" s="116"/>
      <c r="B52" s="116"/>
      <c r="C52" s="131"/>
      <c r="D52" s="116" t="s">
        <v>236</v>
      </c>
      <c r="E52" s="115"/>
      <c r="F52" s="115"/>
      <c r="G52" s="125">
        <f>SUM(G53:G61)</f>
        <v>11434.385275000001</v>
      </c>
      <c r="H52" s="125">
        <f>SUM(H53:H61)</f>
        <v>11681.673004459999</v>
      </c>
      <c r="I52" s="125">
        <f>SUM(I53:I61)</f>
        <v>9408.8178502100018</v>
      </c>
      <c r="J52" s="125">
        <f>SUM(J53:J61)</f>
        <v>8920.7065468700002</v>
      </c>
      <c r="K52" s="125"/>
      <c r="L52" s="125">
        <f t="shared" si="4"/>
        <v>76.364973950769922</v>
      </c>
      <c r="M52" s="137">
        <f t="shared" si="5"/>
        <v>94.812193081949118</v>
      </c>
      <c r="N52" s="137"/>
    </row>
    <row r="53" spans="1:14" ht="12" customHeight="1">
      <c r="A53" s="105"/>
      <c r="B53" s="105"/>
      <c r="C53" s="130"/>
      <c r="D53" s="105"/>
      <c r="E53" s="113" t="s">
        <v>358</v>
      </c>
      <c r="F53" s="113"/>
      <c r="G53" s="118">
        <v>569.81901900000003</v>
      </c>
      <c r="H53" s="117">
        <v>581.43371580999997</v>
      </c>
      <c r="I53" s="117">
        <v>574.35673845999997</v>
      </c>
      <c r="J53" s="117">
        <v>366.11162178999996</v>
      </c>
      <c r="K53" s="117"/>
      <c r="L53" s="118">
        <f t="shared" si="4"/>
        <v>62.967043677535436</v>
      </c>
      <c r="M53" s="112">
        <f t="shared" si="5"/>
        <v>63.742896578812783</v>
      </c>
      <c r="N53" s="112"/>
    </row>
    <row r="54" spans="1:14" ht="12" customHeight="1">
      <c r="A54" s="105"/>
      <c r="B54" s="105"/>
      <c r="C54" s="130"/>
      <c r="D54" s="105"/>
      <c r="E54" s="113" t="s">
        <v>357</v>
      </c>
      <c r="F54" s="113"/>
      <c r="G54" s="118">
        <v>3866.5586680000001</v>
      </c>
      <c r="H54" s="117">
        <v>3622.8674489299992</v>
      </c>
      <c r="I54" s="117">
        <v>3071.8816931600009</v>
      </c>
      <c r="J54" s="117">
        <v>3068.785169100001</v>
      </c>
      <c r="K54" s="117"/>
      <c r="L54" s="118">
        <f t="shared" si="4"/>
        <v>84.705974269258888</v>
      </c>
      <c r="M54" s="112">
        <f t="shared" si="5"/>
        <v>99.899197808727635</v>
      </c>
      <c r="N54" s="112"/>
    </row>
    <row r="55" spans="1:14" ht="12" customHeight="1">
      <c r="A55" s="105"/>
      <c r="B55" s="105"/>
      <c r="C55" s="130"/>
      <c r="D55" s="105"/>
      <c r="E55" s="113" t="s">
        <v>356</v>
      </c>
      <c r="F55" s="113"/>
      <c r="G55" s="118">
        <v>808.66479300000003</v>
      </c>
      <c r="H55" s="117">
        <v>808.66479300000003</v>
      </c>
      <c r="I55" s="117">
        <v>432.27270099000009</v>
      </c>
      <c r="J55" s="117">
        <v>429.72713686000009</v>
      </c>
      <c r="K55" s="117"/>
      <c r="L55" s="118">
        <f t="shared" si="4"/>
        <v>53.140329661909746</v>
      </c>
      <c r="M55" s="112">
        <f t="shared" si="5"/>
        <v>99.411120775341573</v>
      </c>
      <c r="N55" s="112"/>
    </row>
    <row r="56" spans="1:14" ht="12" customHeight="1">
      <c r="A56" s="105"/>
      <c r="B56" s="105"/>
      <c r="C56" s="130"/>
      <c r="D56" s="105"/>
      <c r="E56" s="113" t="s">
        <v>355</v>
      </c>
      <c r="F56" s="113"/>
      <c r="G56" s="118">
        <v>1329.885358</v>
      </c>
      <c r="H56" s="117">
        <v>1316.20912079</v>
      </c>
      <c r="I56" s="117">
        <v>936.78892074000009</v>
      </c>
      <c r="J56" s="117">
        <v>823.50216974</v>
      </c>
      <c r="K56" s="117"/>
      <c r="L56" s="118">
        <f t="shared" si="4"/>
        <v>62.566210546066337</v>
      </c>
      <c r="M56" s="112">
        <f t="shared" si="5"/>
        <v>87.906907469559826</v>
      </c>
      <c r="N56" s="112"/>
    </row>
    <row r="57" spans="1:14" ht="12" customHeight="1">
      <c r="A57" s="105"/>
      <c r="B57" s="105"/>
      <c r="C57" s="130"/>
      <c r="D57" s="105"/>
      <c r="E57" s="113" t="s">
        <v>354</v>
      </c>
      <c r="F57" s="113"/>
      <c r="G57" s="118">
        <v>1216.8144729999999</v>
      </c>
      <c r="H57" s="117">
        <v>1319.00224807</v>
      </c>
      <c r="I57" s="117">
        <v>886.72129382999992</v>
      </c>
      <c r="J57" s="117">
        <v>780.69656923000025</v>
      </c>
      <c r="K57" s="117"/>
      <c r="L57" s="118">
        <f t="shared" si="4"/>
        <v>59.188418395217802</v>
      </c>
      <c r="M57" s="112">
        <f t="shared" si="5"/>
        <v>88.043060955258113</v>
      </c>
      <c r="N57" s="112"/>
    </row>
    <row r="58" spans="1:14" ht="12" customHeight="1">
      <c r="A58" s="105"/>
      <c r="B58" s="105"/>
      <c r="C58" s="130"/>
      <c r="D58" s="105"/>
      <c r="E58" s="113" t="s">
        <v>353</v>
      </c>
      <c r="F58" s="113"/>
      <c r="G58" s="118">
        <v>391.987369</v>
      </c>
      <c r="H58" s="117">
        <v>439.53939145999999</v>
      </c>
      <c r="I58" s="117">
        <v>155.94534483000001</v>
      </c>
      <c r="J58" s="117">
        <v>149.5299</v>
      </c>
      <c r="K58" s="117"/>
      <c r="L58" s="118">
        <f t="shared" si="4"/>
        <v>34.019681262995036</v>
      </c>
      <c r="M58" s="112">
        <f t="shared" si="5"/>
        <v>95.886094043401144</v>
      </c>
      <c r="N58" s="112"/>
    </row>
    <row r="59" spans="1:14" ht="12" customHeight="1">
      <c r="A59" s="105"/>
      <c r="B59" s="105"/>
      <c r="C59" s="130"/>
      <c r="D59" s="105"/>
      <c r="E59" s="113" t="s">
        <v>352</v>
      </c>
      <c r="F59" s="113"/>
      <c r="G59" s="118">
        <v>783.4</v>
      </c>
      <c r="H59" s="117">
        <v>1125.0176200000003</v>
      </c>
      <c r="I59" s="117">
        <v>1109.3544452000001</v>
      </c>
      <c r="J59" s="117">
        <v>1068.7666662500001</v>
      </c>
      <c r="K59" s="117"/>
      <c r="L59" s="118">
        <f t="shared" si="4"/>
        <v>94.999993533434591</v>
      </c>
      <c r="M59" s="118">
        <f t="shared" si="5"/>
        <v>96.341315516819989</v>
      </c>
      <c r="N59" s="112"/>
    </row>
    <row r="60" spans="1:14" ht="12" customHeight="1">
      <c r="A60" s="105"/>
      <c r="B60" s="105"/>
      <c r="C60" s="130"/>
      <c r="D60" s="105"/>
      <c r="E60" s="113" t="s">
        <v>351</v>
      </c>
      <c r="F60" s="113"/>
      <c r="G60" s="118">
        <v>1651.8470669999999</v>
      </c>
      <c r="H60" s="117">
        <v>1651.2935308599997</v>
      </c>
      <c r="I60" s="117">
        <v>1592.3496268499998</v>
      </c>
      <c r="J60" s="117">
        <v>1590.7287787100001</v>
      </c>
      <c r="K60" s="117"/>
      <c r="L60" s="118">
        <f t="shared" si="4"/>
        <v>96.332284296029599</v>
      </c>
      <c r="M60" s="118">
        <f t="shared" si="5"/>
        <v>99.898210285438012</v>
      </c>
      <c r="N60" s="112"/>
    </row>
    <row r="61" spans="1:14" ht="12" customHeight="1">
      <c r="A61" s="105"/>
      <c r="B61" s="105"/>
      <c r="C61" s="130"/>
      <c r="D61" s="105"/>
      <c r="E61" s="113" t="s">
        <v>350</v>
      </c>
      <c r="F61" s="113"/>
      <c r="G61" s="118">
        <v>815.40852800000005</v>
      </c>
      <c r="H61" s="117">
        <v>817.64513553999961</v>
      </c>
      <c r="I61" s="117">
        <v>649.14708614999961</v>
      </c>
      <c r="J61" s="117">
        <v>642.85853519000023</v>
      </c>
      <c r="K61" s="117"/>
      <c r="L61" s="118">
        <f t="shared" si="4"/>
        <v>78.623171256982459</v>
      </c>
      <c r="M61" s="118">
        <f t="shared" si="5"/>
        <v>99.031259464277056</v>
      </c>
      <c r="N61" s="112"/>
    </row>
    <row r="62" spans="1:14" s="103" customFormat="1" ht="12" customHeight="1">
      <c r="A62" s="116"/>
      <c r="B62" s="116"/>
      <c r="C62" s="116"/>
      <c r="D62" s="116" t="s">
        <v>349</v>
      </c>
      <c r="E62" s="115"/>
      <c r="F62" s="115"/>
      <c r="G62" s="125">
        <f>SUM(G63:G64)</f>
        <v>194.09388000000001</v>
      </c>
      <c r="H62" s="125">
        <f>SUM(H63:H64)</f>
        <v>203.19388000000001</v>
      </c>
      <c r="I62" s="125">
        <f>SUM(I63:I64)</f>
        <v>183.713888</v>
      </c>
      <c r="J62" s="125">
        <f>SUM(J63:J64)</f>
        <v>181.81388799999999</v>
      </c>
      <c r="K62" s="125"/>
      <c r="L62" s="125">
        <f t="shared" si="4"/>
        <v>89.478033491953596</v>
      </c>
      <c r="M62" s="125">
        <f t="shared" si="5"/>
        <v>98.965783142099738</v>
      </c>
      <c r="N62" s="137"/>
    </row>
    <row r="63" spans="1:14" ht="12" customHeight="1">
      <c r="A63" s="105"/>
      <c r="B63" s="105"/>
      <c r="C63" s="105"/>
      <c r="D63" s="105"/>
      <c r="E63" s="113" t="s">
        <v>348</v>
      </c>
      <c r="F63" s="113"/>
      <c r="G63" s="118">
        <v>180.797639</v>
      </c>
      <c r="H63" s="117">
        <v>189.897639</v>
      </c>
      <c r="I63" s="117">
        <v>179.713888</v>
      </c>
      <c r="J63" s="117">
        <v>177.81388799999999</v>
      </c>
      <c r="K63" s="117"/>
      <c r="L63" s="118">
        <f t="shared" si="4"/>
        <v>93.63670287654287</v>
      </c>
      <c r="M63" s="118">
        <f t="shared" si="5"/>
        <v>98.942763956005436</v>
      </c>
      <c r="N63" s="112"/>
    </row>
    <row r="64" spans="1:14" ht="12" customHeight="1">
      <c r="A64" s="105"/>
      <c r="B64" s="105"/>
      <c r="C64" s="105"/>
      <c r="D64" s="105"/>
      <c r="E64" s="113" t="s">
        <v>347</v>
      </c>
      <c r="F64" s="113"/>
      <c r="G64" s="118">
        <v>13.296241</v>
      </c>
      <c r="H64" s="117">
        <v>13.296241</v>
      </c>
      <c r="I64" s="117">
        <v>4</v>
      </c>
      <c r="J64" s="117">
        <v>4</v>
      </c>
      <c r="K64" s="117"/>
      <c r="L64" s="118">
        <f t="shared" si="4"/>
        <v>30.083690570891424</v>
      </c>
      <c r="M64" s="118">
        <f t="shared" si="5"/>
        <v>100</v>
      </c>
      <c r="N64" s="112"/>
    </row>
    <row r="65" spans="1:135" s="103" customFormat="1" ht="12" customHeight="1">
      <c r="A65" s="116"/>
      <c r="B65" s="116"/>
      <c r="C65" s="116"/>
      <c r="D65" s="116" t="s">
        <v>346</v>
      </c>
      <c r="E65" s="115"/>
      <c r="F65" s="115"/>
      <c r="G65" s="114">
        <f>SUM(G66:G67)</f>
        <v>50.170217000000001</v>
      </c>
      <c r="H65" s="114">
        <f>SUM(H66:H67)</f>
        <v>430.17021700000004</v>
      </c>
      <c r="I65" s="114">
        <f>SUM(I66:I67)</f>
        <v>382.97206299999999</v>
      </c>
      <c r="J65" s="114">
        <f>SUM(J66:J67)</f>
        <v>352.97206299999999</v>
      </c>
      <c r="K65" s="114"/>
      <c r="L65" s="119">
        <f t="shared" si="4"/>
        <v>82.054044899161383</v>
      </c>
      <c r="M65" s="119">
        <f t="shared" si="5"/>
        <v>92.166530434362258</v>
      </c>
      <c r="N65" s="114"/>
      <c r="EE65" s="103">
        <f>SUM(EE62:EE64)</f>
        <v>0</v>
      </c>
    </row>
    <row r="66" spans="1:135" ht="12" customHeight="1">
      <c r="A66" s="105"/>
      <c r="B66" s="105"/>
      <c r="C66" s="105"/>
      <c r="D66" s="105"/>
      <c r="E66" s="113" t="s">
        <v>346</v>
      </c>
      <c r="F66" s="113"/>
      <c r="G66" s="118">
        <v>11.888253000000001</v>
      </c>
      <c r="H66" s="111">
        <v>391.88825300000002</v>
      </c>
      <c r="I66" s="111">
        <v>382.97206299999999</v>
      </c>
      <c r="J66" s="111">
        <v>352.97206299999999</v>
      </c>
      <c r="K66" s="111"/>
      <c r="L66" s="118">
        <f t="shared" si="4"/>
        <v>90.069569653571619</v>
      </c>
      <c r="M66" s="118">
        <f t="shared" si="5"/>
        <v>92.166530434362258</v>
      </c>
      <c r="N66" s="112"/>
    </row>
    <row r="67" spans="1:135" ht="12" customHeight="1">
      <c r="A67" s="105"/>
      <c r="B67" s="105"/>
      <c r="C67" s="105"/>
      <c r="D67" s="105"/>
      <c r="E67" s="113" t="s">
        <v>345</v>
      </c>
      <c r="F67" s="113"/>
      <c r="G67" s="118">
        <v>38.281964000000002</v>
      </c>
      <c r="H67" s="111">
        <v>38.281964000000002</v>
      </c>
      <c r="I67" s="111">
        <v>0</v>
      </c>
      <c r="J67" s="111">
        <v>0</v>
      </c>
      <c r="K67" s="111"/>
      <c r="L67" s="118">
        <f t="shared" si="4"/>
        <v>0</v>
      </c>
      <c r="M67" s="118" t="str">
        <f t="shared" si="5"/>
        <v>n.a.</v>
      </c>
      <c r="N67" s="112"/>
    </row>
    <row r="68" spans="1:135" s="103" customFormat="1" ht="12" customHeight="1">
      <c r="A68" s="116"/>
      <c r="B68" s="116"/>
      <c r="C68" s="116" t="s">
        <v>344</v>
      </c>
      <c r="D68" s="116"/>
      <c r="E68" s="115"/>
      <c r="F68" s="115"/>
      <c r="G68" s="125">
        <f>+G69</f>
        <v>80</v>
      </c>
      <c r="H68" s="125">
        <f>+H69</f>
        <v>80</v>
      </c>
      <c r="I68" s="125">
        <f>+I69</f>
        <v>0</v>
      </c>
      <c r="J68" s="125">
        <f>+J69</f>
        <v>0</v>
      </c>
      <c r="K68" s="125"/>
      <c r="L68" s="125">
        <f t="shared" si="4"/>
        <v>0</v>
      </c>
      <c r="M68" s="125" t="str">
        <f t="shared" si="5"/>
        <v>n.a.</v>
      </c>
      <c r="N68" s="137"/>
    </row>
    <row r="69" spans="1:135" ht="12" customHeight="1">
      <c r="A69" s="105"/>
      <c r="B69" s="105"/>
      <c r="C69" s="105"/>
      <c r="D69" s="105" t="s">
        <v>343</v>
      </c>
      <c r="E69" s="113"/>
      <c r="F69" s="113"/>
      <c r="G69" s="118">
        <v>80</v>
      </c>
      <c r="H69" s="117">
        <v>80</v>
      </c>
      <c r="I69" s="117">
        <v>0</v>
      </c>
      <c r="J69" s="117">
        <v>0</v>
      </c>
      <c r="K69" s="117"/>
      <c r="L69" s="118">
        <f t="shared" si="4"/>
        <v>0</v>
      </c>
      <c r="M69" s="118" t="str">
        <f t="shared" si="5"/>
        <v>n.a.</v>
      </c>
      <c r="N69" s="112"/>
    </row>
    <row r="70" spans="1:135" s="103" customFormat="1" ht="12" customHeight="1">
      <c r="A70" s="116"/>
      <c r="B70" s="116"/>
      <c r="C70" s="116" t="s">
        <v>287</v>
      </c>
      <c r="D70" s="116"/>
      <c r="E70" s="115"/>
      <c r="F70" s="115"/>
      <c r="G70" s="125">
        <f>SUM(G71:G72)</f>
        <v>1301.7283104125002</v>
      </c>
      <c r="H70" s="125">
        <f>SUM(H71:H72)</f>
        <v>1344.3522551470001</v>
      </c>
      <c r="I70" s="125">
        <f>SUM(I71:I72)</f>
        <v>845.18378934466023</v>
      </c>
      <c r="J70" s="125">
        <f>SUM(J71:J72)</f>
        <v>841.96584145466011</v>
      </c>
      <c r="K70" s="125"/>
      <c r="L70" s="125">
        <f t="shared" si="4"/>
        <v>62.629853018887097</v>
      </c>
      <c r="M70" s="125">
        <f t="shared" si="5"/>
        <v>99.619260576152882</v>
      </c>
      <c r="N70" s="137"/>
    </row>
    <row r="71" spans="1:135" ht="12" customHeight="1">
      <c r="A71" s="105"/>
      <c r="B71" s="105"/>
      <c r="C71" s="105"/>
      <c r="D71" s="105" t="s">
        <v>213</v>
      </c>
      <c r="E71" s="113"/>
      <c r="F71" s="113"/>
      <c r="G71" s="118">
        <v>1163.9658551735001</v>
      </c>
      <c r="H71" s="117">
        <v>1206.589799908</v>
      </c>
      <c r="I71" s="117">
        <v>799.50394398000026</v>
      </c>
      <c r="J71" s="117">
        <v>796.28599609000014</v>
      </c>
      <c r="K71" s="117"/>
      <c r="L71" s="118">
        <f t="shared" si="4"/>
        <v>65.994756142536204</v>
      </c>
      <c r="M71" s="118">
        <f t="shared" si="5"/>
        <v>99.597506939868126</v>
      </c>
      <c r="N71" s="112"/>
    </row>
    <row r="72" spans="1:135" ht="12" customHeight="1">
      <c r="A72" s="105"/>
      <c r="B72" s="105"/>
      <c r="C72" s="105"/>
      <c r="D72" s="105" t="s">
        <v>342</v>
      </c>
      <c r="E72" s="113"/>
      <c r="F72" s="113"/>
      <c r="G72" s="118">
        <v>137.76245523899999</v>
      </c>
      <c r="H72" s="117">
        <v>137.76245523899999</v>
      </c>
      <c r="I72" s="117">
        <v>45.679845364660004</v>
      </c>
      <c r="J72" s="117">
        <v>45.679845364660004</v>
      </c>
      <c r="K72" s="117"/>
      <c r="L72" s="118">
        <f t="shared" ref="L72:L103" si="6">IFERROR(+J72/H72*100,"n.a")</f>
        <v>33.158414087068493</v>
      </c>
      <c r="M72" s="118">
        <f t="shared" ref="M72:M103" si="7">IFERROR(+J72/I72*100,"n.a.")</f>
        <v>100</v>
      </c>
      <c r="N72" s="112"/>
    </row>
    <row r="73" spans="1:135" s="103" customFormat="1" ht="12" customHeight="1">
      <c r="A73" s="116"/>
      <c r="B73" s="116"/>
      <c r="C73" s="116" t="s">
        <v>341</v>
      </c>
      <c r="D73" s="116"/>
      <c r="E73" s="115"/>
      <c r="F73" s="115"/>
      <c r="G73" s="125">
        <f>+G74</f>
        <v>56.038510000000002</v>
      </c>
      <c r="H73" s="125">
        <f>+H74</f>
        <v>56.038510000000002</v>
      </c>
      <c r="I73" s="125">
        <f>+I74</f>
        <v>28.019255000000001</v>
      </c>
      <c r="J73" s="125">
        <f>+J74</f>
        <v>28.019255000000001</v>
      </c>
      <c r="K73" s="125"/>
      <c r="L73" s="125">
        <f t="shared" si="6"/>
        <v>50</v>
      </c>
      <c r="M73" s="125">
        <f t="shared" si="7"/>
        <v>100</v>
      </c>
      <c r="N73" s="137"/>
    </row>
    <row r="74" spans="1:135" ht="12" customHeight="1">
      <c r="A74" s="105"/>
      <c r="B74" s="105"/>
      <c r="C74" s="105"/>
      <c r="D74" s="105" t="s">
        <v>340</v>
      </c>
      <c r="E74" s="113"/>
      <c r="F74" s="113"/>
      <c r="G74" s="112">
        <v>56.038510000000002</v>
      </c>
      <c r="H74" s="117">
        <v>56.038510000000002</v>
      </c>
      <c r="I74" s="117">
        <v>28.019255000000001</v>
      </c>
      <c r="J74" s="117">
        <v>28.019255000000001</v>
      </c>
      <c r="K74" s="117"/>
      <c r="L74" s="118">
        <f t="shared" si="6"/>
        <v>50</v>
      </c>
      <c r="M74" s="112">
        <f t="shared" si="7"/>
        <v>100</v>
      </c>
      <c r="N74" s="112"/>
    </row>
    <row r="75" spans="1:135" s="103" customFormat="1" ht="12" customHeight="1">
      <c r="A75" s="127" t="s">
        <v>339</v>
      </c>
      <c r="B75" s="127"/>
      <c r="C75" s="127"/>
      <c r="D75" s="127"/>
      <c r="E75" s="127"/>
      <c r="F75" s="127"/>
      <c r="G75" s="126">
        <f>+G76</f>
        <v>9940.0273658000006</v>
      </c>
      <c r="H75" s="126">
        <f>+H76</f>
        <v>9780.3905565630012</v>
      </c>
      <c r="I75" s="126">
        <f>+I76</f>
        <v>7414.6977034890015</v>
      </c>
      <c r="J75" s="126">
        <f>+J76</f>
        <v>7137.7669731449996</v>
      </c>
      <c r="K75" s="126"/>
      <c r="L75" s="126">
        <f t="shared" si="6"/>
        <v>72.98038796983721</v>
      </c>
      <c r="M75" s="126">
        <f t="shared" si="7"/>
        <v>96.265110980671651</v>
      </c>
      <c r="N75" s="282"/>
    </row>
    <row r="76" spans="1:135" s="103" customFormat="1" ht="12" customHeight="1">
      <c r="A76" s="116"/>
      <c r="B76" s="116" t="s">
        <v>338</v>
      </c>
      <c r="C76" s="116"/>
      <c r="D76" s="116"/>
      <c r="E76" s="115"/>
      <c r="F76" s="115"/>
      <c r="G76" s="125">
        <f>+G77+G88</f>
        <v>9940.0273658000006</v>
      </c>
      <c r="H76" s="125">
        <f>+H77+H88</f>
        <v>9780.3905565630012</v>
      </c>
      <c r="I76" s="125">
        <f>+I77+I88</f>
        <v>7414.6977034890015</v>
      </c>
      <c r="J76" s="125">
        <f>+J77+J88</f>
        <v>7137.7669731449996</v>
      </c>
      <c r="K76" s="125"/>
      <c r="L76" s="125">
        <f t="shared" si="6"/>
        <v>72.98038796983721</v>
      </c>
      <c r="M76" s="125">
        <f t="shared" si="7"/>
        <v>96.265110980671651</v>
      </c>
      <c r="N76" s="137"/>
    </row>
    <row r="77" spans="1:135" s="103" customFormat="1" ht="12" customHeight="1">
      <c r="A77" s="116"/>
      <c r="B77" s="116"/>
      <c r="C77" s="115" t="s">
        <v>257</v>
      </c>
      <c r="D77" s="115"/>
      <c r="E77" s="115"/>
      <c r="F77" s="115"/>
      <c r="G77" s="125">
        <f>+G78+G81+G83+G86</f>
        <v>4372.570095</v>
      </c>
      <c r="H77" s="125">
        <f>+H78+H81+H83+H86</f>
        <v>3985.2168322299995</v>
      </c>
      <c r="I77" s="125">
        <f>+I78+I81+I83+I86</f>
        <v>3579.8481807700009</v>
      </c>
      <c r="J77" s="125">
        <f>+J78+J81+J83+J86</f>
        <v>3470.5142768300002</v>
      </c>
      <c r="K77" s="125"/>
      <c r="L77" s="125">
        <f t="shared" si="6"/>
        <v>87.084703867618956</v>
      </c>
      <c r="M77" s="125">
        <f t="shared" si="7"/>
        <v>96.945850817715865</v>
      </c>
      <c r="N77" s="137"/>
    </row>
    <row r="78" spans="1:135" s="103" customFormat="1" ht="12" customHeight="1">
      <c r="A78" s="116"/>
      <c r="B78" s="116"/>
      <c r="C78" s="116"/>
      <c r="D78" s="116" t="s">
        <v>297</v>
      </c>
      <c r="E78" s="115"/>
      <c r="F78" s="115"/>
      <c r="G78" s="125">
        <f>SUM(G79:G80)</f>
        <v>243.023855</v>
      </c>
      <c r="H78" s="125">
        <f>SUM(H79:H80)</f>
        <v>308.71812821000003</v>
      </c>
      <c r="I78" s="125">
        <f>SUM(I79:I80)</f>
        <v>299.14020087</v>
      </c>
      <c r="J78" s="125">
        <f>SUM(J79:J80)</f>
        <v>274.60899554000002</v>
      </c>
      <c r="K78" s="125"/>
      <c r="L78" s="125">
        <f t="shared" si="6"/>
        <v>88.951367103781521</v>
      </c>
      <c r="M78" s="125">
        <f t="shared" si="7"/>
        <v>91.799428743226414</v>
      </c>
      <c r="N78" s="137"/>
    </row>
    <row r="79" spans="1:135" ht="12" customHeight="1">
      <c r="A79" s="105"/>
      <c r="B79" s="105"/>
      <c r="C79" s="105"/>
      <c r="D79" s="105"/>
      <c r="E79" s="113" t="s">
        <v>337</v>
      </c>
      <c r="F79" s="113"/>
      <c r="G79" s="118">
        <v>209.53975800000001</v>
      </c>
      <c r="H79" s="117">
        <v>211.81015782</v>
      </c>
      <c r="I79" s="117">
        <v>203.51020862999999</v>
      </c>
      <c r="J79" s="117">
        <v>193.55901076000001</v>
      </c>
      <c r="K79" s="117"/>
      <c r="L79" s="118">
        <f t="shared" si="6"/>
        <v>91.383252225556561</v>
      </c>
      <c r="M79" s="118">
        <f t="shared" si="7"/>
        <v>95.110221773644696</v>
      </c>
      <c r="N79" s="112"/>
    </row>
    <row r="80" spans="1:135" ht="12" customHeight="1">
      <c r="A80" s="105"/>
      <c r="B80" s="105"/>
      <c r="C80" s="105"/>
      <c r="D80" s="105"/>
      <c r="E80" s="113" t="s">
        <v>336</v>
      </c>
      <c r="F80" s="113"/>
      <c r="G80" s="136">
        <v>33.484096999999998</v>
      </c>
      <c r="H80" s="117">
        <v>96.907970390000003</v>
      </c>
      <c r="I80" s="117">
        <v>95.629992240000007</v>
      </c>
      <c r="J80" s="117">
        <v>81.049984780000003</v>
      </c>
      <c r="K80" s="117"/>
      <c r="L80" s="136">
        <f t="shared" si="6"/>
        <v>83.636035770658964</v>
      </c>
      <c r="M80" s="136">
        <f t="shared" si="7"/>
        <v>84.753729328546896</v>
      </c>
      <c r="N80" s="283"/>
    </row>
    <row r="81" spans="1:14" s="103" customFormat="1" ht="12" customHeight="1">
      <c r="A81" s="116"/>
      <c r="B81" s="116"/>
      <c r="C81" s="115"/>
      <c r="D81" s="115" t="s">
        <v>237</v>
      </c>
      <c r="E81" s="115"/>
      <c r="F81" s="115"/>
      <c r="G81" s="119">
        <f>+G82</f>
        <v>322.46466900000001</v>
      </c>
      <c r="H81" s="119">
        <f>+H82</f>
        <v>320.56119422</v>
      </c>
      <c r="I81" s="119">
        <f>+I82</f>
        <v>313.37241039999998</v>
      </c>
      <c r="J81" s="119">
        <f>+J82</f>
        <v>308.30374696000001</v>
      </c>
      <c r="K81" s="119"/>
      <c r="L81" s="119">
        <f t="shared" si="6"/>
        <v>96.17625355750711</v>
      </c>
      <c r="M81" s="119">
        <f t="shared" si="7"/>
        <v>98.382543174898473</v>
      </c>
      <c r="N81" s="114"/>
    </row>
    <row r="82" spans="1:14" ht="12" customHeight="1">
      <c r="A82" s="130"/>
      <c r="B82" s="105"/>
      <c r="C82" s="105"/>
      <c r="D82" s="105"/>
      <c r="E82" s="113" t="s">
        <v>335</v>
      </c>
      <c r="F82" s="113"/>
      <c r="G82" s="136">
        <v>322.46466900000001</v>
      </c>
      <c r="H82" s="117">
        <v>320.56119422</v>
      </c>
      <c r="I82" s="117">
        <v>313.37241039999998</v>
      </c>
      <c r="J82" s="117">
        <v>308.30374696000001</v>
      </c>
      <c r="K82" s="117"/>
      <c r="L82" s="118">
        <f t="shared" si="6"/>
        <v>96.17625355750711</v>
      </c>
      <c r="M82" s="118">
        <f t="shared" si="7"/>
        <v>98.382543174898473</v>
      </c>
      <c r="N82" s="112"/>
    </row>
    <row r="83" spans="1:14" s="103" customFormat="1" ht="12" customHeight="1">
      <c r="A83" s="131"/>
      <c r="B83" s="116"/>
      <c r="C83" s="115"/>
      <c r="D83" s="115" t="s">
        <v>334</v>
      </c>
      <c r="E83" s="115"/>
      <c r="F83" s="115"/>
      <c r="G83" s="119">
        <f>SUM(G84:G85)</f>
        <v>2314.7055230000001</v>
      </c>
      <c r="H83" s="119">
        <f>SUM(H84:H85)</f>
        <v>1874.5718570200002</v>
      </c>
      <c r="I83" s="119">
        <f>SUM(I84:I85)</f>
        <v>1819.6002820100007</v>
      </c>
      <c r="J83" s="119">
        <f>SUM(J84:J85)</f>
        <v>1742.4076846100002</v>
      </c>
      <c r="K83" s="119"/>
      <c r="L83" s="119">
        <f t="shared" si="6"/>
        <v>92.94963423700915</v>
      </c>
      <c r="M83" s="119">
        <f t="shared" si="7"/>
        <v>95.75771678191154</v>
      </c>
      <c r="N83" s="114"/>
    </row>
    <row r="84" spans="1:14" ht="12" customHeight="1">
      <c r="A84" s="130"/>
      <c r="B84" s="105"/>
      <c r="C84" s="105"/>
      <c r="D84" s="105"/>
      <c r="E84" s="113" t="s">
        <v>333</v>
      </c>
      <c r="F84" s="113"/>
      <c r="G84" s="118">
        <v>2103.613409</v>
      </c>
      <c r="H84" s="117">
        <v>1815.1240910200002</v>
      </c>
      <c r="I84" s="117">
        <v>1764.4853637900007</v>
      </c>
      <c r="J84" s="117">
        <v>1689.5748641700002</v>
      </c>
      <c r="K84" s="117"/>
      <c r="L84" s="118">
        <f t="shared" si="6"/>
        <v>93.083160128217557</v>
      </c>
      <c r="M84" s="112">
        <f t="shared" si="7"/>
        <v>95.754541173461618</v>
      </c>
      <c r="N84" s="112"/>
    </row>
    <row r="85" spans="1:14" ht="12" customHeight="1">
      <c r="A85" s="130"/>
      <c r="B85" s="105"/>
      <c r="C85" s="113"/>
      <c r="D85" s="113"/>
      <c r="E85" s="113" t="s">
        <v>332</v>
      </c>
      <c r="F85" s="113"/>
      <c r="G85" s="118">
        <v>211.09211400000001</v>
      </c>
      <c r="H85" s="117">
        <v>59.447766000000016</v>
      </c>
      <c r="I85" s="117">
        <v>55.114918220000007</v>
      </c>
      <c r="J85" s="117">
        <v>52.832820439999999</v>
      </c>
      <c r="K85" s="117"/>
      <c r="L85" s="118">
        <f t="shared" si="6"/>
        <v>88.872675955560695</v>
      </c>
      <c r="M85" s="118">
        <f t="shared" si="7"/>
        <v>95.859382806501415</v>
      </c>
      <c r="N85" s="112"/>
    </row>
    <row r="86" spans="1:14" s="103" customFormat="1" ht="12" customHeight="1">
      <c r="A86" s="131"/>
      <c r="B86" s="116"/>
      <c r="C86" s="116"/>
      <c r="D86" s="116" t="s">
        <v>236</v>
      </c>
      <c r="E86" s="115"/>
      <c r="F86" s="115"/>
      <c r="G86" s="125">
        <f>+G87</f>
        <v>1492.3760480000001</v>
      </c>
      <c r="H86" s="125">
        <f>+H87</f>
        <v>1481.3656527799997</v>
      </c>
      <c r="I86" s="125">
        <f>+I87</f>
        <v>1147.7352874900002</v>
      </c>
      <c r="J86" s="125">
        <f>+J87</f>
        <v>1145.1938497200001</v>
      </c>
      <c r="K86" s="125"/>
      <c r="L86" s="125">
        <f t="shared" si="6"/>
        <v>77.306629026457856</v>
      </c>
      <c r="M86" s="125">
        <f t="shared" si="7"/>
        <v>99.778569344543016</v>
      </c>
      <c r="N86" s="137"/>
    </row>
    <row r="87" spans="1:14" ht="18.75" customHeight="1">
      <c r="A87" s="130"/>
      <c r="B87" s="105"/>
      <c r="C87" s="113"/>
      <c r="D87" s="113"/>
      <c r="E87" s="319" t="s">
        <v>331</v>
      </c>
      <c r="F87" s="319"/>
      <c r="G87" s="118">
        <v>1492.3760480000001</v>
      </c>
      <c r="H87" s="117">
        <v>1481.3656527799997</v>
      </c>
      <c r="I87" s="117">
        <v>1147.7352874900002</v>
      </c>
      <c r="J87" s="117">
        <v>1145.1938497200001</v>
      </c>
      <c r="K87" s="117"/>
      <c r="L87" s="118">
        <f t="shared" si="6"/>
        <v>77.306629026457856</v>
      </c>
      <c r="M87" s="118">
        <f t="shared" si="7"/>
        <v>99.778569344543016</v>
      </c>
      <c r="N87" s="112"/>
    </row>
    <row r="88" spans="1:14" s="103" customFormat="1" ht="12" customHeight="1">
      <c r="A88" s="116"/>
      <c r="B88" s="116"/>
      <c r="C88" s="116" t="s">
        <v>280</v>
      </c>
      <c r="D88" s="116"/>
      <c r="E88" s="115"/>
      <c r="F88" s="115"/>
      <c r="G88" s="125">
        <f>+G89+G90</f>
        <v>5567.4572707999996</v>
      </c>
      <c r="H88" s="125">
        <f>+H89+H90</f>
        <v>5795.1737243330017</v>
      </c>
      <c r="I88" s="125">
        <f>+I89+I90</f>
        <v>3834.8495227190006</v>
      </c>
      <c r="J88" s="125">
        <f>+J89+J90</f>
        <v>3667.2526963149994</v>
      </c>
      <c r="K88" s="125"/>
      <c r="L88" s="125">
        <f t="shared" si="6"/>
        <v>63.28115205445517</v>
      </c>
      <c r="M88" s="125">
        <f t="shared" si="7"/>
        <v>95.629637475705408</v>
      </c>
      <c r="N88" s="137"/>
    </row>
    <row r="89" spans="1:14" ht="12" customHeight="1">
      <c r="A89" s="105"/>
      <c r="B89" s="105"/>
      <c r="C89" s="105"/>
      <c r="D89" s="131" t="s">
        <v>330</v>
      </c>
      <c r="E89" s="132"/>
      <c r="F89" s="132"/>
      <c r="G89" s="114">
        <v>3650.1170706999997</v>
      </c>
      <c r="H89" s="133">
        <v>3767.504223458001</v>
      </c>
      <c r="I89" s="133">
        <v>2711.5123062610005</v>
      </c>
      <c r="J89" s="133">
        <v>2580.2666408309997</v>
      </c>
      <c r="K89" s="133"/>
      <c r="L89" s="114">
        <f t="shared" si="6"/>
        <v>68.487425303075142</v>
      </c>
      <c r="M89" s="114">
        <f t="shared" si="7"/>
        <v>95.159687635311528</v>
      </c>
      <c r="N89" s="122"/>
    </row>
    <row r="90" spans="1:14" s="103" customFormat="1" ht="12" customHeight="1">
      <c r="A90" s="116"/>
      <c r="B90" s="116"/>
      <c r="C90" s="116"/>
      <c r="D90" s="131" t="s">
        <v>329</v>
      </c>
      <c r="E90" s="135"/>
      <c r="F90" s="135"/>
      <c r="G90" s="114">
        <f>SUM(G91:G94)</f>
        <v>1917.3402000999999</v>
      </c>
      <c r="H90" s="114">
        <f>SUM(H91:H94)</f>
        <v>2027.6695008750005</v>
      </c>
      <c r="I90" s="114">
        <f>SUM(I91:I94)</f>
        <v>1123.3372164580001</v>
      </c>
      <c r="J90" s="114">
        <f>SUM(J91:J94)</f>
        <v>1086.9860554839997</v>
      </c>
      <c r="K90" s="114"/>
      <c r="L90" s="114">
        <f t="shared" si="6"/>
        <v>53.607654256028034</v>
      </c>
      <c r="M90" s="114">
        <f t="shared" si="7"/>
        <v>96.764002790843222</v>
      </c>
      <c r="N90" s="114"/>
    </row>
    <row r="91" spans="1:14" ht="12" customHeight="1">
      <c r="A91" s="105"/>
      <c r="B91" s="105"/>
      <c r="C91" s="113"/>
      <c r="D91" s="132"/>
      <c r="E91" s="132" t="s">
        <v>328</v>
      </c>
      <c r="F91" s="132"/>
      <c r="G91" s="122">
        <v>246.14352</v>
      </c>
      <c r="H91" s="111">
        <v>246.14352</v>
      </c>
      <c r="I91" s="117">
        <v>127.87959094</v>
      </c>
      <c r="J91" s="117">
        <v>116.5</v>
      </c>
      <c r="K91" s="117"/>
      <c r="L91" s="118">
        <f t="shared" si="6"/>
        <v>47.330110498135397</v>
      </c>
      <c r="M91" s="118">
        <f t="shared" si="7"/>
        <v>91.10132363080578</v>
      </c>
      <c r="N91" s="122"/>
    </row>
    <row r="92" spans="1:14" ht="12" customHeight="1">
      <c r="A92" s="105"/>
      <c r="B92" s="105"/>
      <c r="C92" s="105"/>
      <c r="D92" s="130"/>
      <c r="E92" s="132" t="s">
        <v>327</v>
      </c>
      <c r="F92" s="132"/>
      <c r="G92" s="122">
        <v>331.70955199999997</v>
      </c>
      <c r="H92" s="111">
        <v>334.96521399</v>
      </c>
      <c r="I92" s="117">
        <v>319.06174222999999</v>
      </c>
      <c r="J92" s="117">
        <v>318.89051422000006</v>
      </c>
      <c r="K92" s="117"/>
      <c r="L92" s="118">
        <f t="shared" si="6"/>
        <v>95.201083844342165</v>
      </c>
      <c r="M92" s="118">
        <f t="shared" si="7"/>
        <v>99.946333894874655</v>
      </c>
      <c r="N92" s="122"/>
    </row>
    <row r="93" spans="1:14" ht="12" customHeight="1">
      <c r="A93" s="105"/>
      <c r="B93" s="105"/>
      <c r="C93" s="105"/>
      <c r="D93" s="130"/>
      <c r="E93" s="132" t="s">
        <v>326</v>
      </c>
      <c r="F93" s="132"/>
      <c r="G93" s="111">
        <v>267.88088010000001</v>
      </c>
      <c r="H93" s="111">
        <v>277.23602788500006</v>
      </c>
      <c r="I93" s="117">
        <v>149.26249240799996</v>
      </c>
      <c r="J93" s="117">
        <v>145.22331233399993</v>
      </c>
      <c r="K93" s="117"/>
      <c r="L93" s="118">
        <f t="shared" si="6"/>
        <v>52.382554115311386</v>
      </c>
      <c r="M93" s="118">
        <f t="shared" si="7"/>
        <v>97.293908195664329</v>
      </c>
      <c r="N93" s="111"/>
    </row>
    <row r="94" spans="1:14" ht="12" customHeight="1">
      <c r="A94" s="105"/>
      <c r="B94" s="105"/>
      <c r="C94" s="105"/>
      <c r="D94" s="130"/>
      <c r="E94" s="132" t="s">
        <v>325</v>
      </c>
      <c r="F94" s="132"/>
      <c r="G94" s="111">
        <v>1071.6062480000001</v>
      </c>
      <c r="H94" s="111">
        <v>1169.3247390000004</v>
      </c>
      <c r="I94" s="117">
        <v>527.13339088000009</v>
      </c>
      <c r="J94" s="117">
        <v>506.37222892999989</v>
      </c>
      <c r="K94" s="117"/>
      <c r="L94" s="118">
        <f t="shared" si="6"/>
        <v>43.304670810526638</v>
      </c>
      <c r="M94" s="118">
        <f t="shared" si="7"/>
        <v>96.061497467397885</v>
      </c>
      <c r="N94" s="111"/>
    </row>
    <row r="95" spans="1:14" s="103" customFormat="1" ht="12" customHeight="1">
      <c r="A95" s="127" t="s">
        <v>324</v>
      </c>
      <c r="B95" s="127"/>
      <c r="C95" s="127"/>
      <c r="D95" s="127"/>
      <c r="E95" s="127"/>
      <c r="F95" s="127"/>
      <c r="G95" s="126">
        <f>+G96</f>
        <v>38291.809209328509</v>
      </c>
      <c r="H95" s="126">
        <f>+H96</f>
        <v>37813.183932787317</v>
      </c>
      <c r="I95" s="126">
        <f>+I96</f>
        <v>23992.094374888475</v>
      </c>
      <c r="J95" s="126">
        <f>+J96</f>
        <v>22653.234415863164</v>
      </c>
      <c r="K95" s="126"/>
      <c r="L95" s="126">
        <f t="shared" si="6"/>
        <v>59.90829668331854</v>
      </c>
      <c r="M95" s="126">
        <f t="shared" si="7"/>
        <v>94.419578640759937</v>
      </c>
      <c r="N95" s="282"/>
    </row>
    <row r="96" spans="1:14" s="103" customFormat="1" ht="12" customHeight="1">
      <c r="A96" s="116"/>
      <c r="B96" s="116" t="s">
        <v>323</v>
      </c>
      <c r="C96" s="116"/>
      <c r="D96" s="116"/>
      <c r="E96" s="115"/>
      <c r="F96" s="115"/>
      <c r="G96" s="129">
        <f>+G97+G103</f>
        <v>38291.809209328509</v>
      </c>
      <c r="H96" s="129">
        <f>+H97+H103</f>
        <v>37813.183932787317</v>
      </c>
      <c r="I96" s="129">
        <f>+I97+I103</f>
        <v>23992.094374888475</v>
      </c>
      <c r="J96" s="129">
        <f>+J97+J103</f>
        <v>22653.234415863164</v>
      </c>
      <c r="K96" s="129"/>
      <c r="L96" s="129">
        <f t="shared" si="6"/>
        <v>59.90829668331854</v>
      </c>
      <c r="M96" s="129">
        <f t="shared" si="7"/>
        <v>94.419578640759937</v>
      </c>
      <c r="N96" s="133"/>
    </row>
    <row r="97" spans="1:14" s="103" customFormat="1" ht="12" customHeight="1">
      <c r="A97" s="116"/>
      <c r="B97" s="116"/>
      <c r="C97" s="116" t="s">
        <v>257</v>
      </c>
      <c r="D97" s="116"/>
      <c r="E97" s="115"/>
      <c r="F97" s="115"/>
      <c r="G97" s="129">
        <f>SUM(G98:G102)</f>
        <v>5989.3155499999993</v>
      </c>
      <c r="H97" s="129">
        <f>SUM(H98:H102)</f>
        <v>5996.51133089</v>
      </c>
      <c r="I97" s="129">
        <f>SUM(I98:I102)</f>
        <v>2877.1849420199997</v>
      </c>
      <c r="J97" s="129">
        <f>SUM(J98:J102)</f>
        <v>2854.02736323</v>
      </c>
      <c r="K97" s="129"/>
      <c r="L97" s="129">
        <f t="shared" si="6"/>
        <v>47.594796469873529</v>
      </c>
      <c r="M97" s="129">
        <f t="shared" si="7"/>
        <v>99.195130683057826</v>
      </c>
      <c r="N97" s="133"/>
    </row>
    <row r="98" spans="1:14" ht="12" customHeight="1">
      <c r="A98" s="105"/>
      <c r="B98" s="105"/>
      <c r="C98" s="105"/>
      <c r="D98" s="105" t="s">
        <v>21</v>
      </c>
      <c r="E98" s="113"/>
      <c r="F98" s="113"/>
      <c r="G98" s="117">
        <v>1355.848336</v>
      </c>
      <c r="H98" s="117">
        <v>1356.6132416799999</v>
      </c>
      <c r="I98" s="117">
        <v>650.68847755999991</v>
      </c>
      <c r="J98" s="117">
        <v>647.36350900000002</v>
      </c>
      <c r="K98" s="117"/>
      <c r="L98" s="117">
        <f t="shared" si="6"/>
        <v>47.719091124182114</v>
      </c>
      <c r="M98" s="117">
        <f t="shared" si="7"/>
        <v>99.48900761659894</v>
      </c>
      <c r="N98" s="111"/>
    </row>
    <row r="99" spans="1:14" ht="12" customHeight="1">
      <c r="A99" s="105"/>
      <c r="B99" s="105"/>
      <c r="C99" s="105"/>
      <c r="D99" s="105" t="s">
        <v>322</v>
      </c>
      <c r="E99" s="113"/>
      <c r="F99" s="113"/>
      <c r="G99" s="123">
        <v>110.124762</v>
      </c>
      <c r="H99" s="117">
        <v>110.124762</v>
      </c>
      <c r="I99" s="117">
        <v>52.1179591</v>
      </c>
      <c r="J99" s="117">
        <v>37.099660010000008</v>
      </c>
      <c r="K99" s="117"/>
      <c r="L99" s="123">
        <f t="shared" si="6"/>
        <v>33.688753860825607</v>
      </c>
      <c r="M99" s="123">
        <f t="shared" si="7"/>
        <v>71.18402303285896</v>
      </c>
      <c r="N99" s="122"/>
    </row>
    <row r="100" spans="1:14" ht="12" customHeight="1">
      <c r="A100" s="105"/>
      <c r="B100" s="105"/>
      <c r="C100" s="105"/>
      <c r="D100" s="105" t="s">
        <v>321</v>
      </c>
      <c r="E100" s="113"/>
      <c r="F100" s="113"/>
      <c r="G100" s="123">
        <v>1288.232884</v>
      </c>
      <c r="H100" s="117">
        <v>1287.9870998600002</v>
      </c>
      <c r="I100" s="117">
        <v>595.26484864999998</v>
      </c>
      <c r="J100" s="117">
        <v>595.26484864999998</v>
      </c>
      <c r="K100" s="117"/>
      <c r="L100" s="123">
        <f t="shared" si="6"/>
        <v>46.216677846750429</v>
      </c>
      <c r="M100" s="123">
        <f t="shared" si="7"/>
        <v>100</v>
      </c>
      <c r="N100" s="122"/>
    </row>
    <row r="101" spans="1:14" ht="12" customHeight="1">
      <c r="A101" s="105"/>
      <c r="B101" s="105"/>
      <c r="C101" s="105"/>
      <c r="D101" s="105" t="s">
        <v>320</v>
      </c>
      <c r="E101" s="113"/>
      <c r="F101" s="113"/>
      <c r="G101" s="117">
        <v>517.91010500000004</v>
      </c>
      <c r="H101" s="117">
        <v>524.58676435000007</v>
      </c>
      <c r="I101" s="117">
        <v>265.35656171000011</v>
      </c>
      <c r="J101" s="117">
        <v>260.54225057000008</v>
      </c>
      <c r="K101" s="117"/>
      <c r="L101" s="117">
        <f t="shared" si="6"/>
        <v>49.666188374544731</v>
      </c>
      <c r="M101" s="117">
        <f t="shared" si="7"/>
        <v>98.185719957714312</v>
      </c>
      <c r="N101" s="111"/>
    </row>
    <row r="102" spans="1:14" ht="12" customHeight="1">
      <c r="A102" s="105"/>
      <c r="B102" s="105"/>
      <c r="C102" s="105"/>
      <c r="D102" s="105" t="s">
        <v>20</v>
      </c>
      <c r="E102" s="113"/>
      <c r="F102" s="113"/>
      <c r="G102" s="117">
        <v>2717.1994629999999</v>
      </c>
      <c r="H102" s="117">
        <v>2717.1994629999999</v>
      </c>
      <c r="I102" s="117">
        <v>1313.7570949999999</v>
      </c>
      <c r="J102" s="117">
        <v>1313.7570949999999</v>
      </c>
      <c r="K102" s="117"/>
      <c r="L102" s="117">
        <f t="shared" si="6"/>
        <v>48.349674467751797</v>
      </c>
      <c r="M102" s="117">
        <f t="shared" si="7"/>
        <v>100</v>
      </c>
      <c r="N102" s="111"/>
    </row>
    <row r="103" spans="1:14" s="103" customFormat="1" ht="12" customHeight="1">
      <c r="A103" s="116"/>
      <c r="B103" s="116"/>
      <c r="C103" s="116" t="s">
        <v>319</v>
      </c>
      <c r="D103" s="116"/>
      <c r="E103" s="115"/>
      <c r="F103" s="115"/>
      <c r="G103" s="129">
        <f>SUM(G104:G107)</f>
        <v>32302.493659328509</v>
      </c>
      <c r="H103" s="129">
        <f>SUM(H104:H107)</f>
        <v>31816.672601897317</v>
      </c>
      <c r="I103" s="129">
        <f>SUM(I104:I107)</f>
        <v>21114.909432868477</v>
      </c>
      <c r="J103" s="129">
        <f>SUM(J104:J107)</f>
        <v>19799.207052633163</v>
      </c>
      <c r="K103" s="129"/>
      <c r="L103" s="129">
        <f t="shared" si="6"/>
        <v>62.229030987522179</v>
      </c>
      <c r="M103" s="129">
        <f t="shared" si="7"/>
        <v>93.768846679554159</v>
      </c>
      <c r="N103" s="133"/>
    </row>
    <row r="104" spans="1:14" ht="12" customHeight="1">
      <c r="A104" s="105"/>
      <c r="B104" s="105"/>
      <c r="C104" s="105"/>
      <c r="D104" s="105" t="s">
        <v>318</v>
      </c>
      <c r="E104" s="113"/>
      <c r="F104" s="113"/>
      <c r="G104" s="111">
        <v>5847.8332120304431</v>
      </c>
      <c r="H104" s="111">
        <v>5676.9644813941022</v>
      </c>
      <c r="I104" s="111">
        <v>2804.8043851515345</v>
      </c>
      <c r="J104" s="111">
        <v>2796.6905175383545</v>
      </c>
      <c r="K104" s="111"/>
      <c r="L104" s="117">
        <f t="shared" ref="L104:L135" si="8">IFERROR(+J104/H104*100,"n.a")</f>
        <v>49.263836804058464</v>
      </c>
      <c r="M104" s="117">
        <f t="shared" ref="M104:M135" si="9">IFERROR(+J104/I104*100,"n.a.")</f>
        <v>99.710715383356714</v>
      </c>
      <c r="N104" s="111"/>
    </row>
    <row r="105" spans="1:14" ht="12" customHeight="1">
      <c r="A105" s="105"/>
      <c r="B105" s="105"/>
      <c r="C105" s="105"/>
      <c r="D105" s="105" t="s">
        <v>317</v>
      </c>
      <c r="E105" s="113"/>
      <c r="F105" s="113"/>
      <c r="G105" s="122">
        <v>7474.3265866250649</v>
      </c>
      <c r="H105" s="111">
        <v>7158.4259830011906</v>
      </c>
      <c r="I105" s="111">
        <v>2893.4834029041444</v>
      </c>
      <c r="J105" s="111">
        <v>2780.3349755185163</v>
      </c>
      <c r="K105" s="111"/>
      <c r="L105" s="123">
        <f t="shared" si="8"/>
        <v>38.840032461338005</v>
      </c>
      <c r="M105" s="123">
        <f t="shared" si="9"/>
        <v>96.08954289241602</v>
      </c>
      <c r="N105" s="122"/>
    </row>
    <row r="106" spans="1:14" ht="12" customHeight="1">
      <c r="A106" s="105"/>
      <c r="B106" s="105"/>
      <c r="C106" s="105"/>
      <c r="D106" s="105" t="s">
        <v>316</v>
      </c>
      <c r="E106" s="113"/>
      <c r="F106" s="113"/>
      <c r="G106" s="111">
        <v>18052.333860750401</v>
      </c>
      <c r="H106" s="111">
        <v>18052.333860750397</v>
      </c>
      <c r="I106" s="111">
        <v>14894.426232523105</v>
      </c>
      <c r="J106" s="111">
        <v>13699.986147286598</v>
      </c>
      <c r="K106" s="111"/>
      <c r="L106" s="117">
        <f t="shared" si="8"/>
        <v>75.890387652719369</v>
      </c>
      <c r="M106" s="117">
        <f t="shared" si="9"/>
        <v>91.980623713934293</v>
      </c>
      <c r="N106" s="111"/>
    </row>
    <row r="107" spans="1:14" ht="12" customHeight="1">
      <c r="A107" s="105"/>
      <c r="B107" s="105"/>
      <c r="C107" s="113"/>
      <c r="D107" s="113" t="s">
        <v>45</v>
      </c>
      <c r="E107" s="113"/>
      <c r="F107" s="113"/>
      <c r="G107" s="122">
        <v>927.99999992259723</v>
      </c>
      <c r="H107" s="111">
        <v>928.94827675162821</v>
      </c>
      <c r="I107" s="111">
        <v>522.19541228969217</v>
      </c>
      <c r="J107" s="111">
        <v>522.19541228969217</v>
      </c>
      <c r="K107" s="111"/>
      <c r="L107" s="123">
        <f t="shared" si="8"/>
        <v>56.213615478756196</v>
      </c>
      <c r="M107" s="123">
        <f t="shared" si="9"/>
        <v>100</v>
      </c>
      <c r="N107" s="122"/>
    </row>
    <row r="108" spans="1:14" s="103" customFormat="1" ht="12" customHeight="1">
      <c r="A108" s="127" t="s">
        <v>315</v>
      </c>
      <c r="B108" s="127"/>
      <c r="C108" s="127"/>
      <c r="D108" s="127"/>
      <c r="E108" s="127"/>
      <c r="F108" s="127"/>
      <c r="G108" s="126">
        <f>+G109</f>
        <v>574.15571689560022</v>
      </c>
      <c r="H108" s="126">
        <f>+H109</f>
        <v>1705.7755544106158</v>
      </c>
      <c r="I108" s="126">
        <f>+I109</f>
        <v>1031.285589508296</v>
      </c>
      <c r="J108" s="126">
        <f>+J109</f>
        <v>943.4083048492198</v>
      </c>
      <c r="K108" s="126"/>
      <c r="L108" s="126">
        <f t="shared" si="8"/>
        <v>55.306707990383231</v>
      </c>
      <c r="M108" s="126">
        <f t="shared" si="9"/>
        <v>91.478860409464758</v>
      </c>
      <c r="N108" s="282"/>
    </row>
    <row r="109" spans="1:14" s="103" customFormat="1" ht="12" customHeight="1">
      <c r="A109" s="116"/>
      <c r="B109" s="116" t="s">
        <v>314</v>
      </c>
      <c r="C109" s="116"/>
      <c r="D109" s="116"/>
      <c r="E109" s="115"/>
      <c r="F109" s="115"/>
      <c r="G109" s="119">
        <f>+G110+G112</f>
        <v>574.15571689560022</v>
      </c>
      <c r="H109" s="119">
        <f>+H110+H112</f>
        <v>1705.7755544106158</v>
      </c>
      <c r="I109" s="119">
        <f>+I110+I112</f>
        <v>1031.285589508296</v>
      </c>
      <c r="J109" s="119">
        <f>+J110+J112</f>
        <v>943.4083048492198</v>
      </c>
      <c r="K109" s="119"/>
      <c r="L109" s="119">
        <f t="shared" si="8"/>
        <v>55.306707990383231</v>
      </c>
      <c r="M109" s="119">
        <f t="shared" si="9"/>
        <v>91.478860409464758</v>
      </c>
      <c r="N109" s="114"/>
    </row>
    <row r="110" spans="1:14" s="103" customFormat="1" ht="12" customHeight="1">
      <c r="A110" s="116"/>
      <c r="B110" s="116"/>
      <c r="C110" s="116" t="s">
        <v>313</v>
      </c>
      <c r="D110" s="116"/>
      <c r="E110" s="115"/>
      <c r="F110" s="115"/>
      <c r="G110" s="129">
        <f>+G111</f>
        <v>35</v>
      </c>
      <c r="H110" s="129">
        <f>+H111</f>
        <v>35</v>
      </c>
      <c r="I110" s="129">
        <f>+I111</f>
        <v>30.798797</v>
      </c>
      <c r="J110" s="129">
        <f>+J111</f>
        <v>30.794845500000001</v>
      </c>
      <c r="K110" s="129"/>
      <c r="L110" s="129">
        <f t="shared" si="8"/>
        <v>87.98527285714286</v>
      </c>
      <c r="M110" s="129">
        <f t="shared" si="9"/>
        <v>99.98716995342383</v>
      </c>
      <c r="N110" s="133"/>
    </row>
    <row r="111" spans="1:14" ht="12" customHeight="1">
      <c r="A111" s="105"/>
      <c r="B111" s="105"/>
      <c r="C111" s="105"/>
      <c r="D111" s="105" t="s">
        <v>312</v>
      </c>
      <c r="E111" s="113"/>
      <c r="F111" s="113"/>
      <c r="G111" s="111">
        <v>35</v>
      </c>
      <c r="H111" s="111">
        <v>35</v>
      </c>
      <c r="I111" s="111">
        <v>30.798797</v>
      </c>
      <c r="J111" s="111">
        <v>30.794845500000001</v>
      </c>
      <c r="K111" s="111"/>
      <c r="L111" s="111">
        <f t="shared" si="8"/>
        <v>87.98527285714286</v>
      </c>
      <c r="M111" s="111">
        <f t="shared" si="9"/>
        <v>99.98716995342383</v>
      </c>
      <c r="N111" s="111"/>
    </row>
    <row r="112" spans="1:14" s="103" customFormat="1" ht="12" customHeight="1">
      <c r="A112" s="116"/>
      <c r="B112" s="116"/>
      <c r="C112" s="116" t="s">
        <v>287</v>
      </c>
      <c r="D112" s="116"/>
      <c r="E112" s="115"/>
      <c r="F112" s="115"/>
      <c r="G112" s="129">
        <f>+G113</f>
        <v>539.15571689560022</v>
      </c>
      <c r="H112" s="129">
        <f>+H113</f>
        <v>1670.7755544106158</v>
      </c>
      <c r="I112" s="129">
        <f>+I113</f>
        <v>1000.4867925082959</v>
      </c>
      <c r="J112" s="129">
        <f>+J113</f>
        <v>912.61345934921985</v>
      </c>
      <c r="K112" s="129"/>
      <c r="L112" s="129">
        <f t="shared" si="8"/>
        <v>54.62214580169352</v>
      </c>
      <c r="M112" s="129">
        <f t="shared" si="9"/>
        <v>91.216942210824087</v>
      </c>
      <c r="N112" s="133"/>
    </row>
    <row r="113" spans="1:14" ht="12" customHeight="1">
      <c r="A113" s="105"/>
      <c r="B113" s="105"/>
      <c r="C113" s="105"/>
      <c r="D113" s="105" t="s">
        <v>311</v>
      </c>
      <c r="E113" s="113"/>
      <c r="F113" s="113"/>
      <c r="G113" s="117">
        <v>539.15571689560022</v>
      </c>
      <c r="H113" s="117">
        <v>1670.7755544106158</v>
      </c>
      <c r="I113" s="117">
        <v>1000.4867925082959</v>
      </c>
      <c r="J113" s="117">
        <v>912.61345934921985</v>
      </c>
      <c r="K113" s="117"/>
      <c r="L113" s="117">
        <f t="shared" si="8"/>
        <v>54.62214580169352</v>
      </c>
      <c r="M113" s="117">
        <f t="shared" si="9"/>
        <v>91.216942210824087</v>
      </c>
      <c r="N113" s="111"/>
    </row>
    <row r="114" spans="1:14" s="103" customFormat="1" ht="12" customHeight="1">
      <c r="A114" s="127" t="s">
        <v>310</v>
      </c>
      <c r="B114" s="127"/>
      <c r="C114" s="127"/>
      <c r="D114" s="127"/>
      <c r="E114" s="127"/>
      <c r="F114" s="127"/>
      <c r="G114" s="126">
        <f>+G115+G131+G142+G145</f>
        <v>102500.04288246362</v>
      </c>
      <c r="H114" s="126">
        <f>+H115+H131+H142+H145</f>
        <v>101271.87569580149</v>
      </c>
      <c r="I114" s="126">
        <f>+I115+I131+I142+I145</f>
        <v>56207.123497230241</v>
      </c>
      <c r="J114" s="126">
        <f>+J115+J131+J142+J145</f>
        <v>54967.100503359085</v>
      </c>
      <c r="K114" s="126"/>
      <c r="L114" s="126">
        <f t="shared" si="8"/>
        <v>54.276767489197297</v>
      </c>
      <c r="M114" s="126">
        <f t="shared" si="9"/>
        <v>97.793833029131505</v>
      </c>
      <c r="N114" s="282"/>
    </row>
    <row r="115" spans="1:14" s="103" customFormat="1" ht="12" customHeight="1">
      <c r="A115" s="116"/>
      <c r="B115" s="116" t="s">
        <v>309</v>
      </c>
      <c r="C115" s="116"/>
      <c r="D115" s="116"/>
      <c r="E115" s="115"/>
      <c r="F115" s="115"/>
      <c r="G115" s="119">
        <f>+G116+G129+G118+G122</f>
        <v>68091.656922954615</v>
      </c>
      <c r="H115" s="119">
        <f>+H116+H129+H118+H122</f>
        <v>67355.298967220617</v>
      </c>
      <c r="I115" s="119">
        <f>+I116+I129+I118+I122</f>
        <v>35762.925925725089</v>
      </c>
      <c r="J115" s="119">
        <f>+J116+J129+J118+J122</f>
        <v>34607.76982182284</v>
      </c>
      <c r="K115" s="119"/>
      <c r="L115" s="119">
        <f t="shared" si="8"/>
        <v>51.380916353240721</v>
      </c>
      <c r="M115" s="119">
        <f t="shared" si="9"/>
        <v>96.769961981574554</v>
      </c>
      <c r="N115" s="114"/>
    </row>
    <row r="116" spans="1:14" s="103" customFormat="1" ht="12" customHeight="1">
      <c r="A116" s="116"/>
      <c r="B116" s="116"/>
      <c r="C116" s="115" t="s">
        <v>308</v>
      </c>
      <c r="D116" s="115"/>
      <c r="E116" s="115"/>
      <c r="F116" s="115"/>
      <c r="G116" s="119">
        <f>+G117</f>
        <v>75</v>
      </c>
      <c r="H116" s="119">
        <f>+H117</f>
        <v>75.634269260000011</v>
      </c>
      <c r="I116" s="119">
        <f>+I117</f>
        <v>38.134269259999996</v>
      </c>
      <c r="J116" s="119">
        <f>+J117</f>
        <v>38.039595579999997</v>
      </c>
      <c r="K116" s="119"/>
      <c r="L116" s="119">
        <f t="shared" si="8"/>
        <v>50.294127188874214</v>
      </c>
      <c r="M116" s="119">
        <f t="shared" si="9"/>
        <v>99.751735953416301</v>
      </c>
      <c r="N116" s="114"/>
    </row>
    <row r="117" spans="1:14" ht="12" customHeight="1">
      <c r="A117" s="105"/>
      <c r="B117" s="105"/>
      <c r="C117" s="105"/>
      <c r="D117" s="105" t="s">
        <v>305</v>
      </c>
      <c r="E117" s="113"/>
      <c r="F117" s="113"/>
      <c r="G117" s="111">
        <v>75</v>
      </c>
      <c r="H117" s="111">
        <v>75.634269260000011</v>
      </c>
      <c r="I117" s="111">
        <v>38.134269259999996</v>
      </c>
      <c r="J117" s="111">
        <v>38.039595579999997</v>
      </c>
      <c r="K117" s="111"/>
      <c r="L117" s="111">
        <f t="shared" si="8"/>
        <v>50.294127188874214</v>
      </c>
      <c r="M117" s="111">
        <f t="shared" si="9"/>
        <v>99.751735953416301</v>
      </c>
      <c r="N117" s="111"/>
    </row>
    <row r="118" spans="1:14" s="103" customFormat="1" ht="12" customHeight="1">
      <c r="A118" s="116"/>
      <c r="B118" s="116"/>
      <c r="C118" s="116" t="s">
        <v>245</v>
      </c>
      <c r="D118" s="116"/>
      <c r="E118" s="115"/>
      <c r="F118" s="115"/>
      <c r="G118" s="129">
        <f>+G119</f>
        <v>13140.829389999999</v>
      </c>
      <c r="H118" s="129">
        <f>+H119</f>
        <v>13372.169310359999</v>
      </c>
      <c r="I118" s="129">
        <f>+I119</f>
        <v>9796.2037965100008</v>
      </c>
      <c r="J118" s="129">
        <f>+J119</f>
        <v>8862.2324491899999</v>
      </c>
      <c r="K118" s="129"/>
      <c r="L118" s="129">
        <f t="shared" si="8"/>
        <v>66.273708053666695</v>
      </c>
      <c r="M118" s="129">
        <f t="shared" si="9"/>
        <v>90.465986960655741</v>
      </c>
      <c r="N118" s="133"/>
    </row>
    <row r="119" spans="1:14" s="103" customFormat="1" ht="12" customHeight="1">
      <c r="A119" s="116"/>
      <c r="B119" s="116"/>
      <c r="C119" s="116"/>
      <c r="D119" s="116" t="s">
        <v>304</v>
      </c>
      <c r="E119" s="115"/>
      <c r="F119" s="115"/>
      <c r="G119" s="129">
        <f>SUM(G120:G121)</f>
        <v>13140.829389999999</v>
      </c>
      <c r="H119" s="129">
        <f>SUM(H120:H121)</f>
        <v>13372.169310359999</v>
      </c>
      <c r="I119" s="129">
        <f>SUM(I120:I121)</f>
        <v>9796.2037965100008</v>
      </c>
      <c r="J119" s="129">
        <f>SUM(J120:J121)</f>
        <v>8862.2324491899999</v>
      </c>
      <c r="K119" s="129"/>
      <c r="L119" s="129">
        <f t="shared" si="8"/>
        <v>66.273708053666695</v>
      </c>
      <c r="M119" s="129">
        <f t="shared" si="9"/>
        <v>90.465986960655741</v>
      </c>
      <c r="N119" s="133"/>
    </row>
    <row r="120" spans="1:14" ht="12" customHeight="1">
      <c r="A120" s="130"/>
      <c r="B120" s="130"/>
      <c r="C120" s="132"/>
      <c r="D120" s="132"/>
      <c r="E120" s="132" t="s">
        <v>307</v>
      </c>
      <c r="F120" s="132"/>
      <c r="G120" s="122">
        <v>8883.6874889999999</v>
      </c>
      <c r="H120" s="111">
        <v>9372.5318117499992</v>
      </c>
      <c r="I120" s="111">
        <v>7245.2835157300005</v>
      </c>
      <c r="J120" s="111">
        <v>6445.3069113800002</v>
      </c>
      <c r="K120" s="111"/>
      <c r="L120" s="123">
        <f t="shared" si="8"/>
        <v>68.768045186037725</v>
      </c>
      <c r="M120" s="123">
        <f t="shared" si="9"/>
        <v>88.958656999229959</v>
      </c>
      <c r="N120" s="122"/>
    </row>
    <row r="121" spans="1:14" ht="12" customHeight="1">
      <c r="A121" s="130"/>
      <c r="B121" s="130"/>
      <c r="C121" s="130"/>
      <c r="D121" s="130"/>
      <c r="E121" s="132" t="s">
        <v>306</v>
      </c>
      <c r="F121" s="132"/>
      <c r="G121" s="111">
        <v>4257.141901</v>
      </c>
      <c r="H121" s="111">
        <v>3999.63749861</v>
      </c>
      <c r="I121" s="111">
        <v>2550.9202807799998</v>
      </c>
      <c r="J121" s="111">
        <v>2416.9255378100002</v>
      </c>
      <c r="K121" s="111"/>
      <c r="L121" s="128">
        <f t="shared" si="8"/>
        <v>60.428614809466055</v>
      </c>
      <c r="M121" s="128">
        <f t="shared" si="9"/>
        <v>94.747199903517654</v>
      </c>
      <c r="N121" s="284"/>
    </row>
    <row r="122" spans="1:14" s="103" customFormat="1" ht="12" customHeight="1">
      <c r="A122" s="131"/>
      <c r="B122" s="131"/>
      <c r="C122" s="131" t="s">
        <v>287</v>
      </c>
      <c r="D122" s="131"/>
      <c r="E122" s="135"/>
      <c r="F122" s="135"/>
      <c r="G122" s="133">
        <f>+G123+G124</f>
        <v>48786.891716954618</v>
      </c>
      <c r="H122" s="133">
        <f>+H123+H124</f>
        <v>47818.559571600636</v>
      </c>
      <c r="I122" s="129">
        <f>+I123+I124</f>
        <v>22952.261805955084</v>
      </c>
      <c r="J122" s="129">
        <f>+J123+J124</f>
        <v>22943.131383632837</v>
      </c>
      <c r="K122" s="129"/>
      <c r="L122" s="124">
        <f t="shared" si="8"/>
        <v>47.979553523102616</v>
      </c>
      <c r="M122" s="124">
        <f t="shared" si="9"/>
        <v>99.960219945208721</v>
      </c>
      <c r="N122" s="285"/>
    </row>
    <row r="123" spans="1:14" s="103" customFormat="1" ht="12" customHeight="1">
      <c r="A123" s="131"/>
      <c r="B123" s="131"/>
      <c r="C123" s="131"/>
      <c r="D123" s="134" t="s">
        <v>305</v>
      </c>
      <c r="E123" s="134"/>
      <c r="F123" s="134"/>
      <c r="G123" s="133">
        <v>164.01518420000002</v>
      </c>
      <c r="H123" s="133">
        <v>163.91650527700003</v>
      </c>
      <c r="I123" s="133">
        <v>0</v>
      </c>
      <c r="J123" s="133">
        <v>0</v>
      </c>
      <c r="K123" s="133"/>
      <c r="L123" s="123">
        <f t="shared" si="8"/>
        <v>0</v>
      </c>
      <c r="M123" s="123" t="str">
        <f t="shared" si="9"/>
        <v>n.a.</v>
      </c>
      <c r="N123" s="122"/>
    </row>
    <row r="124" spans="1:14" s="103" customFormat="1" ht="12" customHeight="1">
      <c r="A124" s="131"/>
      <c r="B124" s="131"/>
      <c r="C124" s="131"/>
      <c r="D124" s="134" t="s">
        <v>304</v>
      </c>
      <c r="E124" s="134"/>
      <c r="F124" s="134"/>
      <c r="G124" s="133">
        <f>SUM(G125:G128)</f>
        <v>48622.876532754621</v>
      </c>
      <c r="H124" s="133">
        <f>SUM(H125:H128)</f>
        <v>47654.643066323639</v>
      </c>
      <c r="I124" s="129">
        <f>SUM(I125:I128)</f>
        <v>22952.261805955084</v>
      </c>
      <c r="J124" s="129">
        <f>SUM(J125:J128)</f>
        <v>22943.131383632837</v>
      </c>
      <c r="K124" s="129"/>
      <c r="L124" s="129">
        <f t="shared" si="8"/>
        <v>48.144587614897446</v>
      </c>
      <c r="M124" s="129">
        <f t="shared" si="9"/>
        <v>99.960219945208721</v>
      </c>
      <c r="N124" s="133"/>
    </row>
    <row r="125" spans="1:14" ht="12" customHeight="1">
      <c r="A125" s="130"/>
      <c r="B125" s="130"/>
      <c r="C125" s="130"/>
      <c r="D125" s="130"/>
      <c r="E125" s="132" t="s">
        <v>303</v>
      </c>
      <c r="F125" s="132"/>
      <c r="G125" s="117">
        <v>246.85813497599995</v>
      </c>
      <c r="H125" s="117">
        <v>329.97662363630997</v>
      </c>
      <c r="I125" s="117">
        <v>61.4921822556</v>
      </c>
      <c r="J125" s="117">
        <v>52.713628857300009</v>
      </c>
      <c r="K125" s="117"/>
      <c r="L125" s="128">
        <f t="shared" si="8"/>
        <v>15.974958552033474</v>
      </c>
      <c r="M125" s="128">
        <f t="shared" si="9"/>
        <v>85.724114714597661</v>
      </c>
      <c r="N125" s="284"/>
    </row>
    <row r="126" spans="1:14" ht="12" customHeight="1">
      <c r="A126" s="130"/>
      <c r="B126" s="130"/>
      <c r="C126" s="105"/>
      <c r="D126" s="105"/>
      <c r="E126" s="113" t="s">
        <v>302</v>
      </c>
      <c r="F126" s="113"/>
      <c r="G126" s="117">
        <v>11344.554154698</v>
      </c>
      <c r="H126" s="117">
        <v>11065.367525792401</v>
      </c>
      <c r="I126" s="117">
        <v>6225.8364981028099</v>
      </c>
      <c r="J126" s="117">
        <v>6225.8364981028099</v>
      </c>
      <c r="K126" s="117"/>
      <c r="L126" s="128">
        <f t="shared" si="8"/>
        <v>56.2641636944361</v>
      </c>
      <c r="M126" s="128">
        <f t="shared" si="9"/>
        <v>100</v>
      </c>
      <c r="N126" s="284"/>
    </row>
    <row r="127" spans="1:14" ht="12" customHeight="1">
      <c r="A127" s="130"/>
      <c r="B127" s="130"/>
      <c r="C127" s="105"/>
      <c r="D127" s="105"/>
      <c r="E127" s="113" t="s">
        <v>149</v>
      </c>
      <c r="F127" s="113"/>
      <c r="G127" s="117">
        <v>36875.682212320622</v>
      </c>
      <c r="H127" s="117">
        <v>36039.905691134925</v>
      </c>
      <c r="I127" s="117">
        <v>16638.098686046676</v>
      </c>
      <c r="J127" s="117">
        <v>16637.746817122726</v>
      </c>
      <c r="K127" s="117"/>
      <c r="L127" s="128">
        <f t="shared" si="8"/>
        <v>46.164790107137463</v>
      </c>
      <c r="M127" s="128">
        <f t="shared" si="9"/>
        <v>99.99788516145631</v>
      </c>
      <c r="N127" s="284"/>
    </row>
    <row r="128" spans="1:14" ht="12" customHeight="1">
      <c r="A128" s="130"/>
      <c r="B128" s="130"/>
      <c r="C128" s="105"/>
      <c r="D128" s="105"/>
      <c r="E128" s="113" t="s">
        <v>301</v>
      </c>
      <c r="F128" s="113"/>
      <c r="G128" s="111">
        <v>155.78203076</v>
      </c>
      <c r="H128" s="111">
        <v>219.39322575999998</v>
      </c>
      <c r="I128" s="111">
        <v>26.834439549999999</v>
      </c>
      <c r="J128" s="111">
        <v>26.834439549999999</v>
      </c>
      <c r="K128" s="111"/>
      <c r="L128" s="128">
        <f t="shared" si="8"/>
        <v>12.231206983279829</v>
      </c>
      <c r="M128" s="128">
        <f t="shared" si="9"/>
        <v>100</v>
      </c>
      <c r="N128" s="284"/>
    </row>
    <row r="129" spans="1:14" s="103" customFormat="1" ht="12" customHeight="1">
      <c r="A129" s="131"/>
      <c r="B129" s="131"/>
      <c r="C129" s="116" t="s">
        <v>300</v>
      </c>
      <c r="D129" s="116"/>
      <c r="E129" s="115"/>
      <c r="F129" s="115"/>
      <c r="G129" s="129">
        <f>+G130</f>
        <v>6088.9358160000002</v>
      </c>
      <c r="H129" s="129">
        <f>+H130</f>
        <v>6088.9358159999902</v>
      </c>
      <c r="I129" s="129">
        <f>+I130</f>
        <v>2976.3260540000028</v>
      </c>
      <c r="J129" s="129">
        <f>+J130</f>
        <v>2764.3663934200008</v>
      </c>
      <c r="K129" s="129"/>
      <c r="L129" s="129">
        <f t="shared" si="8"/>
        <v>45.399828097317638</v>
      </c>
      <c r="M129" s="129">
        <f t="shared" si="9"/>
        <v>92.878479819267739</v>
      </c>
      <c r="N129" s="133"/>
    </row>
    <row r="130" spans="1:14" ht="12" customHeight="1">
      <c r="A130" s="130"/>
      <c r="B130" s="130"/>
      <c r="C130" s="105"/>
      <c r="D130" s="105" t="s">
        <v>299</v>
      </c>
      <c r="E130" s="113"/>
      <c r="F130" s="113"/>
      <c r="G130" s="117">
        <v>6088.9358160000002</v>
      </c>
      <c r="H130" s="117">
        <v>6088.9358159999902</v>
      </c>
      <c r="I130" s="117">
        <v>2976.3260540000028</v>
      </c>
      <c r="J130" s="117">
        <v>2764.3663934200008</v>
      </c>
      <c r="K130" s="117"/>
      <c r="L130" s="117">
        <f t="shared" si="8"/>
        <v>45.399828097317638</v>
      </c>
      <c r="M130" s="117">
        <f t="shared" si="9"/>
        <v>92.878479819267739</v>
      </c>
      <c r="N130" s="111"/>
    </row>
    <row r="131" spans="1:14" s="103" customFormat="1" ht="12" customHeight="1">
      <c r="A131" s="116"/>
      <c r="B131" s="116" t="s">
        <v>298</v>
      </c>
      <c r="C131" s="116"/>
      <c r="D131" s="116"/>
      <c r="E131" s="115"/>
      <c r="F131" s="115"/>
      <c r="G131" s="119">
        <f>+G132+G137</f>
        <v>32651.890502307</v>
      </c>
      <c r="H131" s="119">
        <f>+H132+H137</f>
        <v>31900.981271378878</v>
      </c>
      <c r="I131" s="119">
        <f>+I132+I137</f>
        <v>19000.464417713145</v>
      </c>
      <c r="J131" s="119">
        <f>+J132+J137</f>
        <v>18944.512229874246</v>
      </c>
      <c r="K131" s="119"/>
      <c r="L131" s="119">
        <f t="shared" si="8"/>
        <v>59.385358928977524</v>
      </c>
      <c r="M131" s="119">
        <f t="shared" si="9"/>
        <v>99.705521998784747</v>
      </c>
      <c r="N131" s="114"/>
    </row>
    <row r="132" spans="1:14" s="103" customFormat="1" ht="12" customHeight="1">
      <c r="A132" s="116"/>
      <c r="B132" s="116"/>
      <c r="C132" s="115" t="s">
        <v>257</v>
      </c>
      <c r="D132" s="115"/>
      <c r="E132" s="115"/>
      <c r="F132" s="115"/>
      <c r="G132" s="119">
        <f>+G133+G135</f>
        <v>2648.2633999999998</v>
      </c>
      <c r="H132" s="119">
        <f>+H133+H135</f>
        <v>2642.7307576200001</v>
      </c>
      <c r="I132" s="119">
        <f>+I133+I135</f>
        <v>2613.1547366700001</v>
      </c>
      <c r="J132" s="119">
        <f>+J133+J135</f>
        <v>2575.9345154600001</v>
      </c>
      <c r="K132" s="119"/>
      <c r="L132" s="119">
        <f t="shared" si="8"/>
        <v>97.472453750068894</v>
      </c>
      <c r="M132" s="119">
        <f t="shared" si="9"/>
        <v>98.575659501226838</v>
      </c>
      <c r="N132" s="114"/>
    </row>
    <row r="133" spans="1:14" s="103" customFormat="1" ht="12" customHeight="1">
      <c r="A133" s="116"/>
      <c r="B133" s="116"/>
      <c r="C133" s="116"/>
      <c r="D133" s="116" t="s">
        <v>297</v>
      </c>
      <c r="E133" s="115"/>
      <c r="F133" s="115"/>
      <c r="G133" s="129">
        <f>+G134</f>
        <v>50.276145</v>
      </c>
      <c r="H133" s="129">
        <f>+H134</f>
        <v>44.743502619999994</v>
      </c>
      <c r="I133" s="129">
        <f>+I134</f>
        <v>32.240636670000001</v>
      </c>
      <c r="J133" s="129">
        <f>+J134</f>
        <v>30.612724440000001</v>
      </c>
      <c r="K133" s="129"/>
      <c r="L133" s="124">
        <f t="shared" si="8"/>
        <v>68.418256612562018</v>
      </c>
      <c r="M133" s="124">
        <f t="shared" si="9"/>
        <v>94.950744159730633</v>
      </c>
      <c r="N133" s="285"/>
    </row>
    <row r="134" spans="1:14" ht="12" customHeight="1">
      <c r="A134" s="105"/>
      <c r="B134" s="105"/>
      <c r="C134" s="113"/>
      <c r="D134" s="113"/>
      <c r="E134" s="113" t="s">
        <v>296</v>
      </c>
      <c r="F134" s="113"/>
      <c r="G134" s="123">
        <v>50.276145</v>
      </c>
      <c r="H134" s="117">
        <v>44.743502619999994</v>
      </c>
      <c r="I134" s="117">
        <v>32.240636670000001</v>
      </c>
      <c r="J134" s="117">
        <v>30.612724440000001</v>
      </c>
      <c r="K134" s="117"/>
      <c r="L134" s="123">
        <f t="shared" si="8"/>
        <v>68.418256612562018</v>
      </c>
      <c r="M134" s="123">
        <f t="shared" si="9"/>
        <v>94.950744159730633</v>
      </c>
      <c r="N134" s="122"/>
    </row>
    <row r="135" spans="1:14" s="103" customFormat="1" ht="12" customHeight="1">
      <c r="A135" s="116"/>
      <c r="B135" s="116"/>
      <c r="C135" s="116"/>
      <c r="D135" s="116" t="s">
        <v>236</v>
      </c>
      <c r="E135" s="115"/>
      <c r="F135" s="115"/>
      <c r="G135" s="129">
        <f>+G136</f>
        <v>2597.987255</v>
      </c>
      <c r="H135" s="129">
        <f>+H136</f>
        <v>2597.987255</v>
      </c>
      <c r="I135" s="129">
        <f>+I136</f>
        <v>2580.9141</v>
      </c>
      <c r="J135" s="129">
        <f>+J136</f>
        <v>2545.3217910200001</v>
      </c>
      <c r="K135" s="129"/>
      <c r="L135" s="124">
        <f t="shared" si="8"/>
        <v>97.972835937565065</v>
      </c>
      <c r="M135" s="124">
        <f t="shared" si="9"/>
        <v>98.620941743857344</v>
      </c>
      <c r="N135" s="285"/>
    </row>
    <row r="136" spans="1:14" ht="12" customHeight="1">
      <c r="A136" s="105"/>
      <c r="B136" s="105"/>
      <c r="C136" s="105"/>
      <c r="D136" s="105"/>
      <c r="E136" s="113" t="s">
        <v>295</v>
      </c>
      <c r="F136" s="113"/>
      <c r="G136" s="117">
        <v>2597.987255</v>
      </c>
      <c r="H136" s="117">
        <v>2597.987255</v>
      </c>
      <c r="I136" s="117">
        <v>2580.9141</v>
      </c>
      <c r="J136" s="117">
        <v>2545.3217910200001</v>
      </c>
      <c r="K136" s="117"/>
      <c r="L136" s="128">
        <f t="shared" ref="L136:L167" si="10">IFERROR(+J136/H136*100,"n.a")</f>
        <v>97.972835937565065</v>
      </c>
      <c r="M136" s="128">
        <f t="shared" ref="M136:M167" si="11">IFERROR(+J136/I136*100,"n.a.")</f>
        <v>98.620941743857344</v>
      </c>
      <c r="N136" s="284"/>
    </row>
    <row r="137" spans="1:14" s="103" customFormat="1" ht="12" customHeight="1">
      <c r="A137" s="116"/>
      <c r="B137" s="116"/>
      <c r="C137" s="116" t="s">
        <v>287</v>
      </c>
      <c r="D137" s="116"/>
      <c r="E137" s="115"/>
      <c r="F137" s="115"/>
      <c r="G137" s="119">
        <f>SUM(G138:G141)</f>
        <v>30003.627102307</v>
      </c>
      <c r="H137" s="119">
        <f>SUM(H138:H141)</f>
        <v>29258.250513758878</v>
      </c>
      <c r="I137" s="119">
        <f>SUM(I138:I141)</f>
        <v>16387.309681043145</v>
      </c>
      <c r="J137" s="119">
        <f>SUM(J138:J141)</f>
        <v>16368.577714414245</v>
      </c>
      <c r="K137" s="119"/>
      <c r="L137" s="119">
        <f t="shared" si="10"/>
        <v>55.945169061686784</v>
      </c>
      <c r="M137" s="119">
        <f t="shared" si="11"/>
        <v>99.885692239949748</v>
      </c>
      <c r="N137" s="114"/>
    </row>
    <row r="138" spans="1:14" ht="12" customHeight="1">
      <c r="A138" s="105"/>
      <c r="B138" s="105"/>
      <c r="C138" s="113"/>
      <c r="D138" s="113" t="s">
        <v>294</v>
      </c>
      <c r="E138" s="113"/>
      <c r="F138" s="113"/>
      <c r="G138" s="123">
        <v>2155.3795019999998</v>
      </c>
      <c r="H138" s="117">
        <v>2155.3795019999998</v>
      </c>
      <c r="I138" s="117">
        <v>1130.83260808</v>
      </c>
      <c r="J138" s="117">
        <v>1130.83260808</v>
      </c>
      <c r="K138" s="117"/>
      <c r="L138" s="123">
        <f t="shared" si="10"/>
        <v>52.465591652453234</v>
      </c>
      <c r="M138" s="123">
        <f t="shared" si="11"/>
        <v>100</v>
      </c>
      <c r="N138" s="122"/>
    </row>
    <row r="139" spans="1:14" ht="12" customHeight="1">
      <c r="A139" s="105"/>
      <c r="B139" s="105"/>
      <c r="C139" s="105"/>
      <c r="D139" s="113" t="s">
        <v>293</v>
      </c>
      <c r="E139" s="113"/>
      <c r="F139" s="113"/>
      <c r="G139" s="118">
        <v>26547.566781000001</v>
      </c>
      <c r="H139" s="117">
        <v>25894.237829060006</v>
      </c>
      <c r="I139" s="117">
        <v>14569.17635964</v>
      </c>
      <c r="J139" s="117">
        <v>14569.17635964</v>
      </c>
      <c r="K139" s="117"/>
      <c r="L139" s="128">
        <f t="shared" si="10"/>
        <v>56.264163694710604</v>
      </c>
      <c r="M139" s="128">
        <f t="shared" si="11"/>
        <v>100</v>
      </c>
      <c r="N139" s="284"/>
    </row>
    <row r="140" spans="1:14" ht="12" customHeight="1">
      <c r="A140" s="130"/>
      <c r="B140" s="105"/>
      <c r="C140" s="105"/>
      <c r="D140" s="113" t="s">
        <v>292</v>
      </c>
      <c r="E140" s="113"/>
      <c r="F140" s="113"/>
      <c r="G140" s="118">
        <v>796.63073725899994</v>
      </c>
      <c r="H140" s="117">
        <v>704.58310065086994</v>
      </c>
      <c r="I140" s="117">
        <v>376.60893140398503</v>
      </c>
      <c r="J140" s="117">
        <v>357.87696477508496</v>
      </c>
      <c r="K140" s="117"/>
      <c r="L140" s="123">
        <f t="shared" si="10"/>
        <v>50.7927261446507</v>
      </c>
      <c r="M140" s="123">
        <f t="shared" si="11"/>
        <v>95.026149125282828</v>
      </c>
      <c r="N140" s="122"/>
    </row>
    <row r="141" spans="1:14" ht="12" customHeight="1">
      <c r="A141" s="130"/>
      <c r="B141" s="105"/>
      <c r="C141" s="105"/>
      <c r="D141" s="113" t="s">
        <v>291</v>
      </c>
      <c r="E141" s="113"/>
      <c r="F141" s="113"/>
      <c r="G141" s="118">
        <v>504.05008204799998</v>
      </c>
      <c r="H141" s="117">
        <v>504.05008204799998</v>
      </c>
      <c r="I141" s="117">
        <v>310.69178191915995</v>
      </c>
      <c r="J141" s="117">
        <v>310.69178191915995</v>
      </c>
      <c r="K141" s="117"/>
      <c r="L141" s="123">
        <f t="shared" si="10"/>
        <v>61.639069803697247</v>
      </c>
      <c r="M141" s="123">
        <f t="shared" si="11"/>
        <v>100</v>
      </c>
      <c r="N141" s="122"/>
    </row>
    <row r="142" spans="1:14" s="103" customFormat="1" ht="12" customHeight="1">
      <c r="A142" s="131"/>
      <c r="B142" s="116" t="s">
        <v>290</v>
      </c>
      <c r="C142" s="116"/>
      <c r="D142" s="116"/>
      <c r="E142" s="115"/>
      <c r="F142" s="115"/>
      <c r="G142" s="119">
        <f t="shared" ref="G142:J143" si="12">+G143</f>
        <v>1690.9887120000001</v>
      </c>
      <c r="H142" s="119">
        <f t="shared" si="12"/>
        <v>1950.088712</v>
      </c>
      <c r="I142" s="119">
        <f t="shared" si="12"/>
        <v>1407.80077603</v>
      </c>
      <c r="J142" s="119">
        <f t="shared" si="12"/>
        <v>1378.8860738999999</v>
      </c>
      <c r="K142" s="119"/>
      <c r="L142" s="119">
        <f t="shared" si="10"/>
        <v>70.708889570763276</v>
      </c>
      <c r="M142" s="119">
        <f t="shared" si="11"/>
        <v>97.946108382498593</v>
      </c>
      <c r="N142" s="114"/>
    </row>
    <row r="143" spans="1:14" s="103" customFormat="1" ht="12" customHeight="1">
      <c r="A143" s="131"/>
      <c r="B143" s="116"/>
      <c r="C143" s="116" t="s">
        <v>287</v>
      </c>
      <c r="D143" s="116"/>
      <c r="E143" s="115"/>
      <c r="F143" s="115"/>
      <c r="G143" s="119">
        <f t="shared" si="12"/>
        <v>1690.9887120000001</v>
      </c>
      <c r="H143" s="119">
        <f t="shared" si="12"/>
        <v>1950.088712</v>
      </c>
      <c r="I143" s="119">
        <f t="shared" si="12"/>
        <v>1407.80077603</v>
      </c>
      <c r="J143" s="119">
        <f t="shared" si="12"/>
        <v>1378.8860738999999</v>
      </c>
      <c r="K143" s="119"/>
      <c r="L143" s="119">
        <f t="shared" si="10"/>
        <v>70.708889570763276</v>
      </c>
      <c r="M143" s="119">
        <f t="shared" si="11"/>
        <v>97.946108382498593</v>
      </c>
      <c r="N143" s="114"/>
    </row>
    <row r="144" spans="1:14" ht="12" customHeight="1">
      <c r="A144" s="130"/>
      <c r="B144" s="105"/>
      <c r="C144" s="105"/>
      <c r="D144" s="113" t="s">
        <v>289</v>
      </c>
      <c r="E144" s="113"/>
      <c r="F144" s="113"/>
      <c r="G144" s="118">
        <v>1690.9887120000001</v>
      </c>
      <c r="H144" s="117">
        <v>1950.088712</v>
      </c>
      <c r="I144" s="117">
        <v>1407.80077603</v>
      </c>
      <c r="J144" s="117">
        <v>1378.8860738999999</v>
      </c>
      <c r="K144" s="117"/>
      <c r="L144" s="123">
        <f t="shared" si="10"/>
        <v>70.708889570763276</v>
      </c>
      <c r="M144" s="123">
        <f t="shared" si="11"/>
        <v>97.946108382498593</v>
      </c>
      <c r="N144" s="122"/>
    </row>
    <row r="145" spans="1:14" s="103" customFormat="1" ht="12" customHeight="1">
      <c r="A145" s="131"/>
      <c r="B145" s="116" t="s">
        <v>288</v>
      </c>
      <c r="C145" s="116"/>
      <c r="D145" s="116"/>
      <c r="E145" s="115"/>
      <c r="F145" s="115"/>
      <c r="G145" s="119">
        <f t="shared" ref="G145:J146" si="13">+G146</f>
        <v>65.506745202000005</v>
      </c>
      <c r="H145" s="119">
        <f t="shared" si="13"/>
        <v>65.506745201999991</v>
      </c>
      <c r="I145" s="119">
        <f t="shared" si="13"/>
        <v>35.932377762000002</v>
      </c>
      <c r="J145" s="119">
        <f t="shared" si="13"/>
        <v>35.932377762000002</v>
      </c>
      <c r="K145" s="119"/>
      <c r="L145" s="119">
        <f t="shared" si="10"/>
        <v>54.85294323690951</v>
      </c>
      <c r="M145" s="119">
        <f t="shared" si="11"/>
        <v>100</v>
      </c>
      <c r="N145" s="114"/>
    </row>
    <row r="146" spans="1:14" s="103" customFormat="1" ht="12" customHeight="1">
      <c r="A146" s="131"/>
      <c r="B146" s="116"/>
      <c r="C146" s="116" t="s">
        <v>287</v>
      </c>
      <c r="D146" s="116"/>
      <c r="E146" s="115"/>
      <c r="F146" s="115"/>
      <c r="G146" s="119">
        <f t="shared" si="13"/>
        <v>65.506745202000005</v>
      </c>
      <c r="H146" s="119">
        <f t="shared" si="13"/>
        <v>65.506745201999991</v>
      </c>
      <c r="I146" s="119">
        <f t="shared" si="13"/>
        <v>35.932377762000002</v>
      </c>
      <c r="J146" s="119">
        <f t="shared" si="13"/>
        <v>35.932377762000002</v>
      </c>
      <c r="K146" s="119"/>
      <c r="L146" s="119">
        <f t="shared" si="10"/>
        <v>54.85294323690951</v>
      </c>
      <c r="M146" s="119">
        <f t="shared" si="11"/>
        <v>100</v>
      </c>
      <c r="N146" s="114"/>
    </row>
    <row r="147" spans="1:14" ht="12" customHeight="1">
      <c r="A147" s="130"/>
      <c r="B147" s="105"/>
      <c r="C147" s="105"/>
      <c r="D147" s="113" t="s">
        <v>286</v>
      </c>
      <c r="E147" s="113"/>
      <c r="F147" s="113"/>
      <c r="G147" s="118">
        <v>65.506745202000005</v>
      </c>
      <c r="H147" s="117">
        <v>65.506745201999991</v>
      </c>
      <c r="I147" s="111">
        <v>35.932377762000002</v>
      </c>
      <c r="J147" s="111">
        <v>35.932377762000002</v>
      </c>
      <c r="K147" s="111"/>
      <c r="L147" s="122">
        <f t="shared" si="10"/>
        <v>54.85294323690951</v>
      </c>
      <c r="M147" s="122">
        <f t="shared" si="11"/>
        <v>100</v>
      </c>
      <c r="N147" s="122"/>
    </row>
    <row r="148" spans="1:14" s="103" customFormat="1" ht="12" customHeight="1">
      <c r="A148" s="127" t="s">
        <v>283</v>
      </c>
      <c r="B148" s="127"/>
      <c r="C148" s="127"/>
      <c r="D148" s="127"/>
      <c r="E148" s="127"/>
      <c r="F148" s="127"/>
      <c r="G148" s="126">
        <f>+G149</f>
        <v>63873.560051427703</v>
      </c>
      <c r="H148" s="126">
        <f>+H149</f>
        <v>62744.769602362067</v>
      </c>
      <c r="I148" s="126">
        <f>+I149</f>
        <v>34001.736339640207</v>
      </c>
      <c r="J148" s="126">
        <f>+J149</f>
        <v>32547.279694961209</v>
      </c>
      <c r="K148" s="126"/>
      <c r="L148" s="126">
        <f t="shared" si="10"/>
        <v>51.872498538485267</v>
      </c>
      <c r="M148" s="126">
        <f t="shared" si="11"/>
        <v>95.722404790889016</v>
      </c>
      <c r="N148" s="282"/>
    </row>
    <row r="149" spans="1:14" s="103" customFormat="1" ht="12" customHeight="1">
      <c r="A149" s="116"/>
      <c r="B149" s="116" t="s">
        <v>285</v>
      </c>
      <c r="C149" s="116"/>
      <c r="D149" s="116"/>
      <c r="E149" s="115"/>
      <c r="F149" s="115"/>
      <c r="G149" s="125">
        <f>+G150+G154+G159</f>
        <v>63873.560051427703</v>
      </c>
      <c r="H149" s="125">
        <f>+H150+H154+H159</f>
        <v>62744.769602362067</v>
      </c>
      <c r="I149" s="125">
        <f>+I150+I154+I159</f>
        <v>34001.736339640207</v>
      </c>
      <c r="J149" s="125">
        <f>+J150+J154+J159</f>
        <v>32547.279694961209</v>
      </c>
      <c r="K149" s="125"/>
      <c r="L149" s="124">
        <f t="shared" si="10"/>
        <v>51.872498538485267</v>
      </c>
      <c r="M149" s="124">
        <f t="shared" si="11"/>
        <v>95.722404790889016</v>
      </c>
      <c r="N149" s="285"/>
    </row>
    <row r="150" spans="1:14" s="103" customFormat="1" ht="12" customHeight="1">
      <c r="A150" s="116"/>
      <c r="B150" s="116"/>
      <c r="C150" s="115" t="s">
        <v>284</v>
      </c>
      <c r="D150" s="115"/>
      <c r="E150" s="115"/>
      <c r="F150" s="115"/>
      <c r="G150" s="119">
        <f>+G151</f>
        <v>7614.3548699400017</v>
      </c>
      <c r="H150" s="119">
        <f>+H151</f>
        <v>6176.9733793444011</v>
      </c>
      <c r="I150" s="119">
        <f>+I151</f>
        <v>1728.693224676151</v>
      </c>
      <c r="J150" s="119">
        <f>+J151</f>
        <v>1528.8265324631013</v>
      </c>
      <c r="K150" s="119"/>
      <c r="L150" s="119">
        <f t="shared" si="10"/>
        <v>24.750414783645461</v>
      </c>
      <c r="M150" s="119">
        <f t="shared" si="11"/>
        <v>88.438278732162431</v>
      </c>
      <c r="N150" s="114"/>
    </row>
    <row r="151" spans="1:14" s="103" customFormat="1" ht="12" customHeight="1">
      <c r="A151" s="116"/>
      <c r="B151" s="116"/>
      <c r="C151" s="116"/>
      <c r="D151" s="116" t="s">
        <v>283</v>
      </c>
      <c r="E151" s="115"/>
      <c r="F151" s="115"/>
      <c r="G151" s="119">
        <f>SUM(G152:G153)</f>
        <v>7614.3548699400017</v>
      </c>
      <c r="H151" s="119">
        <f>SUM(H152:H153)</f>
        <v>6176.9733793444011</v>
      </c>
      <c r="I151" s="119">
        <f>SUM(I152:I153)</f>
        <v>1728.693224676151</v>
      </c>
      <c r="J151" s="119">
        <f>SUM(J152:J153)</f>
        <v>1528.8265324631013</v>
      </c>
      <c r="K151" s="119"/>
      <c r="L151" s="119">
        <f t="shared" si="10"/>
        <v>24.750414783645461</v>
      </c>
      <c r="M151" s="119">
        <f t="shared" si="11"/>
        <v>88.438278732162431</v>
      </c>
      <c r="N151" s="114"/>
    </row>
    <row r="152" spans="1:14" ht="12" customHeight="1">
      <c r="A152" s="105"/>
      <c r="B152" s="105"/>
      <c r="C152" s="105"/>
      <c r="D152" s="105"/>
      <c r="E152" s="113" t="s">
        <v>282</v>
      </c>
      <c r="F152" s="113"/>
      <c r="G152" s="118">
        <v>1853.5845139999999</v>
      </c>
      <c r="H152" s="117">
        <v>1369.8546566999999</v>
      </c>
      <c r="I152" s="117">
        <v>452.23291034000016</v>
      </c>
      <c r="J152" s="117">
        <v>348.89513137000017</v>
      </c>
      <c r="K152" s="117"/>
      <c r="L152" s="111">
        <f t="shared" si="10"/>
        <v>25.469499969470753</v>
      </c>
      <c r="M152" s="111">
        <f t="shared" si="11"/>
        <v>77.149434150577846</v>
      </c>
      <c r="N152" s="111"/>
    </row>
    <row r="153" spans="1:14" ht="12" customHeight="1">
      <c r="A153" s="105"/>
      <c r="B153" s="105"/>
      <c r="C153" s="113"/>
      <c r="D153" s="113"/>
      <c r="E153" s="113" t="s">
        <v>281</v>
      </c>
      <c r="F153" s="113"/>
      <c r="G153" s="123">
        <v>5760.7703559400015</v>
      </c>
      <c r="H153" s="117">
        <v>4807.1187226444008</v>
      </c>
      <c r="I153" s="117">
        <v>1276.4603143361508</v>
      </c>
      <c r="J153" s="117">
        <v>1179.9314010931012</v>
      </c>
      <c r="K153" s="117"/>
      <c r="L153" s="122">
        <f t="shared" si="10"/>
        <v>24.545501560735737</v>
      </c>
      <c r="M153" s="122">
        <f t="shared" si="11"/>
        <v>92.437766207149849</v>
      </c>
      <c r="N153" s="122"/>
    </row>
    <row r="154" spans="1:14" s="103" customFormat="1" ht="12" customHeight="1">
      <c r="A154" s="116"/>
      <c r="B154" s="116"/>
      <c r="C154" s="116" t="s">
        <v>280</v>
      </c>
      <c r="D154" s="116"/>
      <c r="E154" s="115"/>
      <c r="F154" s="115"/>
      <c r="G154" s="114">
        <f>SUM(G155:G158)</f>
        <v>4514.5433960313376</v>
      </c>
      <c r="H154" s="114">
        <f>SUM(H155:H158)</f>
        <v>4874.8790997338638</v>
      </c>
      <c r="I154" s="114">
        <f>SUM(I155:I158)</f>
        <v>2709.2154828791577</v>
      </c>
      <c r="J154" s="114">
        <f>SUM(J155:J158)</f>
        <v>1854.7196171382143</v>
      </c>
      <c r="K154" s="114"/>
      <c r="L154" s="114">
        <f t="shared" si="10"/>
        <v>38.046474162599637</v>
      </c>
      <c r="M154" s="114">
        <f t="shared" si="11"/>
        <v>68.459656637099712</v>
      </c>
      <c r="N154" s="114"/>
    </row>
    <row r="155" spans="1:14" ht="12" customHeight="1">
      <c r="A155" s="105"/>
      <c r="B155" s="105"/>
      <c r="C155" s="105"/>
      <c r="D155" s="105" t="s">
        <v>279</v>
      </c>
      <c r="E155" s="113"/>
      <c r="F155" s="113"/>
      <c r="G155" s="112">
        <v>256.92304300000001</v>
      </c>
      <c r="H155" s="111">
        <v>256.92304300000001</v>
      </c>
      <c r="I155" s="111">
        <v>113.06424600000004</v>
      </c>
      <c r="J155" s="111">
        <v>108.04384236</v>
      </c>
      <c r="K155" s="111"/>
      <c r="L155" s="111">
        <f t="shared" si="10"/>
        <v>42.052998087835974</v>
      </c>
      <c r="M155" s="111">
        <f t="shared" si="11"/>
        <v>95.559689453021207</v>
      </c>
      <c r="N155" s="111"/>
    </row>
    <row r="156" spans="1:14" ht="12" customHeight="1">
      <c r="A156" s="105"/>
      <c r="B156" s="105"/>
      <c r="C156" s="105"/>
      <c r="D156" s="105" t="s">
        <v>278</v>
      </c>
      <c r="E156" s="113"/>
      <c r="F156" s="113"/>
      <c r="G156" s="112">
        <v>2259.0825063713373</v>
      </c>
      <c r="H156" s="111">
        <v>2395.7190947192635</v>
      </c>
      <c r="I156" s="111">
        <v>917.29836218815797</v>
      </c>
      <c r="J156" s="111">
        <v>597.14353559501467</v>
      </c>
      <c r="K156" s="111"/>
      <c r="L156" s="111">
        <f t="shared" si="10"/>
        <v>24.925440420425812</v>
      </c>
      <c r="M156" s="111">
        <f t="shared" si="11"/>
        <v>65.098070618001117</v>
      </c>
      <c r="N156" s="111"/>
    </row>
    <row r="157" spans="1:14" ht="12" customHeight="1">
      <c r="A157" s="105"/>
      <c r="B157" s="105"/>
      <c r="C157" s="105"/>
      <c r="D157" s="316" t="s">
        <v>277</v>
      </c>
      <c r="E157" s="316"/>
      <c r="F157" s="316"/>
      <c r="G157" s="112">
        <v>77.144198760000009</v>
      </c>
      <c r="H157" s="111">
        <v>84.984479969600031</v>
      </c>
      <c r="I157" s="111">
        <v>36.136837272000001</v>
      </c>
      <c r="J157" s="111">
        <v>23.5099574692</v>
      </c>
      <c r="K157" s="111"/>
      <c r="L157" s="111">
        <f t="shared" si="10"/>
        <v>27.663824591984081</v>
      </c>
      <c r="M157" s="111">
        <f t="shared" si="11"/>
        <v>65.05814909102817</v>
      </c>
      <c r="N157" s="111"/>
    </row>
    <row r="158" spans="1:14" ht="12" customHeight="1">
      <c r="A158" s="105"/>
      <c r="B158" s="105"/>
      <c r="C158" s="105"/>
      <c r="D158" s="105" t="s">
        <v>276</v>
      </c>
      <c r="E158" s="113"/>
      <c r="F158" s="113"/>
      <c r="G158" s="112">
        <v>1921.3936479000006</v>
      </c>
      <c r="H158" s="111">
        <v>2137.2524820449999</v>
      </c>
      <c r="I158" s="111">
        <v>1642.7160374189996</v>
      </c>
      <c r="J158" s="111">
        <v>1126.0222817139997</v>
      </c>
      <c r="K158" s="111"/>
      <c r="L158" s="111">
        <f t="shared" si="10"/>
        <v>52.685505862020634</v>
      </c>
      <c r="M158" s="111">
        <f t="shared" si="11"/>
        <v>68.546374179385367</v>
      </c>
      <c r="N158" s="111"/>
    </row>
    <row r="159" spans="1:14" s="103" customFormat="1" ht="12" customHeight="1">
      <c r="A159" s="116"/>
      <c r="B159" s="116"/>
      <c r="C159" s="116" t="s">
        <v>275</v>
      </c>
      <c r="D159" s="116"/>
      <c r="E159" s="115"/>
      <c r="F159" s="115"/>
      <c r="G159" s="119">
        <f>+G160</f>
        <v>51744.661785456359</v>
      </c>
      <c r="H159" s="119">
        <f>+H160</f>
        <v>51692.917123283805</v>
      </c>
      <c r="I159" s="119">
        <f>+I160</f>
        <v>29563.827632084896</v>
      </c>
      <c r="J159" s="119">
        <f>+J160</f>
        <v>29163.733545359893</v>
      </c>
      <c r="K159" s="119"/>
      <c r="L159" s="119">
        <f t="shared" si="10"/>
        <v>56.417271781754032</v>
      </c>
      <c r="M159" s="119">
        <f t="shared" si="11"/>
        <v>98.646676973955877</v>
      </c>
      <c r="N159" s="114"/>
    </row>
    <row r="160" spans="1:14" ht="12" customHeight="1">
      <c r="A160" s="105"/>
      <c r="B160" s="105"/>
      <c r="C160" s="113"/>
      <c r="D160" s="113" t="s">
        <v>275</v>
      </c>
      <c r="E160" s="113"/>
      <c r="F160" s="113"/>
      <c r="G160" s="123">
        <v>51744.661785456359</v>
      </c>
      <c r="H160" s="117">
        <v>51692.917123283805</v>
      </c>
      <c r="I160" s="117">
        <v>29563.827632084896</v>
      </c>
      <c r="J160" s="117">
        <v>29163.733545359893</v>
      </c>
      <c r="K160" s="117"/>
      <c r="L160" s="123">
        <f t="shared" si="10"/>
        <v>56.417271781754032</v>
      </c>
      <c r="M160" s="123">
        <f t="shared" si="11"/>
        <v>98.646676973955877</v>
      </c>
      <c r="N160" s="122"/>
    </row>
    <row r="161" spans="1:14" s="103" customFormat="1" ht="12" customHeight="1">
      <c r="A161" s="127" t="s">
        <v>273</v>
      </c>
      <c r="B161" s="127"/>
      <c r="C161" s="127"/>
      <c r="D161" s="127"/>
      <c r="E161" s="127"/>
      <c r="F161" s="127"/>
      <c r="G161" s="126">
        <f>+G162</f>
        <v>51720.845809731021</v>
      </c>
      <c r="H161" s="126">
        <f>+H162</f>
        <v>52077.536231043421</v>
      </c>
      <c r="I161" s="126">
        <f>+I162</f>
        <v>30428.296517158775</v>
      </c>
      <c r="J161" s="126">
        <f>+J162</f>
        <v>30381.062603243816</v>
      </c>
      <c r="K161" s="126"/>
      <c r="L161" s="126">
        <f t="shared" si="10"/>
        <v>58.338133487070884</v>
      </c>
      <c r="M161" s="126">
        <f t="shared" si="11"/>
        <v>99.844769772477008</v>
      </c>
      <c r="N161" s="282"/>
    </row>
    <row r="162" spans="1:14" s="103" customFormat="1" ht="12" customHeight="1">
      <c r="A162" s="116"/>
      <c r="B162" s="116" t="s">
        <v>274</v>
      </c>
      <c r="C162" s="116"/>
      <c r="D162" s="116"/>
      <c r="E162" s="115"/>
      <c r="F162" s="115"/>
      <c r="G162" s="125">
        <f>+G163+G170</f>
        <v>51720.845809731021</v>
      </c>
      <c r="H162" s="125">
        <f>+H163+H170</f>
        <v>52077.536231043421</v>
      </c>
      <c r="I162" s="125">
        <f>+I163+I170</f>
        <v>30428.296517158775</v>
      </c>
      <c r="J162" s="125">
        <f>+J163+J170</f>
        <v>30381.062603243816</v>
      </c>
      <c r="K162" s="125"/>
      <c r="L162" s="129">
        <f t="shared" si="10"/>
        <v>58.338133487070884</v>
      </c>
      <c r="M162" s="129">
        <f t="shared" si="11"/>
        <v>99.844769772477008</v>
      </c>
      <c r="N162" s="133"/>
    </row>
    <row r="163" spans="1:14" s="103" customFormat="1" ht="12" customHeight="1">
      <c r="A163" s="116"/>
      <c r="B163" s="116"/>
      <c r="C163" s="116" t="s">
        <v>273</v>
      </c>
      <c r="D163" s="116"/>
      <c r="E163" s="115"/>
      <c r="F163" s="115"/>
      <c r="G163" s="119">
        <f>+G164</f>
        <v>39547.319033731023</v>
      </c>
      <c r="H163" s="119">
        <f>+H164</f>
        <v>39904.009455043422</v>
      </c>
      <c r="I163" s="119">
        <f>+I164</f>
        <v>23329.296517158775</v>
      </c>
      <c r="J163" s="119">
        <f>+J164</f>
        <v>23282.062603243816</v>
      </c>
      <c r="K163" s="119"/>
      <c r="L163" s="119">
        <f t="shared" si="10"/>
        <v>58.345171127412165</v>
      </c>
      <c r="M163" s="119">
        <f t="shared" si="11"/>
        <v>99.797533912434005</v>
      </c>
      <c r="N163" s="114"/>
    </row>
    <row r="164" spans="1:14" s="103" customFormat="1" ht="12" customHeight="1">
      <c r="A164" s="116"/>
      <c r="B164" s="116"/>
      <c r="C164" s="116"/>
      <c r="D164" s="116" t="s">
        <v>272</v>
      </c>
      <c r="E164" s="115"/>
      <c r="F164" s="115"/>
      <c r="G164" s="125">
        <f>+G165+G166</f>
        <v>39547.319033731023</v>
      </c>
      <c r="H164" s="125">
        <f>+H165+H166</f>
        <v>39904.009455043422</v>
      </c>
      <c r="I164" s="125">
        <f>+I165+I166</f>
        <v>23329.296517158775</v>
      </c>
      <c r="J164" s="125">
        <f>+J165+J166</f>
        <v>23282.062603243816</v>
      </c>
      <c r="K164" s="125"/>
      <c r="L164" s="129">
        <f t="shared" si="10"/>
        <v>58.345171127412165</v>
      </c>
      <c r="M164" s="129">
        <f t="shared" si="11"/>
        <v>99.797533912434005</v>
      </c>
      <c r="N164" s="133"/>
    </row>
    <row r="165" spans="1:14" ht="12" customHeight="1">
      <c r="A165" s="105"/>
      <c r="B165" s="105"/>
      <c r="C165" s="105"/>
      <c r="D165" s="105"/>
      <c r="E165" s="113" t="s">
        <v>271</v>
      </c>
      <c r="F165" s="113"/>
      <c r="G165" s="122">
        <v>225.68702958800012</v>
      </c>
      <c r="H165" s="111">
        <v>225.68702959399999</v>
      </c>
      <c r="I165" s="111">
        <v>143.65660746667999</v>
      </c>
      <c r="J165" s="111">
        <v>131.74261826683997</v>
      </c>
      <c r="K165" s="111"/>
      <c r="L165" s="123">
        <f t="shared" si="10"/>
        <v>58.374031730506857</v>
      </c>
      <c r="M165" s="122">
        <f t="shared" si="11"/>
        <v>91.706619410037675</v>
      </c>
      <c r="N165" s="122"/>
    </row>
    <row r="166" spans="1:14" s="103" customFormat="1" ht="12" customHeight="1">
      <c r="A166" s="116"/>
      <c r="B166" s="116"/>
      <c r="C166" s="116"/>
      <c r="D166" s="116"/>
      <c r="E166" s="115" t="s">
        <v>270</v>
      </c>
      <c r="F166" s="115"/>
      <c r="G166" s="125">
        <f>SUM(G167:G169)</f>
        <v>39321.632004143023</v>
      </c>
      <c r="H166" s="125">
        <f>SUM(H167:H169)</f>
        <v>39678.32242544942</v>
      </c>
      <c r="I166" s="125">
        <f>SUM(I167:I169)</f>
        <v>23185.639909692094</v>
      </c>
      <c r="J166" s="125">
        <f>SUM(J167:J169)</f>
        <v>23150.319984976977</v>
      </c>
      <c r="K166" s="125"/>
      <c r="L166" s="129">
        <f t="shared" si="10"/>
        <v>58.345006970679059</v>
      </c>
      <c r="M166" s="129">
        <f t="shared" si="11"/>
        <v>99.847664654274425</v>
      </c>
      <c r="N166" s="133"/>
    </row>
    <row r="167" spans="1:14" ht="12" customHeight="1">
      <c r="A167" s="105"/>
      <c r="B167" s="105"/>
      <c r="C167" s="105"/>
      <c r="D167" s="105"/>
      <c r="E167" s="113"/>
      <c r="F167" s="113" t="s">
        <v>269</v>
      </c>
      <c r="G167" s="112">
        <v>5394.2938638970681</v>
      </c>
      <c r="H167" s="111">
        <v>5394.2938638087344</v>
      </c>
      <c r="I167" s="111">
        <v>3210.7684968988601</v>
      </c>
      <c r="J167" s="111">
        <v>3210.7684968988601</v>
      </c>
      <c r="K167" s="111"/>
      <c r="L167" s="117">
        <f t="shared" si="10"/>
        <v>59.521571830568412</v>
      </c>
      <c r="M167" s="117">
        <f t="shared" si="11"/>
        <v>100</v>
      </c>
      <c r="N167" s="111"/>
    </row>
    <row r="168" spans="1:14" ht="12" customHeight="1">
      <c r="A168" s="105"/>
      <c r="B168" s="105"/>
      <c r="C168" s="105"/>
      <c r="D168" s="105"/>
      <c r="E168" s="113"/>
      <c r="F168" s="113" t="s">
        <v>160</v>
      </c>
      <c r="G168" s="112">
        <v>1463.9970199464001</v>
      </c>
      <c r="H168" s="111">
        <v>1820.6874413295998</v>
      </c>
      <c r="I168" s="111">
        <v>1151.4351095851159</v>
      </c>
      <c r="J168" s="111">
        <v>1116.1151848700003</v>
      </c>
      <c r="K168" s="111"/>
      <c r="L168" s="117">
        <f t="shared" ref="L168:L199" si="14">IFERROR(+J168/H168*100,"n.a")</f>
        <v>61.301855526335203</v>
      </c>
      <c r="M168" s="117">
        <f t="shared" ref="M168:M199" si="15">IFERROR(+J168/I168*100,"n.a.")</f>
        <v>96.932530159876578</v>
      </c>
      <c r="N168" s="111"/>
    </row>
    <row r="169" spans="1:14" ht="12" customHeight="1">
      <c r="A169" s="105"/>
      <c r="B169" s="105"/>
      <c r="C169" s="113"/>
      <c r="D169" s="113"/>
      <c r="E169" s="113"/>
      <c r="F169" s="113" t="s">
        <v>224</v>
      </c>
      <c r="G169" s="122">
        <v>32463.341120299552</v>
      </c>
      <c r="H169" s="111">
        <v>32463.341120311088</v>
      </c>
      <c r="I169" s="111">
        <v>18823.436303208116</v>
      </c>
      <c r="J169" s="111">
        <v>18823.436303208116</v>
      </c>
      <c r="K169" s="111"/>
      <c r="L169" s="123">
        <f t="shared" si="14"/>
        <v>57.983669128347984</v>
      </c>
      <c r="M169" s="123">
        <f t="shared" si="15"/>
        <v>100</v>
      </c>
      <c r="N169" s="122"/>
    </row>
    <row r="170" spans="1:14" s="103" customFormat="1" ht="12" customHeight="1">
      <c r="A170" s="116"/>
      <c r="B170" s="116"/>
      <c r="C170" s="116" t="s">
        <v>268</v>
      </c>
      <c r="D170" s="116"/>
      <c r="E170" s="115"/>
      <c r="F170" s="115"/>
      <c r="G170" s="125">
        <f>SUM(G171:G172)</f>
        <v>12173.526776000001</v>
      </c>
      <c r="H170" s="125">
        <f>SUM(H171:H172)</f>
        <v>12173.526776000001</v>
      </c>
      <c r="I170" s="125">
        <f>SUM(I171:I172)</f>
        <v>7099</v>
      </c>
      <c r="J170" s="125">
        <f>SUM(J171:J172)</f>
        <v>7099</v>
      </c>
      <c r="K170" s="125"/>
      <c r="L170" s="124">
        <f t="shared" si="14"/>
        <v>58.315064571062635</v>
      </c>
      <c r="M170" s="124">
        <f t="shared" si="15"/>
        <v>100</v>
      </c>
      <c r="N170" s="285"/>
    </row>
    <row r="171" spans="1:14" ht="12" customHeight="1">
      <c r="A171" s="105"/>
      <c r="B171" s="105"/>
      <c r="C171" s="105"/>
      <c r="D171" s="105" t="s">
        <v>267</v>
      </c>
      <c r="E171" s="113"/>
      <c r="F171" s="113"/>
      <c r="G171" s="118">
        <v>11893.526776000001</v>
      </c>
      <c r="H171" s="117">
        <v>11893.526776000001</v>
      </c>
      <c r="I171" s="117">
        <v>7099</v>
      </c>
      <c r="J171" s="117">
        <v>7099</v>
      </c>
      <c r="K171" s="117"/>
      <c r="L171" s="128">
        <f t="shared" si="14"/>
        <v>59.687930533146002</v>
      </c>
      <c r="M171" s="128">
        <f t="shared" si="15"/>
        <v>100</v>
      </c>
      <c r="N171" s="284"/>
    </row>
    <row r="172" spans="1:14" ht="12" customHeight="1">
      <c r="A172" s="105"/>
      <c r="B172" s="105"/>
      <c r="C172" s="105"/>
      <c r="D172" s="105" t="s">
        <v>266</v>
      </c>
      <c r="E172" s="113"/>
      <c r="F172" s="113"/>
      <c r="G172" s="118">
        <v>280</v>
      </c>
      <c r="H172" s="117">
        <v>280</v>
      </c>
      <c r="I172" s="117">
        <v>0</v>
      </c>
      <c r="J172" s="117">
        <v>0</v>
      </c>
      <c r="K172" s="117"/>
      <c r="L172" s="128">
        <f t="shared" si="14"/>
        <v>0</v>
      </c>
      <c r="M172" s="128" t="str">
        <f t="shared" si="15"/>
        <v>n.a.</v>
      </c>
      <c r="N172" s="284"/>
    </row>
    <row r="173" spans="1:14" s="103" customFormat="1" ht="12" customHeight="1">
      <c r="A173" s="127" t="s">
        <v>265</v>
      </c>
      <c r="B173" s="127"/>
      <c r="C173" s="127"/>
      <c r="D173" s="127"/>
      <c r="E173" s="127"/>
      <c r="F173" s="127"/>
      <c r="G173" s="126">
        <f t="shared" ref="G173:J175" si="16">+G174</f>
        <v>820.03014200000007</v>
      </c>
      <c r="H173" s="126">
        <f t="shared" si="16"/>
        <v>876.37449377000007</v>
      </c>
      <c r="I173" s="126">
        <f t="shared" si="16"/>
        <v>521.80032445999996</v>
      </c>
      <c r="J173" s="126">
        <f t="shared" si="16"/>
        <v>458.12553136999998</v>
      </c>
      <c r="K173" s="126"/>
      <c r="L173" s="126">
        <f t="shared" si="14"/>
        <v>52.275087263120724</v>
      </c>
      <c r="M173" s="126">
        <f t="shared" si="15"/>
        <v>87.79709591865516</v>
      </c>
      <c r="N173" s="282"/>
    </row>
    <row r="174" spans="1:14" s="103" customFormat="1" ht="12" customHeight="1">
      <c r="A174" s="116"/>
      <c r="B174" s="116" t="s">
        <v>264</v>
      </c>
      <c r="C174" s="116"/>
      <c r="D174" s="116"/>
      <c r="E174" s="115"/>
      <c r="F174" s="115"/>
      <c r="G174" s="119">
        <f t="shared" si="16"/>
        <v>820.03014200000007</v>
      </c>
      <c r="H174" s="119">
        <f t="shared" si="16"/>
        <v>876.37449377000007</v>
      </c>
      <c r="I174" s="119">
        <f t="shared" si="16"/>
        <v>521.80032445999996</v>
      </c>
      <c r="J174" s="119">
        <f t="shared" si="16"/>
        <v>458.12553136999998</v>
      </c>
      <c r="K174" s="119"/>
      <c r="L174" s="124">
        <f t="shared" si="14"/>
        <v>52.275087263120724</v>
      </c>
      <c r="M174" s="119">
        <f t="shared" si="15"/>
        <v>87.79709591865516</v>
      </c>
      <c r="N174" s="114"/>
    </row>
    <row r="175" spans="1:14" s="103" customFormat="1" ht="12" customHeight="1">
      <c r="A175" s="116"/>
      <c r="B175" s="116"/>
      <c r="C175" s="115" t="s">
        <v>245</v>
      </c>
      <c r="D175" s="115"/>
      <c r="E175" s="115"/>
      <c r="F175" s="115"/>
      <c r="G175" s="119">
        <f t="shared" si="16"/>
        <v>820.03014200000007</v>
      </c>
      <c r="H175" s="119">
        <f t="shared" si="16"/>
        <v>876.37449377000007</v>
      </c>
      <c r="I175" s="119">
        <f t="shared" si="16"/>
        <v>521.80032445999996</v>
      </c>
      <c r="J175" s="119">
        <f t="shared" si="16"/>
        <v>458.12553136999998</v>
      </c>
      <c r="K175" s="119"/>
      <c r="L175" s="124">
        <f t="shared" si="14"/>
        <v>52.275087263120724</v>
      </c>
      <c r="M175" s="119">
        <f t="shared" si="15"/>
        <v>87.79709591865516</v>
      </c>
      <c r="N175" s="114"/>
    </row>
    <row r="176" spans="1:14" s="103" customFormat="1" ht="12" customHeight="1">
      <c r="A176" s="116"/>
      <c r="B176" s="116"/>
      <c r="C176" s="116"/>
      <c r="D176" s="116" t="s">
        <v>263</v>
      </c>
      <c r="E176" s="115"/>
      <c r="F176" s="115"/>
      <c r="G176" s="119">
        <f>SUM(G177:G179)</f>
        <v>820.03014200000007</v>
      </c>
      <c r="H176" s="119">
        <f>SUM(H177:H179)</f>
        <v>876.37449377000007</v>
      </c>
      <c r="I176" s="119">
        <f>SUM(I177:I179)</f>
        <v>521.80032445999996</v>
      </c>
      <c r="J176" s="119">
        <f>SUM(J177:J179)</f>
        <v>458.12553136999998</v>
      </c>
      <c r="K176" s="119"/>
      <c r="L176" s="124">
        <f t="shared" si="14"/>
        <v>52.275087263120724</v>
      </c>
      <c r="M176" s="119">
        <f t="shared" si="15"/>
        <v>87.79709591865516</v>
      </c>
      <c r="N176" s="114"/>
    </row>
    <row r="177" spans="1:14" ht="12" customHeight="1">
      <c r="A177" s="105"/>
      <c r="B177" s="105"/>
      <c r="C177" s="105"/>
      <c r="D177" s="105"/>
      <c r="E177" s="113" t="s">
        <v>262</v>
      </c>
      <c r="F177" s="113"/>
      <c r="G177" s="112">
        <v>126.503699</v>
      </c>
      <c r="H177" s="111">
        <v>154.506935</v>
      </c>
      <c r="I177" s="111">
        <v>92.318926429999991</v>
      </c>
      <c r="J177" s="111">
        <v>91.923056770000002</v>
      </c>
      <c r="K177" s="111"/>
      <c r="L177" s="117">
        <f t="shared" si="14"/>
        <v>59.494453611418805</v>
      </c>
      <c r="M177" s="117">
        <f t="shared" si="15"/>
        <v>99.571193388714121</v>
      </c>
      <c r="N177" s="111"/>
    </row>
    <row r="178" spans="1:14" ht="12" customHeight="1">
      <c r="A178" s="105"/>
      <c r="B178" s="105"/>
      <c r="C178" s="113"/>
      <c r="D178" s="113"/>
      <c r="E178" s="113" t="s">
        <v>261</v>
      </c>
      <c r="F178" s="113"/>
      <c r="G178" s="122">
        <v>475.1</v>
      </c>
      <c r="H178" s="111">
        <v>503.44111576999995</v>
      </c>
      <c r="I178" s="111">
        <v>318.97674460000002</v>
      </c>
      <c r="J178" s="111">
        <v>255.70124616999999</v>
      </c>
      <c r="K178" s="111"/>
      <c r="L178" s="123">
        <f t="shared" si="14"/>
        <v>50.790695904706084</v>
      </c>
      <c r="M178" s="123">
        <f t="shared" si="15"/>
        <v>80.162974417038427</v>
      </c>
      <c r="N178" s="122"/>
    </row>
    <row r="179" spans="1:14" ht="12" customHeight="1">
      <c r="A179" s="105"/>
      <c r="B179" s="105"/>
      <c r="C179" s="105"/>
      <c r="D179" s="105"/>
      <c r="E179" s="113" t="s">
        <v>260</v>
      </c>
      <c r="F179" s="113"/>
      <c r="G179" s="112">
        <v>218.42644300000001</v>
      </c>
      <c r="H179" s="111">
        <v>218.42644300000001</v>
      </c>
      <c r="I179" s="111">
        <v>110.50465342999999</v>
      </c>
      <c r="J179" s="111">
        <v>110.50122843</v>
      </c>
      <c r="K179" s="111"/>
      <c r="L179" s="128">
        <f t="shared" si="14"/>
        <v>50.589675367281416</v>
      </c>
      <c r="M179" s="128">
        <f t="shared" si="15"/>
        <v>99.996900583012859</v>
      </c>
      <c r="N179" s="284"/>
    </row>
    <row r="180" spans="1:14" s="103" customFormat="1" ht="12" customHeight="1">
      <c r="A180" s="127" t="s">
        <v>259</v>
      </c>
      <c r="B180" s="127"/>
      <c r="C180" s="127"/>
      <c r="D180" s="127"/>
      <c r="E180" s="127"/>
      <c r="F180" s="127"/>
      <c r="G180" s="126">
        <f>+G181</f>
        <v>10595.138486</v>
      </c>
      <c r="H180" s="126">
        <f>+H181</f>
        <v>16748.275441069996</v>
      </c>
      <c r="I180" s="126">
        <f>+I181</f>
        <v>10949.983187049995</v>
      </c>
      <c r="J180" s="126">
        <f>+J181</f>
        <v>10323.885870589997</v>
      </c>
      <c r="K180" s="126"/>
      <c r="L180" s="126">
        <f t="shared" si="14"/>
        <v>61.641486055775275</v>
      </c>
      <c r="M180" s="126">
        <f t="shared" si="15"/>
        <v>94.282207508770853</v>
      </c>
      <c r="N180" s="282"/>
    </row>
    <row r="181" spans="1:14" s="103" customFormat="1" ht="12" customHeight="1">
      <c r="A181" s="116"/>
      <c r="B181" s="116" t="s">
        <v>258</v>
      </c>
      <c r="C181" s="116"/>
      <c r="D181" s="116"/>
      <c r="E181" s="115"/>
      <c r="F181" s="115"/>
      <c r="G181" s="125">
        <f>+G182+G194+G198</f>
        <v>10595.138486</v>
      </c>
      <c r="H181" s="125">
        <f>+H182+H194+H198</f>
        <v>16748.275441069996</v>
      </c>
      <c r="I181" s="125">
        <f>+I182+I194+I198</f>
        <v>10949.983187049995</v>
      </c>
      <c r="J181" s="125">
        <f>+J182+J194+J198</f>
        <v>10323.885870589997</v>
      </c>
      <c r="K181" s="125"/>
      <c r="L181" s="124">
        <f t="shared" si="14"/>
        <v>61.641486055775275</v>
      </c>
      <c r="M181" s="124">
        <f t="shared" si="15"/>
        <v>94.282207508770853</v>
      </c>
      <c r="N181" s="285"/>
    </row>
    <row r="182" spans="1:14" s="103" customFormat="1" ht="12" customHeight="1">
      <c r="A182" s="116"/>
      <c r="B182" s="116"/>
      <c r="C182" s="116" t="s">
        <v>257</v>
      </c>
      <c r="D182" s="116"/>
      <c r="E182" s="115"/>
      <c r="F182" s="115"/>
      <c r="G182" s="125">
        <f>SUM(G183:G193)</f>
        <v>7485.0981410000004</v>
      </c>
      <c r="H182" s="125">
        <f>SUM(H183:H193)</f>
        <v>8742.8679718500043</v>
      </c>
      <c r="I182" s="125">
        <f>SUM(I183:I193)</f>
        <v>4728.5037850899989</v>
      </c>
      <c r="J182" s="125">
        <f>SUM(J183:J193)</f>
        <v>4386.4560101100042</v>
      </c>
      <c r="K182" s="125"/>
      <c r="L182" s="124">
        <f t="shared" si="14"/>
        <v>50.171820325245321</v>
      </c>
      <c r="M182" s="124">
        <f t="shared" si="15"/>
        <v>92.766257773578488</v>
      </c>
      <c r="N182" s="285"/>
    </row>
    <row r="183" spans="1:14" ht="12" customHeight="1">
      <c r="A183" s="105"/>
      <c r="B183" s="105"/>
      <c r="C183" s="113"/>
      <c r="D183" s="113" t="s">
        <v>256</v>
      </c>
      <c r="E183" s="113"/>
      <c r="F183" s="113"/>
      <c r="G183" s="123">
        <v>252.82861</v>
      </c>
      <c r="H183" s="117">
        <v>384.26861000000008</v>
      </c>
      <c r="I183" s="117">
        <v>195.48438839000002</v>
      </c>
      <c r="J183" s="117">
        <v>181.13184133000013</v>
      </c>
      <c r="K183" s="117"/>
      <c r="L183" s="123">
        <f t="shared" si="14"/>
        <v>47.136777924691813</v>
      </c>
      <c r="M183" s="123">
        <f t="shared" si="15"/>
        <v>92.657957406109631</v>
      </c>
      <c r="N183" s="122"/>
    </row>
    <row r="184" spans="1:14" ht="12" customHeight="1">
      <c r="A184" s="105"/>
      <c r="B184" s="105"/>
      <c r="C184" s="105"/>
      <c r="D184" s="105" t="s">
        <v>255</v>
      </c>
      <c r="E184" s="113"/>
      <c r="F184" s="113"/>
      <c r="G184" s="118">
        <v>13.675037</v>
      </c>
      <c r="H184" s="117">
        <v>13.675037</v>
      </c>
      <c r="I184" s="117">
        <v>7.2942369999999999</v>
      </c>
      <c r="J184" s="117">
        <v>6.2058445799999999</v>
      </c>
      <c r="K184" s="117"/>
      <c r="L184" s="117">
        <f t="shared" si="14"/>
        <v>45.380824783143183</v>
      </c>
      <c r="M184" s="111">
        <f t="shared" si="15"/>
        <v>85.078735171341435</v>
      </c>
      <c r="N184" s="111"/>
    </row>
    <row r="185" spans="1:14" ht="12" customHeight="1">
      <c r="A185" s="105"/>
      <c r="B185" s="105"/>
      <c r="C185" s="105"/>
      <c r="D185" s="105" t="s">
        <v>254</v>
      </c>
      <c r="E185" s="113"/>
      <c r="F185" s="113"/>
      <c r="G185" s="118">
        <v>811.28804100000002</v>
      </c>
      <c r="H185" s="117">
        <v>1105.4018707499999</v>
      </c>
      <c r="I185" s="117">
        <v>641.33727889999989</v>
      </c>
      <c r="J185" s="117">
        <v>617.97823131999985</v>
      </c>
      <c r="K185" s="117"/>
      <c r="L185" s="117">
        <f t="shared" si="14"/>
        <v>55.905299934105422</v>
      </c>
      <c r="M185" s="111">
        <f t="shared" si="15"/>
        <v>96.357759271367371</v>
      </c>
      <c r="N185" s="111"/>
    </row>
    <row r="186" spans="1:14" ht="12" customHeight="1">
      <c r="A186" s="105"/>
      <c r="B186" s="105"/>
      <c r="C186" s="105"/>
      <c r="D186" s="105" t="s">
        <v>253</v>
      </c>
      <c r="E186" s="113"/>
      <c r="F186" s="113"/>
      <c r="G186" s="118">
        <v>67.760900000000007</v>
      </c>
      <c r="H186" s="117">
        <v>67.760900000000007</v>
      </c>
      <c r="I186" s="117">
        <v>39.760849999999998</v>
      </c>
      <c r="J186" s="117">
        <v>39.434610999999997</v>
      </c>
      <c r="K186" s="117"/>
      <c r="L186" s="117">
        <f t="shared" si="14"/>
        <v>58.19670488438021</v>
      </c>
      <c r="M186" s="111">
        <f t="shared" si="15"/>
        <v>99.17949691719366</v>
      </c>
      <c r="N186" s="111"/>
    </row>
    <row r="187" spans="1:14" ht="12" customHeight="1">
      <c r="A187" s="105"/>
      <c r="B187" s="105"/>
      <c r="C187" s="105"/>
      <c r="D187" s="105" t="s">
        <v>252</v>
      </c>
      <c r="E187" s="113"/>
      <c r="F187" s="113"/>
      <c r="G187" s="118">
        <v>3904.2567899999999</v>
      </c>
      <c r="H187" s="117">
        <v>4224.5676110100039</v>
      </c>
      <c r="I187" s="117">
        <v>2166.8246922399985</v>
      </c>
      <c r="J187" s="117">
        <v>1934.966186410004</v>
      </c>
      <c r="K187" s="117"/>
      <c r="L187" s="117">
        <f t="shared" si="14"/>
        <v>45.80270372208328</v>
      </c>
      <c r="M187" s="111">
        <f t="shared" si="15"/>
        <v>89.299618623493444</v>
      </c>
      <c r="N187" s="111"/>
    </row>
    <row r="188" spans="1:14" ht="12" customHeight="1">
      <c r="A188" s="105"/>
      <c r="B188" s="105"/>
      <c r="C188" s="105"/>
      <c r="D188" s="105" t="s">
        <v>251</v>
      </c>
      <c r="E188" s="113"/>
      <c r="F188" s="113"/>
      <c r="G188" s="118">
        <v>8.8514630000000007</v>
      </c>
      <c r="H188" s="117">
        <v>9.3218285500000011</v>
      </c>
      <c r="I188" s="117">
        <v>5.0599595499999994</v>
      </c>
      <c r="J188" s="117">
        <v>3.2778146800000001</v>
      </c>
      <c r="K188" s="117"/>
      <c r="L188" s="117">
        <f t="shared" si="14"/>
        <v>35.162786597271193</v>
      </c>
      <c r="M188" s="111">
        <f t="shared" si="15"/>
        <v>64.779464096704103</v>
      </c>
      <c r="N188" s="111"/>
    </row>
    <row r="189" spans="1:14" ht="12" customHeight="1">
      <c r="A189" s="105"/>
      <c r="B189" s="105"/>
      <c r="C189" s="105"/>
      <c r="D189" s="105" t="s">
        <v>250</v>
      </c>
      <c r="E189" s="113"/>
      <c r="F189" s="113"/>
      <c r="G189" s="118">
        <v>253.23583300000001</v>
      </c>
      <c r="H189" s="117">
        <v>253.23583300000001</v>
      </c>
      <c r="I189" s="117">
        <v>130.71437700000001</v>
      </c>
      <c r="J189" s="117">
        <v>130.71437700000001</v>
      </c>
      <c r="K189" s="117"/>
      <c r="L189" s="117">
        <f t="shared" si="14"/>
        <v>51.617646464748148</v>
      </c>
      <c r="M189" s="111">
        <f t="shared" si="15"/>
        <v>100</v>
      </c>
      <c r="N189" s="111"/>
    </row>
    <row r="190" spans="1:14" ht="12" customHeight="1">
      <c r="A190" s="105"/>
      <c r="B190" s="105"/>
      <c r="C190" s="105"/>
      <c r="D190" s="105" t="s">
        <v>249</v>
      </c>
      <c r="E190" s="113"/>
      <c r="F190" s="113"/>
      <c r="G190" s="123">
        <v>27.997268999999999</v>
      </c>
      <c r="H190" s="117">
        <v>28.517268999999999</v>
      </c>
      <c r="I190" s="117">
        <v>14.721750999999999</v>
      </c>
      <c r="J190" s="117">
        <v>14.471750999999999</v>
      </c>
      <c r="K190" s="117"/>
      <c r="L190" s="123">
        <f t="shared" si="14"/>
        <v>50.747324366859957</v>
      </c>
      <c r="M190" s="122">
        <f t="shared" si="15"/>
        <v>98.301832438274488</v>
      </c>
      <c r="N190" s="122"/>
    </row>
    <row r="191" spans="1:14" ht="12" customHeight="1">
      <c r="A191" s="105"/>
      <c r="B191" s="105"/>
      <c r="C191" s="105"/>
      <c r="D191" s="105" t="s">
        <v>248</v>
      </c>
      <c r="E191" s="121"/>
      <c r="F191" s="120"/>
      <c r="G191" s="118">
        <v>1992.7784630000001</v>
      </c>
      <c r="H191" s="117">
        <v>2503.9050365399999</v>
      </c>
      <c r="I191" s="117">
        <v>1435.2455680300006</v>
      </c>
      <c r="J191" s="117">
        <v>1374.0869446200004</v>
      </c>
      <c r="K191" s="117"/>
      <c r="L191" s="117">
        <f t="shared" si="14"/>
        <v>54.877757924828131</v>
      </c>
      <c r="M191" s="111">
        <f t="shared" si="15"/>
        <v>95.738804231672646</v>
      </c>
      <c r="N191" s="111"/>
    </row>
    <row r="192" spans="1:14" ht="12" customHeight="1">
      <c r="A192" s="105"/>
      <c r="B192" s="105"/>
      <c r="C192" s="105"/>
      <c r="D192" s="105" t="s">
        <v>247</v>
      </c>
      <c r="E192" s="121"/>
      <c r="F192" s="120"/>
      <c r="G192" s="118">
        <v>109.42478800000001</v>
      </c>
      <c r="H192" s="117">
        <v>109.21302900000001</v>
      </c>
      <c r="I192" s="117">
        <v>71.524637980000008</v>
      </c>
      <c r="J192" s="117">
        <v>66.625978810000007</v>
      </c>
      <c r="K192" s="117"/>
      <c r="L192" s="117">
        <f t="shared" si="14"/>
        <v>61.005522344774455</v>
      </c>
      <c r="M192" s="111">
        <f t="shared" si="15"/>
        <v>93.151088480350253</v>
      </c>
      <c r="N192" s="111"/>
    </row>
    <row r="193" spans="1:14" ht="12" customHeight="1">
      <c r="A193" s="105"/>
      <c r="B193" s="105"/>
      <c r="C193" s="105"/>
      <c r="D193" s="105" t="s">
        <v>246</v>
      </c>
      <c r="E193" s="121"/>
      <c r="F193" s="120"/>
      <c r="G193" s="118">
        <v>43.000946999999996</v>
      </c>
      <c r="H193" s="117">
        <v>43.000946999999996</v>
      </c>
      <c r="I193" s="117">
        <v>20.536045000000001</v>
      </c>
      <c r="J193" s="117">
        <v>17.562429359999999</v>
      </c>
      <c r="K193" s="117"/>
      <c r="L193" s="117">
        <f t="shared" si="14"/>
        <v>40.841959503822089</v>
      </c>
      <c r="M193" s="111">
        <f t="shared" si="15"/>
        <v>85.520017900233455</v>
      </c>
      <c r="N193" s="111"/>
    </row>
    <row r="194" spans="1:14" s="103" customFormat="1" ht="12" customHeight="1">
      <c r="A194" s="116"/>
      <c r="B194" s="116"/>
      <c r="C194" s="115" t="s">
        <v>245</v>
      </c>
      <c r="D194" s="115"/>
      <c r="E194" s="115"/>
      <c r="F194" s="115"/>
      <c r="G194" s="119">
        <f>SUM(G195:G197)</f>
        <v>2129.0786720000001</v>
      </c>
      <c r="H194" s="119">
        <f>SUM(H195:H197)</f>
        <v>7004.8711196299928</v>
      </c>
      <c r="I194" s="119">
        <f>SUM(I195:I197)</f>
        <v>5717.882844959996</v>
      </c>
      <c r="J194" s="119">
        <f>SUM(J195:J197)</f>
        <v>5495.1974791399925</v>
      </c>
      <c r="K194" s="119"/>
      <c r="L194" s="117">
        <f t="shared" si="14"/>
        <v>78.448231027985798</v>
      </c>
      <c r="M194" s="111">
        <f t="shared" si="15"/>
        <v>96.105457704221962</v>
      </c>
      <c r="N194" s="111"/>
    </row>
    <row r="195" spans="1:14" ht="12" customHeight="1">
      <c r="A195" s="105"/>
      <c r="B195" s="105"/>
      <c r="C195" s="105"/>
      <c r="D195" s="105" t="s">
        <v>244</v>
      </c>
      <c r="E195" s="113"/>
      <c r="F195" s="113"/>
      <c r="G195" s="112">
        <v>1061.823547</v>
      </c>
      <c r="H195" s="111">
        <v>5886.4159946299933</v>
      </c>
      <c r="I195" s="117">
        <v>5092.8815021999962</v>
      </c>
      <c r="J195" s="117">
        <v>4885.9298248099931</v>
      </c>
      <c r="K195" s="117"/>
      <c r="L195" s="111">
        <f t="shared" si="14"/>
        <v>83.003474937335127</v>
      </c>
      <c r="M195" s="111">
        <f t="shared" si="15"/>
        <v>95.936452138134271</v>
      </c>
      <c r="N195" s="111"/>
    </row>
    <row r="196" spans="1:14" ht="12" customHeight="1">
      <c r="A196" s="105"/>
      <c r="B196" s="105"/>
      <c r="C196" s="105"/>
      <c r="D196" s="105" t="s">
        <v>243</v>
      </c>
      <c r="E196" s="113"/>
      <c r="F196" s="113"/>
      <c r="G196" s="118">
        <v>918.86421600000006</v>
      </c>
      <c r="H196" s="117">
        <v>968.86421599999983</v>
      </c>
      <c r="I196" s="117">
        <v>556.03320491999966</v>
      </c>
      <c r="J196" s="117">
        <v>540.32196296999984</v>
      </c>
      <c r="K196" s="117"/>
      <c r="L196" s="111">
        <f t="shared" si="14"/>
        <v>55.768595232131055</v>
      </c>
      <c r="M196" s="111">
        <f t="shared" si="15"/>
        <v>97.174405806886966</v>
      </c>
      <c r="N196" s="111"/>
    </row>
    <row r="197" spans="1:14" ht="12" customHeight="1">
      <c r="A197" s="105"/>
      <c r="B197" s="105"/>
      <c r="C197" s="105"/>
      <c r="D197" s="105" t="s">
        <v>242</v>
      </c>
      <c r="E197" s="113"/>
      <c r="F197" s="113"/>
      <c r="G197" s="118">
        <v>148.39090899999999</v>
      </c>
      <c r="H197" s="117">
        <v>149.59090899999998</v>
      </c>
      <c r="I197" s="117">
        <v>68.968137839999983</v>
      </c>
      <c r="J197" s="117">
        <v>68.945691359999998</v>
      </c>
      <c r="K197" s="117"/>
      <c r="L197" s="111">
        <f t="shared" si="14"/>
        <v>46.089492884891825</v>
      </c>
      <c r="M197" s="111">
        <f t="shared" si="15"/>
        <v>99.967453840711116</v>
      </c>
      <c r="N197" s="111"/>
    </row>
    <row r="198" spans="1:14" s="103" customFormat="1" ht="12" customHeight="1">
      <c r="A198" s="116"/>
      <c r="B198" s="116"/>
      <c r="C198" s="116" t="s">
        <v>241</v>
      </c>
      <c r="D198" s="116"/>
      <c r="E198" s="115"/>
      <c r="F198" s="115"/>
      <c r="G198" s="114">
        <f>SUM(G199)</f>
        <v>980.96167300000002</v>
      </c>
      <c r="H198" s="114">
        <f>SUM(H199)</f>
        <v>1000.5363495899993</v>
      </c>
      <c r="I198" s="114">
        <f>SUM(I199)</f>
        <v>503.59655700000155</v>
      </c>
      <c r="J198" s="114">
        <f>SUM(J199)</f>
        <v>442.23238134000013</v>
      </c>
      <c r="K198" s="114"/>
      <c r="L198" s="114">
        <f t="shared" si="14"/>
        <v>44.199531733276707</v>
      </c>
      <c r="M198" s="114">
        <f t="shared" si="15"/>
        <v>87.814814297866377</v>
      </c>
      <c r="N198" s="114"/>
    </row>
    <row r="199" spans="1:14" ht="12" customHeight="1">
      <c r="A199" s="258"/>
      <c r="B199" s="258"/>
      <c r="C199" s="258"/>
      <c r="D199" s="258" t="s">
        <v>241</v>
      </c>
      <c r="E199" s="259"/>
      <c r="F199" s="259"/>
      <c r="G199" s="260">
        <v>980.96167300000002</v>
      </c>
      <c r="H199" s="261">
        <v>1000.5363495899993</v>
      </c>
      <c r="I199" s="261">
        <v>503.59655700000155</v>
      </c>
      <c r="J199" s="261">
        <v>442.23238134000013</v>
      </c>
      <c r="K199" s="261"/>
      <c r="L199" s="261">
        <f t="shared" si="14"/>
        <v>44.199531733276707</v>
      </c>
      <c r="M199" s="261">
        <f t="shared" si="15"/>
        <v>87.814814297866377</v>
      </c>
      <c r="N199" s="111"/>
    </row>
    <row r="200" spans="1:14" ht="10.5" customHeight="1">
      <c r="A200" s="105" t="s">
        <v>195</v>
      </c>
    </row>
    <row r="201" spans="1:14" ht="10.5" customHeight="1">
      <c r="A201" s="106" t="s">
        <v>194</v>
      </c>
    </row>
    <row r="202" spans="1:14" ht="20.25" customHeight="1">
      <c r="A202" s="316" t="s">
        <v>660</v>
      </c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</row>
    <row r="203" spans="1:14" ht="10.5" customHeight="1">
      <c r="A203" s="105" t="s">
        <v>129</v>
      </c>
    </row>
  </sheetData>
  <mergeCells count="14">
    <mergeCell ref="D157:F157"/>
    <mergeCell ref="A202:M202"/>
    <mergeCell ref="A1:F1"/>
    <mergeCell ref="A3:M3"/>
    <mergeCell ref="D14:F14"/>
    <mergeCell ref="E50:F50"/>
    <mergeCell ref="E87:F87"/>
    <mergeCell ref="C4:F7"/>
    <mergeCell ref="A4:B7"/>
    <mergeCell ref="I4:J4"/>
    <mergeCell ref="L4:M5"/>
    <mergeCell ref="G5:G6"/>
    <mergeCell ref="H5:H6"/>
    <mergeCell ref="I5:I6"/>
  </mergeCells>
  <pageMargins left="0" right="0" top="0" bottom="0" header="0.31496062992125984" footer="0.39370078740157483"/>
  <pageSetup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M130"/>
  <sheetViews>
    <sheetView showGridLines="0" zoomScale="140" zoomScaleNormal="140" workbookViewId="0">
      <selection sqref="A1:B1"/>
    </sheetView>
  </sheetViews>
  <sheetFormatPr baseColWidth="10" defaultColWidth="11.42578125" defaultRowHeight="12"/>
  <cols>
    <col min="1" max="1" width="4.7109375" style="2" customWidth="1"/>
    <col min="2" max="2" width="54.7109375" style="3" customWidth="1"/>
    <col min="3" max="3" width="14.7109375" style="20" customWidth="1"/>
    <col min="4" max="6" width="14.7109375" style="3" customWidth="1"/>
    <col min="7" max="7" width="0.85546875" style="4" customWidth="1"/>
    <col min="8" max="9" width="14.7109375" style="26" customWidth="1"/>
    <col min="10" max="16384" width="11.42578125" style="3"/>
  </cols>
  <sheetData>
    <row r="1" spans="1:13" s="1" customFormat="1" ht="69" customHeight="1">
      <c r="A1" s="361" t="s">
        <v>184</v>
      </c>
      <c r="B1" s="361"/>
      <c r="C1" s="357" t="s">
        <v>126</v>
      </c>
      <c r="D1" s="358"/>
      <c r="E1" s="354"/>
      <c r="F1" s="354"/>
      <c r="G1" s="356"/>
      <c r="H1" s="359"/>
      <c r="I1" s="359"/>
      <c r="J1" s="354"/>
      <c r="K1" s="354"/>
      <c r="L1" s="354"/>
      <c r="M1" s="354"/>
    </row>
    <row r="2" spans="1:13" ht="18" customHeight="1">
      <c r="A2" s="48" t="s">
        <v>661</v>
      </c>
      <c r="C2" s="3"/>
    </row>
    <row r="3" spans="1:13" s="5" customFormat="1" ht="60" customHeight="1">
      <c r="A3" s="325" t="s">
        <v>647</v>
      </c>
      <c r="B3" s="325"/>
      <c r="C3" s="325"/>
      <c r="D3" s="325"/>
      <c r="E3" s="325"/>
      <c r="F3" s="325"/>
      <c r="G3" s="325"/>
      <c r="H3" s="326"/>
      <c r="I3" s="326"/>
    </row>
    <row r="4" spans="1:13" s="29" customFormat="1" ht="15.75" customHeight="1">
      <c r="A4" s="327" t="s">
        <v>0</v>
      </c>
      <c r="B4" s="311" t="s">
        <v>1</v>
      </c>
      <c r="C4" s="47"/>
      <c r="D4" s="47"/>
      <c r="E4" s="313" t="s">
        <v>2</v>
      </c>
      <c r="F4" s="313"/>
      <c r="G4" s="46"/>
      <c r="H4" s="311" t="s">
        <v>3</v>
      </c>
      <c r="I4" s="311"/>
    </row>
    <row r="5" spans="1:13" s="29" customFormat="1" ht="15.75" customHeight="1">
      <c r="A5" s="327"/>
      <c r="B5" s="311"/>
      <c r="C5" s="309" t="s">
        <v>4</v>
      </c>
      <c r="D5" s="309" t="s">
        <v>5</v>
      </c>
      <c r="E5" s="309" t="s">
        <v>6</v>
      </c>
      <c r="F5" s="6" t="s">
        <v>7</v>
      </c>
      <c r="G5" s="44"/>
      <c r="H5" s="312"/>
      <c r="I5" s="312"/>
    </row>
    <row r="6" spans="1:13" s="29" customFormat="1" ht="15.75" customHeight="1">
      <c r="A6" s="327"/>
      <c r="B6" s="311"/>
      <c r="C6" s="309"/>
      <c r="D6" s="309"/>
      <c r="E6" s="309"/>
      <c r="F6" s="45" t="s">
        <v>127</v>
      </c>
      <c r="G6" s="45"/>
      <c r="H6" s="44" t="s">
        <v>5</v>
      </c>
      <c r="I6" s="44" t="s">
        <v>8</v>
      </c>
    </row>
    <row r="7" spans="1:13" s="29" customFormat="1" ht="15.75" customHeight="1">
      <c r="A7" s="328"/>
      <c r="B7" s="312"/>
      <c r="C7" s="7" t="s">
        <v>9</v>
      </c>
      <c r="D7" s="7" t="s">
        <v>10</v>
      </c>
      <c r="E7" s="7" t="s">
        <v>11</v>
      </c>
      <c r="F7" s="8" t="s">
        <v>12</v>
      </c>
      <c r="G7" s="8"/>
      <c r="H7" s="8" t="s">
        <v>13</v>
      </c>
      <c r="I7" s="8" t="s">
        <v>14</v>
      </c>
    </row>
    <row r="8" spans="1:13" ht="12" customHeight="1">
      <c r="A8" s="9" t="s">
        <v>122</v>
      </c>
      <c r="B8" s="9"/>
      <c r="C8" s="33">
        <f>+C9+C11+C13+C22+C25+C32+C48+C77+C79+C82+C84+C89+C91+C93+C124+C126+C122</f>
        <v>91952548163.074997</v>
      </c>
      <c r="D8" s="33">
        <f>+D9+D11+D13+D22+D25+D32+D48+D77+D79+D82+D84+D89+D91+D93+D124+D126+D122</f>
        <v>92171288780.120453</v>
      </c>
      <c r="E8" s="33">
        <f>+E9+E11+E13+E22+E25+E32+E48+E77+E79+E82+E84+E89+E91+E93+E124+E126+E122</f>
        <v>49526723017.929497</v>
      </c>
      <c r="F8" s="33">
        <f>+F9+F11+F13+F22+F25+F32+F48+F77+F79+F82+F84+F89+F91+F93+F124+F126+F122</f>
        <v>48547507472.785446</v>
      </c>
      <c r="G8" s="34"/>
      <c r="H8" s="30">
        <f>IFERROR(+F8/D8*100,"n.a")</f>
        <v>52.670965237990899</v>
      </c>
      <c r="I8" s="30">
        <f>IFERROR(+F8/E8*100,"n.a.")</f>
        <v>98.022854157361564</v>
      </c>
    </row>
    <row r="9" spans="1:13" ht="12" customHeight="1">
      <c r="A9" s="21" t="s">
        <v>120</v>
      </c>
      <c r="B9" s="21"/>
      <c r="C9" s="35">
        <f>+C10</f>
        <v>81974733</v>
      </c>
      <c r="D9" s="35">
        <f t="shared" ref="D9:F9" si="0">+D10</f>
        <v>84915092.960000008</v>
      </c>
      <c r="E9" s="35">
        <f t="shared" si="0"/>
        <v>34324467.32</v>
      </c>
      <c r="F9" s="35">
        <f t="shared" si="0"/>
        <v>34301466.840000004</v>
      </c>
      <c r="G9" s="36"/>
      <c r="H9" s="31">
        <f t="shared" ref="H9:H71" si="1">IFERROR(+F9/D9*100,"n.a")</f>
        <v>40.395017710406336</v>
      </c>
      <c r="I9" s="31">
        <f t="shared" ref="I9:I72" si="2">IFERROR(+F9/E9*100,"n.a.")</f>
        <v>99.93299100671959</v>
      </c>
    </row>
    <row r="10" spans="1:13" ht="12" customHeight="1">
      <c r="A10" s="11"/>
      <c r="B10" s="22" t="s">
        <v>15</v>
      </c>
      <c r="C10" s="37">
        <v>81974733</v>
      </c>
      <c r="D10" s="37">
        <v>84915092.960000008</v>
      </c>
      <c r="E10" s="37">
        <v>34324467.32</v>
      </c>
      <c r="F10" s="37">
        <v>34301466.840000004</v>
      </c>
      <c r="G10" s="38"/>
      <c r="H10" s="32">
        <f t="shared" si="1"/>
        <v>40.395017710406336</v>
      </c>
      <c r="I10" s="32">
        <f t="shared" si="2"/>
        <v>99.93299100671959</v>
      </c>
    </row>
    <row r="11" spans="1:13" ht="12" customHeight="1">
      <c r="A11" s="21" t="s">
        <v>16</v>
      </c>
      <c r="B11" s="21"/>
      <c r="C11" s="35">
        <f>+C12</f>
        <v>5300000</v>
      </c>
      <c r="D11" s="35">
        <f t="shared" ref="D11:E11" si="3">+D12</f>
        <v>5300000</v>
      </c>
      <c r="E11" s="35">
        <f t="shared" si="3"/>
        <v>1800000</v>
      </c>
      <c r="F11" s="35">
        <f t="shared" ref="F11" si="4">+F12</f>
        <v>1545848.95</v>
      </c>
      <c r="G11" s="39"/>
      <c r="H11" s="31">
        <f t="shared" si="1"/>
        <v>29.166961320754716</v>
      </c>
      <c r="I11" s="31">
        <f t="shared" si="2"/>
        <v>85.880497222222218</v>
      </c>
    </row>
    <row r="12" spans="1:13" ht="12" customHeight="1">
      <c r="A12" s="11"/>
      <c r="B12" s="22" t="s">
        <v>17</v>
      </c>
      <c r="C12" s="37">
        <v>5300000</v>
      </c>
      <c r="D12" s="37">
        <v>5300000</v>
      </c>
      <c r="E12" s="37">
        <v>1800000</v>
      </c>
      <c r="F12" s="37">
        <v>1545848.95</v>
      </c>
      <c r="G12" s="38"/>
      <c r="H12" s="32">
        <f t="shared" si="1"/>
        <v>29.166961320754716</v>
      </c>
      <c r="I12" s="32">
        <f t="shared" si="2"/>
        <v>85.880497222222218</v>
      </c>
    </row>
    <row r="13" spans="1:13" ht="12" customHeight="1">
      <c r="A13" s="21" t="s">
        <v>18</v>
      </c>
      <c r="B13" s="21"/>
      <c r="C13" s="35">
        <f>SUM(C14:C21)</f>
        <v>8908248566</v>
      </c>
      <c r="D13" s="35">
        <f>SUM(D14:D21)</f>
        <v>8233995898.0599995</v>
      </c>
      <c r="E13" s="35">
        <f>SUM(E14:E21)</f>
        <v>4885275299.7300005</v>
      </c>
      <c r="F13" s="35">
        <f>SUM(F14:F21)</f>
        <v>4781158292.5900002</v>
      </c>
      <c r="G13" s="39"/>
      <c r="H13" s="31">
        <f t="shared" si="1"/>
        <v>58.066075715637432</v>
      </c>
      <c r="I13" s="31">
        <f t="shared" si="2"/>
        <v>97.868758652234916</v>
      </c>
    </row>
    <row r="14" spans="1:13" ht="12" customHeight="1">
      <c r="A14" s="9"/>
      <c r="B14" s="22" t="s">
        <v>125</v>
      </c>
      <c r="C14" s="37"/>
      <c r="D14" s="37">
        <v>8530743.9600000009</v>
      </c>
      <c r="E14" s="37">
        <v>457886.94</v>
      </c>
      <c r="F14" s="37">
        <v>0</v>
      </c>
      <c r="G14" s="38"/>
      <c r="H14" s="32">
        <f t="shared" ref="H14" si="5">IFERROR(+F14/D14*100,"n.a")</f>
        <v>0</v>
      </c>
      <c r="I14" s="32">
        <f t="shared" si="2"/>
        <v>0</v>
      </c>
    </row>
    <row r="15" spans="1:13" ht="12" customHeight="1">
      <c r="A15" s="9"/>
      <c r="B15" s="22" t="s">
        <v>110</v>
      </c>
      <c r="C15" s="37">
        <v>158319086</v>
      </c>
      <c r="D15" s="37">
        <v>52479280.210000001</v>
      </c>
      <c r="E15" s="37">
        <v>28551915.48</v>
      </c>
      <c r="F15" s="37">
        <v>18024403.559999999</v>
      </c>
      <c r="G15" s="38"/>
      <c r="H15" s="32">
        <f t="shared" si="1"/>
        <v>34.345752243311871</v>
      </c>
      <c r="I15" s="32">
        <f t="shared" si="2"/>
        <v>63.128526604898724</v>
      </c>
    </row>
    <row r="16" spans="1:13" ht="12" customHeight="1">
      <c r="A16" s="9"/>
      <c r="B16" s="22" t="s">
        <v>19</v>
      </c>
      <c r="C16" s="37">
        <v>2641122562</v>
      </c>
      <c r="D16" s="37">
        <v>2017504134.8800001</v>
      </c>
      <c r="E16" s="37">
        <v>1939276316.02</v>
      </c>
      <c r="F16" s="37">
        <v>1867721744.3699999</v>
      </c>
      <c r="G16" s="38"/>
      <c r="H16" s="32">
        <f t="shared" si="1"/>
        <v>92.575857074071905</v>
      </c>
      <c r="I16" s="32">
        <f t="shared" si="2"/>
        <v>96.310243617224572</v>
      </c>
    </row>
    <row r="17" spans="1:9" ht="12" customHeight="1">
      <c r="A17" s="9"/>
      <c r="B17" s="22" t="s">
        <v>124</v>
      </c>
      <c r="C17" s="37"/>
      <c r="D17" s="37">
        <v>51888253</v>
      </c>
      <c r="E17" s="37">
        <v>42972063</v>
      </c>
      <c r="F17" s="37">
        <v>42972063</v>
      </c>
      <c r="G17" s="38"/>
      <c r="H17" s="32">
        <f t="shared" ref="H17" si="6">IFERROR(+F17/D17*100,"n.a")</f>
        <v>82.816553873956792</v>
      </c>
      <c r="I17" s="32">
        <f t="shared" si="2"/>
        <v>100</v>
      </c>
    </row>
    <row r="18" spans="1:9" ht="12" customHeight="1">
      <c r="A18" s="9"/>
      <c r="B18" s="22" t="s">
        <v>20</v>
      </c>
      <c r="C18" s="37">
        <v>2720799463</v>
      </c>
      <c r="D18" s="37">
        <v>2720799463</v>
      </c>
      <c r="E18" s="37">
        <v>1317357095</v>
      </c>
      <c r="F18" s="37">
        <v>1313757095</v>
      </c>
      <c r="G18" s="40"/>
      <c r="H18" s="32">
        <f t="shared" si="1"/>
        <v>48.285701054624184</v>
      </c>
      <c r="I18" s="32">
        <f t="shared" si="2"/>
        <v>99.726725577016012</v>
      </c>
    </row>
    <row r="19" spans="1:9" ht="12" customHeight="1">
      <c r="A19" s="12"/>
      <c r="B19" s="22" t="s">
        <v>21</v>
      </c>
      <c r="C19" s="37">
        <v>1367848336</v>
      </c>
      <c r="D19" s="37">
        <v>1368613241.6799998</v>
      </c>
      <c r="E19" s="37">
        <v>651926377.55999994</v>
      </c>
      <c r="F19" s="37">
        <v>648601409</v>
      </c>
      <c r="G19" s="34"/>
      <c r="H19" s="32">
        <f t="shared" si="1"/>
        <v>47.391139384551693</v>
      </c>
      <c r="I19" s="32">
        <f t="shared" si="2"/>
        <v>99.489977906332854</v>
      </c>
    </row>
    <row r="20" spans="1:9" ht="12" customHeight="1">
      <c r="A20" s="9"/>
      <c r="B20" s="22" t="s">
        <v>22</v>
      </c>
      <c r="C20" s="37">
        <v>1548356014</v>
      </c>
      <c r="D20" s="37">
        <v>1548110229.8599999</v>
      </c>
      <c r="E20" s="37">
        <v>709719848.65000021</v>
      </c>
      <c r="F20" s="37">
        <v>699124748.64999998</v>
      </c>
      <c r="G20" s="34"/>
      <c r="H20" s="32">
        <f t="shared" si="1"/>
        <v>45.159881716770506</v>
      </c>
      <c r="I20" s="32">
        <f t="shared" si="2"/>
        <v>98.507143343932995</v>
      </c>
    </row>
    <row r="21" spans="1:9" ht="12" customHeight="1">
      <c r="A21" s="9"/>
      <c r="B21" s="22" t="s">
        <v>123</v>
      </c>
      <c r="C21" s="37">
        <v>471803105</v>
      </c>
      <c r="D21" s="37">
        <v>466070551.46999997</v>
      </c>
      <c r="E21" s="37">
        <v>195013797.08000001</v>
      </c>
      <c r="F21" s="37">
        <v>190956829.00999996</v>
      </c>
      <c r="G21" s="34"/>
      <c r="H21" s="32">
        <f t="shared" si="1"/>
        <v>40.97165727543107</v>
      </c>
      <c r="I21" s="32">
        <f t="shared" si="2"/>
        <v>97.919650747410572</v>
      </c>
    </row>
    <row r="22" spans="1:9" ht="12" customHeight="1">
      <c r="A22" s="21" t="s">
        <v>23</v>
      </c>
      <c r="B22" s="21"/>
      <c r="C22" s="35">
        <f>+C23+C24</f>
        <v>208388845</v>
      </c>
      <c r="D22" s="35">
        <f>+D23+D24</f>
        <v>207713541.78999999</v>
      </c>
      <c r="E22" s="35">
        <f t="shared" ref="E22:F22" si="7">+E23+E24</f>
        <v>102090245.53000002</v>
      </c>
      <c r="F22" s="35">
        <f t="shared" si="7"/>
        <v>101113279.52</v>
      </c>
      <c r="G22" s="39"/>
      <c r="H22" s="31">
        <f t="shared" si="1"/>
        <v>48.679194745148735</v>
      </c>
      <c r="I22" s="31">
        <f t="shared" si="2"/>
        <v>99.043036869068033</v>
      </c>
    </row>
    <row r="23" spans="1:9" ht="12" customHeight="1">
      <c r="A23" s="9"/>
      <c r="B23" s="23" t="s">
        <v>24</v>
      </c>
      <c r="C23" s="37">
        <v>130567356</v>
      </c>
      <c r="D23" s="37">
        <v>130959262.85999998</v>
      </c>
      <c r="E23" s="37">
        <v>70896074.340000018</v>
      </c>
      <c r="F23" s="37">
        <v>70732594.219999999</v>
      </c>
      <c r="G23" s="40"/>
      <c r="H23" s="32">
        <f t="shared" si="1"/>
        <v>54.011142606701753</v>
      </c>
      <c r="I23" s="32">
        <f t="shared" si="2"/>
        <v>99.769408783882724</v>
      </c>
    </row>
    <row r="24" spans="1:9" ht="12" customHeight="1">
      <c r="A24" s="12"/>
      <c r="B24" s="23" t="s">
        <v>25</v>
      </c>
      <c r="C24" s="37">
        <v>77821489</v>
      </c>
      <c r="D24" s="37">
        <v>76754278.930000007</v>
      </c>
      <c r="E24" s="37">
        <v>31194171.189999998</v>
      </c>
      <c r="F24" s="37">
        <v>30380685.300000001</v>
      </c>
      <c r="G24" s="34"/>
      <c r="H24" s="32">
        <f t="shared" si="1"/>
        <v>39.581748045222625</v>
      </c>
      <c r="I24" s="32">
        <f t="shared" si="2"/>
        <v>97.392186235546546</v>
      </c>
    </row>
    <row r="25" spans="1:9" ht="12" customHeight="1">
      <c r="A25" s="21" t="s">
        <v>26</v>
      </c>
      <c r="B25" s="21"/>
      <c r="C25" s="35">
        <f>SUM(C26:C31)</f>
        <v>1428736638</v>
      </c>
      <c r="D25" s="35">
        <f>SUM(D26:D31)</f>
        <v>1472248549.6900001</v>
      </c>
      <c r="E25" s="35">
        <f>SUM(E26:E31)</f>
        <v>615743747.83000004</v>
      </c>
      <c r="F25" s="35">
        <f>SUM(F26:F31)</f>
        <v>516778704.40000057</v>
      </c>
      <c r="G25" s="36"/>
      <c r="H25" s="31">
        <f t="shared" si="1"/>
        <v>35.101322022617353</v>
      </c>
      <c r="I25" s="31">
        <f t="shared" si="2"/>
        <v>83.927560161386722</v>
      </c>
    </row>
    <row r="26" spans="1:9" ht="12" customHeight="1">
      <c r="A26" s="11"/>
      <c r="B26" s="22" t="s">
        <v>28</v>
      </c>
      <c r="C26" s="37">
        <v>214612284</v>
      </c>
      <c r="D26" s="37">
        <v>214612284</v>
      </c>
      <c r="E26" s="37">
        <v>0</v>
      </c>
      <c r="F26" s="37">
        <v>0</v>
      </c>
      <c r="G26" s="38"/>
      <c r="H26" s="32">
        <f t="shared" si="1"/>
        <v>0</v>
      </c>
      <c r="I26" s="32" t="str">
        <f t="shared" si="2"/>
        <v>n.a.</v>
      </c>
    </row>
    <row r="27" spans="1:9" ht="12" customHeight="1">
      <c r="A27" s="9"/>
      <c r="B27" s="22" t="s">
        <v>29</v>
      </c>
      <c r="C27" s="37">
        <v>50000000</v>
      </c>
      <c r="D27" s="37">
        <v>50000000</v>
      </c>
      <c r="E27" s="37">
        <v>50000000</v>
      </c>
      <c r="F27" s="37">
        <v>50000000</v>
      </c>
      <c r="G27" s="40"/>
      <c r="H27" s="32">
        <f t="shared" si="1"/>
        <v>100</v>
      </c>
      <c r="I27" s="32">
        <f t="shared" si="2"/>
        <v>100</v>
      </c>
    </row>
    <row r="28" spans="1:9" ht="12" customHeight="1">
      <c r="A28" s="11"/>
      <c r="B28" s="22" t="s">
        <v>30</v>
      </c>
      <c r="C28" s="37">
        <v>257011761</v>
      </c>
      <c r="D28" s="37">
        <v>284453806</v>
      </c>
      <c r="E28" s="37">
        <v>116909591.97000001</v>
      </c>
      <c r="F28" s="37">
        <v>103756177.29000001</v>
      </c>
      <c r="G28" s="38"/>
      <c r="H28" s="32">
        <f t="shared" si="1"/>
        <v>36.475580604465527</v>
      </c>
      <c r="I28" s="32">
        <f t="shared" si="2"/>
        <v>88.749071433441244</v>
      </c>
    </row>
    <row r="29" spans="1:9" ht="12" customHeight="1">
      <c r="A29" s="9"/>
      <c r="B29" s="22" t="s">
        <v>31</v>
      </c>
      <c r="C29" s="37">
        <v>155599773</v>
      </c>
      <c r="D29" s="37">
        <v>171467189.16</v>
      </c>
      <c r="E29" s="37">
        <v>82188103.159999996</v>
      </c>
      <c r="F29" s="37">
        <v>60036572.629999995</v>
      </c>
      <c r="G29" s="40"/>
      <c r="H29" s="32">
        <f t="shared" si="1"/>
        <v>35.013446551560648</v>
      </c>
      <c r="I29" s="32">
        <f t="shared" si="2"/>
        <v>73.047765213809086</v>
      </c>
    </row>
    <row r="30" spans="1:9" ht="12" customHeight="1">
      <c r="A30" s="12"/>
      <c r="B30" s="22" t="s">
        <v>27</v>
      </c>
      <c r="C30" s="37">
        <v>1681283</v>
      </c>
      <c r="D30" s="37">
        <v>2242625.5299999998</v>
      </c>
      <c r="E30" s="37">
        <v>985740.7</v>
      </c>
      <c r="F30" s="37">
        <v>306188.71000000002</v>
      </c>
      <c r="G30" s="34"/>
      <c r="H30" s="32">
        <f t="shared" si="1"/>
        <v>13.653135840293409</v>
      </c>
      <c r="I30" s="32">
        <f t="shared" si="2"/>
        <v>31.061790387674975</v>
      </c>
    </row>
    <row r="31" spans="1:9" ht="12" customHeight="1">
      <c r="A31" s="12"/>
      <c r="B31" s="22" t="s">
        <v>32</v>
      </c>
      <c r="C31" s="37">
        <v>749831537</v>
      </c>
      <c r="D31" s="37">
        <v>749472645</v>
      </c>
      <c r="E31" s="37">
        <v>365660312</v>
      </c>
      <c r="F31" s="37">
        <v>302679765.77000052</v>
      </c>
      <c r="G31" s="34"/>
      <c r="H31" s="32">
        <f t="shared" ref="H31" si="8">IFERROR(+F31/D31*100,"n.a")</f>
        <v>40.38569890299339</v>
      </c>
      <c r="I31" s="32">
        <f t="shared" si="2"/>
        <v>82.776214928679636</v>
      </c>
    </row>
    <row r="32" spans="1:9" ht="12" customHeight="1">
      <c r="A32" s="21" t="s">
        <v>33</v>
      </c>
      <c r="B32" s="21"/>
      <c r="C32" s="35">
        <f>SUM(C33:C47)</f>
        <v>31664277109.075001</v>
      </c>
      <c r="D32" s="35">
        <f>SUM(D33:D47)</f>
        <v>32250881622.900452</v>
      </c>
      <c r="E32" s="35">
        <f>SUM(E33:E47)</f>
        <v>16876211170.829496</v>
      </c>
      <c r="F32" s="35">
        <f>SUM(F33:F47)</f>
        <v>16554121738.765448</v>
      </c>
      <c r="G32" s="41"/>
      <c r="H32" s="31">
        <f t="shared" si="1"/>
        <v>51.329206848754261</v>
      </c>
      <c r="I32" s="31">
        <f t="shared" si="2"/>
        <v>98.091458865952205</v>
      </c>
    </row>
    <row r="33" spans="1:9" ht="12" customHeight="1">
      <c r="A33" s="11"/>
      <c r="B33" s="22" t="s">
        <v>34</v>
      </c>
      <c r="C33" s="37">
        <v>4806377285.3249998</v>
      </c>
      <c r="D33" s="37">
        <v>4811790222.8249998</v>
      </c>
      <c r="E33" s="37">
        <v>2740647178.5627503</v>
      </c>
      <c r="F33" s="37">
        <v>2736762270.1107502</v>
      </c>
      <c r="G33" s="38"/>
      <c r="H33" s="32">
        <f t="shared" si="1"/>
        <v>56.876175880003309</v>
      </c>
      <c r="I33" s="32">
        <f t="shared" si="2"/>
        <v>99.858248501215783</v>
      </c>
    </row>
    <row r="34" spans="1:9" ht="12" customHeight="1">
      <c r="A34" s="11"/>
      <c r="B34" s="22" t="s">
        <v>113</v>
      </c>
      <c r="C34" s="37">
        <v>323320021.47499996</v>
      </c>
      <c r="D34" s="37">
        <v>323320021.4749999</v>
      </c>
      <c r="E34" s="37">
        <v>160410941.19384998</v>
      </c>
      <c r="F34" s="37">
        <v>160410941.19384998</v>
      </c>
      <c r="G34" s="38"/>
      <c r="H34" s="32">
        <f t="shared" si="1"/>
        <v>49.613673926547555</v>
      </c>
      <c r="I34" s="32">
        <f t="shared" si="2"/>
        <v>100</v>
      </c>
    </row>
    <row r="35" spans="1:9" ht="12" customHeight="1">
      <c r="A35" s="11"/>
      <c r="B35" s="22" t="s">
        <v>35</v>
      </c>
      <c r="C35" s="37">
        <v>5709060</v>
      </c>
      <c r="D35" s="37">
        <v>5709060</v>
      </c>
      <c r="E35" s="37">
        <v>414853</v>
      </c>
      <c r="F35" s="37">
        <v>414853</v>
      </c>
      <c r="G35" s="38"/>
      <c r="H35" s="32">
        <f t="shared" si="1"/>
        <v>7.2665727808080494</v>
      </c>
      <c r="I35" s="32">
        <f t="shared" si="2"/>
        <v>100</v>
      </c>
    </row>
    <row r="36" spans="1:9" ht="12" customHeight="1">
      <c r="A36" s="9"/>
      <c r="B36" s="22" t="s">
        <v>111</v>
      </c>
      <c r="C36" s="37">
        <v>671202</v>
      </c>
      <c r="D36" s="37">
        <v>671202</v>
      </c>
      <c r="E36" s="37">
        <v>207034.28</v>
      </c>
      <c r="F36" s="37">
        <v>207034.28</v>
      </c>
      <c r="G36" s="40"/>
      <c r="H36" s="32">
        <f t="shared" si="1"/>
        <v>30.845301414477312</v>
      </c>
      <c r="I36" s="32">
        <f t="shared" si="2"/>
        <v>100</v>
      </c>
    </row>
    <row r="37" spans="1:9" ht="12" customHeight="1">
      <c r="A37" s="12"/>
      <c r="B37" s="22" t="s">
        <v>36</v>
      </c>
      <c r="C37" s="37">
        <v>88536713.549999982</v>
      </c>
      <c r="D37" s="37">
        <v>88588505.741250008</v>
      </c>
      <c r="E37" s="37">
        <v>39036742.582649998</v>
      </c>
      <c r="F37" s="37">
        <v>39036615.082649998</v>
      </c>
      <c r="G37" s="34"/>
      <c r="H37" s="32">
        <f t="shared" si="1"/>
        <v>44.065101624660478</v>
      </c>
      <c r="I37" s="32">
        <f t="shared" si="2"/>
        <v>99.999673384633141</v>
      </c>
    </row>
    <row r="38" spans="1:9" ht="12" customHeight="1">
      <c r="A38" s="9"/>
      <c r="B38" s="22" t="s">
        <v>37</v>
      </c>
      <c r="C38" s="37">
        <v>3095578159.25</v>
      </c>
      <c r="D38" s="37">
        <v>3095578159.25</v>
      </c>
      <c r="E38" s="37">
        <v>1880995371.0399995</v>
      </c>
      <c r="F38" s="37">
        <v>1880995371.0399995</v>
      </c>
      <c r="G38" s="34"/>
      <c r="H38" s="32">
        <f t="shared" si="1"/>
        <v>60.763943737596634</v>
      </c>
      <c r="I38" s="32">
        <f t="shared" si="2"/>
        <v>100</v>
      </c>
    </row>
    <row r="39" spans="1:9" ht="12" customHeight="1">
      <c r="A39" s="11"/>
      <c r="B39" s="22" t="s">
        <v>38</v>
      </c>
      <c r="C39" s="37">
        <v>13668890877.834999</v>
      </c>
      <c r="D39" s="37">
        <v>13986017455.0742</v>
      </c>
      <c r="E39" s="37">
        <v>7475171495.8450003</v>
      </c>
      <c r="F39" s="37">
        <v>7475171495.8450003</v>
      </c>
      <c r="G39" s="38"/>
      <c r="H39" s="32">
        <f t="shared" si="1"/>
        <v>53.447462938300347</v>
      </c>
      <c r="I39" s="32">
        <f t="shared" si="2"/>
        <v>100</v>
      </c>
    </row>
    <row r="40" spans="1:9" ht="12" customHeight="1">
      <c r="A40" s="9"/>
      <c r="B40" s="22" t="s">
        <v>114</v>
      </c>
      <c r="C40" s="37">
        <v>3929918682.2700005</v>
      </c>
      <c r="D40" s="37">
        <v>3927096139.1294508</v>
      </c>
      <c r="E40" s="37">
        <v>1782772879.7277002</v>
      </c>
      <c r="F40" s="37">
        <v>1782772879.7277002</v>
      </c>
      <c r="G40" s="40"/>
      <c r="H40" s="32">
        <f t="shared" si="1"/>
        <v>45.396721052082547</v>
      </c>
      <c r="I40" s="32">
        <f t="shared" si="2"/>
        <v>100</v>
      </c>
    </row>
    <row r="41" spans="1:9" ht="12" customHeight="1">
      <c r="A41" s="11"/>
      <c r="B41" s="22" t="s">
        <v>115</v>
      </c>
      <c r="C41" s="37">
        <v>17028415.244999997</v>
      </c>
      <c r="D41" s="37">
        <v>17066594.375399996</v>
      </c>
      <c r="E41" s="37">
        <v>6694181.2696000012</v>
      </c>
      <c r="F41" s="37">
        <v>6471880.1992500015</v>
      </c>
      <c r="G41" s="38"/>
      <c r="H41" s="32">
        <f t="shared" si="1"/>
        <v>37.921333670287794</v>
      </c>
      <c r="I41" s="32">
        <f t="shared" si="2"/>
        <v>96.679189561843415</v>
      </c>
    </row>
    <row r="42" spans="1:9" ht="12" customHeight="1">
      <c r="A42" s="11"/>
      <c r="B42" s="22" t="s">
        <v>40</v>
      </c>
      <c r="C42" s="37">
        <v>17145113.969999999</v>
      </c>
      <c r="D42" s="37">
        <v>16740707.295700004</v>
      </c>
      <c r="E42" s="37">
        <v>7143706.9792999979</v>
      </c>
      <c r="F42" s="37">
        <v>7143706.9792999979</v>
      </c>
      <c r="G42" s="38"/>
      <c r="H42" s="32">
        <f t="shared" si="1"/>
        <v>42.672671190750236</v>
      </c>
      <c r="I42" s="32">
        <f t="shared" si="2"/>
        <v>100</v>
      </c>
    </row>
    <row r="43" spans="1:9" ht="12" customHeight="1">
      <c r="A43" s="9"/>
      <c r="B43" s="22" t="s">
        <v>41</v>
      </c>
      <c r="C43" s="37">
        <v>2962165858</v>
      </c>
      <c r="D43" s="37">
        <v>3213959564.6999998</v>
      </c>
      <c r="E43" s="37">
        <v>1475798244.9799998</v>
      </c>
      <c r="F43" s="37">
        <v>1254689771.4399996</v>
      </c>
      <c r="G43" s="40"/>
      <c r="H43" s="32">
        <f t="shared" si="1"/>
        <v>39.038754103215233</v>
      </c>
      <c r="I43" s="32">
        <f t="shared" si="2"/>
        <v>85.017703179136333</v>
      </c>
    </row>
    <row r="44" spans="1:9" ht="16.5" customHeight="1">
      <c r="A44" s="12"/>
      <c r="B44" s="24" t="s">
        <v>42</v>
      </c>
      <c r="C44" s="37">
        <v>231166929.32999998</v>
      </c>
      <c r="D44" s="37">
        <v>237227929.32999998</v>
      </c>
      <c r="E44" s="37">
        <v>128061759.41704999</v>
      </c>
      <c r="F44" s="37">
        <v>73383658.767049998</v>
      </c>
      <c r="G44" s="34"/>
      <c r="H44" s="32">
        <f t="shared" si="1"/>
        <v>30.933819206830577</v>
      </c>
      <c r="I44" s="32">
        <f t="shared" si="2"/>
        <v>57.303334813686611</v>
      </c>
    </row>
    <row r="45" spans="1:9" ht="12" customHeight="1">
      <c r="A45" s="9"/>
      <c r="B45" s="22" t="s">
        <v>43</v>
      </c>
      <c r="C45" s="37">
        <v>683228082.06499994</v>
      </c>
      <c r="D45" s="37">
        <v>701398082.06499994</v>
      </c>
      <c r="E45" s="37">
        <v>342724104.07999992</v>
      </c>
      <c r="F45" s="37">
        <v>321159741.7299999</v>
      </c>
      <c r="G45" s="34"/>
      <c r="H45" s="32">
        <f t="shared" si="1"/>
        <v>45.788511537480566</v>
      </c>
      <c r="I45" s="32">
        <f t="shared" si="2"/>
        <v>93.707952812981489</v>
      </c>
    </row>
    <row r="46" spans="1:9" ht="12" customHeight="1">
      <c r="A46" s="11"/>
      <c r="B46" s="22" t="s">
        <v>44</v>
      </c>
      <c r="C46" s="37">
        <v>1554485540.4700003</v>
      </c>
      <c r="D46" s="37">
        <v>1545175815.8533003</v>
      </c>
      <c r="E46" s="37">
        <v>686022308.82044983</v>
      </c>
      <c r="F46" s="37">
        <v>665391150.3187499</v>
      </c>
      <c r="G46" s="38"/>
      <c r="H46" s="32">
        <f t="shared" si="1"/>
        <v>43.062488002460583</v>
      </c>
      <c r="I46" s="32">
        <f t="shared" si="2"/>
        <v>96.992640292241632</v>
      </c>
    </row>
    <row r="47" spans="1:9" ht="12" customHeight="1">
      <c r="A47" s="11"/>
      <c r="B47" s="22" t="s">
        <v>45</v>
      </c>
      <c r="C47" s="37">
        <v>280055168.29000002</v>
      </c>
      <c r="D47" s="37">
        <v>280542163.78614998</v>
      </c>
      <c r="E47" s="37">
        <v>150110369.05115002</v>
      </c>
      <c r="F47" s="37">
        <v>150110369.05115002</v>
      </c>
      <c r="G47" s="38"/>
      <c r="H47" s="32">
        <f t="shared" ref="H47" si="9">IFERROR(+F47/D47*100,"n.a")</f>
        <v>53.507240061631258</v>
      </c>
      <c r="I47" s="32">
        <f t="shared" si="2"/>
        <v>100</v>
      </c>
    </row>
    <row r="48" spans="1:9" ht="12" customHeight="1">
      <c r="A48" s="21" t="s">
        <v>46</v>
      </c>
      <c r="B48" s="21"/>
      <c r="C48" s="35">
        <f>SUM(C49:C76)</f>
        <v>6730364227</v>
      </c>
      <c r="D48" s="35">
        <f>SUM(D49:D76)</f>
        <v>6859016426.3100004</v>
      </c>
      <c r="E48" s="35">
        <f>SUM(E49:E76)</f>
        <v>2786796050.4000006</v>
      </c>
      <c r="F48" s="35">
        <f>SUM(F49:F76)</f>
        <v>2536004726.3200002</v>
      </c>
      <c r="G48" s="39"/>
      <c r="H48" s="31">
        <f t="shared" si="1"/>
        <v>36.973300087055115</v>
      </c>
      <c r="I48" s="31">
        <f t="shared" si="2"/>
        <v>91.00072916911148</v>
      </c>
    </row>
    <row r="49" spans="1:9" ht="12" customHeight="1">
      <c r="A49" s="11"/>
      <c r="B49" s="22" t="s">
        <v>624</v>
      </c>
      <c r="C49" s="37">
        <v>1685060</v>
      </c>
      <c r="D49" s="37">
        <v>1074519</v>
      </c>
      <c r="E49" s="37">
        <v>158557</v>
      </c>
      <c r="F49" s="37">
        <v>73557</v>
      </c>
      <c r="G49" s="38"/>
      <c r="H49" s="32">
        <f t="shared" si="1"/>
        <v>6.8455746245529401</v>
      </c>
      <c r="I49" s="32">
        <f t="shared" si="2"/>
        <v>46.391518507539878</v>
      </c>
    </row>
    <row r="50" spans="1:9" ht="12" customHeight="1">
      <c r="A50" s="11"/>
      <c r="B50" s="22" t="s">
        <v>625</v>
      </c>
      <c r="C50" s="37">
        <v>2999488737</v>
      </c>
      <c r="D50" s="37">
        <v>3002540865</v>
      </c>
      <c r="E50" s="37">
        <v>1236453443.3400002</v>
      </c>
      <c r="F50" s="37">
        <v>1228476697.9100001</v>
      </c>
      <c r="G50" s="38"/>
      <c r="H50" s="32">
        <f t="shared" si="1"/>
        <v>40.914570463639635</v>
      </c>
      <c r="I50" s="32">
        <f t="shared" si="2"/>
        <v>99.354868921837223</v>
      </c>
    </row>
    <row r="51" spans="1:9" ht="12" customHeight="1">
      <c r="A51" s="9"/>
      <c r="B51" s="24" t="s">
        <v>47</v>
      </c>
      <c r="C51" s="37">
        <v>10143897</v>
      </c>
      <c r="D51" s="37">
        <v>9543897</v>
      </c>
      <c r="E51" s="37">
        <v>1407572.71</v>
      </c>
      <c r="F51" s="37">
        <v>1407572.71</v>
      </c>
      <c r="G51" s="40"/>
      <c r="H51" s="32">
        <f t="shared" si="1"/>
        <v>14.748406337578873</v>
      </c>
      <c r="I51" s="32">
        <f t="shared" si="2"/>
        <v>100</v>
      </c>
    </row>
    <row r="52" spans="1:9" ht="12" customHeight="1">
      <c r="A52" s="12"/>
      <c r="B52" s="24" t="s">
        <v>48</v>
      </c>
      <c r="C52" s="37">
        <v>140608242</v>
      </c>
      <c r="D52" s="37">
        <v>171677396.48999998</v>
      </c>
      <c r="E52" s="37">
        <v>72398938.070000023</v>
      </c>
      <c r="F52" s="37">
        <v>59949327.839999989</v>
      </c>
      <c r="G52" s="34"/>
      <c r="H52" s="32">
        <f t="shared" si="1"/>
        <v>34.919755929250698</v>
      </c>
      <c r="I52" s="32">
        <f t="shared" si="2"/>
        <v>82.804153538877969</v>
      </c>
    </row>
    <row r="53" spans="1:9" ht="12" customHeight="1">
      <c r="A53" s="9"/>
      <c r="B53" s="24" t="s">
        <v>49</v>
      </c>
      <c r="C53" s="37">
        <v>23729221</v>
      </c>
      <c r="D53" s="37">
        <v>23702075</v>
      </c>
      <c r="E53" s="37">
        <v>7157364.46</v>
      </c>
      <c r="F53" s="37">
        <v>7137432.46</v>
      </c>
      <c r="G53" s="34"/>
      <c r="H53" s="32">
        <f t="shared" si="1"/>
        <v>30.113112290801542</v>
      </c>
      <c r="I53" s="32">
        <f t="shared" si="2"/>
        <v>99.721517604540139</v>
      </c>
    </row>
    <row r="54" spans="1:9" ht="12" customHeight="1">
      <c r="A54" s="11"/>
      <c r="B54" s="24" t="s">
        <v>50</v>
      </c>
      <c r="C54" s="37">
        <v>607144</v>
      </c>
      <c r="D54" s="37">
        <v>664144</v>
      </c>
      <c r="E54" s="37">
        <v>130000</v>
      </c>
      <c r="F54" s="37">
        <v>130000</v>
      </c>
      <c r="G54" s="38"/>
      <c r="H54" s="32">
        <f t="shared" si="1"/>
        <v>19.57406827435014</v>
      </c>
      <c r="I54" s="32">
        <f t="shared" si="2"/>
        <v>100</v>
      </c>
    </row>
    <row r="55" spans="1:9" ht="12" customHeight="1">
      <c r="A55" s="9"/>
      <c r="B55" s="24" t="s">
        <v>51</v>
      </c>
      <c r="C55" s="37">
        <v>203385974</v>
      </c>
      <c r="D55" s="37">
        <v>203378933</v>
      </c>
      <c r="E55" s="37">
        <v>83262617.060000002</v>
      </c>
      <c r="F55" s="37">
        <v>83154177.060000002</v>
      </c>
      <c r="G55" s="40"/>
      <c r="H55" s="32">
        <f t="shared" si="1"/>
        <v>40.886327720088886</v>
      </c>
      <c r="I55" s="32">
        <f t="shared" si="2"/>
        <v>99.869761480206833</v>
      </c>
    </row>
    <row r="56" spans="1:9" ht="12" customHeight="1">
      <c r="A56" s="11"/>
      <c r="B56" s="24" t="s">
        <v>52</v>
      </c>
      <c r="C56" s="37">
        <v>80986404</v>
      </c>
      <c r="D56" s="37">
        <v>72816874.339999989</v>
      </c>
      <c r="E56" s="37">
        <v>30974191.660000004</v>
      </c>
      <c r="F56" s="37">
        <v>28132088.210000005</v>
      </c>
      <c r="G56" s="38"/>
      <c r="H56" s="32">
        <f t="shared" si="1"/>
        <v>38.634023315316071</v>
      </c>
      <c r="I56" s="32">
        <f t="shared" si="2"/>
        <v>90.824285323738451</v>
      </c>
    </row>
    <row r="57" spans="1:9" ht="12" customHeight="1">
      <c r="A57" s="11"/>
      <c r="B57" s="24" t="s">
        <v>53</v>
      </c>
      <c r="C57" s="37">
        <v>181869159</v>
      </c>
      <c r="D57" s="37">
        <v>234981030.96999997</v>
      </c>
      <c r="E57" s="37">
        <v>49000066.280000016</v>
      </c>
      <c r="F57" s="37">
        <v>40608326</v>
      </c>
      <c r="G57" s="38"/>
      <c r="H57" s="32">
        <f t="shared" si="1"/>
        <v>17.281533676301073</v>
      </c>
      <c r="I57" s="32">
        <f t="shared" si="2"/>
        <v>82.874022594077161</v>
      </c>
    </row>
    <row r="58" spans="1:9" ht="12" customHeight="1">
      <c r="A58" s="9"/>
      <c r="B58" s="24" t="s">
        <v>54</v>
      </c>
      <c r="C58" s="37">
        <v>181460708</v>
      </c>
      <c r="D58" s="37">
        <v>181460708</v>
      </c>
      <c r="E58" s="37">
        <v>75201812</v>
      </c>
      <c r="F58" s="37">
        <v>73348247.549999997</v>
      </c>
      <c r="G58" s="40"/>
      <c r="H58" s="32">
        <f t="shared" si="1"/>
        <v>40.421008139128389</v>
      </c>
      <c r="I58" s="32">
        <f t="shared" si="2"/>
        <v>97.535213047791984</v>
      </c>
    </row>
    <row r="59" spans="1:9" ht="12" customHeight="1">
      <c r="A59" s="12"/>
      <c r="B59" s="24" t="s">
        <v>55</v>
      </c>
      <c r="C59" s="37">
        <v>21001094</v>
      </c>
      <c r="D59" s="37">
        <v>14064878.520000001</v>
      </c>
      <c r="E59" s="37">
        <v>7085005.4499999983</v>
      </c>
      <c r="F59" s="37">
        <v>4093859.6799999997</v>
      </c>
      <c r="G59" s="34"/>
      <c r="H59" s="32">
        <f t="shared" si="1"/>
        <v>29.10696792850792</v>
      </c>
      <c r="I59" s="32">
        <f t="shared" si="2"/>
        <v>57.782025841631516</v>
      </c>
    </row>
    <row r="60" spans="1:9" ht="12" customHeight="1">
      <c r="A60" s="11"/>
      <c r="B60" s="24" t="s">
        <v>57</v>
      </c>
      <c r="C60" s="37">
        <v>5792942</v>
      </c>
      <c r="D60" s="37">
        <v>5792942.0000000009</v>
      </c>
      <c r="E60" s="37">
        <v>781499.10000000009</v>
      </c>
      <c r="F60" s="37">
        <v>778262.98</v>
      </c>
      <c r="G60" s="38"/>
      <c r="H60" s="32">
        <f t="shared" si="1"/>
        <v>13.434675852097255</v>
      </c>
      <c r="I60" s="32">
        <f t="shared" si="2"/>
        <v>99.585908672191664</v>
      </c>
    </row>
    <row r="61" spans="1:9" ht="12" customHeight="1">
      <c r="A61" s="9"/>
      <c r="B61" s="24" t="s">
        <v>58</v>
      </c>
      <c r="C61" s="37">
        <v>119947007</v>
      </c>
      <c r="D61" s="37">
        <v>119916677.24999999</v>
      </c>
      <c r="E61" s="37">
        <v>51279600.57</v>
      </c>
      <c r="F61" s="37">
        <v>51079600.57</v>
      </c>
      <c r="G61" s="40"/>
      <c r="H61" s="32">
        <f t="shared" si="1"/>
        <v>42.595910545044731</v>
      </c>
      <c r="I61" s="32">
        <f t="shared" si="2"/>
        <v>99.609981361444127</v>
      </c>
    </row>
    <row r="62" spans="1:9" s="15" customFormat="1" ht="12" customHeight="1">
      <c r="A62" s="11"/>
      <c r="B62" s="24" t="s">
        <v>59</v>
      </c>
      <c r="C62" s="37">
        <v>3960319</v>
      </c>
      <c r="D62" s="37">
        <v>4522655</v>
      </c>
      <c r="E62" s="37">
        <v>1923277.4499999997</v>
      </c>
      <c r="F62" s="37">
        <v>910117.54</v>
      </c>
      <c r="G62" s="38"/>
      <c r="H62" s="32">
        <f t="shared" si="1"/>
        <v>20.123523461329683</v>
      </c>
      <c r="I62" s="32">
        <f t="shared" si="2"/>
        <v>47.321177711515318</v>
      </c>
    </row>
    <row r="63" spans="1:9" s="15" customFormat="1" ht="12" customHeight="1">
      <c r="A63" s="11"/>
      <c r="B63" s="24" t="s">
        <v>56</v>
      </c>
      <c r="C63" s="37">
        <v>7944102</v>
      </c>
      <c r="D63" s="37">
        <v>7944102</v>
      </c>
      <c r="E63" s="37">
        <v>2863662.4299999997</v>
      </c>
      <c r="F63" s="37">
        <v>1885183.3099999998</v>
      </c>
      <c r="G63" s="38"/>
      <c r="H63" s="32">
        <f t="shared" ref="H63" si="10">IFERROR(+F63/D63*100,"n.a")</f>
        <v>23.730603031028551</v>
      </c>
      <c r="I63" s="32">
        <f t="shared" si="2"/>
        <v>65.83119889588383</v>
      </c>
    </row>
    <row r="64" spans="1:9" ht="12" customHeight="1">
      <c r="A64" s="11"/>
      <c r="B64" s="24" t="s">
        <v>60</v>
      </c>
      <c r="C64" s="37">
        <v>220121385</v>
      </c>
      <c r="D64" s="37">
        <v>220121385</v>
      </c>
      <c r="E64" s="37">
        <v>86147341.689999998</v>
      </c>
      <c r="F64" s="37">
        <v>46460647.370000005</v>
      </c>
      <c r="G64" s="38"/>
      <c r="H64" s="32">
        <f t="shared" si="1"/>
        <v>21.106830383608575</v>
      </c>
      <c r="I64" s="32">
        <f t="shared" si="2"/>
        <v>53.931608867500515</v>
      </c>
    </row>
    <row r="65" spans="1:9" ht="12" customHeight="1">
      <c r="A65" s="9"/>
      <c r="B65" s="24" t="s">
        <v>61</v>
      </c>
      <c r="C65" s="37">
        <v>176850251</v>
      </c>
      <c r="D65" s="37">
        <v>176850251</v>
      </c>
      <c r="E65" s="37">
        <v>62396399.170000009</v>
      </c>
      <c r="F65" s="37">
        <v>58183690.690000005</v>
      </c>
      <c r="G65" s="40"/>
      <c r="H65" s="32">
        <f>IFERROR(+F65/D65*100,"n.a")</f>
        <v>32.8999763138589</v>
      </c>
      <c r="I65" s="32">
        <f t="shared" si="2"/>
        <v>93.248475014523819</v>
      </c>
    </row>
    <row r="66" spans="1:9" ht="12" customHeight="1">
      <c r="A66" s="12"/>
      <c r="B66" s="24" t="s">
        <v>62</v>
      </c>
      <c r="C66" s="37">
        <v>254745041</v>
      </c>
      <c r="D66" s="37">
        <v>254727681.63999999</v>
      </c>
      <c r="E66" s="37">
        <v>100617498.94999999</v>
      </c>
      <c r="F66" s="37">
        <v>85263733.270000026</v>
      </c>
      <c r="G66" s="34"/>
      <c r="H66" s="32">
        <f t="shared" si="1"/>
        <v>33.472503938736054</v>
      </c>
      <c r="I66" s="32">
        <f t="shared" si="2"/>
        <v>84.740461808109799</v>
      </c>
    </row>
    <row r="67" spans="1:9" ht="12" customHeight="1">
      <c r="A67" s="9"/>
      <c r="B67" s="24" t="s">
        <v>63</v>
      </c>
      <c r="C67" s="37">
        <v>54646644</v>
      </c>
      <c r="D67" s="37">
        <v>60694222</v>
      </c>
      <c r="E67" s="37">
        <v>31458149.690000005</v>
      </c>
      <c r="F67" s="37">
        <v>27455592.380000006</v>
      </c>
      <c r="G67" s="34"/>
      <c r="H67" s="32">
        <f t="shared" si="1"/>
        <v>45.235924401502345</v>
      </c>
      <c r="I67" s="32">
        <f t="shared" si="2"/>
        <v>87.276564739367544</v>
      </c>
    </row>
    <row r="68" spans="1:9" ht="12" customHeight="1">
      <c r="A68" s="11"/>
      <c r="B68" s="24" t="s">
        <v>64</v>
      </c>
      <c r="C68" s="37">
        <v>471767053</v>
      </c>
      <c r="D68" s="37">
        <v>483453692.75999999</v>
      </c>
      <c r="E68" s="37">
        <v>178811765.44999999</v>
      </c>
      <c r="F68" s="37">
        <v>138935967.59999999</v>
      </c>
      <c r="G68" s="38"/>
      <c r="H68" s="32">
        <f t="shared" si="1"/>
        <v>28.738216230560827</v>
      </c>
      <c r="I68" s="32">
        <f t="shared" si="2"/>
        <v>77.699567056089379</v>
      </c>
    </row>
    <row r="69" spans="1:9" ht="12" customHeight="1">
      <c r="A69" s="9"/>
      <c r="B69" s="24" t="s">
        <v>65</v>
      </c>
      <c r="C69" s="37">
        <v>185503378</v>
      </c>
      <c r="D69" s="37">
        <v>185503378</v>
      </c>
      <c r="E69" s="37">
        <v>57740250.580000028</v>
      </c>
      <c r="F69" s="37">
        <v>56922210.310000017</v>
      </c>
      <c r="G69" s="40"/>
      <c r="H69" s="32">
        <f t="shared" si="1"/>
        <v>30.685268874187305</v>
      </c>
      <c r="I69" s="32">
        <f t="shared" si="2"/>
        <v>98.5832408730776</v>
      </c>
    </row>
    <row r="70" spans="1:9" ht="12" customHeight="1">
      <c r="A70" s="11"/>
      <c r="B70" s="24" t="s">
        <v>66</v>
      </c>
      <c r="C70" s="37">
        <v>134299062</v>
      </c>
      <c r="D70" s="37">
        <v>134299062</v>
      </c>
      <c r="E70" s="37">
        <v>61793900.039999999</v>
      </c>
      <c r="F70" s="37">
        <v>49670628.599999994</v>
      </c>
      <c r="G70" s="38"/>
      <c r="H70" s="32">
        <f t="shared" si="1"/>
        <v>36.985089739494974</v>
      </c>
      <c r="I70" s="32">
        <f t="shared" si="2"/>
        <v>80.381119443581881</v>
      </c>
    </row>
    <row r="71" spans="1:9" ht="12" customHeight="1">
      <c r="A71" s="11"/>
      <c r="B71" s="24" t="s">
        <v>67</v>
      </c>
      <c r="C71" s="37">
        <v>232773227</v>
      </c>
      <c r="D71" s="37">
        <v>232773227</v>
      </c>
      <c r="E71" s="37">
        <v>95016814.909999996</v>
      </c>
      <c r="F71" s="37">
        <v>94428179.25999999</v>
      </c>
      <c r="G71" s="38"/>
      <c r="H71" s="32">
        <f t="shared" si="1"/>
        <v>40.566598004847002</v>
      </c>
      <c r="I71" s="32">
        <f t="shared" si="2"/>
        <v>99.380493178436296</v>
      </c>
    </row>
    <row r="72" spans="1:9" ht="12" customHeight="1">
      <c r="A72" s="9"/>
      <c r="B72" s="24" t="s">
        <v>68</v>
      </c>
      <c r="C72" s="37">
        <v>209909126</v>
      </c>
      <c r="D72" s="37">
        <v>209354324</v>
      </c>
      <c r="E72" s="37">
        <v>89522710.849999994</v>
      </c>
      <c r="F72" s="37">
        <v>84540397.780000016</v>
      </c>
      <c r="G72" s="40"/>
      <c r="H72" s="32">
        <f t="shared" ref="H72:H127" si="11">IFERROR(+F72/D72*100,"n.a")</f>
        <v>40.38149113175232</v>
      </c>
      <c r="I72" s="32">
        <f t="shared" si="2"/>
        <v>94.434581993000521</v>
      </c>
    </row>
    <row r="73" spans="1:9" ht="12" customHeight="1">
      <c r="A73" s="12"/>
      <c r="B73" s="24" t="s">
        <v>121</v>
      </c>
      <c r="C73" s="37">
        <v>154683439</v>
      </c>
      <c r="D73" s="37">
        <v>152012600.58999997</v>
      </c>
      <c r="E73" s="37">
        <v>61885300.310000025</v>
      </c>
      <c r="F73" s="37">
        <v>59766687.770000011</v>
      </c>
      <c r="G73" s="34"/>
      <c r="H73" s="32">
        <f t="shared" si="11"/>
        <v>39.316930003190613</v>
      </c>
      <c r="I73" s="32">
        <f t="shared" ref="I73:I127" si="12">IFERROR(+F73/E73*100,"n.a.")</f>
        <v>96.576549633940019</v>
      </c>
    </row>
    <row r="74" spans="1:9" ht="12" customHeight="1">
      <c r="A74" s="9"/>
      <c r="B74" s="24" t="s">
        <v>69</v>
      </c>
      <c r="C74" s="37">
        <v>568781163</v>
      </c>
      <c r="D74" s="37">
        <v>603210566.06000018</v>
      </c>
      <c r="E74" s="37">
        <v>307731346.05000001</v>
      </c>
      <c r="F74" s="37">
        <v>227065290.98000002</v>
      </c>
      <c r="G74" s="34"/>
      <c r="H74" s="32">
        <f t="shared" si="11"/>
        <v>37.64279071952037</v>
      </c>
      <c r="I74" s="32">
        <f t="shared" si="12"/>
        <v>73.786857885808814</v>
      </c>
    </row>
    <row r="75" spans="1:9" ht="12" customHeight="1">
      <c r="A75" s="11"/>
      <c r="B75" s="24" t="s">
        <v>626</v>
      </c>
      <c r="C75" s="37">
        <v>31315897</v>
      </c>
      <c r="D75" s="37">
        <v>31557447</v>
      </c>
      <c r="E75" s="37">
        <v>14115602.030000001</v>
      </c>
      <c r="F75" s="37">
        <v>6676988.5299999993</v>
      </c>
      <c r="G75" s="38"/>
      <c r="H75" s="32">
        <f t="shared" si="11"/>
        <v>21.158202468026008</v>
      </c>
      <c r="I75" s="32">
        <f t="shared" si="12"/>
        <v>47.302187436351225</v>
      </c>
    </row>
    <row r="76" spans="1:9" ht="12" customHeight="1">
      <c r="A76" s="9"/>
      <c r="B76" s="22" t="s">
        <v>627</v>
      </c>
      <c r="C76" s="37">
        <v>52358551</v>
      </c>
      <c r="D76" s="37">
        <v>60376891.689999998</v>
      </c>
      <c r="E76" s="37">
        <v>19481363.099999998</v>
      </c>
      <c r="F76" s="37">
        <v>19470260.960000001</v>
      </c>
      <c r="G76" s="40"/>
      <c r="H76" s="32">
        <f t="shared" si="11"/>
        <v>32.247869035670789</v>
      </c>
      <c r="I76" s="32">
        <f t="shared" si="12"/>
        <v>99.943011482600014</v>
      </c>
    </row>
    <row r="77" spans="1:9" ht="12" customHeight="1">
      <c r="A77" s="21" t="s">
        <v>70</v>
      </c>
      <c r="B77" s="21"/>
      <c r="C77" s="35">
        <f>+C78</f>
        <v>15000000</v>
      </c>
      <c r="D77" s="35">
        <f t="shared" ref="D77:F77" si="13">+D78</f>
        <v>15000000</v>
      </c>
      <c r="E77" s="35">
        <f t="shared" si="13"/>
        <v>15000000</v>
      </c>
      <c r="F77" s="35">
        <f t="shared" si="13"/>
        <v>15000000</v>
      </c>
      <c r="G77" s="41"/>
      <c r="H77" s="31">
        <f t="shared" si="11"/>
        <v>100</v>
      </c>
      <c r="I77" s="31">
        <f t="shared" si="12"/>
        <v>100</v>
      </c>
    </row>
    <row r="78" spans="1:9" ht="12" customHeight="1">
      <c r="A78" s="11"/>
      <c r="B78" s="25" t="s">
        <v>71</v>
      </c>
      <c r="C78" s="37">
        <v>15000000</v>
      </c>
      <c r="D78" s="37">
        <v>15000000</v>
      </c>
      <c r="E78" s="37">
        <v>15000000</v>
      </c>
      <c r="F78" s="37">
        <v>15000000</v>
      </c>
      <c r="G78" s="42"/>
      <c r="H78" s="32">
        <f t="shared" ref="H78" si="14">IFERROR(+F78/D78*100,"n.a")</f>
        <v>100</v>
      </c>
      <c r="I78" s="32">
        <f t="shared" si="12"/>
        <v>100</v>
      </c>
    </row>
    <row r="79" spans="1:9" ht="12" customHeight="1">
      <c r="A79" s="21" t="s">
        <v>72</v>
      </c>
      <c r="B79" s="21"/>
      <c r="C79" s="35">
        <f>SUM(C80:C81)</f>
        <v>686025006</v>
      </c>
      <c r="D79" s="35">
        <f t="shared" ref="D79:F79" si="15">SUM(D80:D81)</f>
        <v>695545006</v>
      </c>
      <c r="E79" s="35">
        <f t="shared" si="15"/>
        <v>248291358.00000012</v>
      </c>
      <c r="F79" s="35">
        <f t="shared" si="15"/>
        <v>233574596.71000004</v>
      </c>
      <c r="G79" s="39"/>
      <c r="H79" s="31">
        <f t="shared" si="11"/>
        <v>33.58152164059964</v>
      </c>
      <c r="I79" s="31">
        <f t="shared" si="12"/>
        <v>94.072785533679308</v>
      </c>
    </row>
    <row r="80" spans="1:9" ht="12" customHeight="1">
      <c r="A80" s="11"/>
      <c r="B80" s="22" t="s">
        <v>73</v>
      </c>
      <c r="C80" s="37">
        <v>464604043</v>
      </c>
      <c r="D80" s="37">
        <v>464604043</v>
      </c>
      <c r="E80" s="37">
        <v>155568497.97000012</v>
      </c>
      <c r="F80" s="37">
        <v>150548094.33000001</v>
      </c>
      <c r="G80" s="38"/>
      <c r="H80" s="32">
        <f t="shared" si="11"/>
        <v>32.403526529363411</v>
      </c>
      <c r="I80" s="32">
        <f t="shared" si="12"/>
        <v>96.772866161523112</v>
      </c>
    </row>
    <row r="81" spans="1:9" ht="12" customHeight="1">
      <c r="A81" s="9"/>
      <c r="B81" s="22" t="s">
        <v>74</v>
      </c>
      <c r="C81" s="37">
        <v>221420963</v>
      </c>
      <c r="D81" s="37">
        <v>230940962.99999997</v>
      </c>
      <c r="E81" s="37">
        <v>92722860.029999986</v>
      </c>
      <c r="F81" s="37">
        <v>83026502.380000025</v>
      </c>
      <c r="G81" s="40"/>
      <c r="H81" s="32">
        <f t="shared" si="11"/>
        <v>35.951396972394214</v>
      </c>
      <c r="I81" s="32">
        <f t="shared" si="12"/>
        <v>89.542646067148098</v>
      </c>
    </row>
    <row r="82" spans="1:9" ht="12" customHeight="1">
      <c r="A82" s="21" t="s">
        <v>75</v>
      </c>
      <c r="B82" s="21"/>
      <c r="C82" s="35">
        <f>+C83</f>
        <v>188253491</v>
      </c>
      <c r="D82" s="35">
        <f t="shared" ref="D82:F82" si="16">+D83</f>
        <v>195913470.24000001</v>
      </c>
      <c r="E82" s="35">
        <f t="shared" si="16"/>
        <v>93121299.899999991</v>
      </c>
      <c r="F82" s="35">
        <f t="shared" si="16"/>
        <v>68606295.23999998</v>
      </c>
      <c r="G82" s="41"/>
      <c r="H82" s="31">
        <f t="shared" si="11"/>
        <v>35.018671843214847</v>
      </c>
      <c r="I82" s="31">
        <f t="shared" si="12"/>
        <v>73.674116784961228</v>
      </c>
    </row>
    <row r="83" spans="1:9" ht="12" customHeight="1">
      <c r="A83" s="11"/>
      <c r="B83" s="25" t="s">
        <v>76</v>
      </c>
      <c r="C83" s="37">
        <v>188253491</v>
      </c>
      <c r="D83" s="37">
        <v>195913470.24000001</v>
      </c>
      <c r="E83" s="37">
        <v>93121299.899999991</v>
      </c>
      <c r="F83" s="37">
        <v>68606295.23999998</v>
      </c>
      <c r="G83" s="38"/>
      <c r="H83" s="32">
        <f t="shared" si="11"/>
        <v>35.018671843214847</v>
      </c>
      <c r="I83" s="32">
        <f t="shared" si="12"/>
        <v>73.674116784961228</v>
      </c>
    </row>
    <row r="84" spans="1:9" ht="12" customHeight="1">
      <c r="A84" s="21" t="s">
        <v>77</v>
      </c>
      <c r="B84" s="21"/>
      <c r="C84" s="35">
        <f>SUM(C85:C88)</f>
        <v>6979247244</v>
      </c>
      <c r="D84" s="35">
        <f t="shared" ref="D84:F84" si="17">SUM(D85:D88)</f>
        <v>9949804994</v>
      </c>
      <c r="E84" s="35">
        <f t="shared" si="17"/>
        <v>5485015941.3900013</v>
      </c>
      <c r="F84" s="35">
        <f t="shared" si="17"/>
        <v>5339177867.3900013</v>
      </c>
      <c r="G84" s="39"/>
      <c r="H84" s="31">
        <f t="shared" si="11"/>
        <v>53.661130751905887</v>
      </c>
      <c r="I84" s="31">
        <f t="shared" si="12"/>
        <v>97.341154965485075</v>
      </c>
    </row>
    <row r="85" spans="1:9" ht="12" customHeight="1">
      <c r="A85" s="12"/>
      <c r="B85" s="22" t="s">
        <v>78</v>
      </c>
      <c r="C85" s="37">
        <v>0</v>
      </c>
      <c r="D85" s="37">
        <v>2523784087.5</v>
      </c>
      <c r="E85" s="37">
        <v>2523784087.5</v>
      </c>
      <c r="F85" s="37">
        <v>2523784087.5</v>
      </c>
      <c r="G85" s="34"/>
      <c r="H85" s="32">
        <f t="shared" si="11"/>
        <v>100</v>
      </c>
      <c r="I85" s="32">
        <f t="shared" si="12"/>
        <v>100</v>
      </c>
    </row>
    <row r="86" spans="1:9" ht="12" customHeight="1">
      <c r="A86" s="9"/>
      <c r="B86" s="22" t="s">
        <v>116</v>
      </c>
      <c r="C86" s="37">
        <v>1155233553</v>
      </c>
      <c r="D86" s="37">
        <v>1155233553</v>
      </c>
      <c r="E86" s="37">
        <v>492325757</v>
      </c>
      <c r="F86" s="37">
        <v>346487683</v>
      </c>
      <c r="G86" s="34"/>
      <c r="H86" s="32">
        <f t="shared" si="11"/>
        <v>29.992868723403497</v>
      </c>
      <c r="I86" s="32">
        <f t="shared" si="12"/>
        <v>70.377728175615246</v>
      </c>
    </row>
    <row r="87" spans="1:9" ht="12" customHeight="1">
      <c r="A87" s="11"/>
      <c r="B87" s="22" t="s">
        <v>79</v>
      </c>
      <c r="C87" s="37">
        <v>4974365121</v>
      </c>
      <c r="D87" s="37">
        <v>5419738783.5</v>
      </c>
      <c r="E87" s="37">
        <v>2097880768.8900008</v>
      </c>
      <c r="F87" s="37">
        <v>2097880768.8900008</v>
      </c>
      <c r="G87" s="38"/>
      <c r="H87" s="32">
        <f t="shared" si="11"/>
        <v>38.708152785459809</v>
      </c>
      <c r="I87" s="32">
        <f t="shared" si="12"/>
        <v>100</v>
      </c>
    </row>
    <row r="88" spans="1:9" ht="12" customHeight="1">
      <c r="A88" s="9"/>
      <c r="B88" s="22" t="s">
        <v>80</v>
      </c>
      <c r="C88" s="37">
        <v>849648570</v>
      </c>
      <c r="D88" s="37">
        <v>851048570</v>
      </c>
      <c r="E88" s="37">
        <v>371025328</v>
      </c>
      <c r="F88" s="37">
        <v>371025328</v>
      </c>
      <c r="G88" s="40"/>
      <c r="H88" s="32">
        <f t="shared" si="11"/>
        <v>43.5962577318002</v>
      </c>
      <c r="I88" s="32">
        <f t="shared" si="12"/>
        <v>100</v>
      </c>
    </row>
    <row r="89" spans="1:9" ht="12" customHeight="1">
      <c r="A89" s="21" t="s">
        <v>81</v>
      </c>
      <c r="B89" s="21"/>
      <c r="C89" s="35">
        <f>+C90</f>
        <v>20397588</v>
      </c>
      <c r="D89" s="35">
        <f t="shared" ref="D89:F89" si="18">+D90</f>
        <v>21105065.169999998</v>
      </c>
      <c r="E89" s="35">
        <f t="shared" si="18"/>
        <v>8703882.6500000004</v>
      </c>
      <c r="F89" s="35">
        <f t="shared" si="18"/>
        <v>7087654.7500000009</v>
      </c>
      <c r="G89" s="41"/>
      <c r="H89" s="31">
        <f t="shared" si="11"/>
        <v>33.582719090935655</v>
      </c>
      <c r="I89" s="31">
        <f t="shared" si="12"/>
        <v>81.430954839447438</v>
      </c>
    </row>
    <row r="90" spans="1:9" ht="12" customHeight="1">
      <c r="A90" s="11"/>
      <c r="B90" s="25" t="s">
        <v>628</v>
      </c>
      <c r="C90" s="37">
        <v>20397588</v>
      </c>
      <c r="D90" s="37">
        <v>21105065.169999998</v>
      </c>
      <c r="E90" s="37">
        <v>8703882.6500000004</v>
      </c>
      <c r="F90" s="37">
        <v>7087654.7500000009</v>
      </c>
      <c r="G90" s="38"/>
      <c r="H90" s="32">
        <f t="shared" si="11"/>
        <v>33.582719090935655</v>
      </c>
      <c r="I90" s="32">
        <f t="shared" si="12"/>
        <v>81.430954839447438</v>
      </c>
    </row>
    <row r="91" spans="1:9" ht="12" customHeight="1">
      <c r="A91" s="21" t="s">
        <v>82</v>
      </c>
      <c r="B91" s="21"/>
      <c r="C91" s="35">
        <f>+C92</f>
        <v>2969169400</v>
      </c>
      <c r="D91" s="35">
        <f t="shared" ref="D91:F91" si="19">+D92</f>
        <v>11650</v>
      </c>
      <c r="E91" s="35">
        <f t="shared" si="19"/>
        <v>0</v>
      </c>
      <c r="F91" s="35">
        <f t="shared" si="19"/>
        <v>0</v>
      </c>
      <c r="G91" s="39"/>
      <c r="H91" s="31">
        <f t="shared" si="11"/>
        <v>0</v>
      </c>
      <c r="I91" s="31" t="str">
        <f t="shared" si="12"/>
        <v>n.a.</v>
      </c>
    </row>
    <row r="92" spans="1:9" ht="12" customHeight="1">
      <c r="A92" s="12"/>
      <c r="B92" s="22" t="s">
        <v>83</v>
      </c>
      <c r="C92" s="37">
        <v>2969169400</v>
      </c>
      <c r="D92" s="37">
        <v>11650</v>
      </c>
      <c r="E92" s="37">
        <v>0</v>
      </c>
      <c r="F92" s="37">
        <v>0</v>
      </c>
      <c r="G92" s="34"/>
      <c r="H92" s="32">
        <f t="shared" si="11"/>
        <v>0</v>
      </c>
      <c r="I92" s="32" t="str">
        <f t="shared" si="12"/>
        <v>n.a.</v>
      </c>
    </row>
    <row r="93" spans="1:9" ht="12" customHeight="1">
      <c r="A93" s="21" t="s">
        <v>84</v>
      </c>
      <c r="B93" s="21"/>
      <c r="C93" s="35">
        <f>SUM(C94:C121)</f>
        <v>31091272967</v>
      </c>
      <c r="D93" s="35">
        <f>SUM(D94:D121)</f>
        <v>31243297475</v>
      </c>
      <c r="E93" s="35">
        <f>SUM(E94:E121)</f>
        <v>17931513860</v>
      </c>
      <c r="F93" s="35">
        <f>SUM(F94:F121)</f>
        <v>17926330640.82</v>
      </c>
      <c r="G93" s="36"/>
      <c r="H93" s="31">
        <f t="shared" si="11"/>
        <v>57.376564222019589</v>
      </c>
      <c r="I93" s="31">
        <f t="shared" si="12"/>
        <v>99.971094358120197</v>
      </c>
    </row>
    <row r="94" spans="1:9" ht="12" customHeight="1">
      <c r="A94" s="11"/>
      <c r="B94" s="22" t="s">
        <v>629</v>
      </c>
      <c r="C94" s="37">
        <v>65351542</v>
      </c>
      <c r="D94" s="37">
        <v>62782239</v>
      </c>
      <c r="E94" s="37">
        <v>34334512</v>
      </c>
      <c r="F94" s="37">
        <v>34334512</v>
      </c>
      <c r="G94" s="38"/>
      <c r="H94" s="32">
        <f t="shared" si="11"/>
        <v>54.688256658065349</v>
      </c>
      <c r="I94" s="32">
        <f t="shared" si="12"/>
        <v>100</v>
      </c>
    </row>
    <row r="95" spans="1:9" ht="12" customHeight="1">
      <c r="A95" s="9"/>
      <c r="B95" s="22" t="s">
        <v>85</v>
      </c>
      <c r="C95" s="37">
        <v>197778225</v>
      </c>
      <c r="D95" s="37">
        <v>185778225</v>
      </c>
      <c r="E95" s="37">
        <v>97985012</v>
      </c>
      <c r="F95" s="37">
        <v>97985012</v>
      </c>
      <c r="G95" s="40"/>
      <c r="H95" s="32">
        <f t="shared" si="11"/>
        <v>52.743001500848663</v>
      </c>
      <c r="I95" s="32">
        <f t="shared" si="12"/>
        <v>100</v>
      </c>
    </row>
    <row r="96" spans="1:9" ht="12" customHeight="1">
      <c r="A96" s="11"/>
      <c r="B96" s="22" t="s">
        <v>86</v>
      </c>
      <c r="C96" s="37">
        <v>237156031</v>
      </c>
      <c r="D96" s="37">
        <v>233156031</v>
      </c>
      <c r="E96" s="37">
        <v>104860123</v>
      </c>
      <c r="F96" s="37">
        <v>104860123</v>
      </c>
      <c r="G96" s="38"/>
      <c r="H96" s="32">
        <f t="shared" si="11"/>
        <v>44.974227151773739</v>
      </c>
      <c r="I96" s="32">
        <f t="shared" si="12"/>
        <v>100</v>
      </c>
    </row>
    <row r="97" spans="1:9" ht="12" customHeight="1">
      <c r="A97" s="11"/>
      <c r="B97" s="22" t="s">
        <v>87</v>
      </c>
      <c r="C97" s="37">
        <v>303730003</v>
      </c>
      <c r="D97" s="37">
        <v>295730003</v>
      </c>
      <c r="E97" s="37">
        <v>130239033</v>
      </c>
      <c r="F97" s="37">
        <v>130239033</v>
      </c>
      <c r="G97" s="38"/>
      <c r="H97" s="32">
        <f t="shared" si="11"/>
        <v>44.039844344099237</v>
      </c>
      <c r="I97" s="32">
        <f t="shared" si="12"/>
        <v>100</v>
      </c>
    </row>
    <row r="98" spans="1:9" ht="12" customHeight="1">
      <c r="A98" s="9"/>
      <c r="B98" s="22" t="s">
        <v>88</v>
      </c>
      <c r="C98" s="37">
        <v>231992129</v>
      </c>
      <c r="D98" s="37">
        <v>219992129</v>
      </c>
      <c r="E98" s="37">
        <v>101110615</v>
      </c>
      <c r="F98" s="37">
        <v>101110615</v>
      </c>
      <c r="G98" s="40"/>
      <c r="H98" s="32">
        <f t="shared" si="11"/>
        <v>45.961014814307291</v>
      </c>
      <c r="I98" s="32">
        <f t="shared" si="12"/>
        <v>100</v>
      </c>
    </row>
    <row r="99" spans="1:9" ht="12" customHeight="1">
      <c r="A99" s="12"/>
      <c r="B99" s="22" t="s">
        <v>89</v>
      </c>
      <c r="C99" s="37">
        <v>156048365</v>
      </c>
      <c r="D99" s="37">
        <v>156048365</v>
      </c>
      <c r="E99" s="37">
        <v>61432930</v>
      </c>
      <c r="F99" s="37">
        <v>61432930</v>
      </c>
      <c r="G99" s="34"/>
      <c r="H99" s="32">
        <f t="shared" si="11"/>
        <v>39.367878029353271</v>
      </c>
      <c r="I99" s="32">
        <f t="shared" si="12"/>
        <v>100</v>
      </c>
    </row>
    <row r="100" spans="1:9" ht="12" customHeight="1">
      <c r="A100" s="9"/>
      <c r="B100" s="22" t="s">
        <v>90</v>
      </c>
      <c r="C100" s="37">
        <v>404967087</v>
      </c>
      <c r="D100" s="37">
        <v>404967087</v>
      </c>
      <c r="E100" s="37">
        <v>197690304</v>
      </c>
      <c r="F100" s="37">
        <v>197690304</v>
      </c>
      <c r="G100" s="34"/>
      <c r="H100" s="32">
        <f t="shared" si="11"/>
        <v>48.81638788586293</v>
      </c>
      <c r="I100" s="32">
        <f t="shared" si="12"/>
        <v>100</v>
      </c>
    </row>
    <row r="101" spans="1:9" ht="12" customHeight="1">
      <c r="A101" s="11"/>
      <c r="B101" s="22" t="s">
        <v>91</v>
      </c>
      <c r="C101" s="37">
        <v>483198343</v>
      </c>
      <c r="D101" s="37">
        <v>473198343</v>
      </c>
      <c r="E101" s="37">
        <v>232331329</v>
      </c>
      <c r="F101" s="37">
        <v>232331329</v>
      </c>
      <c r="G101" s="38"/>
      <c r="H101" s="32">
        <f t="shared" si="11"/>
        <v>49.098085916163065</v>
      </c>
      <c r="I101" s="32">
        <f t="shared" si="12"/>
        <v>100</v>
      </c>
    </row>
    <row r="102" spans="1:9" ht="12" customHeight="1">
      <c r="A102" s="9"/>
      <c r="B102" s="22" t="s">
        <v>92</v>
      </c>
      <c r="C102" s="37">
        <v>290023032</v>
      </c>
      <c r="D102" s="37">
        <v>290023032</v>
      </c>
      <c r="E102" s="37">
        <v>140321048</v>
      </c>
      <c r="F102" s="37">
        <v>140321048</v>
      </c>
      <c r="G102" s="40"/>
      <c r="H102" s="32">
        <f t="shared" si="11"/>
        <v>48.382725686420656</v>
      </c>
      <c r="I102" s="32">
        <f t="shared" si="12"/>
        <v>100</v>
      </c>
    </row>
    <row r="103" spans="1:9" ht="12" customHeight="1">
      <c r="A103" s="11"/>
      <c r="B103" s="22" t="s">
        <v>118</v>
      </c>
      <c r="C103" s="37">
        <v>227045018</v>
      </c>
      <c r="D103" s="37">
        <v>227045017.99999997</v>
      </c>
      <c r="E103" s="37">
        <v>117034051</v>
      </c>
      <c r="F103" s="37">
        <v>117034051</v>
      </c>
      <c r="G103" s="38"/>
      <c r="H103" s="32">
        <f t="shared" si="11"/>
        <v>51.546628078842062</v>
      </c>
      <c r="I103" s="32">
        <f t="shared" si="12"/>
        <v>100</v>
      </c>
    </row>
    <row r="104" spans="1:9" ht="12" customHeight="1">
      <c r="A104" s="11"/>
      <c r="B104" s="22" t="s">
        <v>93</v>
      </c>
      <c r="C104" s="37">
        <v>237421192</v>
      </c>
      <c r="D104" s="37">
        <v>227421191.99999997</v>
      </c>
      <c r="E104" s="37">
        <v>109138953.93000001</v>
      </c>
      <c r="F104" s="37">
        <v>109138953.93000001</v>
      </c>
      <c r="G104" s="38"/>
      <c r="H104" s="32">
        <f t="shared" si="11"/>
        <v>47.989790648006107</v>
      </c>
      <c r="I104" s="32">
        <f t="shared" si="12"/>
        <v>100</v>
      </c>
    </row>
    <row r="105" spans="1:9" ht="12" customHeight="1">
      <c r="A105" s="9"/>
      <c r="B105" s="22" t="s">
        <v>94</v>
      </c>
      <c r="C105" s="37">
        <v>289850318</v>
      </c>
      <c r="D105" s="37">
        <v>289850317.99999994</v>
      </c>
      <c r="E105" s="37">
        <v>134644208</v>
      </c>
      <c r="F105" s="37">
        <v>134644208</v>
      </c>
      <c r="G105" s="40"/>
      <c r="H105" s="32">
        <f t="shared" si="11"/>
        <v>46.453013724138827</v>
      </c>
      <c r="I105" s="32">
        <f t="shared" si="12"/>
        <v>100</v>
      </c>
    </row>
    <row r="106" spans="1:9" ht="12" customHeight="1">
      <c r="A106" s="12"/>
      <c r="B106" s="22" t="s">
        <v>95</v>
      </c>
      <c r="C106" s="37">
        <v>21440372511</v>
      </c>
      <c r="D106" s="37">
        <v>21679446322</v>
      </c>
      <c r="E106" s="37">
        <v>13414942849.07</v>
      </c>
      <c r="F106" s="37">
        <v>13409759629.889999</v>
      </c>
      <c r="G106" s="34"/>
      <c r="H106" s="32">
        <f t="shared" si="11"/>
        <v>61.854714510314601</v>
      </c>
      <c r="I106" s="32">
        <f t="shared" si="12"/>
        <v>99.961362346166396</v>
      </c>
    </row>
    <row r="107" spans="1:9" ht="12" customHeight="1">
      <c r="A107" s="9"/>
      <c r="B107" s="22" t="s">
        <v>96</v>
      </c>
      <c r="C107" s="37">
        <v>582396057</v>
      </c>
      <c r="D107" s="37">
        <v>570396057</v>
      </c>
      <c r="E107" s="37">
        <v>265051530</v>
      </c>
      <c r="F107" s="37">
        <v>265051530</v>
      </c>
      <c r="G107" s="34"/>
      <c r="H107" s="32">
        <f t="shared" si="11"/>
        <v>46.467980756045094</v>
      </c>
      <c r="I107" s="32">
        <f t="shared" si="12"/>
        <v>100</v>
      </c>
    </row>
    <row r="108" spans="1:9" ht="12" customHeight="1">
      <c r="A108" s="11"/>
      <c r="B108" s="22" t="s">
        <v>630</v>
      </c>
      <c r="C108" s="37">
        <v>1090672085</v>
      </c>
      <c r="D108" s="37">
        <v>1090672085</v>
      </c>
      <c r="E108" s="37">
        <v>512112080</v>
      </c>
      <c r="F108" s="37">
        <v>512112080</v>
      </c>
      <c r="G108" s="38"/>
      <c r="H108" s="32">
        <f t="shared" si="11"/>
        <v>46.953808302520187</v>
      </c>
      <c r="I108" s="32">
        <f t="shared" si="12"/>
        <v>100</v>
      </c>
    </row>
    <row r="109" spans="1:9" ht="12" customHeight="1">
      <c r="A109" s="9"/>
      <c r="B109" s="22" t="s">
        <v>97</v>
      </c>
      <c r="C109" s="37">
        <v>325877689</v>
      </c>
      <c r="D109" s="37">
        <v>325877689</v>
      </c>
      <c r="E109" s="37">
        <v>160658916</v>
      </c>
      <c r="F109" s="37">
        <v>160658916</v>
      </c>
      <c r="G109" s="40"/>
      <c r="H109" s="32">
        <f t="shared" si="11"/>
        <v>49.300372938387937</v>
      </c>
      <c r="I109" s="32">
        <f t="shared" si="12"/>
        <v>100</v>
      </c>
    </row>
    <row r="110" spans="1:9" ht="12" customHeight="1">
      <c r="A110" s="11"/>
      <c r="B110" s="22" t="s">
        <v>98</v>
      </c>
      <c r="C110" s="37">
        <v>367504718</v>
      </c>
      <c r="D110" s="37">
        <v>367504718</v>
      </c>
      <c r="E110" s="37">
        <v>180026467</v>
      </c>
      <c r="F110" s="37">
        <v>180026467</v>
      </c>
      <c r="G110" s="38"/>
      <c r="H110" s="32">
        <f t="shared" si="11"/>
        <v>48.986164852446876</v>
      </c>
      <c r="I110" s="32">
        <f t="shared" si="12"/>
        <v>100</v>
      </c>
    </row>
    <row r="111" spans="1:9" ht="12" customHeight="1">
      <c r="A111" s="11"/>
      <c r="B111" s="22" t="s">
        <v>99</v>
      </c>
      <c r="C111" s="37">
        <v>142810495</v>
      </c>
      <c r="D111" s="37">
        <v>142810495</v>
      </c>
      <c r="E111" s="37">
        <v>66224843</v>
      </c>
      <c r="F111" s="37">
        <v>66224843</v>
      </c>
      <c r="G111" s="38"/>
      <c r="H111" s="32">
        <f t="shared" si="11"/>
        <v>46.372532354852488</v>
      </c>
      <c r="I111" s="32">
        <f t="shared" si="12"/>
        <v>100</v>
      </c>
    </row>
    <row r="112" spans="1:9" ht="12" customHeight="1">
      <c r="A112" s="9"/>
      <c r="B112" s="22" t="s">
        <v>100</v>
      </c>
      <c r="C112" s="37">
        <v>116050774</v>
      </c>
      <c r="D112" s="37">
        <v>116050774</v>
      </c>
      <c r="E112" s="37">
        <v>60712892</v>
      </c>
      <c r="F112" s="37">
        <v>60712892</v>
      </c>
      <c r="G112" s="40"/>
      <c r="H112" s="32">
        <f t="shared" si="11"/>
        <v>52.315801013097939</v>
      </c>
      <c r="I112" s="32">
        <f t="shared" si="12"/>
        <v>100</v>
      </c>
    </row>
    <row r="113" spans="1:9" ht="17.25" customHeight="1">
      <c r="A113" s="12"/>
      <c r="B113" s="24" t="s">
        <v>112</v>
      </c>
      <c r="C113" s="37">
        <v>850000000</v>
      </c>
      <c r="D113" s="37">
        <v>850000000</v>
      </c>
      <c r="E113" s="37">
        <v>408936494</v>
      </c>
      <c r="F113" s="37">
        <v>408936494</v>
      </c>
      <c r="G113" s="34"/>
      <c r="H113" s="32">
        <f t="shared" si="11"/>
        <v>48.110175764705879</v>
      </c>
      <c r="I113" s="32">
        <f t="shared" si="12"/>
        <v>100</v>
      </c>
    </row>
    <row r="114" spans="1:9" ht="12" customHeight="1">
      <c r="A114" s="9"/>
      <c r="B114" s="22" t="s">
        <v>101</v>
      </c>
      <c r="C114" s="37">
        <v>227460785</v>
      </c>
      <c r="D114" s="37">
        <v>227460785</v>
      </c>
      <c r="E114" s="37">
        <v>99152902</v>
      </c>
      <c r="F114" s="37">
        <v>99152902</v>
      </c>
      <c r="G114" s="34"/>
      <c r="H114" s="32">
        <f t="shared" si="11"/>
        <v>43.59120716126958</v>
      </c>
      <c r="I114" s="32">
        <f t="shared" si="12"/>
        <v>100</v>
      </c>
    </row>
    <row r="115" spans="1:9" ht="12" customHeight="1">
      <c r="A115" s="11"/>
      <c r="B115" s="22" t="s">
        <v>102</v>
      </c>
      <c r="C115" s="37">
        <v>323857901</v>
      </c>
      <c r="D115" s="37">
        <v>323857901</v>
      </c>
      <c r="E115" s="37">
        <v>161512412</v>
      </c>
      <c r="F115" s="37">
        <v>161512412</v>
      </c>
      <c r="G115" s="38"/>
      <c r="H115" s="32">
        <f t="shared" si="11"/>
        <v>49.871382325793554</v>
      </c>
      <c r="I115" s="32">
        <f t="shared" si="12"/>
        <v>100</v>
      </c>
    </row>
    <row r="116" spans="1:9" ht="12" customHeight="1">
      <c r="A116" s="9"/>
      <c r="B116" s="22" t="s">
        <v>103</v>
      </c>
      <c r="C116" s="37">
        <v>180815016</v>
      </c>
      <c r="D116" s="37">
        <v>180815016</v>
      </c>
      <c r="E116" s="37">
        <v>85042866</v>
      </c>
      <c r="F116" s="37">
        <v>85042866</v>
      </c>
      <c r="G116" s="40"/>
      <c r="H116" s="32">
        <f t="shared" si="11"/>
        <v>47.033077164343474</v>
      </c>
      <c r="I116" s="32">
        <f t="shared" si="12"/>
        <v>100</v>
      </c>
    </row>
    <row r="117" spans="1:9" ht="12" customHeight="1">
      <c r="A117" s="11"/>
      <c r="B117" s="22" t="s">
        <v>119</v>
      </c>
      <c r="C117" s="37">
        <v>374640074</v>
      </c>
      <c r="D117" s="37">
        <v>374640074</v>
      </c>
      <c r="E117" s="37">
        <v>181728788</v>
      </c>
      <c r="F117" s="37">
        <v>181728788</v>
      </c>
      <c r="G117" s="38"/>
      <c r="H117" s="32">
        <f t="shared" si="11"/>
        <v>48.507567826286518</v>
      </c>
      <c r="I117" s="32">
        <f t="shared" si="12"/>
        <v>100</v>
      </c>
    </row>
    <row r="118" spans="1:9" ht="12" customHeight="1">
      <c r="A118" s="11"/>
      <c r="B118" s="22" t="s">
        <v>104</v>
      </c>
      <c r="C118" s="37">
        <v>219971239</v>
      </c>
      <c r="D118" s="37">
        <v>219971239</v>
      </c>
      <c r="E118" s="37">
        <v>116817772</v>
      </c>
      <c r="F118" s="37">
        <v>116817772</v>
      </c>
      <c r="G118" s="38"/>
      <c r="H118" s="32">
        <f t="shared" si="11"/>
        <v>53.105929907500318</v>
      </c>
      <c r="I118" s="32">
        <f t="shared" si="12"/>
        <v>100</v>
      </c>
    </row>
    <row r="119" spans="1:9" ht="12" customHeight="1">
      <c r="A119" s="9"/>
      <c r="B119" s="22" t="s">
        <v>105</v>
      </c>
      <c r="C119" s="37">
        <v>765316116</v>
      </c>
      <c r="D119" s="37">
        <v>748836116</v>
      </c>
      <c r="E119" s="37">
        <v>297389657</v>
      </c>
      <c r="F119" s="37">
        <v>297389657</v>
      </c>
      <c r="G119" s="40"/>
      <c r="H119" s="32">
        <f t="shared" si="11"/>
        <v>39.713583606055671</v>
      </c>
      <c r="I119" s="32">
        <f t="shared" si="12"/>
        <v>100</v>
      </c>
    </row>
    <row r="120" spans="1:9" ht="12" customHeight="1">
      <c r="A120" s="12"/>
      <c r="B120" s="22" t="s">
        <v>631</v>
      </c>
      <c r="C120" s="37">
        <v>558329445</v>
      </c>
      <c r="D120" s="37">
        <v>558329445</v>
      </c>
      <c r="E120" s="37">
        <v>280976863</v>
      </c>
      <c r="F120" s="37">
        <v>280976863</v>
      </c>
      <c r="G120" s="34"/>
      <c r="H120" s="32">
        <f t="shared" si="11"/>
        <v>50.324564737938907</v>
      </c>
      <c r="I120" s="32">
        <f t="shared" si="12"/>
        <v>100</v>
      </c>
    </row>
    <row r="121" spans="1:9" ht="12" customHeight="1">
      <c r="A121" s="9"/>
      <c r="B121" s="22" t="s">
        <v>106</v>
      </c>
      <c r="C121" s="37">
        <v>400636777</v>
      </c>
      <c r="D121" s="37">
        <v>400636777</v>
      </c>
      <c r="E121" s="37">
        <v>179104410</v>
      </c>
      <c r="F121" s="37">
        <v>179104410</v>
      </c>
      <c r="G121" s="34"/>
      <c r="H121" s="32">
        <f t="shared" si="11"/>
        <v>44.704934814309368</v>
      </c>
      <c r="I121" s="32">
        <f t="shared" si="12"/>
        <v>100</v>
      </c>
    </row>
    <row r="122" spans="1:9" ht="12" customHeight="1">
      <c r="A122" s="10" t="s">
        <v>117</v>
      </c>
      <c r="B122" s="13"/>
      <c r="C122" s="43">
        <f>+C123</f>
        <v>156052655</v>
      </c>
      <c r="D122" s="43">
        <f t="shared" ref="D122:F122" si="20">+D123</f>
        <v>156053278</v>
      </c>
      <c r="E122" s="43">
        <f t="shared" si="20"/>
        <v>64358300.350000001</v>
      </c>
      <c r="F122" s="43">
        <f t="shared" si="20"/>
        <v>64177910.07</v>
      </c>
      <c r="G122" s="41"/>
      <c r="H122" s="31">
        <f t="shared" ref="H122:H123" si="21">IFERROR(+F122/D122*100,"n.a")</f>
        <v>41.12564048157963</v>
      </c>
      <c r="I122" s="31">
        <f t="shared" si="12"/>
        <v>99.719709378558804</v>
      </c>
    </row>
    <row r="123" spans="1:9" ht="12" customHeight="1">
      <c r="A123" s="9"/>
      <c r="B123" s="22" t="s">
        <v>39</v>
      </c>
      <c r="C123" s="37">
        <v>156052655</v>
      </c>
      <c r="D123" s="37">
        <v>156053278</v>
      </c>
      <c r="E123" s="37">
        <v>64358300.350000001</v>
      </c>
      <c r="F123" s="37">
        <v>64177910.07</v>
      </c>
      <c r="G123" s="34"/>
      <c r="H123" s="32">
        <f t="shared" si="21"/>
        <v>41.12564048157963</v>
      </c>
      <c r="I123" s="32">
        <f t="shared" si="12"/>
        <v>99.719709378558804</v>
      </c>
    </row>
    <row r="124" spans="1:9" ht="12" customHeight="1">
      <c r="A124" s="21" t="s">
        <v>107</v>
      </c>
      <c r="B124" s="21"/>
      <c r="C124" s="35">
        <f>+C125</f>
        <v>718539898</v>
      </c>
      <c r="D124" s="35">
        <f t="shared" ref="D124:F124" si="22">+D125</f>
        <v>661340965</v>
      </c>
      <c r="E124" s="35">
        <f t="shared" si="22"/>
        <v>322561508</v>
      </c>
      <c r="F124" s="35">
        <f t="shared" si="22"/>
        <v>319570395.57000041</v>
      </c>
      <c r="G124" s="41"/>
      <c r="H124" s="31">
        <f t="shared" si="11"/>
        <v>48.321578804664007</v>
      </c>
      <c r="I124" s="31">
        <f t="shared" si="12"/>
        <v>99.072700134450145</v>
      </c>
    </row>
    <row r="125" spans="1:9" ht="12" customHeight="1">
      <c r="A125" s="9"/>
      <c r="B125" s="22" t="s">
        <v>108</v>
      </c>
      <c r="C125" s="37">
        <v>718539898</v>
      </c>
      <c r="D125" s="37">
        <v>661340965</v>
      </c>
      <c r="E125" s="37">
        <v>322561508</v>
      </c>
      <c r="F125" s="37">
        <v>319570395.57000041</v>
      </c>
      <c r="G125" s="40"/>
      <c r="H125" s="32">
        <f t="shared" si="11"/>
        <v>48.321578804664007</v>
      </c>
      <c r="I125" s="32">
        <f t="shared" si="12"/>
        <v>99.072700134450145</v>
      </c>
    </row>
    <row r="126" spans="1:9" ht="12" customHeight="1">
      <c r="A126" s="21" t="s">
        <v>109</v>
      </c>
      <c r="B126" s="21"/>
      <c r="C126" s="35">
        <f>+C127</f>
        <v>101299796</v>
      </c>
      <c r="D126" s="35">
        <f t="shared" ref="D126:F126" si="23">+D127</f>
        <v>119145745</v>
      </c>
      <c r="E126" s="35">
        <f t="shared" si="23"/>
        <v>55915886</v>
      </c>
      <c r="F126" s="35">
        <f t="shared" si="23"/>
        <v>48958054.849999987</v>
      </c>
      <c r="G126" s="41"/>
      <c r="H126" s="31">
        <f t="shared" si="11"/>
        <v>41.090896573771886</v>
      </c>
      <c r="I126" s="31">
        <f t="shared" si="12"/>
        <v>87.556611103327569</v>
      </c>
    </row>
    <row r="127" spans="1:9" ht="12" customHeight="1">
      <c r="A127" s="301"/>
      <c r="B127" s="302" t="s">
        <v>535</v>
      </c>
      <c r="C127" s="303">
        <v>101299796</v>
      </c>
      <c r="D127" s="303">
        <v>119145745</v>
      </c>
      <c r="E127" s="303">
        <v>55915886</v>
      </c>
      <c r="F127" s="303">
        <v>48958054.849999987</v>
      </c>
      <c r="G127" s="304"/>
      <c r="H127" s="305">
        <f t="shared" si="11"/>
        <v>41.090896573771886</v>
      </c>
      <c r="I127" s="305">
        <f t="shared" si="12"/>
        <v>87.556611103327569</v>
      </c>
    </row>
    <row r="128" spans="1:9" ht="57" customHeight="1">
      <c r="A128" s="322" t="s">
        <v>128</v>
      </c>
      <c r="B128" s="323"/>
      <c r="C128" s="323"/>
      <c r="D128" s="323"/>
      <c r="E128" s="323"/>
      <c r="F128" s="323"/>
      <c r="G128" s="323"/>
      <c r="H128" s="323"/>
      <c r="I128" s="323"/>
    </row>
    <row r="129" spans="1:9">
      <c r="A129" s="324"/>
      <c r="B129" s="324"/>
      <c r="C129" s="324"/>
      <c r="D129" s="324"/>
      <c r="E129" s="324"/>
      <c r="F129" s="324"/>
      <c r="G129" s="324"/>
      <c r="H129" s="324"/>
      <c r="I129" s="324"/>
    </row>
    <row r="130" spans="1:9">
      <c r="A130" s="16"/>
      <c r="B130" s="17"/>
      <c r="C130" s="18"/>
      <c r="D130" s="18"/>
      <c r="E130" s="18"/>
      <c r="F130" s="18"/>
      <c r="G130" s="19"/>
      <c r="H130" s="28"/>
      <c r="I130" s="28"/>
    </row>
  </sheetData>
  <mergeCells count="11">
    <mergeCell ref="A1:B1"/>
    <mergeCell ref="A128:I128"/>
    <mergeCell ref="A129:I129"/>
    <mergeCell ref="A3:I3"/>
    <mergeCell ref="A4:A7"/>
    <mergeCell ref="B4:B7"/>
    <mergeCell ref="E4:F4"/>
    <mergeCell ref="H4:I5"/>
    <mergeCell ref="C5:C6"/>
    <mergeCell ref="D5:D6"/>
    <mergeCell ref="E5:E6"/>
  </mergeCells>
  <pageMargins left="0.70866141732283472" right="0.70866141732283472" top="0.74803149606299213" bottom="0.74803149606299213" header="0.31496062992125984" footer="0.31496062992125984"/>
  <pageSetup scale="82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M162"/>
  <sheetViews>
    <sheetView showGridLines="0" zoomScale="140" zoomScaleNormal="140" workbookViewId="0">
      <selection sqref="A1:B1"/>
    </sheetView>
  </sheetViews>
  <sheetFormatPr baseColWidth="10" defaultRowHeight="12.75"/>
  <cols>
    <col min="1" max="1" width="4.7109375" style="148" customWidth="1"/>
    <col min="2" max="2" width="54.7109375" style="142" customWidth="1"/>
    <col min="3" max="3" width="14.7109375" style="147" customWidth="1"/>
    <col min="4" max="5" width="14.7109375" style="146" customWidth="1"/>
    <col min="6" max="6" width="14.7109375" style="145" customWidth="1"/>
    <col min="7" max="7" width="1.5703125" style="144" customWidth="1"/>
    <col min="8" max="9" width="14.7109375" style="143" customWidth="1"/>
    <col min="10" max="193" width="11.42578125" style="142"/>
    <col min="194" max="194" width="5.5703125" style="142" customWidth="1"/>
    <col min="195" max="195" width="5" style="142" customWidth="1"/>
    <col min="196" max="199" width="6.85546875" style="142" customWidth="1"/>
    <col min="200" max="200" width="5.5703125" style="142" customWidth="1"/>
    <col min="201" max="201" width="6.85546875" style="142" customWidth="1"/>
    <col min="202" max="202" width="16.140625" style="142" customWidth="1"/>
    <col min="203" max="203" width="13.85546875" style="142" customWidth="1"/>
    <col min="204" max="204" width="12.42578125" style="142" customWidth="1"/>
    <col min="205" max="205" width="13.5703125" style="142" customWidth="1"/>
    <col min="206" max="206" width="11.5703125" style="142" customWidth="1"/>
    <col min="207" max="207" width="13" style="142" customWidth="1"/>
    <col min="208" max="208" width="13.5703125" style="142" customWidth="1"/>
    <col min="209" max="209" width="9.7109375" style="142" customWidth="1"/>
    <col min="210" max="210" width="11.42578125" style="142" customWidth="1"/>
    <col min="211" max="211" width="2.140625" style="142" customWidth="1"/>
    <col min="212" max="449" width="11.42578125" style="142"/>
    <col min="450" max="450" width="5.5703125" style="142" customWidth="1"/>
    <col min="451" max="451" width="5" style="142" customWidth="1"/>
    <col min="452" max="455" width="6.85546875" style="142" customWidth="1"/>
    <col min="456" max="456" width="5.5703125" style="142" customWidth="1"/>
    <col min="457" max="457" width="6.85546875" style="142" customWidth="1"/>
    <col min="458" max="458" width="16.140625" style="142" customWidth="1"/>
    <col min="459" max="459" width="13.85546875" style="142" customWidth="1"/>
    <col min="460" max="460" width="12.42578125" style="142" customWidth="1"/>
    <col min="461" max="461" width="13.5703125" style="142" customWidth="1"/>
    <col min="462" max="462" width="11.5703125" style="142" customWidth="1"/>
    <col min="463" max="463" width="13" style="142" customWidth="1"/>
    <col min="464" max="464" width="13.5703125" style="142" customWidth="1"/>
    <col min="465" max="465" width="9.7109375" style="142" customWidth="1"/>
    <col min="466" max="466" width="11.42578125" style="142" customWidth="1"/>
    <col min="467" max="467" width="2.140625" style="142" customWidth="1"/>
    <col min="468" max="705" width="11.42578125" style="142"/>
    <col min="706" max="706" width="5.5703125" style="142" customWidth="1"/>
    <col min="707" max="707" width="5" style="142" customWidth="1"/>
    <col min="708" max="711" width="6.85546875" style="142" customWidth="1"/>
    <col min="712" max="712" width="5.5703125" style="142" customWidth="1"/>
    <col min="713" max="713" width="6.85546875" style="142" customWidth="1"/>
    <col min="714" max="714" width="16.140625" style="142" customWidth="1"/>
    <col min="715" max="715" width="13.85546875" style="142" customWidth="1"/>
    <col min="716" max="716" width="12.42578125" style="142" customWidth="1"/>
    <col min="717" max="717" width="13.5703125" style="142" customWidth="1"/>
    <col min="718" max="718" width="11.5703125" style="142" customWidth="1"/>
    <col min="719" max="719" width="13" style="142" customWidth="1"/>
    <col min="720" max="720" width="13.5703125" style="142" customWidth="1"/>
    <col min="721" max="721" width="9.7109375" style="142" customWidth="1"/>
    <col min="722" max="722" width="11.42578125" style="142" customWidth="1"/>
    <col min="723" max="723" width="2.140625" style="142" customWidth="1"/>
    <col min="724" max="961" width="11.42578125" style="142"/>
    <col min="962" max="962" width="5.5703125" style="142" customWidth="1"/>
    <col min="963" max="963" width="5" style="142" customWidth="1"/>
    <col min="964" max="967" width="6.85546875" style="142" customWidth="1"/>
    <col min="968" max="968" width="5.5703125" style="142" customWidth="1"/>
    <col min="969" max="969" width="6.85546875" style="142" customWidth="1"/>
    <col min="970" max="970" width="16.140625" style="142" customWidth="1"/>
    <col min="971" max="971" width="13.85546875" style="142" customWidth="1"/>
    <col min="972" max="972" width="12.42578125" style="142" customWidth="1"/>
    <col min="973" max="973" width="13.5703125" style="142" customWidth="1"/>
    <col min="974" max="974" width="11.5703125" style="142" customWidth="1"/>
    <col min="975" max="975" width="13" style="142" customWidth="1"/>
    <col min="976" max="976" width="13.5703125" style="142" customWidth="1"/>
    <col min="977" max="977" width="9.7109375" style="142" customWidth="1"/>
    <col min="978" max="978" width="11.42578125" style="142" customWidth="1"/>
    <col min="979" max="979" width="2.140625" style="142" customWidth="1"/>
    <col min="980" max="1217" width="11.42578125" style="142"/>
    <col min="1218" max="1218" width="5.5703125" style="142" customWidth="1"/>
    <col min="1219" max="1219" width="5" style="142" customWidth="1"/>
    <col min="1220" max="1223" width="6.85546875" style="142" customWidth="1"/>
    <col min="1224" max="1224" width="5.5703125" style="142" customWidth="1"/>
    <col min="1225" max="1225" width="6.85546875" style="142" customWidth="1"/>
    <col min="1226" max="1226" width="16.140625" style="142" customWidth="1"/>
    <col min="1227" max="1227" width="13.85546875" style="142" customWidth="1"/>
    <col min="1228" max="1228" width="12.42578125" style="142" customWidth="1"/>
    <col min="1229" max="1229" width="13.5703125" style="142" customWidth="1"/>
    <col min="1230" max="1230" width="11.5703125" style="142" customWidth="1"/>
    <col min="1231" max="1231" width="13" style="142" customWidth="1"/>
    <col min="1232" max="1232" width="13.5703125" style="142" customWidth="1"/>
    <col min="1233" max="1233" width="9.7109375" style="142" customWidth="1"/>
    <col min="1234" max="1234" width="11.42578125" style="142" customWidth="1"/>
    <col min="1235" max="1235" width="2.140625" style="142" customWidth="1"/>
    <col min="1236" max="1473" width="11.42578125" style="142"/>
    <col min="1474" max="1474" width="5.5703125" style="142" customWidth="1"/>
    <col min="1475" max="1475" width="5" style="142" customWidth="1"/>
    <col min="1476" max="1479" width="6.85546875" style="142" customWidth="1"/>
    <col min="1480" max="1480" width="5.5703125" style="142" customWidth="1"/>
    <col min="1481" max="1481" width="6.85546875" style="142" customWidth="1"/>
    <col min="1482" max="1482" width="16.140625" style="142" customWidth="1"/>
    <col min="1483" max="1483" width="13.85546875" style="142" customWidth="1"/>
    <col min="1484" max="1484" width="12.42578125" style="142" customWidth="1"/>
    <col min="1485" max="1485" width="13.5703125" style="142" customWidth="1"/>
    <col min="1486" max="1486" width="11.5703125" style="142" customWidth="1"/>
    <col min="1487" max="1487" width="13" style="142" customWidth="1"/>
    <col min="1488" max="1488" width="13.5703125" style="142" customWidth="1"/>
    <col min="1489" max="1489" width="9.7109375" style="142" customWidth="1"/>
    <col min="1490" max="1490" width="11.42578125" style="142" customWidth="1"/>
    <col min="1491" max="1491" width="2.140625" style="142" customWidth="1"/>
    <col min="1492" max="1729" width="11.42578125" style="142"/>
    <col min="1730" max="1730" width="5.5703125" style="142" customWidth="1"/>
    <col min="1731" max="1731" width="5" style="142" customWidth="1"/>
    <col min="1732" max="1735" width="6.85546875" style="142" customWidth="1"/>
    <col min="1736" max="1736" width="5.5703125" style="142" customWidth="1"/>
    <col min="1737" max="1737" width="6.85546875" style="142" customWidth="1"/>
    <col min="1738" max="1738" width="16.140625" style="142" customWidth="1"/>
    <col min="1739" max="1739" width="13.85546875" style="142" customWidth="1"/>
    <col min="1740" max="1740" width="12.42578125" style="142" customWidth="1"/>
    <col min="1741" max="1741" width="13.5703125" style="142" customWidth="1"/>
    <col min="1742" max="1742" width="11.5703125" style="142" customWidth="1"/>
    <col min="1743" max="1743" width="13" style="142" customWidth="1"/>
    <col min="1744" max="1744" width="13.5703125" style="142" customWidth="1"/>
    <col min="1745" max="1745" width="9.7109375" style="142" customWidth="1"/>
    <col min="1746" max="1746" width="11.42578125" style="142" customWidth="1"/>
    <col min="1747" max="1747" width="2.140625" style="142" customWidth="1"/>
    <col min="1748" max="1985" width="11.42578125" style="142"/>
    <col min="1986" max="1986" width="5.5703125" style="142" customWidth="1"/>
    <col min="1987" max="1987" width="5" style="142" customWidth="1"/>
    <col min="1988" max="1991" width="6.85546875" style="142" customWidth="1"/>
    <col min="1992" max="1992" width="5.5703125" style="142" customWidth="1"/>
    <col min="1993" max="1993" width="6.85546875" style="142" customWidth="1"/>
    <col min="1994" max="1994" width="16.140625" style="142" customWidth="1"/>
    <col min="1995" max="1995" width="13.85546875" style="142" customWidth="1"/>
    <col min="1996" max="1996" width="12.42578125" style="142" customWidth="1"/>
    <col min="1997" max="1997" width="13.5703125" style="142" customWidth="1"/>
    <col min="1998" max="1998" width="11.5703125" style="142" customWidth="1"/>
    <col min="1999" max="1999" width="13" style="142" customWidth="1"/>
    <col min="2000" max="2000" width="13.5703125" style="142" customWidth="1"/>
    <col min="2001" max="2001" width="9.7109375" style="142" customWidth="1"/>
    <col min="2002" max="2002" width="11.42578125" style="142" customWidth="1"/>
    <col min="2003" max="2003" width="2.140625" style="142" customWidth="1"/>
    <col min="2004" max="2241" width="11.42578125" style="142"/>
    <col min="2242" max="2242" width="5.5703125" style="142" customWidth="1"/>
    <col min="2243" max="2243" width="5" style="142" customWidth="1"/>
    <col min="2244" max="2247" width="6.85546875" style="142" customWidth="1"/>
    <col min="2248" max="2248" width="5.5703125" style="142" customWidth="1"/>
    <col min="2249" max="2249" width="6.85546875" style="142" customWidth="1"/>
    <col min="2250" max="2250" width="16.140625" style="142" customWidth="1"/>
    <col min="2251" max="2251" width="13.85546875" style="142" customWidth="1"/>
    <col min="2252" max="2252" width="12.42578125" style="142" customWidth="1"/>
    <col min="2253" max="2253" width="13.5703125" style="142" customWidth="1"/>
    <col min="2254" max="2254" width="11.5703125" style="142" customWidth="1"/>
    <col min="2255" max="2255" width="13" style="142" customWidth="1"/>
    <col min="2256" max="2256" width="13.5703125" style="142" customWidth="1"/>
    <col min="2257" max="2257" width="9.7109375" style="142" customWidth="1"/>
    <col min="2258" max="2258" width="11.42578125" style="142" customWidth="1"/>
    <col min="2259" max="2259" width="2.140625" style="142" customWidth="1"/>
    <col min="2260" max="2497" width="11.42578125" style="142"/>
    <col min="2498" max="2498" width="5.5703125" style="142" customWidth="1"/>
    <col min="2499" max="2499" width="5" style="142" customWidth="1"/>
    <col min="2500" max="2503" width="6.85546875" style="142" customWidth="1"/>
    <col min="2504" max="2504" width="5.5703125" style="142" customWidth="1"/>
    <col min="2505" max="2505" width="6.85546875" style="142" customWidth="1"/>
    <col min="2506" max="2506" width="16.140625" style="142" customWidth="1"/>
    <col min="2507" max="2507" width="13.85546875" style="142" customWidth="1"/>
    <col min="2508" max="2508" width="12.42578125" style="142" customWidth="1"/>
    <col min="2509" max="2509" width="13.5703125" style="142" customWidth="1"/>
    <col min="2510" max="2510" width="11.5703125" style="142" customWidth="1"/>
    <col min="2511" max="2511" width="13" style="142" customWidth="1"/>
    <col min="2512" max="2512" width="13.5703125" style="142" customWidth="1"/>
    <col min="2513" max="2513" width="9.7109375" style="142" customWidth="1"/>
    <col min="2514" max="2514" width="11.42578125" style="142" customWidth="1"/>
    <col min="2515" max="2515" width="2.140625" style="142" customWidth="1"/>
    <col min="2516" max="2753" width="11.42578125" style="142"/>
    <col min="2754" max="2754" width="5.5703125" style="142" customWidth="1"/>
    <col min="2755" max="2755" width="5" style="142" customWidth="1"/>
    <col min="2756" max="2759" width="6.85546875" style="142" customWidth="1"/>
    <col min="2760" max="2760" width="5.5703125" style="142" customWidth="1"/>
    <col min="2761" max="2761" width="6.85546875" style="142" customWidth="1"/>
    <col min="2762" max="2762" width="16.140625" style="142" customWidth="1"/>
    <col min="2763" max="2763" width="13.85546875" style="142" customWidth="1"/>
    <col min="2764" max="2764" width="12.42578125" style="142" customWidth="1"/>
    <col min="2765" max="2765" width="13.5703125" style="142" customWidth="1"/>
    <col min="2766" max="2766" width="11.5703125" style="142" customWidth="1"/>
    <col min="2767" max="2767" width="13" style="142" customWidth="1"/>
    <col min="2768" max="2768" width="13.5703125" style="142" customWidth="1"/>
    <col min="2769" max="2769" width="9.7109375" style="142" customWidth="1"/>
    <col min="2770" max="2770" width="11.42578125" style="142" customWidth="1"/>
    <col min="2771" max="2771" width="2.140625" style="142" customWidth="1"/>
    <col min="2772" max="3009" width="11.42578125" style="142"/>
    <col min="3010" max="3010" width="5.5703125" style="142" customWidth="1"/>
    <col min="3011" max="3011" width="5" style="142" customWidth="1"/>
    <col min="3012" max="3015" width="6.85546875" style="142" customWidth="1"/>
    <col min="3016" max="3016" width="5.5703125" style="142" customWidth="1"/>
    <col min="3017" max="3017" width="6.85546875" style="142" customWidth="1"/>
    <col min="3018" max="3018" width="16.140625" style="142" customWidth="1"/>
    <col min="3019" max="3019" width="13.85546875" style="142" customWidth="1"/>
    <col min="3020" max="3020" width="12.42578125" style="142" customWidth="1"/>
    <col min="3021" max="3021" width="13.5703125" style="142" customWidth="1"/>
    <col min="3022" max="3022" width="11.5703125" style="142" customWidth="1"/>
    <col min="3023" max="3023" width="13" style="142" customWidth="1"/>
    <col min="3024" max="3024" width="13.5703125" style="142" customWidth="1"/>
    <col min="3025" max="3025" width="9.7109375" style="142" customWidth="1"/>
    <col min="3026" max="3026" width="11.42578125" style="142" customWidth="1"/>
    <col min="3027" max="3027" width="2.140625" style="142" customWidth="1"/>
    <col min="3028" max="3265" width="11.42578125" style="142"/>
    <col min="3266" max="3266" width="5.5703125" style="142" customWidth="1"/>
    <col min="3267" max="3267" width="5" style="142" customWidth="1"/>
    <col min="3268" max="3271" width="6.85546875" style="142" customWidth="1"/>
    <col min="3272" max="3272" width="5.5703125" style="142" customWidth="1"/>
    <col min="3273" max="3273" width="6.85546875" style="142" customWidth="1"/>
    <col min="3274" max="3274" width="16.140625" style="142" customWidth="1"/>
    <col min="3275" max="3275" width="13.85546875" style="142" customWidth="1"/>
    <col min="3276" max="3276" width="12.42578125" style="142" customWidth="1"/>
    <col min="3277" max="3277" width="13.5703125" style="142" customWidth="1"/>
    <col min="3278" max="3278" width="11.5703125" style="142" customWidth="1"/>
    <col min="3279" max="3279" width="13" style="142" customWidth="1"/>
    <col min="3280" max="3280" width="13.5703125" style="142" customWidth="1"/>
    <col min="3281" max="3281" width="9.7109375" style="142" customWidth="1"/>
    <col min="3282" max="3282" width="11.42578125" style="142" customWidth="1"/>
    <col min="3283" max="3283" width="2.140625" style="142" customWidth="1"/>
    <col min="3284" max="3521" width="11.42578125" style="142"/>
    <col min="3522" max="3522" width="5.5703125" style="142" customWidth="1"/>
    <col min="3523" max="3523" width="5" style="142" customWidth="1"/>
    <col min="3524" max="3527" width="6.85546875" style="142" customWidth="1"/>
    <col min="3528" max="3528" width="5.5703125" style="142" customWidth="1"/>
    <col min="3529" max="3529" width="6.85546875" style="142" customWidth="1"/>
    <col min="3530" max="3530" width="16.140625" style="142" customWidth="1"/>
    <col min="3531" max="3531" width="13.85546875" style="142" customWidth="1"/>
    <col min="3532" max="3532" width="12.42578125" style="142" customWidth="1"/>
    <col min="3533" max="3533" width="13.5703125" style="142" customWidth="1"/>
    <col min="3534" max="3534" width="11.5703125" style="142" customWidth="1"/>
    <col min="3535" max="3535" width="13" style="142" customWidth="1"/>
    <col min="3536" max="3536" width="13.5703125" style="142" customWidth="1"/>
    <col min="3537" max="3537" width="9.7109375" style="142" customWidth="1"/>
    <col min="3538" max="3538" width="11.42578125" style="142" customWidth="1"/>
    <col min="3539" max="3539" width="2.140625" style="142" customWidth="1"/>
    <col min="3540" max="3777" width="11.42578125" style="142"/>
    <col min="3778" max="3778" width="5.5703125" style="142" customWidth="1"/>
    <col min="3779" max="3779" width="5" style="142" customWidth="1"/>
    <col min="3780" max="3783" width="6.85546875" style="142" customWidth="1"/>
    <col min="3784" max="3784" width="5.5703125" style="142" customWidth="1"/>
    <col min="3785" max="3785" width="6.85546875" style="142" customWidth="1"/>
    <col min="3786" max="3786" width="16.140625" style="142" customWidth="1"/>
    <col min="3787" max="3787" width="13.85546875" style="142" customWidth="1"/>
    <col min="3788" max="3788" width="12.42578125" style="142" customWidth="1"/>
    <col min="3789" max="3789" width="13.5703125" style="142" customWidth="1"/>
    <col min="3790" max="3790" width="11.5703125" style="142" customWidth="1"/>
    <col min="3791" max="3791" width="13" style="142" customWidth="1"/>
    <col min="3792" max="3792" width="13.5703125" style="142" customWidth="1"/>
    <col min="3793" max="3793" width="9.7109375" style="142" customWidth="1"/>
    <col min="3794" max="3794" width="11.42578125" style="142" customWidth="1"/>
    <col min="3795" max="3795" width="2.140625" style="142" customWidth="1"/>
    <col min="3796" max="4033" width="11.42578125" style="142"/>
    <col min="4034" max="4034" width="5.5703125" style="142" customWidth="1"/>
    <col min="4035" max="4035" width="5" style="142" customWidth="1"/>
    <col min="4036" max="4039" width="6.85546875" style="142" customWidth="1"/>
    <col min="4040" max="4040" width="5.5703125" style="142" customWidth="1"/>
    <col min="4041" max="4041" width="6.85546875" style="142" customWidth="1"/>
    <col min="4042" max="4042" width="16.140625" style="142" customWidth="1"/>
    <col min="4043" max="4043" width="13.85546875" style="142" customWidth="1"/>
    <col min="4044" max="4044" width="12.42578125" style="142" customWidth="1"/>
    <col min="4045" max="4045" width="13.5703125" style="142" customWidth="1"/>
    <col min="4046" max="4046" width="11.5703125" style="142" customWidth="1"/>
    <col min="4047" max="4047" width="13" style="142" customWidth="1"/>
    <col min="4048" max="4048" width="13.5703125" style="142" customWidth="1"/>
    <col min="4049" max="4049" width="9.7109375" style="142" customWidth="1"/>
    <col min="4050" max="4050" width="11.42578125" style="142" customWidth="1"/>
    <col min="4051" max="4051" width="2.140625" style="142" customWidth="1"/>
    <col min="4052" max="4289" width="11.42578125" style="142"/>
    <col min="4290" max="4290" width="5.5703125" style="142" customWidth="1"/>
    <col min="4291" max="4291" width="5" style="142" customWidth="1"/>
    <col min="4292" max="4295" width="6.85546875" style="142" customWidth="1"/>
    <col min="4296" max="4296" width="5.5703125" style="142" customWidth="1"/>
    <col min="4297" max="4297" width="6.85546875" style="142" customWidth="1"/>
    <col min="4298" max="4298" width="16.140625" style="142" customWidth="1"/>
    <col min="4299" max="4299" width="13.85546875" style="142" customWidth="1"/>
    <col min="4300" max="4300" width="12.42578125" style="142" customWidth="1"/>
    <col min="4301" max="4301" width="13.5703125" style="142" customWidth="1"/>
    <col min="4302" max="4302" width="11.5703125" style="142" customWidth="1"/>
    <col min="4303" max="4303" width="13" style="142" customWidth="1"/>
    <col min="4304" max="4304" width="13.5703125" style="142" customWidth="1"/>
    <col min="4305" max="4305" width="9.7109375" style="142" customWidth="1"/>
    <col min="4306" max="4306" width="11.42578125" style="142" customWidth="1"/>
    <col min="4307" max="4307" width="2.140625" style="142" customWidth="1"/>
    <col min="4308" max="4545" width="11.42578125" style="142"/>
    <col min="4546" max="4546" width="5.5703125" style="142" customWidth="1"/>
    <col min="4547" max="4547" width="5" style="142" customWidth="1"/>
    <col min="4548" max="4551" width="6.85546875" style="142" customWidth="1"/>
    <col min="4552" max="4552" width="5.5703125" style="142" customWidth="1"/>
    <col min="4553" max="4553" width="6.85546875" style="142" customWidth="1"/>
    <col min="4554" max="4554" width="16.140625" style="142" customWidth="1"/>
    <col min="4555" max="4555" width="13.85546875" style="142" customWidth="1"/>
    <col min="4556" max="4556" width="12.42578125" style="142" customWidth="1"/>
    <col min="4557" max="4557" width="13.5703125" style="142" customWidth="1"/>
    <col min="4558" max="4558" width="11.5703125" style="142" customWidth="1"/>
    <col min="4559" max="4559" width="13" style="142" customWidth="1"/>
    <col min="4560" max="4560" width="13.5703125" style="142" customWidth="1"/>
    <col min="4561" max="4561" width="9.7109375" style="142" customWidth="1"/>
    <col min="4562" max="4562" width="11.42578125" style="142" customWidth="1"/>
    <col min="4563" max="4563" width="2.140625" style="142" customWidth="1"/>
    <col min="4564" max="4801" width="11.42578125" style="142"/>
    <col min="4802" max="4802" width="5.5703125" style="142" customWidth="1"/>
    <col min="4803" max="4803" width="5" style="142" customWidth="1"/>
    <col min="4804" max="4807" width="6.85546875" style="142" customWidth="1"/>
    <col min="4808" max="4808" width="5.5703125" style="142" customWidth="1"/>
    <col min="4809" max="4809" width="6.85546875" style="142" customWidth="1"/>
    <col min="4810" max="4810" width="16.140625" style="142" customWidth="1"/>
    <col min="4811" max="4811" width="13.85546875" style="142" customWidth="1"/>
    <col min="4812" max="4812" width="12.42578125" style="142" customWidth="1"/>
    <col min="4813" max="4813" width="13.5703125" style="142" customWidth="1"/>
    <col min="4814" max="4814" width="11.5703125" style="142" customWidth="1"/>
    <col min="4815" max="4815" width="13" style="142" customWidth="1"/>
    <col min="4816" max="4816" width="13.5703125" style="142" customWidth="1"/>
    <col min="4817" max="4817" width="9.7109375" style="142" customWidth="1"/>
    <col min="4818" max="4818" width="11.42578125" style="142" customWidth="1"/>
    <col min="4819" max="4819" width="2.140625" style="142" customWidth="1"/>
    <col min="4820" max="5057" width="11.42578125" style="142"/>
    <col min="5058" max="5058" width="5.5703125" style="142" customWidth="1"/>
    <col min="5059" max="5059" width="5" style="142" customWidth="1"/>
    <col min="5060" max="5063" width="6.85546875" style="142" customWidth="1"/>
    <col min="5064" max="5064" width="5.5703125" style="142" customWidth="1"/>
    <col min="5065" max="5065" width="6.85546875" style="142" customWidth="1"/>
    <col min="5066" max="5066" width="16.140625" style="142" customWidth="1"/>
    <col min="5067" max="5067" width="13.85546875" style="142" customWidth="1"/>
    <col min="5068" max="5068" width="12.42578125" style="142" customWidth="1"/>
    <col min="5069" max="5069" width="13.5703125" style="142" customWidth="1"/>
    <col min="5070" max="5070" width="11.5703125" style="142" customWidth="1"/>
    <col min="5071" max="5071" width="13" style="142" customWidth="1"/>
    <col min="5072" max="5072" width="13.5703125" style="142" customWidth="1"/>
    <col min="5073" max="5073" width="9.7109375" style="142" customWidth="1"/>
    <col min="5074" max="5074" width="11.42578125" style="142" customWidth="1"/>
    <col min="5075" max="5075" width="2.140625" style="142" customWidth="1"/>
    <col min="5076" max="5313" width="11.42578125" style="142"/>
    <col min="5314" max="5314" width="5.5703125" style="142" customWidth="1"/>
    <col min="5315" max="5315" width="5" style="142" customWidth="1"/>
    <col min="5316" max="5319" width="6.85546875" style="142" customWidth="1"/>
    <col min="5320" max="5320" width="5.5703125" style="142" customWidth="1"/>
    <col min="5321" max="5321" width="6.85546875" style="142" customWidth="1"/>
    <col min="5322" max="5322" width="16.140625" style="142" customWidth="1"/>
    <col min="5323" max="5323" width="13.85546875" style="142" customWidth="1"/>
    <col min="5324" max="5324" width="12.42578125" style="142" customWidth="1"/>
    <col min="5325" max="5325" width="13.5703125" style="142" customWidth="1"/>
    <col min="5326" max="5326" width="11.5703125" style="142" customWidth="1"/>
    <col min="5327" max="5327" width="13" style="142" customWidth="1"/>
    <col min="5328" max="5328" width="13.5703125" style="142" customWidth="1"/>
    <col min="5329" max="5329" width="9.7109375" style="142" customWidth="1"/>
    <col min="5330" max="5330" width="11.42578125" style="142" customWidth="1"/>
    <col min="5331" max="5331" width="2.140625" style="142" customWidth="1"/>
    <col min="5332" max="5569" width="11.42578125" style="142"/>
    <col min="5570" max="5570" width="5.5703125" style="142" customWidth="1"/>
    <col min="5571" max="5571" width="5" style="142" customWidth="1"/>
    <col min="5572" max="5575" width="6.85546875" style="142" customWidth="1"/>
    <col min="5576" max="5576" width="5.5703125" style="142" customWidth="1"/>
    <col min="5577" max="5577" width="6.85546875" style="142" customWidth="1"/>
    <col min="5578" max="5578" width="16.140625" style="142" customWidth="1"/>
    <col min="5579" max="5579" width="13.85546875" style="142" customWidth="1"/>
    <col min="5580" max="5580" width="12.42578125" style="142" customWidth="1"/>
    <col min="5581" max="5581" width="13.5703125" style="142" customWidth="1"/>
    <col min="5582" max="5582" width="11.5703125" style="142" customWidth="1"/>
    <col min="5583" max="5583" width="13" style="142" customWidth="1"/>
    <col min="5584" max="5584" width="13.5703125" style="142" customWidth="1"/>
    <col min="5585" max="5585" width="9.7109375" style="142" customWidth="1"/>
    <col min="5586" max="5586" width="11.42578125" style="142" customWidth="1"/>
    <col min="5587" max="5587" width="2.140625" style="142" customWidth="1"/>
    <col min="5588" max="5825" width="11.42578125" style="142"/>
    <col min="5826" max="5826" width="5.5703125" style="142" customWidth="1"/>
    <col min="5827" max="5827" width="5" style="142" customWidth="1"/>
    <col min="5828" max="5831" width="6.85546875" style="142" customWidth="1"/>
    <col min="5832" max="5832" width="5.5703125" style="142" customWidth="1"/>
    <col min="5833" max="5833" width="6.85546875" style="142" customWidth="1"/>
    <col min="5834" max="5834" width="16.140625" style="142" customWidth="1"/>
    <col min="5835" max="5835" width="13.85546875" style="142" customWidth="1"/>
    <col min="5836" max="5836" width="12.42578125" style="142" customWidth="1"/>
    <col min="5837" max="5837" width="13.5703125" style="142" customWidth="1"/>
    <col min="5838" max="5838" width="11.5703125" style="142" customWidth="1"/>
    <col min="5839" max="5839" width="13" style="142" customWidth="1"/>
    <col min="5840" max="5840" width="13.5703125" style="142" customWidth="1"/>
    <col min="5841" max="5841" width="9.7109375" style="142" customWidth="1"/>
    <col min="5842" max="5842" width="11.42578125" style="142" customWidth="1"/>
    <col min="5843" max="5843" width="2.140625" style="142" customWidth="1"/>
    <col min="5844" max="6081" width="11.42578125" style="142"/>
    <col min="6082" max="6082" width="5.5703125" style="142" customWidth="1"/>
    <col min="6083" max="6083" width="5" style="142" customWidth="1"/>
    <col min="6084" max="6087" width="6.85546875" style="142" customWidth="1"/>
    <col min="6088" max="6088" width="5.5703125" style="142" customWidth="1"/>
    <col min="6089" max="6089" width="6.85546875" style="142" customWidth="1"/>
    <col min="6090" max="6090" width="16.140625" style="142" customWidth="1"/>
    <col min="6091" max="6091" width="13.85546875" style="142" customWidth="1"/>
    <col min="6092" max="6092" width="12.42578125" style="142" customWidth="1"/>
    <col min="6093" max="6093" width="13.5703125" style="142" customWidth="1"/>
    <col min="6094" max="6094" width="11.5703125" style="142" customWidth="1"/>
    <col min="6095" max="6095" width="13" style="142" customWidth="1"/>
    <col min="6096" max="6096" width="13.5703125" style="142" customWidth="1"/>
    <col min="6097" max="6097" width="9.7109375" style="142" customWidth="1"/>
    <col min="6098" max="6098" width="11.42578125" style="142" customWidth="1"/>
    <col min="6099" max="6099" width="2.140625" style="142" customWidth="1"/>
    <col min="6100" max="6337" width="11.42578125" style="142"/>
    <col min="6338" max="6338" width="5.5703125" style="142" customWidth="1"/>
    <col min="6339" max="6339" width="5" style="142" customWidth="1"/>
    <col min="6340" max="6343" width="6.85546875" style="142" customWidth="1"/>
    <col min="6344" max="6344" width="5.5703125" style="142" customWidth="1"/>
    <col min="6345" max="6345" width="6.85546875" style="142" customWidth="1"/>
    <col min="6346" max="6346" width="16.140625" style="142" customWidth="1"/>
    <col min="6347" max="6347" width="13.85546875" style="142" customWidth="1"/>
    <col min="6348" max="6348" width="12.42578125" style="142" customWidth="1"/>
    <col min="6349" max="6349" width="13.5703125" style="142" customWidth="1"/>
    <col min="6350" max="6350" width="11.5703125" style="142" customWidth="1"/>
    <col min="6351" max="6351" width="13" style="142" customWidth="1"/>
    <col min="6352" max="6352" width="13.5703125" style="142" customWidth="1"/>
    <col min="6353" max="6353" width="9.7109375" style="142" customWidth="1"/>
    <col min="6354" max="6354" width="11.42578125" style="142" customWidth="1"/>
    <col min="6355" max="6355" width="2.140625" style="142" customWidth="1"/>
    <col min="6356" max="6593" width="11.42578125" style="142"/>
    <col min="6594" max="6594" width="5.5703125" style="142" customWidth="1"/>
    <col min="6595" max="6595" width="5" style="142" customWidth="1"/>
    <col min="6596" max="6599" width="6.85546875" style="142" customWidth="1"/>
    <col min="6600" max="6600" width="5.5703125" style="142" customWidth="1"/>
    <col min="6601" max="6601" width="6.85546875" style="142" customWidth="1"/>
    <col min="6602" max="6602" width="16.140625" style="142" customWidth="1"/>
    <col min="6603" max="6603" width="13.85546875" style="142" customWidth="1"/>
    <col min="6604" max="6604" width="12.42578125" style="142" customWidth="1"/>
    <col min="6605" max="6605" width="13.5703125" style="142" customWidth="1"/>
    <col min="6606" max="6606" width="11.5703125" style="142" customWidth="1"/>
    <col min="6607" max="6607" width="13" style="142" customWidth="1"/>
    <col min="6608" max="6608" width="13.5703125" style="142" customWidth="1"/>
    <col min="6609" max="6609" width="9.7109375" style="142" customWidth="1"/>
    <col min="6610" max="6610" width="11.42578125" style="142" customWidth="1"/>
    <col min="6611" max="6611" width="2.140625" style="142" customWidth="1"/>
    <col min="6612" max="6849" width="11.42578125" style="142"/>
    <col min="6850" max="6850" width="5.5703125" style="142" customWidth="1"/>
    <col min="6851" max="6851" width="5" style="142" customWidth="1"/>
    <col min="6852" max="6855" width="6.85546875" style="142" customWidth="1"/>
    <col min="6856" max="6856" width="5.5703125" style="142" customWidth="1"/>
    <col min="6857" max="6857" width="6.85546875" style="142" customWidth="1"/>
    <col min="6858" max="6858" width="16.140625" style="142" customWidth="1"/>
    <col min="6859" max="6859" width="13.85546875" style="142" customWidth="1"/>
    <col min="6860" max="6860" width="12.42578125" style="142" customWidth="1"/>
    <col min="6861" max="6861" width="13.5703125" style="142" customWidth="1"/>
    <col min="6862" max="6862" width="11.5703125" style="142" customWidth="1"/>
    <col min="6863" max="6863" width="13" style="142" customWidth="1"/>
    <col min="6864" max="6864" width="13.5703125" style="142" customWidth="1"/>
    <col min="6865" max="6865" width="9.7109375" style="142" customWidth="1"/>
    <col min="6866" max="6866" width="11.42578125" style="142" customWidth="1"/>
    <col min="6867" max="6867" width="2.140625" style="142" customWidth="1"/>
    <col min="6868" max="7105" width="11.42578125" style="142"/>
    <col min="7106" max="7106" width="5.5703125" style="142" customWidth="1"/>
    <col min="7107" max="7107" width="5" style="142" customWidth="1"/>
    <col min="7108" max="7111" width="6.85546875" style="142" customWidth="1"/>
    <col min="7112" max="7112" width="5.5703125" style="142" customWidth="1"/>
    <col min="7113" max="7113" width="6.85546875" style="142" customWidth="1"/>
    <col min="7114" max="7114" width="16.140625" style="142" customWidth="1"/>
    <col min="7115" max="7115" width="13.85546875" style="142" customWidth="1"/>
    <col min="7116" max="7116" width="12.42578125" style="142" customWidth="1"/>
    <col min="7117" max="7117" width="13.5703125" style="142" customWidth="1"/>
    <col min="7118" max="7118" width="11.5703125" style="142" customWidth="1"/>
    <col min="7119" max="7119" width="13" style="142" customWidth="1"/>
    <col min="7120" max="7120" width="13.5703125" style="142" customWidth="1"/>
    <col min="7121" max="7121" width="9.7109375" style="142" customWidth="1"/>
    <col min="7122" max="7122" width="11.42578125" style="142" customWidth="1"/>
    <col min="7123" max="7123" width="2.140625" style="142" customWidth="1"/>
    <col min="7124" max="7361" width="11.42578125" style="142"/>
    <col min="7362" max="7362" width="5.5703125" style="142" customWidth="1"/>
    <col min="7363" max="7363" width="5" style="142" customWidth="1"/>
    <col min="7364" max="7367" width="6.85546875" style="142" customWidth="1"/>
    <col min="7368" max="7368" width="5.5703125" style="142" customWidth="1"/>
    <col min="7369" max="7369" width="6.85546875" style="142" customWidth="1"/>
    <col min="7370" max="7370" width="16.140625" style="142" customWidth="1"/>
    <col min="7371" max="7371" width="13.85546875" style="142" customWidth="1"/>
    <col min="7372" max="7372" width="12.42578125" style="142" customWidth="1"/>
    <col min="7373" max="7373" width="13.5703125" style="142" customWidth="1"/>
    <col min="7374" max="7374" width="11.5703125" style="142" customWidth="1"/>
    <col min="7375" max="7375" width="13" style="142" customWidth="1"/>
    <col min="7376" max="7376" width="13.5703125" style="142" customWidth="1"/>
    <col min="7377" max="7377" width="9.7109375" style="142" customWidth="1"/>
    <col min="7378" max="7378" width="11.42578125" style="142" customWidth="1"/>
    <col min="7379" max="7379" width="2.140625" style="142" customWidth="1"/>
    <col min="7380" max="7617" width="11.42578125" style="142"/>
    <col min="7618" max="7618" width="5.5703125" style="142" customWidth="1"/>
    <col min="7619" max="7619" width="5" style="142" customWidth="1"/>
    <col min="7620" max="7623" width="6.85546875" style="142" customWidth="1"/>
    <col min="7624" max="7624" width="5.5703125" style="142" customWidth="1"/>
    <col min="7625" max="7625" width="6.85546875" style="142" customWidth="1"/>
    <col min="7626" max="7626" width="16.140625" style="142" customWidth="1"/>
    <col min="7627" max="7627" width="13.85546875" style="142" customWidth="1"/>
    <col min="7628" max="7628" width="12.42578125" style="142" customWidth="1"/>
    <col min="7629" max="7629" width="13.5703125" style="142" customWidth="1"/>
    <col min="7630" max="7630" width="11.5703125" style="142" customWidth="1"/>
    <col min="7631" max="7631" width="13" style="142" customWidth="1"/>
    <col min="7632" max="7632" width="13.5703125" style="142" customWidth="1"/>
    <col min="7633" max="7633" width="9.7109375" style="142" customWidth="1"/>
    <col min="7634" max="7634" width="11.42578125" style="142" customWidth="1"/>
    <col min="7635" max="7635" width="2.140625" style="142" customWidth="1"/>
    <col min="7636" max="7873" width="11.42578125" style="142"/>
    <col min="7874" max="7874" width="5.5703125" style="142" customWidth="1"/>
    <col min="7875" max="7875" width="5" style="142" customWidth="1"/>
    <col min="7876" max="7879" width="6.85546875" style="142" customWidth="1"/>
    <col min="7880" max="7880" width="5.5703125" style="142" customWidth="1"/>
    <col min="7881" max="7881" width="6.85546875" style="142" customWidth="1"/>
    <col min="7882" max="7882" width="16.140625" style="142" customWidth="1"/>
    <col min="7883" max="7883" width="13.85546875" style="142" customWidth="1"/>
    <col min="7884" max="7884" width="12.42578125" style="142" customWidth="1"/>
    <col min="7885" max="7885" width="13.5703125" style="142" customWidth="1"/>
    <col min="7886" max="7886" width="11.5703125" style="142" customWidth="1"/>
    <col min="7887" max="7887" width="13" style="142" customWidth="1"/>
    <col min="7888" max="7888" width="13.5703125" style="142" customWidth="1"/>
    <col min="7889" max="7889" width="9.7109375" style="142" customWidth="1"/>
    <col min="7890" max="7890" width="11.42578125" style="142" customWidth="1"/>
    <col min="7891" max="7891" width="2.140625" style="142" customWidth="1"/>
    <col min="7892" max="8129" width="11.42578125" style="142"/>
    <col min="8130" max="8130" width="5.5703125" style="142" customWidth="1"/>
    <col min="8131" max="8131" width="5" style="142" customWidth="1"/>
    <col min="8132" max="8135" width="6.85546875" style="142" customWidth="1"/>
    <col min="8136" max="8136" width="5.5703125" style="142" customWidth="1"/>
    <col min="8137" max="8137" width="6.85546875" style="142" customWidth="1"/>
    <col min="8138" max="8138" width="16.140625" style="142" customWidth="1"/>
    <col min="8139" max="8139" width="13.85546875" style="142" customWidth="1"/>
    <col min="8140" max="8140" width="12.42578125" style="142" customWidth="1"/>
    <col min="8141" max="8141" width="13.5703125" style="142" customWidth="1"/>
    <col min="8142" max="8142" width="11.5703125" style="142" customWidth="1"/>
    <col min="8143" max="8143" width="13" style="142" customWidth="1"/>
    <col min="8144" max="8144" width="13.5703125" style="142" customWidth="1"/>
    <col min="8145" max="8145" width="9.7109375" style="142" customWidth="1"/>
    <col min="8146" max="8146" width="11.42578125" style="142" customWidth="1"/>
    <col min="8147" max="8147" width="2.140625" style="142" customWidth="1"/>
    <col min="8148" max="8385" width="11.42578125" style="142"/>
    <col min="8386" max="8386" width="5.5703125" style="142" customWidth="1"/>
    <col min="8387" max="8387" width="5" style="142" customWidth="1"/>
    <col min="8388" max="8391" width="6.85546875" style="142" customWidth="1"/>
    <col min="8392" max="8392" width="5.5703125" style="142" customWidth="1"/>
    <col min="8393" max="8393" width="6.85546875" style="142" customWidth="1"/>
    <col min="8394" max="8394" width="16.140625" style="142" customWidth="1"/>
    <col min="8395" max="8395" width="13.85546875" style="142" customWidth="1"/>
    <col min="8396" max="8396" width="12.42578125" style="142" customWidth="1"/>
    <col min="8397" max="8397" width="13.5703125" style="142" customWidth="1"/>
    <col min="8398" max="8398" width="11.5703125" style="142" customWidth="1"/>
    <col min="8399" max="8399" width="13" style="142" customWidth="1"/>
    <col min="8400" max="8400" width="13.5703125" style="142" customWidth="1"/>
    <col min="8401" max="8401" width="9.7109375" style="142" customWidth="1"/>
    <col min="8402" max="8402" width="11.42578125" style="142" customWidth="1"/>
    <col min="8403" max="8403" width="2.140625" style="142" customWidth="1"/>
    <col min="8404" max="8641" width="11.42578125" style="142"/>
    <col min="8642" max="8642" width="5.5703125" style="142" customWidth="1"/>
    <col min="8643" max="8643" width="5" style="142" customWidth="1"/>
    <col min="8644" max="8647" width="6.85546875" style="142" customWidth="1"/>
    <col min="8648" max="8648" width="5.5703125" style="142" customWidth="1"/>
    <col min="8649" max="8649" width="6.85546875" style="142" customWidth="1"/>
    <col min="8650" max="8650" width="16.140625" style="142" customWidth="1"/>
    <col min="8651" max="8651" width="13.85546875" style="142" customWidth="1"/>
    <col min="8652" max="8652" width="12.42578125" style="142" customWidth="1"/>
    <col min="8653" max="8653" width="13.5703125" style="142" customWidth="1"/>
    <col min="8654" max="8654" width="11.5703125" style="142" customWidth="1"/>
    <col min="8655" max="8655" width="13" style="142" customWidth="1"/>
    <col min="8656" max="8656" width="13.5703125" style="142" customWidth="1"/>
    <col min="8657" max="8657" width="9.7109375" style="142" customWidth="1"/>
    <col min="8658" max="8658" width="11.42578125" style="142" customWidth="1"/>
    <col min="8659" max="8659" width="2.140625" style="142" customWidth="1"/>
    <col min="8660" max="8897" width="11.42578125" style="142"/>
    <col min="8898" max="8898" width="5.5703125" style="142" customWidth="1"/>
    <col min="8899" max="8899" width="5" style="142" customWidth="1"/>
    <col min="8900" max="8903" width="6.85546875" style="142" customWidth="1"/>
    <col min="8904" max="8904" width="5.5703125" style="142" customWidth="1"/>
    <col min="8905" max="8905" width="6.85546875" style="142" customWidth="1"/>
    <col min="8906" max="8906" width="16.140625" style="142" customWidth="1"/>
    <col min="8907" max="8907" width="13.85546875" style="142" customWidth="1"/>
    <col min="8908" max="8908" width="12.42578125" style="142" customWidth="1"/>
    <col min="8909" max="8909" width="13.5703125" style="142" customWidth="1"/>
    <col min="8910" max="8910" width="11.5703125" style="142" customWidth="1"/>
    <col min="8911" max="8911" width="13" style="142" customWidth="1"/>
    <col min="8912" max="8912" width="13.5703125" style="142" customWidth="1"/>
    <col min="8913" max="8913" width="9.7109375" style="142" customWidth="1"/>
    <col min="8914" max="8914" width="11.42578125" style="142" customWidth="1"/>
    <col min="8915" max="8915" width="2.140625" style="142" customWidth="1"/>
    <col min="8916" max="9153" width="11.42578125" style="142"/>
    <col min="9154" max="9154" width="5.5703125" style="142" customWidth="1"/>
    <col min="9155" max="9155" width="5" style="142" customWidth="1"/>
    <col min="9156" max="9159" width="6.85546875" style="142" customWidth="1"/>
    <col min="9160" max="9160" width="5.5703125" style="142" customWidth="1"/>
    <col min="9161" max="9161" width="6.85546875" style="142" customWidth="1"/>
    <col min="9162" max="9162" width="16.140625" style="142" customWidth="1"/>
    <col min="9163" max="9163" width="13.85546875" style="142" customWidth="1"/>
    <col min="9164" max="9164" width="12.42578125" style="142" customWidth="1"/>
    <col min="9165" max="9165" width="13.5703125" style="142" customWidth="1"/>
    <col min="9166" max="9166" width="11.5703125" style="142" customWidth="1"/>
    <col min="9167" max="9167" width="13" style="142" customWidth="1"/>
    <col min="9168" max="9168" width="13.5703125" style="142" customWidth="1"/>
    <col min="9169" max="9169" width="9.7109375" style="142" customWidth="1"/>
    <col min="9170" max="9170" width="11.42578125" style="142" customWidth="1"/>
    <col min="9171" max="9171" width="2.140625" style="142" customWidth="1"/>
    <col min="9172" max="9409" width="11.42578125" style="142"/>
    <col min="9410" max="9410" width="5.5703125" style="142" customWidth="1"/>
    <col min="9411" max="9411" width="5" style="142" customWidth="1"/>
    <col min="9412" max="9415" width="6.85546875" style="142" customWidth="1"/>
    <col min="9416" max="9416" width="5.5703125" style="142" customWidth="1"/>
    <col min="9417" max="9417" width="6.85546875" style="142" customWidth="1"/>
    <col min="9418" max="9418" width="16.140625" style="142" customWidth="1"/>
    <col min="9419" max="9419" width="13.85546875" style="142" customWidth="1"/>
    <col min="9420" max="9420" width="12.42578125" style="142" customWidth="1"/>
    <col min="9421" max="9421" width="13.5703125" style="142" customWidth="1"/>
    <col min="9422" max="9422" width="11.5703125" style="142" customWidth="1"/>
    <col min="9423" max="9423" width="13" style="142" customWidth="1"/>
    <col min="9424" max="9424" width="13.5703125" style="142" customWidth="1"/>
    <col min="9425" max="9425" width="9.7109375" style="142" customWidth="1"/>
    <col min="9426" max="9426" width="11.42578125" style="142" customWidth="1"/>
    <col min="9427" max="9427" width="2.140625" style="142" customWidth="1"/>
    <col min="9428" max="9665" width="11.42578125" style="142"/>
    <col min="9666" max="9666" width="5.5703125" style="142" customWidth="1"/>
    <col min="9667" max="9667" width="5" style="142" customWidth="1"/>
    <col min="9668" max="9671" width="6.85546875" style="142" customWidth="1"/>
    <col min="9672" max="9672" width="5.5703125" style="142" customWidth="1"/>
    <col min="9673" max="9673" width="6.85546875" style="142" customWidth="1"/>
    <col min="9674" max="9674" width="16.140625" style="142" customWidth="1"/>
    <col min="9675" max="9675" width="13.85546875" style="142" customWidth="1"/>
    <col min="9676" max="9676" width="12.42578125" style="142" customWidth="1"/>
    <col min="9677" max="9677" width="13.5703125" style="142" customWidth="1"/>
    <col min="9678" max="9678" width="11.5703125" style="142" customWidth="1"/>
    <col min="9679" max="9679" width="13" style="142" customWidth="1"/>
    <col min="9680" max="9680" width="13.5703125" style="142" customWidth="1"/>
    <col min="9681" max="9681" width="9.7109375" style="142" customWidth="1"/>
    <col min="9682" max="9682" width="11.42578125" style="142" customWidth="1"/>
    <col min="9683" max="9683" width="2.140625" style="142" customWidth="1"/>
    <col min="9684" max="9921" width="11.42578125" style="142"/>
    <col min="9922" max="9922" width="5.5703125" style="142" customWidth="1"/>
    <col min="9923" max="9923" width="5" style="142" customWidth="1"/>
    <col min="9924" max="9927" width="6.85546875" style="142" customWidth="1"/>
    <col min="9928" max="9928" width="5.5703125" style="142" customWidth="1"/>
    <col min="9929" max="9929" width="6.85546875" style="142" customWidth="1"/>
    <col min="9930" max="9930" width="16.140625" style="142" customWidth="1"/>
    <col min="9931" max="9931" width="13.85546875" style="142" customWidth="1"/>
    <col min="9932" max="9932" width="12.42578125" style="142" customWidth="1"/>
    <col min="9933" max="9933" width="13.5703125" style="142" customWidth="1"/>
    <col min="9934" max="9934" width="11.5703125" style="142" customWidth="1"/>
    <col min="9935" max="9935" width="13" style="142" customWidth="1"/>
    <col min="9936" max="9936" width="13.5703125" style="142" customWidth="1"/>
    <col min="9937" max="9937" width="9.7109375" style="142" customWidth="1"/>
    <col min="9938" max="9938" width="11.42578125" style="142" customWidth="1"/>
    <col min="9939" max="9939" width="2.140625" style="142" customWidth="1"/>
    <col min="9940" max="10177" width="11.42578125" style="142"/>
    <col min="10178" max="10178" width="5.5703125" style="142" customWidth="1"/>
    <col min="10179" max="10179" width="5" style="142" customWidth="1"/>
    <col min="10180" max="10183" width="6.85546875" style="142" customWidth="1"/>
    <col min="10184" max="10184" width="5.5703125" style="142" customWidth="1"/>
    <col min="10185" max="10185" width="6.85546875" style="142" customWidth="1"/>
    <col min="10186" max="10186" width="16.140625" style="142" customWidth="1"/>
    <col min="10187" max="10187" width="13.85546875" style="142" customWidth="1"/>
    <col min="10188" max="10188" width="12.42578125" style="142" customWidth="1"/>
    <col min="10189" max="10189" width="13.5703125" style="142" customWidth="1"/>
    <col min="10190" max="10190" width="11.5703125" style="142" customWidth="1"/>
    <col min="10191" max="10191" width="13" style="142" customWidth="1"/>
    <col min="10192" max="10192" width="13.5703125" style="142" customWidth="1"/>
    <col min="10193" max="10193" width="9.7109375" style="142" customWidth="1"/>
    <col min="10194" max="10194" width="11.42578125" style="142" customWidth="1"/>
    <col min="10195" max="10195" width="2.140625" style="142" customWidth="1"/>
    <col min="10196" max="10433" width="11.42578125" style="142"/>
    <col min="10434" max="10434" width="5.5703125" style="142" customWidth="1"/>
    <col min="10435" max="10435" width="5" style="142" customWidth="1"/>
    <col min="10436" max="10439" width="6.85546875" style="142" customWidth="1"/>
    <col min="10440" max="10440" width="5.5703125" style="142" customWidth="1"/>
    <col min="10441" max="10441" width="6.85546875" style="142" customWidth="1"/>
    <col min="10442" max="10442" width="16.140625" style="142" customWidth="1"/>
    <col min="10443" max="10443" width="13.85546875" style="142" customWidth="1"/>
    <col min="10444" max="10444" width="12.42578125" style="142" customWidth="1"/>
    <col min="10445" max="10445" width="13.5703125" style="142" customWidth="1"/>
    <col min="10446" max="10446" width="11.5703125" style="142" customWidth="1"/>
    <col min="10447" max="10447" width="13" style="142" customWidth="1"/>
    <col min="10448" max="10448" width="13.5703125" style="142" customWidth="1"/>
    <col min="10449" max="10449" width="9.7109375" style="142" customWidth="1"/>
    <col min="10450" max="10450" width="11.42578125" style="142" customWidth="1"/>
    <col min="10451" max="10451" width="2.140625" style="142" customWidth="1"/>
    <col min="10452" max="10689" width="11.42578125" style="142"/>
    <col min="10690" max="10690" width="5.5703125" style="142" customWidth="1"/>
    <col min="10691" max="10691" width="5" style="142" customWidth="1"/>
    <col min="10692" max="10695" width="6.85546875" style="142" customWidth="1"/>
    <col min="10696" max="10696" width="5.5703125" style="142" customWidth="1"/>
    <col min="10697" max="10697" width="6.85546875" style="142" customWidth="1"/>
    <col min="10698" max="10698" width="16.140625" style="142" customWidth="1"/>
    <col min="10699" max="10699" width="13.85546875" style="142" customWidth="1"/>
    <col min="10700" max="10700" width="12.42578125" style="142" customWidth="1"/>
    <col min="10701" max="10701" width="13.5703125" style="142" customWidth="1"/>
    <col min="10702" max="10702" width="11.5703125" style="142" customWidth="1"/>
    <col min="10703" max="10703" width="13" style="142" customWidth="1"/>
    <col min="10704" max="10704" width="13.5703125" style="142" customWidth="1"/>
    <col min="10705" max="10705" width="9.7109375" style="142" customWidth="1"/>
    <col min="10706" max="10706" width="11.42578125" style="142" customWidth="1"/>
    <col min="10707" max="10707" width="2.140625" style="142" customWidth="1"/>
    <col min="10708" max="10945" width="11.42578125" style="142"/>
    <col min="10946" max="10946" width="5.5703125" style="142" customWidth="1"/>
    <col min="10947" max="10947" width="5" style="142" customWidth="1"/>
    <col min="10948" max="10951" width="6.85546875" style="142" customWidth="1"/>
    <col min="10952" max="10952" width="5.5703125" style="142" customWidth="1"/>
    <col min="10953" max="10953" width="6.85546875" style="142" customWidth="1"/>
    <col min="10954" max="10954" width="16.140625" style="142" customWidth="1"/>
    <col min="10955" max="10955" width="13.85546875" style="142" customWidth="1"/>
    <col min="10956" max="10956" width="12.42578125" style="142" customWidth="1"/>
    <col min="10957" max="10957" width="13.5703125" style="142" customWidth="1"/>
    <col min="10958" max="10958" width="11.5703125" style="142" customWidth="1"/>
    <col min="10959" max="10959" width="13" style="142" customWidth="1"/>
    <col min="10960" max="10960" width="13.5703125" style="142" customWidth="1"/>
    <col min="10961" max="10961" width="9.7109375" style="142" customWidth="1"/>
    <col min="10962" max="10962" width="11.42578125" style="142" customWidth="1"/>
    <col min="10963" max="10963" width="2.140625" style="142" customWidth="1"/>
    <col min="10964" max="11201" width="11.42578125" style="142"/>
    <col min="11202" max="11202" width="5.5703125" style="142" customWidth="1"/>
    <col min="11203" max="11203" width="5" style="142" customWidth="1"/>
    <col min="11204" max="11207" width="6.85546875" style="142" customWidth="1"/>
    <col min="11208" max="11208" width="5.5703125" style="142" customWidth="1"/>
    <col min="11209" max="11209" width="6.85546875" style="142" customWidth="1"/>
    <col min="11210" max="11210" width="16.140625" style="142" customWidth="1"/>
    <col min="11211" max="11211" width="13.85546875" style="142" customWidth="1"/>
    <col min="11212" max="11212" width="12.42578125" style="142" customWidth="1"/>
    <col min="11213" max="11213" width="13.5703125" style="142" customWidth="1"/>
    <col min="11214" max="11214" width="11.5703125" style="142" customWidth="1"/>
    <col min="11215" max="11215" width="13" style="142" customWidth="1"/>
    <col min="11216" max="11216" width="13.5703125" style="142" customWidth="1"/>
    <col min="11217" max="11217" width="9.7109375" style="142" customWidth="1"/>
    <col min="11218" max="11218" width="11.42578125" style="142" customWidth="1"/>
    <col min="11219" max="11219" width="2.140625" style="142" customWidth="1"/>
    <col min="11220" max="11457" width="11.42578125" style="142"/>
    <col min="11458" max="11458" width="5.5703125" style="142" customWidth="1"/>
    <col min="11459" max="11459" width="5" style="142" customWidth="1"/>
    <col min="11460" max="11463" width="6.85546875" style="142" customWidth="1"/>
    <col min="11464" max="11464" width="5.5703125" style="142" customWidth="1"/>
    <col min="11465" max="11465" width="6.85546875" style="142" customWidth="1"/>
    <col min="11466" max="11466" width="16.140625" style="142" customWidth="1"/>
    <col min="11467" max="11467" width="13.85546875" style="142" customWidth="1"/>
    <col min="11468" max="11468" width="12.42578125" style="142" customWidth="1"/>
    <col min="11469" max="11469" width="13.5703125" style="142" customWidth="1"/>
    <col min="11470" max="11470" width="11.5703125" style="142" customWidth="1"/>
    <col min="11471" max="11471" width="13" style="142" customWidth="1"/>
    <col min="11472" max="11472" width="13.5703125" style="142" customWidth="1"/>
    <col min="11473" max="11473" width="9.7109375" style="142" customWidth="1"/>
    <col min="11474" max="11474" width="11.42578125" style="142" customWidth="1"/>
    <col min="11475" max="11475" width="2.140625" style="142" customWidth="1"/>
    <col min="11476" max="11713" width="11.42578125" style="142"/>
    <col min="11714" max="11714" width="5.5703125" style="142" customWidth="1"/>
    <col min="11715" max="11715" width="5" style="142" customWidth="1"/>
    <col min="11716" max="11719" width="6.85546875" style="142" customWidth="1"/>
    <col min="11720" max="11720" width="5.5703125" style="142" customWidth="1"/>
    <col min="11721" max="11721" width="6.85546875" style="142" customWidth="1"/>
    <col min="11722" max="11722" width="16.140625" style="142" customWidth="1"/>
    <col min="11723" max="11723" width="13.85546875" style="142" customWidth="1"/>
    <col min="11724" max="11724" width="12.42578125" style="142" customWidth="1"/>
    <col min="11725" max="11725" width="13.5703125" style="142" customWidth="1"/>
    <col min="11726" max="11726" width="11.5703125" style="142" customWidth="1"/>
    <col min="11727" max="11727" width="13" style="142" customWidth="1"/>
    <col min="11728" max="11728" width="13.5703125" style="142" customWidth="1"/>
    <col min="11729" max="11729" width="9.7109375" style="142" customWidth="1"/>
    <col min="11730" max="11730" width="11.42578125" style="142" customWidth="1"/>
    <col min="11731" max="11731" width="2.140625" style="142" customWidth="1"/>
    <col min="11732" max="11969" width="11.42578125" style="142"/>
    <col min="11970" max="11970" width="5.5703125" style="142" customWidth="1"/>
    <col min="11971" max="11971" width="5" style="142" customWidth="1"/>
    <col min="11972" max="11975" width="6.85546875" style="142" customWidth="1"/>
    <col min="11976" max="11976" width="5.5703125" style="142" customWidth="1"/>
    <col min="11977" max="11977" width="6.85546875" style="142" customWidth="1"/>
    <col min="11978" max="11978" width="16.140625" style="142" customWidth="1"/>
    <col min="11979" max="11979" width="13.85546875" style="142" customWidth="1"/>
    <col min="11980" max="11980" width="12.42578125" style="142" customWidth="1"/>
    <col min="11981" max="11981" width="13.5703125" style="142" customWidth="1"/>
    <col min="11982" max="11982" width="11.5703125" style="142" customWidth="1"/>
    <col min="11983" max="11983" width="13" style="142" customWidth="1"/>
    <col min="11984" max="11984" width="13.5703125" style="142" customWidth="1"/>
    <col min="11985" max="11985" width="9.7109375" style="142" customWidth="1"/>
    <col min="11986" max="11986" width="11.42578125" style="142" customWidth="1"/>
    <col min="11987" max="11987" width="2.140625" style="142" customWidth="1"/>
    <col min="11988" max="12225" width="11.42578125" style="142"/>
    <col min="12226" max="12226" width="5.5703125" style="142" customWidth="1"/>
    <col min="12227" max="12227" width="5" style="142" customWidth="1"/>
    <col min="12228" max="12231" width="6.85546875" style="142" customWidth="1"/>
    <col min="12232" max="12232" width="5.5703125" style="142" customWidth="1"/>
    <col min="12233" max="12233" width="6.85546875" style="142" customWidth="1"/>
    <col min="12234" max="12234" width="16.140625" style="142" customWidth="1"/>
    <col min="12235" max="12235" width="13.85546875" style="142" customWidth="1"/>
    <col min="12236" max="12236" width="12.42578125" style="142" customWidth="1"/>
    <col min="12237" max="12237" width="13.5703125" style="142" customWidth="1"/>
    <col min="12238" max="12238" width="11.5703125" style="142" customWidth="1"/>
    <col min="12239" max="12239" width="13" style="142" customWidth="1"/>
    <col min="12240" max="12240" width="13.5703125" style="142" customWidth="1"/>
    <col min="12241" max="12241" width="9.7109375" style="142" customWidth="1"/>
    <col min="12242" max="12242" width="11.42578125" style="142" customWidth="1"/>
    <col min="12243" max="12243" width="2.140625" style="142" customWidth="1"/>
    <col min="12244" max="12481" width="11.42578125" style="142"/>
    <col min="12482" max="12482" width="5.5703125" style="142" customWidth="1"/>
    <col min="12483" max="12483" width="5" style="142" customWidth="1"/>
    <col min="12484" max="12487" width="6.85546875" style="142" customWidth="1"/>
    <col min="12488" max="12488" width="5.5703125" style="142" customWidth="1"/>
    <col min="12489" max="12489" width="6.85546875" style="142" customWidth="1"/>
    <col min="12490" max="12490" width="16.140625" style="142" customWidth="1"/>
    <col min="12491" max="12491" width="13.85546875" style="142" customWidth="1"/>
    <col min="12492" max="12492" width="12.42578125" style="142" customWidth="1"/>
    <col min="12493" max="12493" width="13.5703125" style="142" customWidth="1"/>
    <col min="12494" max="12494" width="11.5703125" style="142" customWidth="1"/>
    <col min="12495" max="12495" width="13" style="142" customWidth="1"/>
    <col min="12496" max="12496" width="13.5703125" style="142" customWidth="1"/>
    <col min="12497" max="12497" width="9.7109375" style="142" customWidth="1"/>
    <col min="12498" max="12498" width="11.42578125" style="142" customWidth="1"/>
    <col min="12499" max="12499" width="2.140625" style="142" customWidth="1"/>
    <col min="12500" max="12737" width="11.42578125" style="142"/>
    <col min="12738" max="12738" width="5.5703125" style="142" customWidth="1"/>
    <col min="12739" max="12739" width="5" style="142" customWidth="1"/>
    <col min="12740" max="12743" width="6.85546875" style="142" customWidth="1"/>
    <col min="12744" max="12744" width="5.5703125" style="142" customWidth="1"/>
    <col min="12745" max="12745" width="6.85546875" style="142" customWidth="1"/>
    <col min="12746" max="12746" width="16.140625" style="142" customWidth="1"/>
    <col min="12747" max="12747" width="13.85546875" style="142" customWidth="1"/>
    <col min="12748" max="12748" width="12.42578125" style="142" customWidth="1"/>
    <col min="12749" max="12749" width="13.5703125" style="142" customWidth="1"/>
    <col min="12750" max="12750" width="11.5703125" style="142" customWidth="1"/>
    <col min="12751" max="12751" width="13" style="142" customWidth="1"/>
    <col min="12752" max="12752" width="13.5703125" style="142" customWidth="1"/>
    <col min="12753" max="12753" width="9.7109375" style="142" customWidth="1"/>
    <col min="12754" max="12754" width="11.42578125" style="142" customWidth="1"/>
    <col min="12755" max="12755" width="2.140625" style="142" customWidth="1"/>
    <col min="12756" max="12993" width="11.42578125" style="142"/>
    <col min="12994" max="12994" width="5.5703125" style="142" customWidth="1"/>
    <col min="12995" max="12995" width="5" style="142" customWidth="1"/>
    <col min="12996" max="12999" width="6.85546875" style="142" customWidth="1"/>
    <col min="13000" max="13000" width="5.5703125" style="142" customWidth="1"/>
    <col min="13001" max="13001" width="6.85546875" style="142" customWidth="1"/>
    <col min="13002" max="13002" width="16.140625" style="142" customWidth="1"/>
    <col min="13003" max="13003" width="13.85546875" style="142" customWidth="1"/>
    <col min="13004" max="13004" width="12.42578125" style="142" customWidth="1"/>
    <col min="13005" max="13005" width="13.5703125" style="142" customWidth="1"/>
    <col min="13006" max="13006" width="11.5703125" style="142" customWidth="1"/>
    <col min="13007" max="13007" width="13" style="142" customWidth="1"/>
    <col min="13008" max="13008" width="13.5703125" style="142" customWidth="1"/>
    <col min="13009" max="13009" width="9.7109375" style="142" customWidth="1"/>
    <col min="13010" max="13010" width="11.42578125" style="142" customWidth="1"/>
    <col min="13011" max="13011" width="2.140625" style="142" customWidth="1"/>
    <col min="13012" max="13249" width="11.42578125" style="142"/>
    <col min="13250" max="13250" width="5.5703125" style="142" customWidth="1"/>
    <col min="13251" max="13251" width="5" style="142" customWidth="1"/>
    <col min="13252" max="13255" width="6.85546875" style="142" customWidth="1"/>
    <col min="13256" max="13256" width="5.5703125" style="142" customWidth="1"/>
    <col min="13257" max="13257" width="6.85546875" style="142" customWidth="1"/>
    <col min="13258" max="13258" width="16.140625" style="142" customWidth="1"/>
    <col min="13259" max="13259" width="13.85546875" style="142" customWidth="1"/>
    <col min="13260" max="13260" width="12.42578125" style="142" customWidth="1"/>
    <col min="13261" max="13261" width="13.5703125" style="142" customWidth="1"/>
    <col min="13262" max="13262" width="11.5703125" style="142" customWidth="1"/>
    <col min="13263" max="13263" width="13" style="142" customWidth="1"/>
    <col min="13264" max="13264" width="13.5703125" style="142" customWidth="1"/>
    <col min="13265" max="13265" width="9.7109375" style="142" customWidth="1"/>
    <col min="13266" max="13266" width="11.42578125" style="142" customWidth="1"/>
    <col min="13267" max="13267" width="2.140625" style="142" customWidth="1"/>
    <col min="13268" max="13505" width="11.42578125" style="142"/>
    <col min="13506" max="13506" width="5.5703125" style="142" customWidth="1"/>
    <col min="13507" max="13507" width="5" style="142" customWidth="1"/>
    <col min="13508" max="13511" width="6.85546875" style="142" customWidth="1"/>
    <col min="13512" max="13512" width="5.5703125" style="142" customWidth="1"/>
    <col min="13513" max="13513" width="6.85546875" style="142" customWidth="1"/>
    <col min="13514" max="13514" width="16.140625" style="142" customWidth="1"/>
    <col min="13515" max="13515" width="13.85546875" style="142" customWidth="1"/>
    <col min="13516" max="13516" width="12.42578125" style="142" customWidth="1"/>
    <col min="13517" max="13517" width="13.5703125" style="142" customWidth="1"/>
    <col min="13518" max="13518" width="11.5703125" style="142" customWidth="1"/>
    <col min="13519" max="13519" width="13" style="142" customWidth="1"/>
    <col min="13520" max="13520" width="13.5703125" style="142" customWidth="1"/>
    <col min="13521" max="13521" width="9.7109375" style="142" customWidth="1"/>
    <col min="13522" max="13522" width="11.42578125" style="142" customWidth="1"/>
    <col min="13523" max="13523" width="2.140625" style="142" customWidth="1"/>
    <col min="13524" max="13761" width="11.42578125" style="142"/>
    <col min="13762" max="13762" width="5.5703125" style="142" customWidth="1"/>
    <col min="13763" max="13763" width="5" style="142" customWidth="1"/>
    <col min="13764" max="13767" width="6.85546875" style="142" customWidth="1"/>
    <col min="13768" max="13768" width="5.5703125" style="142" customWidth="1"/>
    <col min="13769" max="13769" width="6.85546875" style="142" customWidth="1"/>
    <col min="13770" max="13770" width="16.140625" style="142" customWidth="1"/>
    <col min="13771" max="13771" width="13.85546875" style="142" customWidth="1"/>
    <col min="13772" max="13772" width="12.42578125" style="142" customWidth="1"/>
    <col min="13773" max="13773" width="13.5703125" style="142" customWidth="1"/>
    <col min="13774" max="13774" width="11.5703125" style="142" customWidth="1"/>
    <col min="13775" max="13775" width="13" style="142" customWidth="1"/>
    <col min="13776" max="13776" width="13.5703125" style="142" customWidth="1"/>
    <col min="13777" max="13777" width="9.7109375" style="142" customWidth="1"/>
    <col min="13778" max="13778" width="11.42578125" style="142" customWidth="1"/>
    <col min="13779" max="13779" width="2.140625" style="142" customWidth="1"/>
    <col min="13780" max="14017" width="11.42578125" style="142"/>
    <col min="14018" max="14018" width="5.5703125" style="142" customWidth="1"/>
    <col min="14019" max="14019" width="5" style="142" customWidth="1"/>
    <col min="14020" max="14023" width="6.85546875" style="142" customWidth="1"/>
    <col min="14024" max="14024" width="5.5703125" style="142" customWidth="1"/>
    <col min="14025" max="14025" width="6.85546875" style="142" customWidth="1"/>
    <col min="14026" max="14026" width="16.140625" style="142" customWidth="1"/>
    <col min="14027" max="14027" width="13.85546875" style="142" customWidth="1"/>
    <col min="14028" max="14028" width="12.42578125" style="142" customWidth="1"/>
    <col min="14029" max="14029" width="13.5703125" style="142" customWidth="1"/>
    <col min="14030" max="14030" width="11.5703125" style="142" customWidth="1"/>
    <col min="14031" max="14031" width="13" style="142" customWidth="1"/>
    <col min="14032" max="14032" width="13.5703125" style="142" customWidth="1"/>
    <col min="14033" max="14033" width="9.7109375" style="142" customWidth="1"/>
    <col min="14034" max="14034" width="11.42578125" style="142" customWidth="1"/>
    <col min="14035" max="14035" width="2.140625" style="142" customWidth="1"/>
    <col min="14036" max="14273" width="11.42578125" style="142"/>
    <col min="14274" max="14274" width="5.5703125" style="142" customWidth="1"/>
    <col min="14275" max="14275" width="5" style="142" customWidth="1"/>
    <col min="14276" max="14279" width="6.85546875" style="142" customWidth="1"/>
    <col min="14280" max="14280" width="5.5703125" style="142" customWidth="1"/>
    <col min="14281" max="14281" width="6.85546875" style="142" customWidth="1"/>
    <col min="14282" max="14282" width="16.140625" style="142" customWidth="1"/>
    <col min="14283" max="14283" width="13.85546875" style="142" customWidth="1"/>
    <col min="14284" max="14284" width="12.42578125" style="142" customWidth="1"/>
    <col min="14285" max="14285" width="13.5703125" style="142" customWidth="1"/>
    <col min="14286" max="14286" width="11.5703125" style="142" customWidth="1"/>
    <col min="14287" max="14287" width="13" style="142" customWidth="1"/>
    <col min="14288" max="14288" width="13.5703125" style="142" customWidth="1"/>
    <col min="14289" max="14289" width="9.7109375" style="142" customWidth="1"/>
    <col min="14290" max="14290" width="11.42578125" style="142" customWidth="1"/>
    <col min="14291" max="14291" width="2.140625" style="142" customWidth="1"/>
    <col min="14292" max="14529" width="11.42578125" style="142"/>
    <col min="14530" max="14530" width="5.5703125" style="142" customWidth="1"/>
    <col min="14531" max="14531" width="5" style="142" customWidth="1"/>
    <col min="14532" max="14535" width="6.85546875" style="142" customWidth="1"/>
    <col min="14536" max="14536" width="5.5703125" style="142" customWidth="1"/>
    <col min="14537" max="14537" width="6.85546875" style="142" customWidth="1"/>
    <col min="14538" max="14538" width="16.140625" style="142" customWidth="1"/>
    <col min="14539" max="14539" width="13.85546875" style="142" customWidth="1"/>
    <col min="14540" max="14540" width="12.42578125" style="142" customWidth="1"/>
    <col min="14541" max="14541" width="13.5703125" style="142" customWidth="1"/>
    <col min="14542" max="14542" width="11.5703125" style="142" customWidth="1"/>
    <col min="14543" max="14543" width="13" style="142" customWidth="1"/>
    <col min="14544" max="14544" width="13.5703125" style="142" customWidth="1"/>
    <col min="14545" max="14545" width="9.7109375" style="142" customWidth="1"/>
    <col min="14546" max="14546" width="11.42578125" style="142" customWidth="1"/>
    <col min="14547" max="14547" width="2.140625" style="142" customWidth="1"/>
    <col min="14548" max="14785" width="11.42578125" style="142"/>
    <col min="14786" max="14786" width="5.5703125" style="142" customWidth="1"/>
    <col min="14787" max="14787" width="5" style="142" customWidth="1"/>
    <col min="14788" max="14791" width="6.85546875" style="142" customWidth="1"/>
    <col min="14792" max="14792" width="5.5703125" style="142" customWidth="1"/>
    <col min="14793" max="14793" width="6.85546875" style="142" customWidth="1"/>
    <col min="14794" max="14794" width="16.140625" style="142" customWidth="1"/>
    <col min="14795" max="14795" width="13.85546875" style="142" customWidth="1"/>
    <col min="14796" max="14796" width="12.42578125" style="142" customWidth="1"/>
    <col min="14797" max="14797" width="13.5703125" style="142" customWidth="1"/>
    <col min="14798" max="14798" width="11.5703125" style="142" customWidth="1"/>
    <col min="14799" max="14799" width="13" style="142" customWidth="1"/>
    <col min="14800" max="14800" width="13.5703125" style="142" customWidth="1"/>
    <col min="14801" max="14801" width="9.7109375" style="142" customWidth="1"/>
    <col min="14802" max="14802" width="11.42578125" style="142" customWidth="1"/>
    <col min="14803" max="14803" width="2.140625" style="142" customWidth="1"/>
    <col min="14804" max="15041" width="11.42578125" style="142"/>
    <col min="15042" max="15042" width="5.5703125" style="142" customWidth="1"/>
    <col min="15043" max="15043" width="5" style="142" customWidth="1"/>
    <col min="15044" max="15047" width="6.85546875" style="142" customWidth="1"/>
    <col min="15048" max="15048" width="5.5703125" style="142" customWidth="1"/>
    <col min="15049" max="15049" width="6.85546875" style="142" customWidth="1"/>
    <col min="15050" max="15050" width="16.140625" style="142" customWidth="1"/>
    <col min="15051" max="15051" width="13.85546875" style="142" customWidth="1"/>
    <col min="15052" max="15052" width="12.42578125" style="142" customWidth="1"/>
    <col min="15053" max="15053" width="13.5703125" style="142" customWidth="1"/>
    <col min="15054" max="15054" width="11.5703125" style="142" customWidth="1"/>
    <col min="15055" max="15055" width="13" style="142" customWidth="1"/>
    <col min="15056" max="15056" width="13.5703125" style="142" customWidth="1"/>
    <col min="15057" max="15057" width="9.7109375" style="142" customWidth="1"/>
    <col min="15058" max="15058" width="11.42578125" style="142" customWidth="1"/>
    <col min="15059" max="15059" width="2.140625" style="142" customWidth="1"/>
    <col min="15060" max="15297" width="11.42578125" style="142"/>
    <col min="15298" max="15298" width="5.5703125" style="142" customWidth="1"/>
    <col min="15299" max="15299" width="5" style="142" customWidth="1"/>
    <col min="15300" max="15303" width="6.85546875" style="142" customWidth="1"/>
    <col min="15304" max="15304" width="5.5703125" style="142" customWidth="1"/>
    <col min="15305" max="15305" width="6.85546875" style="142" customWidth="1"/>
    <col min="15306" max="15306" width="16.140625" style="142" customWidth="1"/>
    <col min="15307" max="15307" width="13.85546875" style="142" customWidth="1"/>
    <col min="15308" max="15308" width="12.42578125" style="142" customWidth="1"/>
    <col min="15309" max="15309" width="13.5703125" style="142" customWidth="1"/>
    <col min="15310" max="15310" width="11.5703125" style="142" customWidth="1"/>
    <col min="15311" max="15311" width="13" style="142" customWidth="1"/>
    <col min="15312" max="15312" width="13.5703125" style="142" customWidth="1"/>
    <col min="15313" max="15313" width="9.7109375" style="142" customWidth="1"/>
    <col min="15314" max="15314" width="11.42578125" style="142" customWidth="1"/>
    <col min="15315" max="15315" width="2.140625" style="142" customWidth="1"/>
    <col min="15316" max="15553" width="11.42578125" style="142"/>
    <col min="15554" max="15554" width="5.5703125" style="142" customWidth="1"/>
    <col min="15555" max="15555" width="5" style="142" customWidth="1"/>
    <col min="15556" max="15559" width="6.85546875" style="142" customWidth="1"/>
    <col min="15560" max="15560" width="5.5703125" style="142" customWidth="1"/>
    <col min="15561" max="15561" width="6.85546875" style="142" customWidth="1"/>
    <col min="15562" max="15562" width="16.140625" style="142" customWidth="1"/>
    <col min="15563" max="15563" width="13.85546875" style="142" customWidth="1"/>
    <col min="15564" max="15564" width="12.42578125" style="142" customWidth="1"/>
    <col min="15565" max="15565" width="13.5703125" style="142" customWidth="1"/>
    <col min="15566" max="15566" width="11.5703125" style="142" customWidth="1"/>
    <col min="15567" max="15567" width="13" style="142" customWidth="1"/>
    <col min="15568" max="15568" width="13.5703125" style="142" customWidth="1"/>
    <col min="15569" max="15569" width="9.7109375" style="142" customWidth="1"/>
    <col min="15570" max="15570" width="11.42578125" style="142" customWidth="1"/>
    <col min="15571" max="15571" width="2.140625" style="142" customWidth="1"/>
    <col min="15572" max="15809" width="11.42578125" style="142"/>
    <col min="15810" max="15810" width="5.5703125" style="142" customWidth="1"/>
    <col min="15811" max="15811" width="5" style="142" customWidth="1"/>
    <col min="15812" max="15815" width="6.85546875" style="142" customWidth="1"/>
    <col min="15816" max="15816" width="5.5703125" style="142" customWidth="1"/>
    <col min="15817" max="15817" width="6.85546875" style="142" customWidth="1"/>
    <col min="15818" max="15818" width="16.140625" style="142" customWidth="1"/>
    <col min="15819" max="15819" width="13.85546875" style="142" customWidth="1"/>
    <col min="15820" max="15820" width="12.42578125" style="142" customWidth="1"/>
    <col min="15821" max="15821" width="13.5703125" style="142" customWidth="1"/>
    <col min="15822" max="15822" width="11.5703125" style="142" customWidth="1"/>
    <col min="15823" max="15823" width="13" style="142" customWidth="1"/>
    <col min="15824" max="15824" width="13.5703125" style="142" customWidth="1"/>
    <col min="15825" max="15825" width="9.7109375" style="142" customWidth="1"/>
    <col min="15826" max="15826" width="11.42578125" style="142" customWidth="1"/>
    <col min="15827" max="15827" width="2.140625" style="142" customWidth="1"/>
    <col min="15828" max="16065" width="11.42578125" style="142"/>
    <col min="16066" max="16066" width="5.5703125" style="142" customWidth="1"/>
    <col min="16067" max="16067" width="5" style="142" customWidth="1"/>
    <col min="16068" max="16071" width="6.85546875" style="142" customWidth="1"/>
    <col min="16072" max="16072" width="5.5703125" style="142" customWidth="1"/>
    <col min="16073" max="16073" width="6.85546875" style="142" customWidth="1"/>
    <col min="16074" max="16074" width="16.140625" style="142" customWidth="1"/>
    <col min="16075" max="16075" width="13.85546875" style="142" customWidth="1"/>
    <col min="16076" max="16076" width="12.42578125" style="142" customWidth="1"/>
    <col min="16077" max="16077" width="13.5703125" style="142" customWidth="1"/>
    <col min="16078" max="16078" width="11.5703125" style="142" customWidth="1"/>
    <col min="16079" max="16079" width="13" style="142" customWidth="1"/>
    <col min="16080" max="16080" width="13.5703125" style="142" customWidth="1"/>
    <col min="16081" max="16081" width="9.7109375" style="142" customWidth="1"/>
    <col min="16082" max="16082" width="11.42578125" style="142" customWidth="1"/>
    <col min="16083" max="16083" width="2.140625" style="142" customWidth="1"/>
    <col min="16084" max="16384" width="11.42578125" style="142"/>
  </cols>
  <sheetData>
    <row r="1" spans="1:13" ht="57" customHeight="1">
      <c r="A1" s="363" t="s">
        <v>184</v>
      </c>
      <c r="B1" s="363"/>
      <c r="C1" s="364" t="s">
        <v>477</v>
      </c>
      <c r="D1" s="364"/>
      <c r="E1" s="365"/>
      <c r="F1" s="365"/>
      <c r="G1" s="366"/>
      <c r="H1" s="365"/>
      <c r="I1" s="365"/>
      <c r="J1" s="48"/>
      <c r="K1" s="48"/>
      <c r="L1" s="48"/>
      <c r="M1" s="48"/>
    </row>
    <row r="2" spans="1:13" s="170" customFormat="1" ht="19.5" customHeight="1">
      <c r="A2" s="48" t="s">
        <v>661</v>
      </c>
      <c r="B2" s="178"/>
      <c r="C2" s="177"/>
      <c r="D2" s="176"/>
      <c r="E2" s="176"/>
      <c r="F2" s="176"/>
      <c r="G2" s="144"/>
      <c r="H2" s="175"/>
      <c r="I2" s="175"/>
    </row>
    <row r="3" spans="1:13" ht="60" customHeight="1">
      <c r="A3" s="310" t="s">
        <v>476</v>
      </c>
      <c r="B3" s="310"/>
      <c r="C3" s="310"/>
      <c r="D3" s="310"/>
      <c r="E3" s="310"/>
      <c r="F3" s="310"/>
      <c r="G3" s="310"/>
      <c r="H3" s="310"/>
      <c r="I3" s="310"/>
    </row>
    <row r="4" spans="1:13" ht="15.75" customHeight="1">
      <c r="A4" s="329" t="s">
        <v>0</v>
      </c>
      <c r="B4" s="331" t="s">
        <v>183</v>
      </c>
      <c r="C4" s="174"/>
      <c r="D4" s="47"/>
      <c r="E4" s="313" t="s">
        <v>2</v>
      </c>
      <c r="F4" s="313"/>
      <c r="G4" s="46"/>
      <c r="H4" s="311" t="s">
        <v>3</v>
      </c>
      <c r="I4" s="311"/>
    </row>
    <row r="5" spans="1:13" ht="15.75" customHeight="1">
      <c r="A5" s="329"/>
      <c r="B5" s="331"/>
      <c r="C5" s="309" t="s">
        <v>4</v>
      </c>
      <c r="D5" s="309" t="s">
        <v>179</v>
      </c>
      <c r="E5" s="309" t="s">
        <v>239</v>
      </c>
      <c r="F5" s="70" t="s">
        <v>7</v>
      </c>
      <c r="G5" s="51"/>
      <c r="H5" s="312"/>
      <c r="I5" s="312"/>
    </row>
    <row r="6" spans="1:13" ht="15.75" customHeight="1">
      <c r="A6" s="329"/>
      <c r="B6" s="331"/>
      <c r="C6" s="309"/>
      <c r="D6" s="309"/>
      <c r="E6" s="309"/>
      <c r="F6" s="49" t="s">
        <v>180</v>
      </c>
      <c r="G6" s="49"/>
      <c r="H6" s="51" t="s">
        <v>179</v>
      </c>
      <c r="I6" s="51" t="s">
        <v>8</v>
      </c>
    </row>
    <row r="7" spans="1:13" ht="15.75" customHeight="1">
      <c r="A7" s="330"/>
      <c r="B7" s="332"/>
      <c r="C7" s="7" t="s">
        <v>9</v>
      </c>
      <c r="D7" s="7" t="s">
        <v>10</v>
      </c>
      <c r="E7" s="7" t="s">
        <v>11</v>
      </c>
      <c r="F7" s="8" t="s">
        <v>12</v>
      </c>
      <c r="G7" s="8"/>
      <c r="H7" s="8" t="s">
        <v>13</v>
      </c>
      <c r="I7" s="8" t="s">
        <v>14</v>
      </c>
    </row>
    <row r="8" spans="1:13" ht="12" customHeight="1">
      <c r="A8" s="9" t="s">
        <v>122</v>
      </c>
      <c r="B8" s="173"/>
      <c r="C8" s="172">
        <f>SUM(C9,C13,C20,C24,C26,C29,C35,C37,C40,C49,C64,C66,C70,C75,C80,C88,C93,C95,C102,C104,C108,C111,C114,C116,C118,C122,C130)</f>
        <v>47918431175.962692</v>
      </c>
      <c r="D8" s="172">
        <f>SUM(D9,D13,D20,D24,D26,D29,D35,D37,D40,D49,D64,D66,D70,D75,D80,D88,D93,D95,D102,D104,D108,D111,D114,D116,D118,D122,D130)</f>
        <v>46812030510.958679</v>
      </c>
      <c r="E8" s="172">
        <f>SUM(E9,E13,E20,E24,E26,E29,E35,E37,E40,E49,E64,E66,E70,E75,E80,E88,E93,E95,E102,E104,E108,E111,E114,E116,E118,E122,E130)</f>
        <v>25812234584.26926</v>
      </c>
      <c r="F8" s="172">
        <f>SUM(F9,F13,F20,F24,F26,F29,F35,F37,F40,F49,F64,F66,F70,F75,F80,F88,F93,F95,F102,F104,F108,F111,F114,F116,F118,F122,F130)</f>
        <v>25008935215.150547</v>
      </c>
      <c r="G8" s="172"/>
      <c r="H8" s="66">
        <f>IFERROR(+F8/D8*100,"n.a.")</f>
        <v>53.424162426143774</v>
      </c>
      <c r="I8" s="66">
        <f t="shared" ref="I8:I39" si="0">IFERROR(+F8/E8*100,"n.a.")</f>
        <v>96.887912332827369</v>
      </c>
    </row>
    <row r="9" spans="1:13" ht="12" customHeight="1">
      <c r="A9" s="10" t="s">
        <v>475</v>
      </c>
      <c r="B9" s="10"/>
      <c r="C9" s="155">
        <f>+C10</f>
        <v>34000000</v>
      </c>
      <c r="D9" s="155">
        <f>+D10</f>
        <v>34000000</v>
      </c>
      <c r="E9" s="155">
        <f>+E10</f>
        <v>24710000</v>
      </c>
      <c r="F9" s="155">
        <f>+F10</f>
        <v>19371806</v>
      </c>
      <c r="G9" s="155"/>
      <c r="H9" s="97">
        <f t="shared" ref="H9:H39" si="1">IFERROR(+F9/D9*100,"n.a.")</f>
        <v>56.975900000000003</v>
      </c>
      <c r="I9" s="97">
        <f t="shared" si="0"/>
        <v>78.396624848239583</v>
      </c>
    </row>
    <row r="10" spans="1:13" ht="12" customHeight="1">
      <c r="A10" s="84"/>
      <c r="B10" s="84" t="s">
        <v>632</v>
      </c>
      <c r="C10" s="152">
        <f>SUM(C11:C12)</f>
        <v>34000000</v>
      </c>
      <c r="D10" s="152">
        <f>SUM(D11:D12)</f>
        <v>34000000</v>
      </c>
      <c r="E10" s="152">
        <f>SUM(E11:E12)</f>
        <v>24710000</v>
      </c>
      <c r="F10" s="152">
        <f>SUM(F11:F12)</f>
        <v>19371806</v>
      </c>
      <c r="G10" s="168"/>
      <c r="H10" s="52">
        <f t="shared" si="1"/>
        <v>56.975900000000003</v>
      </c>
      <c r="I10" s="52">
        <f t="shared" si="0"/>
        <v>78.396624848239583</v>
      </c>
    </row>
    <row r="11" spans="1:13" ht="12" customHeight="1">
      <c r="A11" s="84"/>
      <c r="B11" s="171" t="s">
        <v>474</v>
      </c>
      <c r="C11" s="168">
        <v>28000000</v>
      </c>
      <c r="D11" s="152">
        <v>28000000</v>
      </c>
      <c r="E11" s="152">
        <v>21000000</v>
      </c>
      <c r="F11" s="152">
        <v>18245337</v>
      </c>
      <c r="G11" s="168"/>
      <c r="H11" s="52">
        <f t="shared" si="1"/>
        <v>65.161917857142853</v>
      </c>
      <c r="I11" s="52">
        <f t="shared" si="0"/>
        <v>86.882557142857138</v>
      </c>
    </row>
    <row r="12" spans="1:13" ht="12" customHeight="1">
      <c r="A12" s="84"/>
      <c r="B12" s="171" t="s">
        <v>473</v>
      </c>
      <c r="C12" s="168">
        <v>6000000</v>
      </c>
      <c r="D12" s="152">
        <v>6000000</v>
      </c>
      <c r="E12" s="152">
        <v>3710000</v>
      </c>
      <c r="F12" s="152">
        <v>1126469</v>
      </c>
      <c r="G12" s="168"/>
      <c r="H12" s="52">
        <f t="shared" si="1"/>
        <v>18.774483333333333</v>
      </c>
      <c r="I12" s="52">
        <f t="shared" si="0"/>
        <v>30.363045822102425</v>
      </c>
    </row>
    <row r="13" spans="1:13" ht="12" customHeight="1">
      <c r="A13" s="10" t="s">
        <v>472</v>
      </c>
      <c r="B13" s="13"/>
      <c r="C13" s="155">
        <f>SUM(C14:C19)</f>
        <v>291509304</v>
      </c>
      <c r="D13" s="155">
        <f>SUM(D14:D19)</f>
        <v>293195598.72000003</v>
      </c>
      <c r="E13" s="155">
        <f>SUM(E14:E19)</f>
        <v>28102536.279999997</v>
      </c>
      <c r="F13" s="155">
        <f>SUM(F14:F19)</f>
        <v>28102536.279999997</v>
      </c>
      <c r="G13" s="155"/>
      <c r="H13" s="97">
        <f t="shared" si="1"/>
        <v>9.5849106885256301</v>
      </c>
      <c r="I13" s="97">
        <f t="shared" si="0"/>
        <v>100</v>
      </c>
    </row>
    <row r="14" spans="1:13" ht="12" customHeight="1">
      <c r="A14" s="84"/>
      <c r="B14" s="84" t="s">
        <v>471</v>
      </c>
      <c r="C14" s="153">
        <v>256257347</v>
      </c>
      <c r="D14" s="152">
        <v>257891757.87</v>
      </c>
      <c r="E14" s="152">
        <v>23110046.509999998</v>
      </c>
      <c r="F14" s="152">
        <v>23110046.509999998</v>
      </c>
      <c r="G14" s="151"/>
      <c r="H14" s="52">
        <f t="shared" si="1"/>
        <v>8.9611419538461874</v>
      </c>
      <c r="I14" s="52">
        <f t="shared" si="0"/>
        <v>100</v>
      </c>
    </row>
    <row r="15" spans="1:13" ht="12" customHeight="1">
      <c r="A15" s="84"/>
      <c r="B15" s="84" t="s">
        <v>470</v>
      </c>
      <c r="C15" s="153">
        <v>7452000</v>
      </c>
      <c r="D15" s="152">
        <v>7452000</v>
      </c>
      <c r="E15" s="152">
        <v>3607599.88</v>
      </c>
      <c r="F15" s="152">
        <v>3607599.88</v>
      </c>
      <c r="G15" s="151"/>
      <c r="H15" s="52">
        <f t="shared" si="1"/>
        <v>48.411163177670424</v>
      </c>
      <c r="I15" s="52">
        <f t="shared" si="0"/>
        <v>100</v>
      </c>
    </row>
    <row r="16" spans="1:13" s="170" customFormat="1" ht="18.75" customHeight="1">
      <c r="A16" s="84"/>
      <c r="B16" s="95" t="s">
        <v>469</v>
      </c>
      <c r="C16" s="153">
        <v>3307089</v>
      </c>
      <c r="D16" s="152">
        <v>3358972.85</v>
      </c>
      <c r="E16" s="152">
        <v>51883.85</v>
      </c>
      <c r="F16" s="152">
        <v>51883.85</v>
      </c>
      <c r="G16" s="151"/>
      <c r="H16" s="52">
        <f t="shared" si="1"/>
        <v>1.5446343961964444</v>
      </c>
      <c r="I16" s="52">
        <f t="shared" si="0"/>
        <v>100</v>
      </c>
    </row>
    <row r="17" spans="1:9" s="170" customFormat="1" ht="12" customHeight="1">
      <c r="A17" s="84"/>
      <c r="B17" s="95" t="s">
        <v>468</v>
      </c>
      <c r="C17" s="153">
        <v>12972868</v>
      </c>
      <c r="D17" s="152">
        <v>12972868</v>
      </c>
      <c r="E17" s="152">
        <v>1333006.04</v>
      </c>
      <c r="F17" s="152">
        <v>1333006.04</v>
      </c>
      <c r="G17" s="151"/>
      <c r="H17" s="52">
        <f t="shared" si="1"/>
        <v>10.275338036276944</v>
      </c>
      <c r="I17" s="52">
        <f t="shared" si="0"/>
        <v>100</v>
      </c>
    </row>
    <row r="18" spans="1:9" s="170" customFormat="1" ht="12" customHeight="1">
      <c r="A18" s="84"/>
      <c r="B18" s="95" t="s">
        <v>467</v>
      </c>
      <c r="C18" s="153">
        <v>1520000</v>
      </c>
      <c r="D18" s="152">
        <v>1520000</v>
      </c>
      <c r="E18" s="152">
        <v>0</v>
      </c>
      <c r="F18" s="152">
        <v>0</v>
      </c>
      <c r="G18" s="151"/>
      <c r="H18" s="52">
        <f t="shared" si="1"/>
        <v>0</v>
      </c>
      <c r="I18" s="52" t="str">
        <f t="shared" si="0"/>
        <v>n.a.</v>
      </c>
    </row>
    <row r="19" spans="1:9" s="170" customFormat="1" ht="12" customHeight="1">
      <c r="A19" s="84"/>
      <c r="B19" s="84" t="s">
        <v>466</v>
      </c>
      <c r="C19" s="153">
        <v>10000000</v>
      </c>
      <c r="D19" s="152">
        <v>10000000</v>
      </c>
      <c r="E19" s="152">
        <v>0</v>
      </c>
      <c r="F19" s="152">
        <v>0</v>
      </c>
      <c r="G19" s="151"/>
      <c r="H19" s="52">
        <f t="shared" si="1"/>
        <v>0</v>
      </c>
      <c r="I19" s="52" t="str">
        <f t="shared" si="0"/>
        <v>n.a.</v>
      </c>
    </row>
    <row r="20" spans="1:9" ht="12" customHeight="1">
      <c r="A20" s="10" t="s">
        <v>16</v>
      </c>
      <c r="B20" s="13"/>
      <c r="C20" s="155">
        <f>SUM(C21:C23)</f>
        <v>17000000</v>
      </c>
      <c r="D20" s="155">
        <f>SUM(D21:D23)</f>
        <v>17000000</v>
      </c>
      <c r="E20" s="155">
        <f>SUM(E21:E23)</f>
        <v>14630228.640000001</v>
      </c>
      <c r="F20" s="155">
        <f>SUM(F21:F23)</f>
        <v>12454076.949999999</v>
      </c>
      <c r="G20" s="155"/>
      <c r="H20" s="97">
        <f t="shared" si="1"/>
        <v>73.259276176470593</v>
      </c>
      <c r="I20" s="97">
        <f t="shared" si="0"/>
        <v>85.125648111539007</v>
      </c>
    </row>
    <row r="21" spans="1:9" ht="12" customHeight="1">
      <c r="A21" s="84"/>
      <c r="B21" s="95" t="s">
        <v>175</v>
      </c>
      <c r="C21" s="153">
        <v>12000000</v>
      </c>
      <c r="D21" s="152">
        <v>12000000</v>
      </c>
      <c r="E21" s="152">
        <v>12000000</v>
      </c>
      <c r="F21" s="152">
        <v>11729865.68</v>
      </c>
      <c r="G21" s="107"/>
      <c r="H21" s="52">
        <f t="shared" si="1"/>
        <v>97.748880666666665</v>
      </c>
      <c r="I21" s="52">
        <f t="shared" si="0"/>
        <v>97.748880666666665</v>
      </c>
    </row>
    <row r="22" spans="1:9" ht="12" customHeight="1">
      <c r="A22" s="84"/>
      <c r="B22" s="95" t="s">
        <v>137</v>
      </c>
      <c r="C22" s="153">
        <v>4000000</v>
      </c>
      <c r="D22" s="152">
        <v>4000000</v>
      </c>
      <c r="E22" s="152">
        <v>2030728.64</v>
      </c>
      <c r="F22" s="152">
        <v>249706.27</v>
      </c>
      <c r="G22" s="107"/>
      <c r="H22" s="52">
        <f t="shared" si="1"/>
        <v>6.2426567499999992</v>
      </c>
      <c r="I22" s="52">
        <f t="shared" si="0"/>
        <v>12.296387862043447</v>
      </c>
    </row>
    <row r="23" spans="1:9" ht="12" customHeight="1">
      <c r="A23" s="84"/>
      <c r="B23" s="84" t="s">
        <v>465</v>
      </c>
      <c r="C23" s="153">
        <v>1000000</v>
      </c>
      <c r="D23" s="152">
        <v>1000000</v>
      </c>
      <c r="E23" s="152">
        <v>599500</v>
      </c>
      <c r="F23" s="152">
        <v>474505</v>
      </c>
      <c r="G23" s="107"/>
      <c r="H23" s="52">
        <f t="shared" si="1"/>
        <v>47.450499999999998</v>
      </c>
      <c r="I23" s="52">
        <f t="shared" si="0"/>
        <v>79.150125104253547</v>
      </c>
    </row>
    <row r="24" spans="1:9" ht="12" customHeight="1">
      <c r="A24" s="10" t="s">
        <v>464</v>
      </c>
      <c r="B24" s="13"/>
      <c r="C24" s="155">
        <f>SUM(C25:C25)</f>
        <v>4000000</v>
      </c>
      <c r="D24" s="155">
        <f>SUM(D25:D25)</f>
        <v>3913884.63</v>
      </c>
      <c r="E24" s="155">
        <f>SUM(E25:E25)</f>
        <v>593967</v>
      </c>
      <c r="F24" s="155">
        <f>SUM(F25:F25)</f>
        <v>593967</v>
      </c>
      <c r="G24" s="155"/>
      <c r="H24" s="157">
        <f t="shared" si="1"/>
        <v>15.175894441221688</v>
      </c>
      <c r="I24" s="157">
        <f t="shared" si="0"/>
        <v>100</v>
      </c>
    </row>
    <row r="25" spans="1:9" ht="12" customHeight="1">
      <c r="A25" s="84"/>
      <c r="B25" s="84" t="s">
        <v>137</v>
      </c>
      <c r="C25" s="153">
        <v>4000000</v>
      </c>
      <c r="D25" s="152">
        <v>3913884.63</v>
      </c>
      <c r="E25" s="152">
        <v>593967</v>
      </c>
      <c r="F25" s="152">
        <v>593967</v>
      </c>
      <c r="G25" s="107"/>
      <c r="H25" s="52">
        <f t="shared" si="1"/>
        <v>15.175894441221688</v>
      </c>
      <c r="I25" s="52">
        <f t="shared" si="0"/>
        <v>100</v>
      </c>
    </row>
    <row r="26" spans="1:9" ht="12" customHeight="1">
      <c r="A26" s="10" t="s">
        <v>463</v>
      </c>
      <c r="B26" s="13"/>
      <c r="C26" s="155">
        <f>SUM(C27:C27)</f>
        <v>108000000</v>
      </c>
      <c r="D26" s="155">
        <f>SUM(D27:D28)</f>
        <v>108000000.00000001</v>
      </c>
      <c r="E26" s="155">
        <f>SUM(E27:E28)</f>
        <v>76585479.699999988</v>
      </c>
      <c r="F26" s="155">
        <f>SUM(F27:F28)</f>
        <v>76585479.699999988</v>
      </c>
      <c r="G26" s="155"/>
      <c r="H26" s="157">
        <f t="shared" si="1"/>
        <v>70.912481203703678</v>
      </c>
      <c r="I26" s="97">
        <f t="shared" si="0"/>
        <v>100</v>
      </c>
    </row>
    <row r="27" spans="1:9" ht="12" customHeight="1">
      <c r="A27" s="84"/>
      <c r="B27" s="84" t="s">
        <v>462</v>
      </c>
      <c r="C27" s="153">
        <v>108000000</v>
      </c>
      <c r="D27" s="152">
        <v>34260033.870000005</v>
      </c>
      <c r="E27" s="152">
        <v>6467742.330000001</v>
      </c>
      <c r="F27" s="152">
        <v>6467742.330000001</v>
      </c>
      <c r="G27" s="107"/>
      <c r="H27" s="52">
        <f t="shared" si="1"/>
        <v>18.878388604465208</v>
      </c>
      <c r="I27" s="52">
        <f t="shared" si="0"/>
        <v>100</v>
      </c>
    </row>
    <row r="28" spans="1:9" ht="12" customHeight="1">
      <c r="A28" s="84"/>
      <c r="B28" s="84" t="s">
        <v>461</v>
      </c>
      <c r="C28" s="153">
        <v>0</v>
      </c>
      <c r="D28" s="152">
        <v>73739966.13000001</v>
      </c>
      <c r="E28" s="152">
        <v>70117737.36999999</v>
      </c>
      <c r="F28" s="152">
        <v>70117737.36999999</v>
      </c>
      <c r="G28" s="107"/>
      <c r="H28" s="52">
        <f t="shared" si="1"/>
        <v>95.087835064076103</v>
      </c>
      <c r="I28" s="52">
        <f t="shared" si="0"/>
        <v>100</v>
      </c>
    </row>
    <row r="29" spans="1:9" ht="12" customHeight="1">
      <c r="A29" s="10" t="s">
        <v>460</v>
      </c>
      <c r="B29" s="13"/>
      <c r="C29" s="155">
        <f>SUM(C30:C34)</f>
        <v>7843328212.0121784</v>
      </c>
      <c r="D29" s="155">
        <f>SUM(D30:D34)</f>
        <v>7600002663.4923782</v>
      </c>
      <c r="E29" s="155">
        <f>SUM(E30:E34)</f>
        <v>5959378259.2239285</v>
      </c>
      <c r="F29" s="155">
        <f>SUM(F30:F34)</f>
        <v>5520704044.6813803</v>
      </c>
      <c r="G29" s="155"/>
      <c r="H29" s="97">
        <f t="shared" si="1"/>
        <v>72.640817235509871</v>
      </c>
      <c r="I29" s="97">
        <f t="shared" si="0"/>
        <v>92.638926487615251</v>
      </c>
    </row>
    <row r="30" spans="1:9" ht="12" customHeight="1">
      <c r="A30" s="84"/>
      <c r="B30" s="84" t="s">
        <v>459</v>
      </c>
      <c r="C30" s="153">
        <v>4680914.0121778268</v>
      </c>
      <c r="D30" s="152">
        <v>4557471.0223775012</v>
      </c>
      <c r="E30" s="152">
        <v>2194744.0639279792</v>
      </c>
      <c r="F30" s="152">
        <v>1995383.4613796638</v>
      </c>
      <c r="G30" s="151"/>
      <c r="H30" s="52">
        <f t="shared" si="1"/>
        <v>43.782691136864976</v>
      </c>
      <c r="I30" s="52">
        <f t="shared" si="0"/>
        <v>90.916453274669507</v>
      </c>
    </row>
    <row r="31" spans="1:9" ht="12" customHeight="1">
      <c r="A31" s="84"/>
      <c r="B31" s="84" t="s">
        <v>371</v>
      </c>
      <c r="C31" s="153">
        <v>393848152</v>
      </c>
      <c r="D31" s="152">
        <v>506360470.64000005</v>
      </c>
      <c r="E31" s="152">
        <v>471504289.57000005</v>
      </c>
      <c r="F31" s="152">
        <v>418428317.34000003</v>
      </c>
      <c r="G31" s="151"/>
      <c r="H31" s="52">
        <f t="shared" si="1"/>
        <v>82.634475161763589</v>
      </c>
      <c r="I31" s="52">
        <f t="shared" si="0"/>
        <v>88.743268427440185</v>
      </c>
    </row>
    <row r="32" spans="1:9" ht="12" customHeight="1">
      <c r="A32" s="84"/>
      <c r="B32" s="84" t="s">
        <v>237</v>
      </c>
      <c r="C32" s="153">
        <v>3139999999</v>
      </c>
      <c r="D32" s="152">
        <v>3016648405.5999999</v>
      </c>
      <c r="E32" s="152">
        <v>2326250358.3599997</v>
      </c>
      <c r="F32" s="152">
        <v>2107143500.1600001</v>
      </c>
      <c r="G32" s="151"/>
      <c r="H32" s="52">
        <f t="shared" si="1"/>
        <v>69.850483611161749</v>
      </c>
      <c r="I32" s="52">
        <f t="shared" si="0"/>
        <v>90.581114478388756</v>
      </c>
    </row>
    <row r="33" spans="1:9" ht="12" customHeight="1">
      <c r="A33" s="84"/>
      <c r="B33" s="84" t="s">
        <v>334</v>
      </c>
      <c r="C33" s="153">
        <v>554766174</v>
      </c>
      <c r="D33" s="152">
        <v>482251277.49000001</v>
      </c>
      <c r="E33" s="152">
        <v>472659843.63999999</v>
      </c>
      <c r="F33" s="152">
        <v>453631200.61000001</v>
      </c>
      <c r="G33" s="151"/>
      <c r="H33" s="52">
        <f t="shared" si="1"/>
        <v>94.065318597192629</v>
      </c>
      <c r="I33" s="52">
        <f t="shared" si="0"/>
        <v>95.974135885236507</v>
      </c>
    </row>
    <row r="34" spans="1:9" ht="12" customHeight="1">
      <c r="A34" s="84"/>
      <c r="B34" s="84" t="s">
        <v>236</v>
      </c>
      <c r="C34" s="153">
        <v>3750032973</v>
      </c>
      <c r="D34" s="152">
        <v>3590185038.7400002</v>
      </c>
      <c r="E34" s="152">
        <v>2686769023.5900002</v>
      </c>
      <c r="F34" s="152">
        <v>2539505643.1100001</v>
      </c>
      <c r="G34" s="151"/>
      <c r="H34" s="52">
        <f t="shared" si="1"/>
        <v>70.734672884750722</v>
      </c>
      <c r="I34" s="52">
        <f t="shared" si="0"/>
        <v>94.518941554446315</v>
      </c>
    </row>
    <row r="35" spans="1:9" ht="12" customHeight="1">
      <c r="A35" s="10" t="s">
        <v>23</v>
      </c>
      <c r="B35" s="13"/>
      <c r="C35" s="155">
        <f>SUM(C36:C36)</f>
        <v>5906212</v>
      </c>
      <c r="D35" s="155">
        <f>SUM(D36:D36)</f>
        <v>3419911.59</v>
      </c>
      <c r="E35" s="155">
        <f>SUM(E36:E36)</f>
        <v>1340427.6299999999</v>
      </c>
      <c r="F35" s="155">
        <f>SUM(F36:F36)</f>
        <v>1340427.6299999999</v>
      </c>
      <c r="G35" s="155"/>
      <c r="H35" s="157">
        <f t="shared" si="1"/>
        <v>39.194803570930908</v>
      </c>
      <c r="I35" s="157">
        <f t="shared" si="0"/>
        <v>100</v>
      </c>
    </row>
    <row r="36" spans="1:9" ht="12" customHeight="1">
      <c r="A36" s="84"/>
      <c r="B36" s="95" t="s">
        <v>458</v>
      </c>
      <c r="C36" s="153">
        <v>5906212</v>
      </c>
      <c r="D36" s="152">
        <v>3419911.59</v>
      </c>
      <c r="E36" s="152">
        <v>1340427.6299999999</v>
      </c>
      <c r="F36" s="152">
        <v>1340427.6299999999</v>
      </c>
      <c r="G36" s="151"/>
      <c r="H36" s="52">
        <f t="shared" si="1"/>
        <v>39.194803570930908</v>
      </c>
      <c r="I36" s="52">
        <f t="shared" si="0"/>
        <v>100</v>
      </c>
    </row>
    <row r="37" spans="1:9" ht="12" customHeight="1">
      <c r="A37" s="10" t="s">
        <v>26</v>
      </c>
      <c r="B37" s="10"/>
      <c r="C37" s="155">
        <f>SUM(C38:C39)</f>
        <v>342797997</v>
      </c>
      <c r="D37" s="155">
        <f>SUM(D38:D39)</f>
        <v>342797997</v>
      </c>
      <c r="E37" s="155">
        <f>SUM(E38:E39)</f>
        <v>198568.8</v>
      </c>
      <c r="F37" s="155">
        <f>SUM(F38:F39)</f>
        <v>198568.8</v>
      </c>
      <c r="G37" s="155"/>
      <c r="H37" s="157">
        <f t="shared" si="1"/>
        <v>5.7925892723346334E-2</v>
      </c>
      <c r="I37" s="157">
        <f t="shared" si="0"/>
        <v>100</v>
      </c>
    </row>
    <row r="38" spans="1:9" ht="12" customHeight="1">
      <c r="A38" s="84"/>
      <c r="B38" s="95" t="s">
        <v>137</v>
      </c>
      <c r="C38" s="153">
        <v>2000000</v>
      </c>
      <c r="D38" s="152">
        <v>2000000</v>
      </c>
      <c r="E38" s="152">
        <v>198568.8</v>
      </c>
      <c r="F38" s="152">
        <v>198568.8</v>
      </c>
      <c r="G38" s="168"/>
      <c r="H38" s="52">
        <f t="shared" si="1"/>
        <v>9.9284400000000002</v>
      </c>
      <c r="I38" s="52">
        <f t="shared" si="0"/>
        <v>100</v>
      </c>
    </row>
    <row r="39" spans="1:9" ht="12" customHeight="1">
      <c r="A39" s="84"/>
      <c r="B39" s="84" t="s">
        <v>457</v>
      </c>
      <c r="C39" s="153">
        <v>340797997</v>
      </c>
      <c r="D39" s="152">
        <v>340797997</v>
      </c>
      <c r="E39" s="152">
        <v>0</v>
      </c>
      <c r="F39" s="152">
        <v>0</v>
      </c>
      <c r="G39" s="107"/>
      <c r="H39" s="52">
        <f t="shared" si="1"/>
        <v>0</v>
      </c>
      <c r="I39" s="52" t="str">
        <f t="shared" si="0"/>
        <v>n.a.</v>
      </c>
    </row>
    <row r="40" spans="1:9" ht="12" customHeight="1">
      <c r="A40" s="10" t="s">
        <v>456</v>
      </c>
      <c r="B40" s="13"/>
      <c r="C40" s="155">
        <f>SUM(C41:C48)</f>
        <v>4507297258.8074055</v>
      </c>
      <c r="D40" s="155">
        <f>SUM(D41:D48)</f>
        <v>4019266781.6897893</v>
      </c>
      <c r="E40" s="155">
        <f>SUM(E41:E48)</f>
        <v>1815055816.2398643</v>
      </c>
      <c r="F40" s="155">
        <f>SUM(F41:F48)</f>
        <v>1814895132.057884</v>
      </c>
      <c r="G40" s="169"/>
      <c r="H40" s="157">
        <f t="shared" ref="H40:H71" si="2">IFERROR(+F40/D40*100,"n.a.")</f>
        <v>45.154880992867604</v>
      </c>
      <c r="I40" s="157">
        <f t="shared" ref="I40:I71" si="3">IFERROR(+F40/E40*100,"n.a.")</f>
        <v>99.991147149275378</v>
      </c>
    </row>
    <row r="41" spans="1:9" ht="12" customHeight="1">
      <c r="A41" s="84"/>
      <c r="B41" s="84" t="s">
        <v>455</v>
      </c>
      <c r="C41" s="153">
        <v>139244490.72599402</v>
      </c>
      <c r="D41" s="152">
        <v>139270853.83232471</v>
      </c>
      <c r="E41" s="152">
        <v>70974586.33244513</v>
      </c>
      <c r="F41" s="152">
        <v>70974586.33244513</v>
      </c>
      <c r="G41" s="168"/>
      <c r="H41" s="52">
        <f t="shared" si="2"/>
        <v>50.961550374276484</v>
      </c>
      <c r="I41" s="52">
        <f t="shared" si="3"/>
        <v>100</v>
      </c>
    </row>
    <row r="42" spans="1:9" ht="12" customHeight="1">
      <c r="A42" s="84"/>
      <c r="B42" s="84" t="s">
        <v>454</v>
      </c>
      <c r="C42" s="153">
        <v>20886248.091342941</v>
      </c>
      <c r="D42" s="152">
        <v>20886248.091342941</v>
      </c>
      <c r="E42" s="152">
        <v>10663056.239498531</v>
      </c>
      <c r="F42" s="152">
        <v>10663056.239498531</v>
      </c>
      <c r="G42" s="164"/>
      <c r="H42" s="52">
        <f t="shared" si="2"/>
        <v>51.053000006823723</v>
      </c>
      <c r="I42" s="52">
        <f t="shared" si="3"/>
        <v>100</v>
      </c>
    </row>
    <row r="43" spans="1:9" ht="12" customHeight="1">
      <c r="A43" s="84"/>
      <c r="B43" s="84" t="s">
        <v>453</v>
      </c>
      <c r="C43" s="153">
        <v>10457004</v>
      </c>
      <c r="D43" s="152">
        <v>9938465.540000001</v>
      </c>
      <c r="E43" s="152">
        <v>916498.54</v>
      </c>
      <c r="F43" s="152">
        <v>901128.11</v>
      </c>
      <c r="G43" s="107"/>
      <c r="H43" s="52">
        <f t="shared" si="2"/>
        <v>9.0670748555012839</v>
      </c>
      <c r="I43" s="52">
        <f t="shared" si="3"/>
        <v>98.322918223088479</v>
      </c>
    </row>
    <row r="44" spans="1:9" ht="12" customHeight="1">
      <c r="A44" s="84"/>
      <c r="B44" s="84" t="s">
        <v>229</v>
      </c>
      <c r="C44" s="153">
        <v>3736141619.8437543</v>
      </c>
      <c r="D44" s="152">
        <v>3246386691.5341372</v>
      </c>
      <c r="E44" s="152">
        <v>1525556566.9352086</v>
      </c>
      <c r="F44" s="152">
        <v>1525535532.5052085</v>
      </c>
      <c r="G44" s="107"/>
      <c r="H44" s="52">
        <f t="shared" si="2"/>
        <v>46.991799728709758</v>
      </c>
      <c r="I44" s="52">
        <f t="shared" si="3"/>
        <v>99.998621196325587</v>
      </c>
    </row>
    <row r="45" spans="1:9" ht="12" customHeight="1">
      <c r="A45" s="84"/>
      <c r="B45" s="84" t="s">
        <v>170</v>
      </c>
      <c r="C45" s="153">
        <v>288630440</v>
      </c>
      <c r="D45" s="152">
        <v>288205253.49000007</v>
      </c>
      <c r="E45" s="152">
        <v>101708113.24000002</v>
      </c>
      <c r="F45" s="152">
        <v>101708113.24000002</v>
      </c>
      <c r="G45" s="107"/>
      <c r="H45" s="52">
        <f t="shared" si="2"/>
        <v>35.290166299320781</v>
      </c>
      <c r="I45" s="52">
        <f t="shared" si="3"/>
        <v>100</v>
      </c>
    </row>
    <row r="46" spans="1:9" ht="12" customHeight="1">
      <c r="A46" s="84"/>
      <c r="B46" s="84" t="s">
        <v>452</v>
      </c>
      <c r="C46" s="153">
        <v>8108796.4040934797</v>
      </c>
      <c r="D46" s="152">
        <v>10750609.459762424</v>
      </c>
      <c r="E46" s="152">
        <v>6990997.6354729608</v>
      </c>
      <c r="F46" s="152">
        <v>6990997.6354729608</v>
      </c>
      <c r="G46" s="107"/>
      <c r="H46" s="52">
        <f t="shared" si="2"/>
        <v>65.02884940280822</v>
      </c>
      <c r="I46" s="52">
        <f t="shared" si="3"/>
        <v>100</v>
      </c>
    </row>
    <row r="47" spans="1:9" ht="12" customHeight="1">
      <c r="A47" s="84"/>
      <c r="B47" s="84" t="s">
        <v>228</v>
      </c>
      <c r="C47" s="153">
        <v>30823336.742221445</v>
      </c>
      <c r="D47" s="152">
        <v>30823336.742221437</v>
      </c>
      <c r="E47" s="152">
        <v>29140292.427239008</v>
      </c>
      <c r="F47" s="152">
        <v>29135446.445258942</v>
      </c>
      <c r="G47" s="107"/>
      <c r="H47" s="52">
        <f t="shared" si="2"/>
        <v>94.523985799855197</v>
      </c>
      <c r="I47" s="52">
        <f t="shared" si="3"/>
        <v>99.983370166952966</v>
      </c>
    </row>
    <row r="48" spans="1:9" ht="12" customHeight="1">
      <c r="A48" s="84"/>
      <c r="B48" s="84" t="s">
        <v>171</v>
      </c>
      <c r="C48" s="153">
        <v>273005323</v>
      </c>
      <c r="D48" s="152">
        <v>273005323</v>
      </c>
      <c r="E48" s="152">
        <v>69105704.890000001</v>
      </c>
      <c r="F48" s="152">
        <v>68986271.549999997</v>
      </c>
      <c r="G48" s="107"/>
      <c r="H48" s="52">
        <f t="shared" si="2"/>
        <v>25.269203835267344</v>
      </c>
      <c r="I48" s="52">
        <f t="shared" si="3"/>
        <v>99.827172966124706</v>
      </c>
    </row>
    <row r="49" spans="1:9" ht="12" customHeight="1">
      <c r="A49" s="10" t="s">
        <v>46</v>
      </c>
      <c r="B49" s="13"/>
      <c r="C49" s="165">
        <f>SUM(C50:C63)</f>
        <v>5510166142.2631826</v>
      </c>
      <c r="D49" s="165">
        <f>SUM(D50:D63)</f>
        <v>5508045891.6128836</v>
      </c>
      <c r="E49" s="165">
        <f>SUM(E50:E63)</f>
        <v>2680092750.2370176</v>
      </c>
      <c r="F49" s="165">
        <f>SUM(F50:F63)</f>
        <v>2654727595.476903</v>
      </c>
      <c r="G49" s="165"/>
      <c r="H49" s="157">
        <f t="shared" si="2"/>
        <v>48.197267192694667</v>
      </c>
      <c r="I49" s="157">
        <f t="shared" si="3"/>
        <v>99.053571755758398</v>
      </c>
    </row>
    <row r="50" spans="1:9" ht="12" customHeight="1">
      <c r="A50" s="84"/>
      <c r="B50" s="95" t="s">
        <v>166</v>
      </c>
      <c r="C50" s="153">
        <v>23451008.077592</v>
      </c>
      <c r="D50" s="152">
        <v>17143256.711034387</v>
      </c>
      <c r="E50" s="152">
        <v>7205948.0846952805</v>
      </c>
      <c r="F50" s="152">
        <v>7205948.0846952805</v>
      </c>
      <c r="G50" s="107"/>
      <c r="H50" s="52">
        <f t="shared" si="2"/>
        <v>42.033717432797452</v>
      </c>
      <c r="I50" s="52">
        <f t="shared" si="3"/>
        <v>100</v>
      </c>
    </row>
    <row r="51" spans="1:9" ht="12" customHeight="1">
      <c r="A51" s="84"/>
      <c r="B51" s="84" t="s">
        <v>165</v>
      </c>
      <c r="C51" s="153">
        <v>125362483.82021461</v>
      </c>
      <c r="D51" s="152">
        <v>136909062.71462324</v>
      </c>
      <c r="E51" s="152">
        <v>66605281.511105582</v>
      </c>
      <c r="F51" s="152">
        <v>66602504.111105591</v>
      </c>
      <c r="G51" s="107"/>
      <c r="H51" s="52">
        <f t="shared" si="2"/>
        <v>48.647257376915618</v>
      </c>
      <c r="I51" s="52">
        <f t="shared" si="3"/>
        <v>99.995830060414164</v>
      </c>
    </row>
    <row r="52" spans="1:9" ht="12" customHeight="1">
      <c r="A52" s="84"/>
      <c r="B52" s="84" t="s">
        <v>410</v>
      </c>
      <c r="C52" s="153">
        <v>1479220964.163383</v>
      </c>
      <c r="D52" s="152">
        <v>1508584160.9805853</v>
      </c>
      <c r="E52" s="152">
        <v>742174416.56744742</v>
      </c>
      <c r="F52" s="152">
        <v>719226207.22440338</v>
      </c>
      <c r="G52" s="107"/>
      <c r="H52" s="52">
        <f t="shared" si="2"/>
        <v>47.67557726158968</v>
      </c>
      <c r="I52" s="52">
        <f t="shared" si="3"/>
        <v>96.907976234322462</v>
      </c>
    </row>
    <row r="53" spans="1:9" ht="12" customHeight="1">
      <c r="A53" s="84"/>
      <c r="B53" s="84" t="s">
        <v>451</v>
      </c>
      <c r="C53" s="153">
        <v>56945760.712415323</v>
      </c>
      <c r="D53" s="152">
        <v>56945760.712415412</v>
      </c>
      <c r="E53" s="152">
        <v>40309290.671644986</v>
      </c>
      <c r="F53" s="152">
        <v>40242386.599315561</v>
      </c>
      <c r="G53" s="107"/>
      <c r="H53" s="52">
        <f t="shared" si="2"/>
        <v>70.667923469396811</v>
      </c>
      <c r="I53" s="52">
        <f t="shared" si="3"/>
        <v>99.834023196105292</v>
      </c>
    </row>
    <row r="54" spans="1:9" ht="12" customHeight="1">
      <c r="A54" s="84"/>
      <c r="B54" s="84" t="s">
        <v>450</v>
      </c>
      <c r="C54" s="153">
        <v>413534729.93888861</v>
      </c>
      <c r="D54" s="152">
        <v>413699620.93844497</v>
      </c>
      <c r="E54" s="152">
        <v>130147647.31951247</v>
      </c>
      <c r="F54" s="152">
        <v>130147647.31951247</v>
      </c>
      <c r="G54" s="151"/>
      <c r="H54" s="52">
        <f t="shared" si="2"/>
        <v>31.459455298576973</v>
      </c>
      <c r="I54" s="52">
        <f t="shared" si="3"/>
        <v>100</v>
      </c>
    </row>
    <row r="55" spans="1:9" ht="12" customHeight="1">
      <c r="A55" s="84"/>
      <c r="B55" s="84" t="s">
        <v>137</v>
      </c>
      <c r="C55" s="153">
        <v>2032425.75</v>
      </c>
      <c r="D55" s="152">
        <v>2047027.5</v>
      </c>
      <c r="E55" s="152">
        <v>1186574.5874999999</v>
      </c>
      <c r="F55" s="152">
        <v>1186574.5874999999</v>
      </c>
      <c r="G55" s="107"/>
      <c r="H55" s="52">
        <f t="shared" si="2"/>
        <v>57.965737514518004</v>
      </c>
      <c r="I55" s="52">
        <f t="shared" si="3"/>
        <v>100</v>
      </c>
    </row>
    <row r="56" spans="1:9" ht="12" customHeight="1">
      <c r="A56" s="84"/>
      <c r="B56" s="84" t="s">
        <v>138</v>
      </c>
      <c r="C56" s="153">
        <v>345951</v>
      </c>
      <c r="D56" s="152">
        <v>344751</v>
      </c>
      <c r="E56" s="152">
        <v>180097</v>
      </c>
      <c r="F56" s="152">
        <v>180097</v>
      </c>
      <c r="G56" s="107"/>
      <c r="H56" s="52">
        <f t="shared" si="2"/>
        <v>52.239732444575935</v>
      </c>
      <c r="I56" s="52">
        <f t="shared" si="3"/>
        <v>100</v>
      </c>
    </row>
    <row r="57" spans="1:9" ht="12" customHeight="1">
      <c r="A57" s="84"/>
      <c r="B57" s="95" t="s">
        <v>227</v>
      </c>
      <c r="C57" s="153">
        <v>1663354</v>
      </c>
      <c r="D57" s="152">
        <v>1644954</v>
      </c>
      <c r="E57" s="152">
        <v>705063.04</v>
      </c>
      <c r="F57" s="152">
        <v>705063.04</v>
      </c>
      <c r="G57" s="107"/>
      <c r="H57" s="52">
        <f t="shared" si="2"/>
        <v>42.862173653488185</v>
      </c>
      <c r="I57" s="52">
        <f t="shared" si="3"/>
        <v>100</v>
      </c>
    </row>
    <row r="58" spans="1:9" ht="12" customHeight="1">
      <c r="A58" s="84"/>
      <c r="B58" s="95" t="s">
        <v>164</v>
      </c>
      <c r="C58" s="153">
        <v>396455632</v>
      </c>
      <c r="D58" s="152">
        <v>388178650.88</v>
      </c>
      <c r="E58" s="152">
        <v>85382365.579999983</v>
      </c>
      <c r="F58" s="152">
        <v>84433020.900000006</v>
      </c>
      <c r="G58" s="107"/>
      <c r="H58" s="52">
        <f t="shared" si="2"/>
        <v>21.751072787900767</v>
      </c>
      <c r="I58" s="52">
        <f t="shared" si="3"/>
        <v>98.888125582430163</v>
      </c>
    </row>
    <row r="59" spans="1:9" ht="12" customHeight="1">
      <c r="A59" s="84"/>
      <c r="B59" s="84" t="s">
        <v>226</v>
      </c>
      <c r="C59" s="153">
        <v>4859261.1083006999</v>
      </c>
      <c r="D59" s="152">
        <v>3058815.0383666907</v>
      </c>
      <c r="E59" s="152">
        <v>0</v>
      </c>
      <c r="F59" s="152">
        <v>0</v>
      </c>
      <c r="G59" s="107"/>
      <c r="H59" s="52">
        <f t="shared" si="2"/>
        <v>0</v>
      </c>
      <c r="I59" s="52" t="str">
        <f t="shared" si="3"/>
        <v>n.a.</v>
      </c>
    </row>
    <row r="60" spans="1:9" ht="12" customHeight="1">
      <c r="A60" s="84"/>
      <c r="B60" s="84" t="s">
        <v>161</v>
      </c>
      <c r="C60" s="153">
        <v>2321337292.3923883</v>
      </c>
      <c r="D60" s="152">
        <v>2264963924.5274143</v>
      </c>
      <c r="E60" s="152">
        <v>1052726764.4671117</v>
      </c>
      <c r="F60" s="152">
        <v>1051671595.0493704</v>
      </c>
      <c r="G60" s="107"/>
      <c r="H60" s="52">
        <f t="shared" si="2"/>
        <v>46.432156541689821</v>
      </c>
      <c r="I60" s="52">
        <f t="shared" si="3"/>
        <v>99.899767968920656</v>
      </c>
    </row>
    <row r="61" spans="1:9" ht="12" customHeight="1">
      <c r="A61" s="84"/>
      <c r="B61" s="84" t="s">
        <v>145</v>
      </c>
      <c r="C61" s="153">
        <v>237423927</v>
      </c>
      <c r="D61" s="152">
        <v>236376280.69999999</v>
      </c>
      <c r="E61" s="152">
        <v>102430256.64999999</v>
      </c>
      <c r="F61" s="152">
        <v>102087593.91999999</v>
      </c>
      <c r="G61" s="107"/>
      <c r="H61" s="52">
        <f t="shared" si="2"/>
        <v>43.188594734496974</v>
      </c>
      <c r="I61" s="52">
        <f t="shared" si="3"/>
        <v>99.665467273824305</v>
      </c>
    </row>
    <row r="62" spans="1:9" ht="12" customHeight="1">
      <c r="A62" s="84"/>
      <c r="B62" s="84" t="s">
        <v>168</v>
      </c>
      <c r="C62" s="153">
        <v>52112370.299999997</v>
      </c>
      <c r="D62" s="152">
        <v>61766223.910000004</v>
      </c>
      <c r="E62" s="152">
        <v>60407240.457999997</v>
      </c>
      <c r="F62" s="152">
        <v>60407153.340999998</v>
      </c>
      <c r="G62" s="107"/>
      <c r="H62" s="52">
        <f t="shared" si="2"/>
        <v>97.799654110343027</v>
      </c>
      <c r="I62" s="52">
        <f t="shared" si="3"/>
        <v>99.999855783844225</v>
      </c>
    </row>
    <row r="63" spans="1:9" ht="12" customHeight="1">
      <c r="A63" s="84"/>
      <c r="B63" s="84" t="s">
        <v>449</v>
      </c>
      <c r="C63" s="153">
        <v>395420982</v>
      </c>
      <c r="D63" s="152">
        <v>416383402.00000012</v>
      </c>
      <c r="E63" s="152">
        <v>390631804.30000001</v>
      </c>
      <c r="F63" s="152">
        <v>390631804.30000001</v>
      </c>
      <c r="G63" s="107"/>
      <c r="H63" s="52">
        <f t="shared" si="2"/>
        <v>93.815412051415038</v>
      </c>
      <c r="I63" s="52">
        <f t="shared" si="3"/>
        <v>100</v>
      </c>
    </row>
    <row r="64" spans="1:9" ht="12" customHeight="1">
      <c r="A64" s="10" t="s">
        <v>70</v>
      </c>
      <c r="B64" s="13"/>
      <c r="C64" s="155">
        <f>SUM(C65:C65)</f>
        <v>7000000</v>
      </c>
      <c r="D64" s="155">
        <f>SUM(D65:D65)</f>
        <v>2875960</v>
      </c>
      <c r="E64" s="155">
        <f>SUM(E65:E65)</f>
        <v>2860109.92</v>
      </c>
      <c r="F64" s="155">
        <f>SUM(F65:F65)</f>
        <v>2860109.92</v>
      </c>
      <c r="G64" s="155"/>
      <c r="H64" s="97">
        <f t="shared" si="2"/>
        <v>99.448876896757952</v>
      </c>
      <c r="I64" s="97">
        <f t="shared" si="3"/>
        <v>100</v>
      </c>
    </row>
    <row r="65" spans="1:9" ht="12" customHeight="1">
      <c r="A65" s="84"/>
      <c r="B65" s="84" t="s">
        <v>448</v>
      </c>
      <c r="C65" s="153">
        <v>7000000</v>
      </c>
      <c r="D65" s="152">
        <v>2875960</v>
      </c>
      <c r="E65" s="152">
        <v>2860109.92</v>
      </c>
      <c r="F65" s="152">
        <v>2860109.92</v>
      </c>
      <c r="G65" s="164"/>
      <c r="H65" s="52">
        <f t="shared" si="2"/>
        <v>99.448876896757952</v>
      </c>
      <c r="I65" s="52">
        <f t="shared" si="3"/>
        <v>100</v>
      </c>
    </row>
    <row r="66" spans="1:9" ht="12" customHeight="1">
      <c r="A66" s="10" t="s">
        <v>447</v>
      </c>
      <c r="B66" s="13"/>
      <c r="C66" s="165">
        <f>SUM(C67:C69)</f>
        <v>375466996.94</v>
      </c>
      <c r="D66" s="165">
        <f>SUM(D67:D69)</f>
        <v>460757524.13999999</v>
      </c>
      <c r="E66" s="165">
        <f>SUM(E67:E69)</f>
        <v>255097545.20000002</v>
      </c>
      <c r="F66" s="165">
        <f>SUM(F67:F69)</f>
        <v>218875109.77000004</v>
      </c>
      <c r="G66" s="165"/>
      <c r="H66" s="157">
        <f t="shared" si="2"/>
        <v>47.503317537468014</v>
      </c>
      <c r="I66" s="157">
        <f t="shared" si="3"/>
        <v>85.800555077234833</v>
      </c>
    </row>
    <row r="67" spans="1:9" ht="12" customHeight="1">
      <c r="A67" s="84"/>
      <c r="B67" s="84" t="s">
        <v>446</v>
      </c>
      <c r="C67" s="153">
        <v>26499999.990000006</v>
      </c>
      <c r="D67" s="152">
        <v>26695710.080000006</v>
      </c>
      <c r="E67" s="152">
        <v>12152140.209999999</v>
      </c>
      <c r="F67" s="152">
        <v>12152140.139999999</v>
      </c>
      <c r="G67" s="107"/>
      <c r="H67" s="52">
        <f t="shared" si="2"/>
        <v>45.520947386614694</v>
      </c>
      <c r="I67" s="52">
        <f t="shared" si="3"/>
        <v>99.999999423969783</v>
      </c>
    </row>
    <row r="68" spans="1:9" ht="12" customHeight="1">
      <c r="A68" s="84"/>
      <c r="B68" s="84" t="s">
        <v>157</v>
      </c>
      <c r="C68" s="153">
        <v>22666996.949999996</v>
      </c>
      <c r="D68" s="152">
        <v>22033343.140000004</v>
      </c>
      <c r="E68" s="152">
        <v>9546691.0900000017</v>
      </c>
      <c r="F68" s="152">
        <v>9466872.3300000019</v>
      </c>
      <c r="G68" s="107"/>
      <c r="H68" s="52">
        <f t="shared" si="2"/>
        <v>42.966118531570238</v>
      </c>
      <c r="I68" s="52">
        <f t="shared" si="3"/>
        <v>99.163911775844426</v>
      </c>
    </row>
    <row r="69" spans="1:9" ht="12" customHeight="1">
      <c r="A69" s="84"/>
      <c r="B69" s="95" t="s">
        <v>445</v>
      </c>
      <c r="C69" s="153">
        <v>326300000</v>
      </c>
      <c r="D69" s="152">
        <v>412028470.91999996</v>
      </c>
      <c r="E69" s="152">
        <v>233398713.90000001</v>
      </c>
      <c r="F69" s="152">
        <v>197256097.30000004</v>
      </c>
      <c r="G69" s="107"/>
      <c r="H69" s="52">
        <f t="shared" si="2"/>
        <v>47.874385199536263</v>
      </c>
      <c r="I69" s="52">
        <f t="shared" si="3"/>
        <v>84.514646205169186</v>
      </c>
    </row>
    <row r="70" spans="1:9" ht="12" customHeight="1">
      <c r="A70" s="10" t="s">
        <v>223</v>
      </c>
      <c r="B70" s="13"/>
      <c r="C70" s="155">
        <f>SUM(C71:C74)</f>
        <v>2571100228.8338928</v>
      </c>
      <c r="D70" s="155">
        <f>SUM(D71:D74)</f>
        <v>2758056014.1350694</v>
      </c>
      <c r="E70" s="155">
        <f>SUM(E71:E74)</f>
        <v>2292589515.7737093</v>
      </c>
      <c r="F70" s="155">
        <f>SUM(F71:F74)</f>
        <v>2127843113.2333758</v>
      </c>
      <c r="G70" s="155"/>
      <c r="H70" s="97">
        <f t="shared" si="2"/>
        <v>77.150105085906702</v>
      </c>
      <c r="I70" s="97">
        <f t="shared" si="3"/>
        <v>92.813959873460632</v>
      </c>
    </row>
    <row r="71" spans="1:9" ht="12" customHeight="1">
      <c r="A71" s="84"/>
      <c r="B71" s="84" t="s">
        <v>137</v>
      </c>
      <c r="C71" s="153">
        <v>2987638</v>
      </c>
      <c r="D71" s="152">
        <v>2987638</v>
      </c>
      <c r="E71" s="152">
        <v>2185808</v>
      </c>
      <c r="F71" s="152">
        <v>378008</v>
      </c>
      <c r="G71" s="168"/>
      <c r="H71" s="52">
        <f t="shared" si="2"/>
        <v>12.65240300197012</v>
      </c>
      <c r="I71" s="52">
        <f t="shared" si="3"/>
        <v>17.293742176806013</v>
      </c>
    </row>
    <row r="72" spans="1:9" ht="12" customHeight="1">
      <c r="A72" s="84"/>
      <c r="B72" s="84" t="s">
        <v>444</v>
      </c>
      <c r="C72" s="153">
        <v>1079244528.2964544</v>
      </c>
      <c r="D72" s="152">
        <v>930625928.61014915</v>
      </c>
      <c r="E72" s="152">
        <v>664041840.89921308</v>
      </c>
      <c r="F72" s="152">
        <v>646618745.8512131</v>
      </c>
      <c r="G72" s="164"/>
      <c r="H72" s="52">
        <f t="shared" ref="H72:H103" si="4">IFERROR(+F72/D72*100,"n.a.")</f>
        <v>69.482133043177839</v>
      </c>
      <c r="I72" s="52">
        <f t="shared" ref="I72:I103" si="5">IFERROR(+F72/E72*100,"n.a.")</f>
        <v>97.37620523664495</v>
      </c>
    </row>
    <row r="73" spans="1:9" ht="12" customHeight="1">
      <c r="A73" s="84"/>
      <c r="B73" s="84" t="s">
        <v>222</v>
      </c>
      <c r="C73" s="153">
        <v>475394841.04865259</v>
      </c>
      <c r="D73" s="152">
        <v>518153819.1974774</v>
      </c>
      <c r="E73" s="152">
        <v>320073238.54705304</v>
      </c>
      <c r="F73" s="152">
        <v>301896740.30194706</v>
      </c>
      <c r="G73" s="164"/>
      <c r="H73" s="52">
        <f t="shared" si="4"/>
        <v>58.263922626205513</v>
      </c>
      <c r="I73" s="52">
        <f t="shared" si="5"/>
        <v>94.321144020782015</v>
      </c>
    </row>
    <row r="74" spans="1:9" ht="12" customHeight="1">
      <c r="A74" s="84"/>
      <c r="B74" s="84" t="s">
        <v>155</v>
      </c>
      <c r="C74" s="153">
        <v>1013473221.4887859</v>
      </c>
      <c r="D74" s="152">
        <v>1306288628.3274429</v>
      </c>
      <c r="E74" s="152">
        <v>1306288628.3274429</v>
      </c>
      <c r="F74" s="152">
        <v>1178949619.0802157</v>
      </c>
      <c r="G74" s="164"/>
      <c r="H74" s="52">
        <f t="shared" si="4"/>
        <v>90.251847372332207</v>
      </c>
      <c r="I74" s="52">
        <f t="shared" si="5"/>
        <v>90.251847372332207</v>
      </c>
    </row>
    <row r="75" spans="1:9" ht="12" customHeight="1">
      <c r="A75" s="10" t="s">
        <v>72</v>
      </c>
      <c r="B75" s="10"/>
      <c r="C75" s="165">
        <f>SUM(C76:C79)</f>
        <v>298733999.07715595</v>
      </c>
      <c r="D75" s="165">
        <f>SUM(D76:D79)</f>
        <v>327167562.58648753</v>
      </c>
      <c r="E75" s="165">
        <f>SUM(E76:E79)</f>
        <v>272381671.10592067</v>
      </c>
      <c r="F75" s="165">
        <f>SUM(F76:F79)</f>
        <v>263199474.00734931</v>
      </c>
      <c r="G75" s="165"/>
      <c r="H75" s="97">
        <f t="shared" si="4"/>
        <v>80.44791235615601</v>
      </c>
      <c r="I75" s="97">
        <f t="shared" si="5"/>
        <v>96.628922547802162</v>
      </c>
    </row>
    <row r="76" spans="1:9" ht="12" customHeight="1">
      <c r="A76" s="84"/>
      <c r="B76" s="84" t="s">
        <v>218</v>
      </c>
      <c r="C76" s="153">
        <v>628606.78</v>
      </c>
      <c r="D76" s="152">
        <v>1603026.78</v>
      </c>
      <c r="E76" s="152">
        <v>369370.01939999999</v>
      </c>
      <c r="F76" s="152">
        <v>356921.32059999998</v>
      </c>
      <c r="G76" s="107"/>
      <c r="H76" s="52">
        <f t="shared" si="4"/>
        <v>22.265462127837939</v>
      </c>
      <c r="I76" s="52">
        <f t="shared" si="5"/>
        <v>96.629748451100198</v>
      </c>
    </row>
    <row r="77" spans="1:9" ht="12" customHeight="1">
      <c r="A77" s="84"/>
      <c r="B77" s="84" t="s">
        <v>217</v>
      </c>
      <c r="C77" s="153">
        <v>83688796.799999997</v>
      </c>
      <c r="D77" s="152">
        <v>83688796.799999997</v>
      </c>
      <c r="E77" s="152">
        <v>43479060.919600002</v>
      </c>
      <c r="F77" s="152">
        <v>39610000</v>
      </c>
      <c r="G77" s="107"/>
      <c r="H77" s="52">
        <f t="shared" si="4"/>
        <v>47.330110498135397</v>
      </c>
      <c r="I77" s="52">
        <f t="shared" si="5"/>
        <v>91.10132363080578</v>
      </c>
    </row>
    <row r="78" spans="1:9" ht="12" customHeight="1">
      <c r="A78" s="84"/>
      <c r="B78" s="84" t="s">
        <v>208</v>
      </c>
      <c r="C78" s="153">
        <v>138999999.82715592</v>
      </c>
      <c r="D78" s="152">
        <v>133310638.31309752</v>
      </c>
      <c r="E78" s="152">
        <v>126972860.45292072</v>
      </c>
      <c r="F78" s="152">
        <v>126904719.06414936</v>
      </c>
      <c r="G78" s="151"/>
      <c r="H78" s="52">
        <f t="shared" si="4"/>
        <v>95.194742647692522</v>
      </c>
      <c r="I78" s="52">
        <f t="shared" si="5"/>
        <v>99.946333894874627</v>
      </c>
    </row>
    <row r="79" spans="1:9" ht="12" customHeight="1">
      <c r="A79" s="84"/>
      <c r="B79" s="84" t="s">
        <v>214</v>
      </c>
      <c r="C79" s="153">
        <v>75416595.670000002</v>
      </c>
      <c r="D79" s="152">
        <v>108565100.69339001</v>
      </c>
      <c r="E79" s="152">
        <v>101560379.71399999</v>
      </c>
      <c r="F79" s="152">
        <v>96327833.622599959</v>
      </c>
      <c r="G79" s="107"/>
      <c r="H79" s="52">
        <f t="shared" si="4"/>
        <v>88.728176004413612</v>
      </c>
      <c r="I79" s="52">
        <f t="shared" si="5"/>
        <v>94.847847057942104</v>
      </c>
    </row>
    <row r="80" spans="1:9" ht="12" customHeight="1">
      <c r="A80" s="10" t="s">
        <v>75</v>
      </c>
      <c r="B80" s="13"/>
      <c r="C80" s="165">
        <f>SUM(C81:C87)</f>
        <v>136476143.22</v>
      </c>
      <c r="D80" s="165">
        <f>SUM(D81:D87)</f>
        <v>142988015.60000002</v>
      </c>
      <c r="E80" s="165">
        <f>SUM(E81:E87)</f>
        <v>50797325.20000001</v>
      </c>
      <c r="F80" s="165">
        <f>SUM(F81:F87)</f>
        <v>50770403.20000001</v>
      </c>
      <c r="G80" s="165"/>
      <c r="H80" s="97">
        <f t="shared" si="4"/>
        <v>35.506754175837379</v>
      </c>
      <c r="I80" s="97">
        <f t="shared" si="5"/>
        <v>99.947001146430452</v>
      </c>
    </row>
    <row r="81" spans="1:9" ht="12" customHeight="1">
      <c r="A81" s="84"/>
      <c r="B81" s="84" t="s">
        <v>443</v>
      </c>
      <c r="C81" s="153">
        <v>70472624.950000003</v>
      </c>
      <c r="D81" s="152">
        <v>73138238.679999992</v>
      </c>
      <c r="E81" s="152">
        <v>28797011.039999999</v>
      </c>
      <c r="F81" s="152">
        <v>28792861.039999999</v>
      </c>
      <c r="G81" s="107"/>
      <c r="H81" s="52">
        <f t="shared" si="4"/>
        <v>39.367725501261688</v>
      </c>
      <c r="I81" s="52">
        <f t="shared" si="5"/>
        <v>99.985588782133547</v>
      </c>
    </row>
    <row r="82" spans="1:9" ht="12" customHeight="1">
      <c r="A82" s="84"/>
      <c r="B82" s="84" t="s">
        <v>442</v>
      </c>
      <c r="C82" s="153">
        <v>52629411.260000005</v>
      </c>
      <c r="D82" s="152">
        <v>53303046.910000004</v>
      </c>
      <c r="E82" s="152">
        <v>16561612.080000002</v>
      </c>
      <c r="F82" s="152">
        <v>16561472.080000002</v>
      </c>
      <c r="G82" s="107"/>
      <c r="H82" s="52">
        <f t="shared" si="4"/>
        <v>31.070404113977506</v>
      </c>
      <c r="I82" s="52">
        <f t="shared" si="5"/>
        <v>99.999154671662865</v>
      </c>
    </row>
    <row r="83" spans="1:9" ht="12" customHeight="1">
      <c r="A83" s="84"/>
      <c r="B83" s="84" t="s">
        <v>441</v>
      </c>
      <c r="C83" s="153">
        <v>3873160</v>
      </c>
      <c r="D83" s="152">
        <v>7292866.709999999</v>
      </c>
      <c r="E83" s="152">
        <v>3836440.7</v>
      </c>
      <c r="F83" s="152">
        <v>3830090.7</v>
      </c>
      <c r="G83" s="107"/>
      <c r="H83" s="52">
        <f t="shared" si="4"/>
        <v>52.518314845219493</v>
      </c>
      <c r="I83" s="52">
        <f t="shared" si="5"/>
        <v>99.834481997858077</v>
      </c>
    </row>
    <row r="84" spans="1:9" ht="12" customHeight="1">
      <c r="A84" s="84"/>
      <c r="B84" s="84" t="s">
        <v>440</v>
      </c>
      <c r="C84" s="153">
        <v>325627</v>
      </c>
      <c r="D84" s="152">
        <v>325627</v>
      </c>
      <c r="E84" s="152">
        <v>109901</v>
      </c>
      <c r="F84" s="152">
        <v>93619</v>
      </c>
      <c r="G84" s="107"/>
      <c r="H84" s="52">
        <f t="shared" si="4"/>
        <v>28.750380036053517</v>
      </c>
      <c r="I84" s="52">
        <f t="shared" si="5"/>
        <v>85.18484818154522</v>
      </c>
    </row>
    <row r="85" spans="1:9" ht="12" customHeight="1">
      <c r="A85" s="84"/>
      <c r="B85" s="84" t="s">
        <v>439</v>
      </c>
      <c r="C85" s="153">
        <v>4733320.01</v>
      </c>
      <c r="D85" s="152">
        <v>4733320</v>
      </c>
      <c r="E85" s="152">
        <v>0</v>
      </c>
      <c r="F85" s="152">
        <v>0</v>
      </c>
      <c r="G85" s="107"/>
      <c r="H85" s="52">
        <f t="shared" si="4"/>
        <v>0</v>
      </c>
      <c r="I85" s="52" t="str">
        <f t="shared" si="5"/>
        <v>n.a.</v>
      </c>
    </row>
    <row r="86" spans="1:9" ht="12" customHeight="1">
      <c r="A86" s="84"/>
      <c r="B86" s="84" t="s">
        <v>438</v>
      </c>
      <c r="C86" s="153">
        <v>441999.99</v>
      </c>
      <c r="D86" s="152">
        <v>442000</v>
      </c>
      <c r="E86" s="152">
        <v>49998</v>
      </c>
      <c r="F86" s="152">
        <v>49998</v>
      </c>
      <c r="G86" s="107"/>
      <c r="H86" s="52">
        <f t="shared" si="4"/>
        <v>11.311764705882354</v>
      </c>
      <c r="I86" s="52">
        <f t="shared" si="5"/>
        <v>100</v>
      </c>
    </row>
    <row r="87" spans="1:9" ht="12" customHeight="1">
      <c r="A87" s="84"/>
      <c r="B87" s="95" t="s">
        <v>137</v>
      </c>
      <c r="C87" s="153">
        <v>4000000.01</v>
      </c>
      <c r="D87" s="152">
        <v>3752916.3</v>
      </c>
      <c r="E87" s="152">
        <v>1442362.38</v>
      </c>
      <c r="F87" s="152">
        <v>1442362.38</v>
      </c>
      <c r="G87" s="107"/>
      <c r="H87" s="52">
        <f t="shared" si="4"/>
        <v>38.433108140461329</v>
      </c>
      <c r="I87" s="52">
        <f t="shared" si="5"/>
        <v>100</v>
      </c>
    </row>
    <row r="88" spans="1:9" ht="12" customHeight="1">
      <c r="A88" s="10" t="s">
        <v>437</v>
      </c>
      <c r="B88" s="13"/>
      <c r="C88" s="166">
        <f>SUM(C89:C92)</f>
        <v>8250296.5450000027</v>
      </c>
      <c r="D88" s="166">
        <f>SUM(D89:D92)</f>
        <v>9687860.5153000019</v>
      </c>
      <c r="E88" s="166">
        <f>SUM(E89:E92)</f>
        <v>3929720.9374499987</v>
      </c>
      <c r="F88" s="166">
        <f>SUM(F89:F92)</f>
        <v>3777929.5091999988</v>
      </c>
      <c r="G88" s="166"/>
      <c r="H88" s="97">
        <f t="shared" si="4"/>
        <v>38.996530794735627</v>
      </c>
      <c r="I88" s="97">
        <f t="shared" si="5"/>
        <v>96.13734841058465</v>
      </c>
    </row>
    <row r="89" spans="1:9" ht="12" customHeight="1">
      <c r="A89" s="84"/>
      <c r="B89" s="84" t="s">
        <v>436</v>
      </c>
      <c r="C89" s="153">
        <v>99760</v>
      </c>
      <c r="D89" s="152">
        <v>99760</v>
      </c>
      <c r="E89" s="152">
        <v>0</v>
      </c>
      <c r="F89" s="152">
        <v>0</v>
      </c>
      <c r="G89" s="151"/>
      <c r="H89" s="52">
        <f t="shared" si="4"/>
        <v>0</v>
      </c>
      <c r="I89" s="52" t="str">
        <f t="shared" si="5"/>
        <v>n.a.</v>
      </c>
    </row>
    <row r="90" spans="1:9" ht="12" customHeight="1">
      <c r="A90" s="84"/>
      <c r="B90" s="95" t="s">
        <v>137</v>
      </c>
      <c r="C90" s="153">
        <v>7000536.5450000027</v>
      </c>
      <c r="D90" s="152">
        <v>8542493.5153000019</v>
      </c>
      <c r="E90" s="152">
        <v>3929720.9374499987</v>
      </c>
      <c r="F90" s="152">
        <v>3777929.5091999988</v>
      </c>
      <c r="G90" s="164"/>
      <c r="H90" s="52">
        <f t="shared" si="4"/>
        <v>44.225137571758779</v>
      </c>
      <c r="I90" s="52">
        <f t="shared" si="5"/>
        <v>96.13734841058465</v>
      </c>
    </row>
    <row r="91" spans="1:9" ht="12" customHeight="1">
      <c r="A91" s="84"/>
      <c r="B91" s="95" t="s">
        <v>435</v>
      </c>
      <c r="C91" s="153">
        <v>1000000</v>
      </c>
      <c r="D91" s="152">
        <v>1000000</v>
      </c>
      <c r="E91" s="152">
        <v>0</v>
      </c>
      <c r="F91" s="152">
        <v>0</v>
      </c>
      <c r="G91" s="151"/>
      <c r="H91" s="52">
        <f t="shared" si="4"/>
        <v>0</v>
      </c>
      <c r="I91" s="52" t="str">
        <f t="shared" si="5"/>
        <v>n.a.</v>
      </c>
    </row>
    <row r="92" spans="1:9" ht="12" customHeight="1">
      <c r="A92" s="84"/>
      <c r="B92" s="84" t="s">
        <v>434</v>
      </c>
      <c r="C92" s="153">
        <v>150000</v>
      </c>
      <c r="D92" s="152">
        <v>45607</v>
      </c>
      <c r="E92" s="152">
        <v>0</v>
      </c>
      <c r="F92" s="152">
        <v>0</v>
      </c>
      <c r="G92" s="151"/>
      <c r="H92" s="52">
        <f t="shared" si="4"/>
        <v>0</v>
      </c>
      <c r="I92" s="52" t="str">
        <f t="shared" si="5"/>
        <v>n.a.</v>
      </c>
    </row>
    <row r="93" spans="1:9" ht="12" customHeight="1">
      <c r="A93" s="10" t="s">
        <v>154</v>
      </c>
      <c r="B93" s="13"/>
      <c r="C93" s="155">
        <f>C94</f>
        <v>445009</v>
      </c>
      <c r="D93" s="155">
        <f>D94</f>
        <v>445009</v>
      </c>
      <c r="E93" s="155">
        <f>E94</f>
        <v>445009</v>
      </c>
      <c r="F93" s="155">
        <f>F94</f>
        <v>426901.12</v>
      </c>
      <c r="G93" s="155"/>
      <c r="H93" s="97">
        <f t="shared" si="4"/>
        <v>95.930895779635918</v>
      </c>
      <c r="I93" s="97">
        <f t="shared" si="5"/>
        <v>95.930895779635918</v>
      </c>
    </row>
    <row r="94" spans="1:9" ht="12" customHeight="1">
      <c r="A94" s="84"/>
      <c r="B94" s="84" t="s">
        <v>433</v>
      </c>
      <c r="C94" s="153">
        <v>445009</v>
      </c>
      <c r="D94" s="152">
        <v>445009</v>
      </c>
      <c r="E94" s="152">
        <v>445009</v>
      </c>
      <c r="F94" s="152">
        <v>426901.12</v>
      </c>
      <c r="G94" s="151"/>
      <c r="H94" s="52">
        <f t="shared" si="4"/>
        <v>95.930895779635918</v>
      </c>
      <c r="I94" s="52">
        <f t="shared" si="5"/>
        <v>95.930895779635918</v>
      </c>
    </row>
    <row r="95" spans="1:9" ht="12" customHeight="1">
      <c r="A95" s="10" t="s">
        <v>432</v>
      </c>
      <c r="B95" s="13"/>
      <c r="C95" s="165">
        <f>SUM(C96:C101)</f>
        <v>20050058093.682285</v>
      </c>
      <c r="D95" s="165">
        <f>SUM(D96:D101)</f>
        <v>19380394337.004532</v>
      </c>
      <c r="E95" s="165">
        <f>SUM(E96:E101)</f>
        <v>8892817740.2296848</v>
      </c>
      <c r="F95" s="165">
        <f>SUM(F96:F101)</f>
        <v>8885059109.0072517</v>
      </c>
      <c r="G95" s="165"/>
      <c r="H95" s="97">
        <f t="shared" si="4"/>
        <v>45.845605380909618</v>
      </c>
      <c r="I95" s="97">
        <f t="shared" si="5"/>
        <v>99.91275396112826</v>
      </c>
    </row>
    <row r="96" spans="1:9" ht="12" customHeight="1">
      <c r="A96" s="84"/>
      <c r="B96" s="84" t="s">
        <v>151</v>
      </c>
      <c r="C96" s="153">
        <v>198653204</v>
      </c>
      <c r="D96" s="152">
        <v>45783668.710000001</v>
      </c>
      <c r="E96" s="152">
        <v>17729428.629999999</v>
      </c>
      <c r="F96" s="152">
        <v>17724440.169999998</v>
      </c>
      <c r="G96" s="164"/>
      <c r="H96" s="52">
        <f t="shared" si="4"/>
        <v>38.713455407579978</v>
      </c>
      <c r="I96" s="52">
        <f t="shared" si="5"/>
        <v>99.971863391065185</v>
      </c>
    </row>
    <row r="97" spans="1:9" ht="12" customHeight="1">
      <c r="A97" s="84"/>
      <c r="B97" s="95" t="s">
        <v>213</v>
      </c>
      <c r="C97" s="153">
        <v>730601584.52999997</v>
      </c>
      <c r="D97" s="152">
        <v>755430782.16449964</v>
      </c>
      <c r="E97" s="152">
        <v>501127645.0133999</v>
      </c>
      <c r="F97" s="152">
        <v>499300419.08999991</v>
      </c>
      <c r="G97" s="164"/>
      <c r="H97" s="52">
        <f t="shared" si="4"/>
        <v>66.094793974290837</v>
      </c>
      <c r="I97" s="52">
        <f t="shared" si="5"/>
        <v>99.635377145607066</v>
      </c>
    </row>
    <row r="98" spans="1:9" ht="12" customHeight="1">
      <c r="A98" s="84"/>
      <c r="B98" s="95" t="s">
        <v>146</v>
      </c>
      <c r="C98" s="153">
        <v>128865262.154</v>
      </c>
      <c r="D98" s="152">
        <v>181485408.90399998</v>
      </c>
      <c r="E98" s="152">
        <v>22197856.0075</v>
      </c>
      <c r="F98" s="152">
        <v>22197856.0075</v>
      </c>
      <c r="G98" s="164"/>
      <c r="H98" s="52">
        <f t="shared" si="4"/>
        <v>12.231206983279829</v>
      </c>
      <c r="I98" s="52">
        <f t="shared" si="5"/>
        <v>100</v>
      </c>
    </row>
    <row r="99" spans="1:9" ht="12" customHeight="1">
      <c r="A99" s="84"/>
      <c r="B99" s="84" t="s">
        <v>148</v>
      </c>
      <c r="C99" s="153">
        <v>263079298</v>
      </c>
      <c r="D99" s="152">
        <v>263079297.99999994</v>
      </c>
      <c r="E99" s="152">
        <v>144306738</v>
      </c>
      <c r="F99" s="152">
        <v>144306738</v>
      </c>
      <c r="G99" s="164"/>
      <c r="H99" s="52">
        <f t="shared" si="4"/>
        <v>54.85294323690951</v>
      </c>
      <c r="I99" s="52">
        <f t="shared" si="5"/>
        <v>100</v>
      </c>
    </row>
    <row r="100" spans="1:9" ht="12" customHeight="1">
      <c r="A100" s="84"/>
      <c r="B100" s="84" t="s">
        <v>145</v>
      </c>
      <c r="C100" s="153">
        <v>4070264507</v>
      </c>
      <c r="D100" s="152">
        <v>3808253680.0600042</v>
      </c>
      <c r="E100" s="152">
        <v>1593581483.7299991</v>
      </c>
      <c r="F100" s="152">
        <v>1587794939.6599998</v>
      </c>
      <c r="G100" s="164"/>
      <c r="H100" s="52">
        <f t="shared" si="4"/>
        <v>41.693518159614356</v>
      </c>
      <c r="I100" s="52">
        <f t="shared" si="5"/>
        <v>99.636884330730609</v>
      </c>
    </row>
    <row r="101" spans="1:9" ht="12" customHeight="1">
      <c r="A101" s="84"/>
      <c r="B101" s="95" t="s">
        <v>149</v>
      </c>
      <c r="C101" s="153">
        <v>14658594237.998285</v>
      </c>
      <c r="D101" s="152">
        <v>14326361499.166029</v>
      </c>
      <c r="E101" s="152">
        <v>6613874588.8487864</v>
      </c>
      <c r="F101" s="152">
        <v>6613734716.079752</v>
      </c>
      <c r="G101" s="164"/>
      <c r="H101" s="52">
        <f t="shared" si="4"/>
        <v>46.164790107137485</v>
      </c>
      <c r="I101" s="52">
        <f t="shared" si="5"/>
        <v>99.997885161456338</v>
      </c>
    </row>
    <row r="102" spans="1:9" ht="12" customHeight="1">
      <c r="A102" s="10" t="s">
        <v>431</v>
      </c>
      <c r="B102" s="13"/>
      <c r="C102" s="165">
        <f>SUM(C103:C103)</f>
        <v>7500000</v>
      </c>
      <c r="D102" s="165">
        <f>SUM(D103:D103)</f>
        <v>7500000</v>
      </c>
      <c r="E102" s="165">
        <f>SUM(E103:E103)</f>
        <v>3352093.3</v>
      </c>
      <c r="F102" s="165">
        <f>SUM(F103:F103)</f>
        <v>2624665.5599999996</v>
      </c>
      <c r="G102" s="165"/>
      <c r="H102" s="97">
        <f t="shared" si="4"/>
        <v>34.995540799999993</v>
      </c>
      <c r="I102" s="97">
        <f t="shared" si="5"/>
        <v>78.299299127503403</v>
      </c>
    </row>
    <row r="103" spans="1:9" ht="12" customHeight="1">
      <c r="A103" s="84"/>
      <c r="B103" s="84" t="s">
        <v>430</v>
      </c>
      <c r="C103" s="152">
        <v>7500000</v>
      </c>
      <c r="D103" s="152">
        <v>7500000</v>
      </c>
      <c r="E103" s="152">
        <v>3352093.3</v>
      </c>
      <c r="F103" s="94">
        <v>2624665.5599999996</v>
      </c>
      <c r="G103" s="94"/>
      <c r="H103" s="52">
        <f t="shared" si="4"/>
        <v>34.995540799999993</v>
      </c>
      <c r="I103" s="52">
        <f t="shared" si="5"/>
        <v>78.299299127503403</v>
      </c>
    </row>
    <row r="104" spans="1:9" ht="12" customHeight="1">
      <c r="A104" s="10" t="s">
        <v>429</v>
      </c>
      <c r="B104" s="10"/>
      <c r="C104" s="155">
        <f>SUM(C105:C107)</f>
        <v>116650000.00000003</v>
      </c>
      <c r="D104" s="155">
        <f>SUM(D105:D107)</f>
        <v>116650000.00000003</v>
      </c>
      <c r="E104" s="155">
        <f>SUM(E105:E107)</f>
        <v>89699860.300000027</v>
      </c>
      <c r="F104" s="155">
        <f>SUM(F105:F107)</f>
        <v>22073895.34</v>
      </c>
      <c r="G104" s="155"/>
      <c r="H104" s="157">
        <f t="shared" ref="H104:H135" si="6">IFERROR(+F104/D104*100,"n.a.")</f>
        <v>18.923185032147444</v>
      </c>
      <c r="I104" s="157">
        <f t="shared" ref="I104:I135" si="7">IFERROR(+F104/E104*100,"n.a.")</f>
        <v>24.608617300154247</v>
      </c>
    </row>
    <row r="105" spans="1:9" ht="12" customHeight="1">
      <c r="A105" s="84"/>
      <c r="B105" s="84" t="s">
        <v>428</v>
      </c>
      <c r="C105" s="153">
        <v>100000000.00000003</v>
      </c>
      <c r="D105" s="152">
        <v>100000000.00000003</v>
      </c>
      <c r="E105" s="152">
        <v>78203733.300000027</v>
      </c>
      <c r="F105" s="152">
        <v>14048119.07</v>
      </c>
      <c r="G105" s="94"/>
      <c r="H105" s="52">
        <f t="shared" si="6"/>
        <v>14.048119069999995</v>
      </c>
      <c r="I105" s="52">
        <f t="shared" si="7"/>
        <v>17.963489052510482</v>
      </c>
    </row>
    <row r="106" spans="1:9" ht="12" customHeight="1">
      <c r="A106" s="84"/>
      <c r="B106" s="84" t="s">
        <v>427</v>
      </c>
      <c r="C106" s="152">
        <v>6650000</v>
      </c>
      <c r="D106" s="152">
        <v>6650000.0000000009</v>
      </c>
      <c r="E106" s="152">
        <v>5002147.0000000009</v>
      </c>
      <c r="F106" s="94">
        <v>2263213.5</v>
      </c>
      <c r="G106" s="94"/>
      <c r="H106" s="52">
        <f t="shared" si="6"/>
        <v>34.033285714285711</v>
      </c>
      <c r="I106" s="52">
        <f t="shared" si="7"/>
        <v>45.244841864903201</v>
      </c>
    </row>
    <row r="107" spans="1:9" ht="19.5" customHeight="1">
      <c r="A107" s="84"/>
      <c r="B107" s="95" t="s">
        <v>426</v>
      </c>
      <c r="C107" s="152">
        <v>10000000</v>
      </c>
      <c r="D107" s="152">
        <v>10000000</v>
      </c>
      <c r="E107" s="152">
        <v>6493980</v>
      </c>
      <c r="F107" s="94">
        <v>5762562.7699999996</v>
      </c>
      <c r="G107" s="94"/>
      <c r="H107" s="52">
        <f t="shared" si="6"/>
        <v>57.625627699999995</v>
      </c>
      <c r="I107" s="52">
        <f t="shared" si="7"/>
        <v>88.736995956254859</v>
      </c>
    </row>
    <row r="108" spans="1:9" ht="11.25" customHeight="1">
      <c r="A108" s="156" t="s">
        <v>425</v>
      </c>
      <c r="B108" s="99"/>
      <c r="C108" s="155">
        <f>SUM(C109:C110)</f>
        <v>40863494</v>
      </c>
      <c r="D108" s="155">
        <f>SUM(D109:D110)</f>
        <v>41158692.089999996</v>
      </c>
      <c r="E108" s="155">
        <f>SUM(E109:E110)</f>
        <v>22707118.09</v>
      </c>
      <c r="F108" s="155">
        <f>SUM(F109:F110)</f>
        <v>13254403.580000002</v>
      </c>
      <c r="G108" s="155"/>
      <c r="H108" s="97">
        <f t="shared" si="6"/>
        <v>32.203169991449556</v>
      </c>
      <c r="I108" s="97">
        <f t="shared" si="7"/>
        <v>58.371139514340733</v>
      </c>
    </row>
    <row r="109" spans="1:9" ht="19.5" customHeight="1">
      <c r="A109" s="96"/>
      <c r="B109" s="163" t="s">
        <v>424</v>
      </c>
      <c r="C109" s="153">
        <v>35536697</v>
      </c>
      <c r="D109" s="152">
        <v>35831895.089999996</v>
      </c>
      <c r="E109" s="152">
        <v>20258201.09</v>
      </c>
      <c r="F109" s="152">
        <v>11554341.310000002</v>
      </c>
      <c r="G109" s="107"/>
      <c r="H109" s="52">
        <f t="shared" si="6"/>
        <v>32.245967680410523</v>
      </c>
      <c r="I109" s="52">
        <f t="shared" si="7"/>
        <v>57.035376728013333</v>
      </c>
    </row>
    <row r="110" spans="1:9" ht="12" customHeight="1">
      <c r="A110" s="96"/>
      <c r="B110" s="163" t="s">
        <v>137</v>
      </c>
      <c r="C110" s="153">
        <v>5326797</v>
      </c>
      <c r="D110" s="152">
        <v>5326797</v>
      </c>
      <c r="E110" s="152">
        <v>2448917</v>
      </c>
      <c r="F110" s="152">
        <v>1700062.27</v>
      </c>
      <c r="G110" s="107"/>
      <c r="H110" s="52">
        <f t="shared" si="6"/>
        <v>31.91528173497132</v>
      </c>
      <c r="I110" s="52">
        <f t="shared" si="7"/>
        <v>69.42098364297361</v>
      </c>
    </row>
    <row r="111" spans="1:9" ht="12" customHeight="1">
      <c r="A111" s="156" t="s">
        <v>84</v>
      </c>
      <c r="B111" s="99"/>
      <c r="C111" s="155">
        <f>SUM(C112:C113)</f>
        <v>4190149974</v>
      </c>
      <c r="D111" s="155">
        <f>SUM(D112:D113)</f>
        <v>4190149974</v>
      </c>
      <c r="E111" s="155">
        <f>SUM(E112:E113)</f>
        <v>2253409991</v>
      </c>
      <c r="F111" s="155">
        <f>SUM(F112:F113)</f>
        <v>2253409991</v>
      </c>
      <c r="G111" s="155"/>
      <c r="H111" s="97">
        <f t="shared" si="6"/>
        <v>53.778743123336234</v>
      </c>
      <c r="I111" s="97">
        <f t="shared" si="7"/>
        <v>100</v>
      </c>
    </row>
    <row r="112" spans="1:9" ht="12" customHeight="1">
      <c r="A112" s="96"/>
      <c r="B112" s="90" t="s">
        <v>197</v>
      </c>
      <c r="C112" s="153">
        <v>90000000</v>
      </c>
      <c r="D112" s="152">
        <v>90000000</v>
      </c>
      <c r="E112" s="152">
        <v>90000000</v>
      </c>
      <c r="F112" s="152">
        <v>90000000</v>
      </c>
      <c r="G112" s="164"/>
      <c r="H112" s="52">
        <f t="shared" si="6"/>
        <v>100</v>
      </c>
      <c r="I112" s="52">
        <f t="shared" si="7"/>
        <v>100</v>
      </c>
    </row>
    <row r="113" spans="1:9" ht="12" customHeight="1">
      <c r="A113" s="96"/>
      <c r="B113" s="90" t="s">
        <v>423</v>
      </c>
      <c r="C113" s="153">
        <v>4100149974</v>
      </c>
      <c r="D113" s="152">
        <v>4100149974</v>
      </c>
      <c r="E113" s="152">
        <v>2163409991</v>
      </c>
      <c r="F113" s="152">
        <v>2163409991</v>
      </c>
      <c r="G113" s="164"/>
      <c r="H113" s="52">
        <f t="shared" si="6"/>
        <v>52.76416727970156</v>
      </c>
      <c r="I113" s="52">
        <f t="shared" si="7"/>
        <v>100</v>
      </c>
    </row>
    <row r="114" spans="1:9" ht="12" customHeight="1">
      <c r="A114" s="156" t="s">
        <v>422</v>
      </c>
      <c r="B114" s="99"/>
      <c r="C114" s="155">
        <f>SUM(C115:C115)</f>
        <v>81173271</v>
      </c>
      <c r="D114" s="155">
        <f>SUM(D115:D115)</f>
        <v>81173271</v>
      </c>
      <c r="E114" s="155">
        <f>SUM(E115:E115)</f>
        <v>40586661</v>
      </c>
      <c r="F114" s="155">
        <f>SUM(F115:F115)</f>
        <v>40586661</v>
      </c>
      <c r="G114" s="155"/>
      <c r="H114" s="97">
        <f t="shared" si="6"/>
        <v>50.000031414281679</v>
      </c>
      <c r="I114" s="97">
        <f t="shared" si="7"/>
        <v>100</v>
      </c>
    </row>
    <row r="115" spans="1:9" ht="12" customHeight="1">
      <c r="A115" s="96"/>
      <c r="B115" s="95" t="s">
        <v>421</v>
      </c>
      <c r="C115" s="153">
        <v>81173271</v>
      </c>
      <c r="D115" s="152">
        <v>81173271</v>
      </c>
      <c r="E115" s="152">
        <v>40586661</v>
      </c>
      <c r="F115" s="152">
        <v>40586661</v>
      </c>
      <c r="G115" s="151"/>
      <c r="H115" s="52">
        <f t="shared" si="6"/>
        <v>50.000031414281679</v>
      </c>
      <c r="I115" s="52">
        <f t="shared" si="7"/>
        <v>100</v>
      </c>
    </row>
    <row r="116" spans="1:9" ht="12" customHeight="1">
      <c r="A116" s="156" t="s">
        <v>420</v>
      </c>
      <c r="B116" s="99"/>
      <c r="C116" s="155">
        <f>+C117</f>
        <v>8834312</v>
      </c>
      <c r="D116" s="155">
        <f>+D117</f>
        <v>8962085.870000001</v>
      </c>
      <c r="E116" s="155">
        <f>+E117</f>
        <v>3941383.87</v>
      </c>
      <c r="F116" s="155">
        <f>+F117</f>
        <v>1997820.5699999998</v>
      </c>
      <c r="G116" s="155"/>
      <c r="H116" s="97">
        <f t="shared" si="6"/>
        <v>22.291915062849085</v>
      </c>
      <c r="I116" s="97">
        <f t="shared" si="7"/>
        <v>50.688302278965779</v>
      </c>
    </row>
    <row r="117" spans="1:9" ht="12" customHeight="1">
      <c r="A117" s="96"/>
      <c r="B117" s="163" t="s">
        <v>137</v>
      </c>
      <c r="C117" s="153">
        <v>8834312</v>
      </c>
      <c r="D117" s="152">
        <v>8962085.870000001</v>
      </c>
      <c r="E117" s="152">
        <v>3941383.87</v>
      </c>
      <c r="F117" s="152">
        <v>1997820.5699999998</v>
      </c>
      <c r="G117" s="151"/>
      <c r="H117" s="52">
        <f t="shared" si="6"/>
        <v>22.291915062849085</v>
      </c>
      <c r="I117" s="52">
        <f t="shared" si="7"/>
        <v>50.688302278965779</v>
      </c>
    </row>
    <row r="118" spans="1:9" ht="12" customHeight="1">
      <c r="A118" s="156" t="s">
        <v>419</v>
      </c>
      <c r="B118" s="99"/>
      <c r="C118" s="162">
        <f>SUM(C119:C121)</f>
        <v>250000</v>
      </c>
      <c r="D118" s="162">
        <f>SUM(D119:D121)</f>
        <v>250000</v>
      </c>
      <c r="E118" s="162">
        <f>SUM(E119:E121)</f>
        <v>250000</v>
      </c>
      <c r="F118" s="162">
        <f>SUM(F119:F121)</f>
        <v>0</v>
      </c>
      <c r="G118" s="161"/>
      <c r="H118" s="97">
        <f t="shared" si="6"/>
        <v>0</v>
      </c>
      <c r="I118" s="97">
        <f t="shared" si="7"/>
        <v>0</v>
      </c>
    </row>
    <row r="119" spans="1:9" ht="12" customHeight="1">
      <c r="A119" s="96"/>
      <c r="B119" s="95" t="s">
        <v>418</v>
      </c>
      <c r="C119" s="153">
        <v>50000</v>
      </c>
      <c r="D119" s="152">
        <v>50000</v>
      </c>
      <c r="E119" s="152">
        <v>50000</v>
      </c>
      <c r="F119" s="152">
        <v>0</v>
      </c>
      <c r="G119" s="151">
        <v>0</v>
      </c>
      <c r="H119" s="52">
        <f t="shared" si="6"/>
        <v>0</v>
      </c>
      <c r="I119" s="52">
        <f t="shared" si="7"/>
        <v>0</v>
      </c>
    </row>
    <row r="120" spans="1:9" ht="12" customHeight="1">
      <c r="A120" s="96"/>
      <c r="B120" s="95" t="s">
        <v>417</v>
      </c>
      <c r="C120" s="153">
        <v>50000</v>
      </c>
      <c r="D120" s="152">
        <v>50000</v>
      </c>
      <c r="E120" s="152">
        <v>50000</v>
      </c>
      <c r="F120" s="152">
        <v>0</v>
      </c>
      <c r="G120" s="151">
        <v>0</v>
      </c>
      <c r="H120" s="52">
        <f t="shared" si="6"/>
        <v>0</v>
      </c>
      <c r="I120" s="52">
        <f t="shared" si="7"/>
        <v>0</v>
      </c>
    </row>
    <row r="121" spans="1:9" ht="12" customHeight="1">
      <c r="A121" s="96"/>
      <c r="B121" s="95" t="s">
        <v>137</v>
      </c>
      <c r="C121" s="153">
        <v>150000</v>
      </c>
      <c r="D121" s="152">
        <v>150000</v>
      </c>
      <c r="E121" s="152">
        <v>150000</v>
      </c>
      <c r="F121" s="152">
        <v>0</v>
      </c>
      <c r="G121" s="151">
        <v>0</v>
      </c>
      <c r="H121" s="52">
        <f t="shared" si="6"/>
        <v>0</v>
      </c>
      <c r="I121" s="52">
        <f t="shared" si="7"/>
        <v>0</v>
      </c>
    </row>
    <row r="122" spans="1:9" ht="12" customHeight="1">
      <c r="A122" s="156" t="s">
        <v>139</v>
      </c>
      <c r="B122" s="99"/>
      <c r="C122" s="162">
        <f>SUM(C123:C129)</f>
        <v>1322980215</v>
      </c>
      <c r="D122" s="162">
        <f>SUM(D123:D129)</f>
        <v>1312456110.8899999</v>
      </c>
      <c r="E122" s="162">
        <f>SUM(E123:E129)</f>
        <v>1011878340.9699999</v>
      </c>
      <c r="F122" s="162">
        <f>SUM(F123:F129)</f>
        <v>979303143.31999981</v>
      </c>
      <c r="G122" s="161"/>
      <c r="H122" s="157">
        <f t="shared" si="6"/>
        <v>74.616067935095899</v>
      </c>
      <c r="I122" s="157">
        <f t="shared" si="7"/>
        <v>96.780719941216148</v>
      </c>
    </row>
    <row r="123" spans="1:9" ht="12" customHeight="1">
      <c r="A123" s="96"/>
      <c r="B123" s="95" t="s">
        <v>416</v>
      </c>
      <c r="C123" s="153">
        <v>7772233</v>
      </c>
      <c r="D123" s="152">
        <v>7772233</v>
      </c>
      <c r="E123" s="152">
        <v>2502288.63</v>
      </c>
      <c r="F123" s="152">
        <v>2502288.63</v>
      </c>
      <c r="G123" s="151"/>
      <c r="H123" s="52">
        <f t="shared" si="6"/>
        <v>32.195234368295445</v>
      </c>
      <c r="I123" s="52">
        <f t="shared" si="7"/>
        <v>100</v>
      </c>
    </row>
    <row r="124" spans="1:9" ht="12" customHeight="1">
      <c r="A124" s="96"/>
      <c r="B124" s="95" t="s">
        <v>137</v>
      </c>
      <c r="C124" s="153">
        <v>11251831</v>
      </c>
      <c r="D124" s="152">
        <v>11251831</v>
      </c>
      <c r="E124" s="152">
        <v>5646219</v>
      </c>
      <c r="F124" s="152">
        <v>4973249.93</v>
      </c>
      <c r="G124" s="151"/>
      <c r="H124" s="52">
        <f t="shared" si="6"/>
        <v>44.199472334769332</v>
      </c>
      <c r="I124" s="52">
        <f t="shared" si="7"/>
        <v>88.081066816572289</v>
      </c>
    </row>
    <row r="125" spans="1:9" ht="12" customHeight="1">
      <c r="A125" s="96"/>
      <c r="B125" s="95" t="s">
        <v>138</v>
      </c>
      <c r="C125" s="153">
        <v>7518138</v>
      </c>
      <c r="D125" s="152">
        <v>6855392</v>
      </c>
      <c r="E125" s="152">
        <v>3549008.88</v>
      </c>
      <c r="F125" s="152">
        <v>3241337.1900000004</v>
      </c>
      <c r="G125" s="151"/>
      <c r="H125" s="52">
        <f t="shared" si="6"/>
        <v>47.281573249202971</v>
      </c>
      <c r="I125" s="52">
        <f t="shared" si="7"/>
        <v>91.330771480064612</v>
      </c>
    </row>
    <row r="126" spans="1:9" ht="12" customHeight="1">
      <c r="A126" s="96"/>
      <c r="B126" s="95" t="s">
        <v>415</v>
      </c>
      <c r="C126" s="153">
        <v>421460738</v>
      </c>
      <c r="D126" s="152">
        <v>422123484</v>
      </c>
      <c r="E126" s="152">
        <v>267855343.11999992</v>
      </c>
      <c r="F126" s="152">
        <v>241072135.37999988</v>
      </c>
      <c r="G126" s="151"/>
      <c r="H126" s="52">
        <f t="shared" si="6"/>
        <v>57.109387304308299</v>
      </c>
      <c r="I126" s="52">
        <f t="shared" si="7"/>
        <v>90.000868592716074</v>
      </c>
    </row>
    <row r="127" spans="1:9" ht="12" customHeight="1">
      <c r="A127" s="96"/>
      <c r="B127" s="95" t="s">
        <v>414</v>
      </c>
      <c r="C127" s="153">
        <v>350000000</v>
      </c>
      <c r="D127" s="152">
        <v>350000000</v>
      </c>
      <c r="E127" s="152">
        <v>346850100</v>
      </c>
      <c r="F127" s="152">
        <v>345825597.32999998</v>
      </c>
      <c r="G127" s="151"/>
      <c r="H127" s="52">
        <f t="shared" si="6"/>
        <v>98.807313522857143</v>
      </c>
      <c r="I127" s="52">
        <f t="shared" si="7"/>
        <v>99.70462667590408</v>
      </c>
    </row>
    <row r="128" spans="1:9" ht="12" customHeight="1">
      <c r="A128" s="96"/>
      <c r="B128" s="95" t="s">
        <v>133</v>
      </c>
      <c r="C128" s="153">
        <v>436616512</v>
      </c>
      <c r="D128" s="152">
        <v>430993466.88999993</v>
      </c>
      <c r="E128" s="152">
        <v>323462004.24000001</v>
      </c>
      <c r="F128" s="152">
        <v>320118946.86000001</v>
      </c>
      <c r="G128" s="151"/>
      <c r="H128" s="52">
        <f t="shared" si="6"/>
        <v>74.274663411940338</v>
      </c>
      <c r="I128" s="52">
        <f t="shared" si="7"/>
        <v>98.966476020002787</v>
      </c>
    </row>
    <row r="129" spans="1:9" ht="12" customHeight="1">
      <c r="A129" s="96"/>
      <c r="B129" s="95" t="s">
        <v>135</v>
      </c>
      <c r="C129" s="153">
        <v>88360763</v>
      </c>
      <c r="D129" s="152">
        <v>83459704</v>
      </c>
      <c r="E129" s="152">
        <v>62013377.100000001</v>
      </c>
      <c r="F129" s="152">
        <v>61569588</v>
      </c>
      <c r="G129" s="151"/>
      <c r="H129" s="52">
        <f t="shared" si="6"/>
        <v>73.771634752023559</v>
      </c>
      <c r="I129" s="52">
        <f t="shared" si="7"/>
        <v>99.284365534093766</v>
      </c>
    </row>
    <row r="130" spans="1:9" ht="12" customHeight="1">
      <c r="A130" s="156" t="s">
        <v>117</v>
      </c>
      <c r="B130" s="99"/>
      <c r="C130" s="155">
        <f>SUM(C131:C132)</f>
        <v>38494016.581589073</v>
      </c>
      <c r="D130" s="155">
        <f>SUM(D131:D132)</f>
        <v>41715365.392238848</v>
      </c>
      <c r="E130" s="155">
        <f>SUM(E131:E132)</f>
        <v>14802464.621683799</v>
      </c>
      <c r="F130" s="155">
        <f>SUM(F131:F132)</f>
        <v>13898850.437197318</v>
      </c>
      <c r="G130" s="155"/>
      <c r="H130" s="157">
        <f t="shared" si="6"/>
        <v>33.31829963973707</v>
      </c>
      <c r="I130" s="157">
        <f t="shared" si="7"/>
        <v>93.895515324098142</v>
      </c>
    </row>
    <row r="131" spans="1:9" ht="12" customHeight="1">
      <c r="A131" s="96"/>
      <c r="B131" s="95" t="s">
        <v>413</v>
      </c>
      <c r="C131" s="153">
        <v>34275284.581589073</v>
      </c>
      <c r="D131" s="152">
        <v>37496633.392238848</v>
      </c>
      <c r="E131" s="152">
        <v>14802464.621683799</v>
      </c>
      <c r="F131" s="152">
        <v>13898850.437197318</v>
      </c>
      <c r="G131" s="151"/>
      <c r="H131" s="52">
        <f t="shared" si="6"/>
        <v>37.066928894139437</v>
      </c>
      <c r="I131" s="52">
        <f t="shared" si="7"/>
        <v>93.895515324098142</v>
      </c>
    </row>
    <row r="132" spans="1:9" ht="12" customHeight="1">
      <c r="A132" s="96"/>
      <c r="B132" s="95" t="s">
        <v>229</v>
      </c>
      <c r="C132" s="153">
        <v>4218732</v>
      </c>
      <c r="D132" s="152">
        <v>4218732</v>
      </c>
      <c r="E132" s="152">
        <v>0</v>
      </c>
      <c r="F132" s="152">
        <v>0</v>
      </c>
      <c r="G132" s="151"/>
      <c r="H132" s="52">
        <f t="shared" si="6"/>
        <v>0</v>
      </c>
      <c r="I132" s="52" t="str">
        <f t="shared" si="7"/>
        <v>n.a.</v>
      </c>
    </row>
    <row r="133" spans="1:9" ht="12" customHeight="1">
      <c r="A133" s="156" t="s">
        <v>648</v>
      </c>
      <c r="B133" s="99"/>
      <c r="C133" s="155">
        <f>+C134</f>
        <v>250000</v>
      </c>
      <c r="D133" s="155">
        <f>+D134</f>
        <v>250000</v>
      </c>
      <c r="E133" s="155">
        <f>+E134</f>
        <v>0</v>
      </c>
      <c r="F133" s="155">
        <f>+F134</f>
        <v>0</v>
      </c>
      <c r="G133" s="155"/>
      <c r="H133" s="157">
        <f t="shared" si="6"/>
        <v>0</v>
      </c>
      <c r="I133" s="157" t="str">
        <f t="shared" si="7"/>
        <v>n.a.</v>
      </c>
    </row>
    <row r="134" spans="1:9" ht="12" customHeight="1">
      <c r="A134" s="96"/>
      <c r="B134" s="95" t="s">
        <v>412</v>
      </c>
      <c r="C134" s="153">
        <v>250000</v>
      </c>
      <c r="D134" s="152">
        <v>250000</v>
      </c>
      <c r="E134" s="152">
        <v>0</v>
      </c>
      <c r="F134" s="152">
        <v>0</v>
      </c>
      <c r="G134" s="151"/>
      <c r="H134" s="52">
        <f t="shared" si="6"/>
        <v>0</v>
      </c>
      <c r="I134" s="52" t="str">
        <f t="shared" si="7"/>
        <v>n.a.</v>
      </c>
    </row>
    <row r="135" spans="1:9" ht="12" customHeight="1">
      <c r="A135" s="156" t="s">
        <v>649</v>
      </c>
      <c r="B135" s="99"/>
      <c r="C135" s="155">
        <f>SUM(C136:C138)</f>
        <v>19674130237</v>
      </c>
      <c r="D135" s="155">
        <f>SUM(D136:D138)</f>
        <v>19334076563.207493</v>
      </c>
      <c r="E135" s="155">
        <f>SUM(E136:E138)</f>
        <v>8541000801.515419</v>
      </c>
      <c r="F135" s="155">
        <f>SUM(F136:F138)</f>
        <v>8141430846.2322273</v>
      </c>
      <c r="G135" s="155"/>
      <c r="H135" s="157">
        <f t="shared" si="6"/>
        <v>42.109230402683259</v>
      </c>
      <c r="I135" s="157">
        <f t="shared" si="7"/>
        <v>95.321743147333549</v>
      </c>
    </row>
    <row r="136" spans="1:9" ht="12" customHeight="1">
      <c r="A136" s="96"/>
      <c r="B136" s="90" t="s">
        <v>226</v>
      </c>
      <c r="C136" s="153">
        <v>240108341</v>
      </c>
      <c r="D136" s="152">
        <v>233368444.69491896</v>
      </c>
      <c r="E136" s="152">
        <v>105699138.27340703</v>
      </c>
      <c r="F136" s="152">
        <v>80784179.82067135</v>
      </c>
      <c r="G136" s="158"/>
      <c r="H136" s="52">
        <f t="shared" ref="H136:H156" si="8">IFERROR(+F136/D136*100,"n.a.")</f>
        <v>34.616582343118402</v>
      </c>
      <c r="I136" s="52">
        <f t="shared" ref="I136:I156" si="9">IFERROR(+F136/E136*100,"n.a.")</f>
        <v>76.428418566394257</v>
      </c>
    </row>
    <row r="137" spans="1:9" ht="12" customHeight="1">
      <c r="A137" s="96"/>
      <c r="B137" s="90" t="s">
        <v>411</v>
      </c>
      <c r="C137" s="153">
        <v>11908219972</v>
      </c>
      <c r="D137" s="152">
        <v>11435004729</v>
      </c>
      <c r="E137" s="152">
        <v>5338405836</v>
      </c>
      <c r="F137" s="152">
        <v>5145935762.7800026</v>
      </c>
      <c r="G137" s="158"/>
      <c r="H137" s="52">
        <f t="shared" si="8"/>
        <v>45.001605899904327</v>
      </c>
      <c r="I137" s="52">
        <f t="shared" si="9"/>
        <v>96.394615187888888</v>
      </c>
    </row>
    <row r="138" spans="1:9" ht="12" customHeight="1">
      <c r="A138" s="160"/>
      <c r="B138" s="159" t="s">
        <v>410</v>
      </c>
      <c r="C138" s="153">
        <v>7525801924</v>
      </c>
      <c r="D138" s="152">
        <v>7665703389.5125742</v>
      </c>
      <c r="E138" s="152">
        <v>3096895827.2420125</v>
      </c>
      <c r="F138" s="152">
        <v>2914710903.6315536</v>
      </c>
      <c r="G138" s="158"/>
      <c r="H138" s="52">
        <f t="shared" si="8"/>
        <v>38.022745670268968</v>
      </c>
      <c r="I138" s="52">
        <f t="shared" si="9"/>
        <v>94.117176237965154</v>
      </c>
    </row>
    <row r="139" spans="1:9" ht="12" customHeight="1">
      <c r="A139" s="156" t="s">
        <v>650</v>
      </c>
      <c r="B139" s="99"/>
      <c r="C139" s="155">
        <f>SUM(C140:C141)</f>
        <v>467756393</v>
      </c>
      <c r="D139" s="155">
        <f>SUM(D140:D141)</f>
        <v>454483397.14999908</v>
      </c>
      <c r="E139" s="155">
        <f>SUM(E140:E141)</f>
        <v>204927535.82999977</v>
      </c>
      <c r="F139" s="155">
        <f>SUM(F140:F141)</f>
        <v>204927535.82999977</v>
      </c>
      <c r="G139" s="155"/>
      <c r="H139" s="97">
        <f t="shared" si="8"/>
        <v>45.09021388131476</v>
      </c>
      <c r="I139" s="97">
        <f t="shared" si="9"/>
        <v>100</v>
      </c>
    </row>
    <row r="140" spans="1:9" ht="12" customHeight="1">
      <c r="A140" s="96"/>
      <c r="B140" s="90" t="s">
        <v>409</v>
      </c>
      <c r="C140" s="153">
        <v>27597717</v>
      </c>
      <c r="D140" s="152">
        <v>27597716.999999993</v>
      </c>
      <c r="E140" s="152">
        <v>11266681</v>
      </c>
      <c r="F140" s="152">
        <v>11266681</v>
      </c>
      <c r="G140" s="151"/>
      <c r="H140" s="52">
        <f t="shared" si="8"/>
        <v>40.8246848824488</v>
      </c>
      <c r="I140" s="52">
        <f t="shared" si="9"/>
        <v>100</v>
      </c>
    </row>
    <row r="141" spans="1:9" ht="12" customHeight="1">
      <c r="A141" s="96"/>
      <c r="B141" s="90" t="s">
        <v>226</v>
      </c>
      <c r="C141" s="153">
        <v>440158676</v>
      </c>
      <c r="D141" s="152">
        <v>426885680.14999908</v>
      </c>
      <c r="E141" s="152">
        <v>193660854.82999977</v>
      </c>
      <c r="F141" s="152">
        <v>193660854.82999977</v>
      </c>
      <c r="G141" s="151"/>
      <c r="H141" s="52">
        <f t="shared" si="8"/>
        <v>45.365975912321829</v>
      </c>
      <c r="I141" s="52">
        <f t="shared" si="9"/>
        <v>100</v>
      </c>
    </row>
    <row r="142" spans="1:9" ht="12" customHeight="1">
      <c r="A142" s="156" t="s">
        <v>639</v>
      </c>
      <c r="B142" s="99"/>
      <c r="C142" s="155">
        <f>+C143</f>
        <v>12720000</v>
      </c>
      <c r="D142" s="155">
        <f>+D143</f>
        <v>12720000</v>
      </c>
      <c r="E142" s="155">
        <f>+E143</f>
        <v>7132711</v>
      </c>
      <c r="F142" s="155">
        <f>+F143</f>
        <v>7087775</v>
      </c>
      <c r="G142" s="155"/>
      <c r="H142" s="157">
        <f t="shared" si="8"/>
        <v>55.72150157232705</v>
      </c>
      <c r="I142" s="157">
        <f t="shared" si="9"/>
        <v>99.370001111779231</v>
      </c>
    </row>
    <row r="143" spans="1:9" ht="12" customHeight="1">
      <c r="A143" s="96"/>
      <c r="B143" s="95" t="s">
        <v>137</v>
      </c>
      <c r="C143" s="153">
        <v>12720000</v>
      </c>
      <c r="D143" s="152">
        <v>12720000</v>
      </c>
      <c r="E143" s="152">
        <v>7132711</v>
      </c>
      <c r="F143" s="152">
        <v>7087775</v>
      </c>
      <c r="G143" s="151"/>
      <c r="H143" s="52">
        <f t="shared" si="8"/>
        <v>55.72150157232705</v>
      </c>
      <c r="I143" s="52">
        <f t="shared" si="9"/>
        <v>99.370001111779231</v>
      </c>
    </row>
    <row r="144" spans="1:9" ht="12" customHeight="1">
      <c r="A144" s="156" t="s">
        <v>651</v>
      </c>
      <c r="B144" s="99"/>
      <c r="C144" s="155">
        <f>SUM(C145:C156)</f>
        <v>29941771.61999999</v>
      </c>
      <c r="D144" s="155">
        <f>SUM(D145:D156)</f>
        <v>29941771.61999999</v>
      </c>
      <c r="E144" s="155">
        <f>SUM(E145:E156)</f>
        <v>14970885.859999998</v>
      </c>
      <c r="F144" s="155">
        <f>SUM(F145:F156)</f>
        <v>0</v>
      </c>
      <c r="G144" s="155"/>
      <c r="H144" s="97">
        <f t="shared" si="8"/>
        <v>0</v>
      </c>
      <c r="I144" s="97">
        <f t="shared" si="9"/>
        <v>0</v>
      </c>
    </row>
    <row r="145" spans="1:9" ht="12" customHeight="1">
      <c r="A145" s="96"/>
      <c r="B145" s="90" t="s">
        <v>408</v>
      </c>
      <c r="C145" s="153">
        <v>10500000.079999998</v>
      </c>
      <c r="D145" s="152">
        <v>10500000.079999998</v>
      </c>
      <c r="E145" s="152">
        <v>5249999.95</v>
      </c>
      <c r="F145" s="152">
        <v>0</v>
      </c>
      <c r="G145" s="151"/>
      <c r="H145" s="52">
        <f t="shared" si="8"/>
        <v>0</v>
      </c>
      <c r="I145" s="52">
        <f t="shared" si="9"/>
        <v>0</v>
      </c>
    </row>
    <row r="146" spans="1:9" ht="12" customHeight="1">
      <c r="A146" s="96"/>
      <c r="B146" s="90" t="s">
        <v>407</v>
      </c>
      <c r="C146" s="153">
        <v>3307499.8799999938</v>
      </c>
      <c r="D146" s="152">
        <v>3307499.8799999938</v>
      </c>
      <c r="E146" s="152">
        <v>1653749.9999999995</v>
      </c>
      <c r="F146" s="152">
        <v>0</v>
      </c>
      <c r="G146" s="151"/>
      <c r="H146" s="52">
        <f t="shared" si="8"/>
        <v>0</v>
      </c>
      <c r="I146" s="52">
        <f t="shared" si="9"/>
        <v>0</v>
      </c>
    </row>
    <row r="147" spans="1:9" ht="12" customHeight="1">
      <c r="A147" s="96"/>
      <c r="B147" s="90" t="s">
        <v>406</v>
      </c>
      <c r="C147" s="153">
        <v>1070999.94</v>
      </c>
      <c r="D147" s="152">
        <v>1070999.94</v>
      </c>
      <c r="E147" s="152">
        <v>535499.90999999992</v>
      </c>
      <c r="F147" s="152">
        <v>0</v>
      </c>
      <c r="G147" s="151"/>
      <c r="H147" s="52">
        <f t="shared" si="8"/>
        <v>0</v>
      </c>
      <c r="I147" s="52">
        <f t="shared" si="9"/>
        <v>0</v>
      </c>
    </row>
    <row r="148" spans="1:9" ht="12" customHeight="1">
      <c r="A148" s="96"/>
      <c r="B148" s="154" t="s">
        <v>405</v>
      </c>
      <c r="C148" s="153">
        <v>1070999.8800000011</v>
      </c>
      <c r="D148" s="152">
        <v>1070999.8800000011</v>
      </c>
      <c r="E148" s="152">
        <v>535500.12000000069</v>
      </c>
      <c r="F148" s="152">
        <v>0</v>
      </c>
      <c r="G148" s="151"/>
      <c r="H148" s="52">
        <f t="shared" si="8"/>
        <v>0</v>
      </c>
      <c r="I148" s="52">
        <f t="shared" si="9"/>
        <v>0</v>
      </c>
    </row>
    <row r="149" spans="1:9" ht="12" customHeight="1">
      <c r="A149" s="96"/>
      <c r="B149" s="154" t="s">
        <v>404</v>
      </c>
      <c r="C149" s="153">
        <v>742595</v>
      </c>
      <c r="D149" s="152">
        <v>742595</v>
      </c>
      <c r="E149" s="152">
        <v>371297.5</v>
      </c>
      <c r="F149" s="152">
        <v>0</v>
      </c>
      <c r="G149" s="151"/>
      <c r="H149" s="52">
        <f t="shared" si="8"/>
        <v>0</v>
      </c>
      <c r="I149" s="52">
        <f t="shared" si="9"/>
        <v>0</v>
      </c>
    </row>
    <row r="150" spans="1:9" ht="12" customHeight="1">
      <c r="A150" s="96"/>
      <c r="B150" s="90" t="s">
        <v>403</v>
      </c>
      <c r="C150" s="153">
        <v>1401022.9499999983</v>
      </c>
      <c r="D150" s="152">
        <v>1401022.9499999983</v>
      </c>
      <c r="E150" s="152">
        <v>700511.41999999911</v>
      </c>
      <c r="F150" s="152">
        <v>0</v>
      </c>
      <c r="G150" s="151"/>
      <c r="H150" s="52">
        <f t="shared" si="8"/>
        <v>0</v>
      </c>
      <c r="I150" s="52">
        <f t="shared" si="9"/>
        <v>0</v>
      </c>
    </row>
    <row r="151" spans="1:9" ht="12" customHeight="1">
      <c r="A151" s="96"/>
      <c r="B151" s="90" t="s">
        <v>402</v>
      </c>
      <c r="C151" s="153">
        <v>1758670</v>
      </c>
      <c r="D151" s="152">
        <v>1758670</v>
      </c>
      <c r="E151" s="152">
        <v>879335</v>
      </c>
      <c r="F151" s="152">
        <v>0</v>
      </c>
      <c r="G151" s="151"/>
      <c r="H151" s="52">
        <f t="shared" si="8"/>
        <v>0</v>
      </c>
      <c r="I151" s="52">
        <f t="shared" si="9"/>
        <v>0</v>
      </c>
    </row>
    <row r="152" spans="1:9" ht="12" customHeight="1">
      <c r="A152" s="96"/>
      <c r="B152" s="90" t="s">
        <v>401</v>
      </c>
      <c r="C152" s="153">
        <v>521255</v>
      </c>
      <c r="D152" s="152">
        <v>521255</v>
      </c>
      <c r="E152" s="152">
        <v>260627.5</v>
      </c>
      <c r="F152" s="152">
        <v>0</v>
      </c>
      <c r="G152" s="151"/>
      <c r="H152" s="52">
        <f t="shared" si="8"/>
        <v>0</v>
      </c>
      <c r="I152" s="52">
        <f t="shared" si="9"/>
        <v>0</v>
      </c>
    </row>
    <row r="153" spans="1:9" ht="12" customHeight="1">
      <c r="A153" s="96"/>
      <c r="B153" s="90" t="s">
        <v>137</v>
      </c>
      <c r="C153" s="153">
        <v>4023670</v>
      </c>
      <c r="D153" s="152">
        <v>4023670</v>
      </c>
      <c r="E153" s="152">
        <v>2011835</v>
      </c>
      <c r="F153" s="152">
        <v>0</v>
      </c>
      <c r="G153" s="151"/>
      <c r="H153" s="52">
        <f t="shared" si="8"/>
        <v>0</v>
      </c>
      <c r="I153" s="52">
        <f t="shared" si="9"/>
        <v>0</v>
      </c>
    </row>
    <row r="154" spans="1:9" ht="12" customHeight="1">
      <c r="A154" s="96"/>
      <c r="B154" s="90" t="s">
        <v>138</v>
      </c>
      <c r="C154" s="153">
        <v>266507</v>
      </c>
      <c r="D154" s="152">
        <v>266507</v>
      </c>
      <c r="E154" s="152">
        <v>133253.5</v>
      </c>
      <c r="F154" s="152">
        <v>0</v>
      </c>
      <c r="G154" s="151"/>
      <c r="H154" s="52">
        <f t="shared" si="8"/>
        <v>0</v>
      </c>
      <c r="I154" s="52">
        <f t="shared" si="9"/>
        <v>0</v>
      </c>
    </row>
    <row r="155" spans="1:9" ht="12" customHeight="1">
      <c r="A155" s="96"/>
      <c r="B155" s="90" t="s">
        <v>400</v>
      </c>
      <c r="C155" s="153">
        <v>4724999.8899999987</v>
      </c>
      <c r="D155" s="152">
        <v>4724999.8899999987</v>
      </c>
      <c r="E155" s="152">
        <v>2362499.9599999976</v>
      </c>
      <c r="F155" s="152">
        <v>0</v>
      </c>
      <c r="G155" s="151"/>
      <c r="H155" s="52">
        <f t="shared" si="8"/>
        <v>0</v>
      </c>
      <c r="I155" s="52">
        <f t="shared" si="9"/>
        <v>0</v>
      </c>
    </row>
    <row r="156" spans="1:9" ht="12" customHeight="1">
      <c r="A156" s="96"/>
      <c r="B156" s="90" t="s">
        <v>399</v>
      </c>
      <c r="C156" s="153">
        <v>553552</v>
      </c>
      <c r="D156" s="152">
        <v>553552</v>
      </c>
      <c r="E156" s="152">
        <v>276776</v>
      </c>
      <c r="F156" s="152">
        <v>0</v>
      </c>
      <c r="G156" s="151"/>
      <c r="H156" s="52">
        <f t="shared" si="8"/>
        <v>0</v>
      </c>
      <c r="I156" s="52">
        <f t="shared" si="9"/>
        <v>0</v>
      </c>
    </row>
    <row r="157" spans="1:9" ht="3" customHeight="1" thickBot="1">
      <c r="A157" s="92"/>
      <c r="B157" s="110"/>
      <c r="C157" s="108"/>
      <c r="D157" s="108"/>
      <c r="E157" s="108"/>
      <c r="F157" s="108"/>
      <c r="G157" s="109"/>
      <c r="H157" s="91"/>
      <c r="I157" s="91"/>
    </row>
    <row r="158" spans="1:9" ht="11.25" customHeight="1">
      <c r="A158" s="150" t="s">
        <v>195</v>
      </c>
      <c r="B158" s="149"/>
      <c r="C158" s="149"/>
      <c r="D158" s="149"/>
      <c r="E158" s="149"/>
      <c r="F158" s="149"/>
      <c r="G158" s="149"/>
      <c r="H158" s="149"/>
      <c r="I158" s="149"/>
    </row>
    <row r="159" spans="1:9" ht="11.25" customHeight="1">
      <c r="A159" s="106" t="s">
        <v>194</v>
      </c>
      <c r="B159" s="75"/>
      <c r="C159" s="75"/>
      <c r="D159" s="75"/>
      <c r="E159" s="75"/>
      <c r="F159" s="75"/>
      <c r="G159" s="75"/>
      <c r="H159" s="75"/>
      <c r="I159" s="75"/>
    </row>
    <row r="160" spans="1:9" ht="11.25" customHeight="1">
      <c r="A160" s="308" t="s">
        <v>652</v>
      </c>
      <c r="B160" s="308"/>
      <c r="C160" s="308"/>
      <c r="D160" s="308"/>
      <c r="E160" s="308"/>
      <c r="F160" s="308"/>
      <c r="G160" s="308"/>
      <c r="H160" s="308"/>
      <c r="I160" s="308"/>
    </row>
    <row r="161" spans="1:9" ht="11.25" customHeight="1">
      <c r="A161" s="322" t="s">
        <v>653</v>
      </c>
      <c r="B161" s="322"/>
      <c r="C161" s="322"/>
      <c r="D161" s="322"/>
      <c r="E161" s="322"/>
      <c r="F161" s="322"/>
      <c r="G161" s="322"/>
      <c r="H161" s="322"/>
      <c r="I161" s="322"/>
    </row>
    <row r="162" spans="1:9" ht="11.25" customHeight="1">
      <c r="A162" s="322" t="s">
        <v>129</v>
      </c>
      <c r="B162" s="322"/>
      <c r="C162" s="322"/>
      <c r="D162" s="322"/>
      <c r="E162" s="322"/>
      <c r="F162" s="322"/>
      <c r="G162" s="322"/>
      <c r="H162" s="322"/>
      <c r="I162" s="322"/>
    </row>
  </sheetData>
  <mergeCells count="12">
    <mergeCell ref="A160:I160"/>
    <mergeCell ref="A161:I161"/>
    <mergeCell ref="A162:I162"/>
    <mergeCell ref="A1:B1"/>
    <mergeCell ref="A3:I3"/>
    <mergeCell ref="A4:A7"/>
    <mergeCell ref="B4:B7"/>
    <mergeCell ref="E4:F4"/>
    <mergeCell ref="H4:I5"/>
    <mergeCell ref="D5:D6"/>
    <mergeCell ref="E5:E6"/>
    <mergeCell ref="C5:C6"/>
  </mergeCells>
  <pageMargins left="0" right="0" top="0" bottom="0" header="0.31496062992125984" footer="0.39370078740157483"/>
  <pageSetup scale="90" fitToHeight="10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M66"/>
  <sheetViews>
    <sheetView showGridLines="0" zoomScale="140" zoomScaleNormal="140" workbookViewId="0">
      <selection sqref="A1:B1"/>
    </sheetView>
  </sheetViews>
  <sheetFormatPr baseColWidth="10" defaultRowHeight="15"/>
  <cols>
    <col min="1" max="1" width="4.7109375" style="3" customWidth="1"/>
    <col min="2" max="2" width="54.7109375" style="3" customWidth="1"/>
    <col min="3" max="6" width="14.7109375" style="3" customWidth="1"/>
    <col min="7" max="7" width="1.5703125" style="4" customWidth="1"/>
    <col min="8" max="8" width="14.7109375" style="257" customWidth="1"/>
    <col min="9" max="9" width="14.7109375" style="3" customWidth="1"/>
  </cols>
  <sheetData>
    <row r="1" spans="1:13" s="3" customFormat="1" ht="60.75" customHeight="1">
      <c r="A1" s="367" t="s">
        <v>184</v>
      </c>
      <c r="B1" s="367"/>
      <c r="C1" s="364" t="s">
        <v>126</v>
      </c>
      <c r="D1" s="48"/>
      <c r="E1" s="48"/>
      <c r="F1" s="368"/>
      <c r="G1" s="369"/>
      <c r="H1" s="370"/>
      <c r="I1" s="368"/>
      <c r="J1" s="48"/>
      <c r="K1" s="48"/>
      <c r="L1" s="48"/>
      <c r="M1" s="48"/>
    </row>
    <row r="2" spans="1:13" s="3" customFormat="1" ht="18.75">
      <c r="A2" s="48" t="s">
        <v>661</v>
      </c>
      <c r="G2" s="4"/>
      <c r="H2" s="257"/>
      <c r="I2" s="73"/>
    </row>
    <row r="3" spans="1:13" s="72" customFormat="1" ht="60" customHeight="1">
      <c r="A3" s="334" t="s">
        <v>646</v>
      </c>
      <c r="B3" s="334"/>
      <c r="C3" s="334"/>
      <c r="D3" s="334"/>
      <c r="E3" s="334"/>
      <c r="F3" s="334"/>
      <c r="G3" s="334"/>
      <c r="H3" s="334"/>
      <c r="I3" s="334"/>
    </row>
    <row r="4" spans="1:13" s="3" customFormat="1" ht="15.75" customHeight="1">
      <c r="A4" s="311" t="s">
        <v>0</v>
      </c>
      <c r="B4" s="309" t="s">
        <v>183</v>
      </c>
      <c r="C4" s="71"/>
      <c r="D4" s="47"/>
      <c r="E4" s="313" t="s">
        <v>2</v>
      </c>
      <c r="F4" s="313"/>
      <c r="G4" s="46"/>
      <c r="H4" s="311" t="s">
        <v>182</v>
      </c>
      <c r="I4" s="311"/>
    </row>
    <row r="5" spans="1:13" s="3" customFormat="1" ht="15.75" customHeight="1">
      <c r="A5" s="311"/>
      <c r="B5" s="311"/>
      <c r="C5" s="309" t="s">
        <v>4</v>
      </c>
      <c r="D5" s="309" t="s">
        <v>181</v>
      </c>
      <c r="E5" s="309" t="s">
        <v>6</v>
      </c>
      <c r="F5" s="70" t="s">
        <v>7</v>
      </c>
      <c r="G5" s="51"/>
      <c r="H5" s="312"/>
      <c r="I5" s="312"/>
    </row>
    <row r="6" spans="1:13" s="3" customFormat="1" ht="15.75" customHeight="1">
      <c r="A6" s="311"/>
      <c r="B6" s="311"/>
      <c r="C6" s="309"/>
      <c r="D6" s="309"/>
      <c r="E6" s="309"/>
      <c r="F6" s="49" t="s">
        <v>180</v>
      </c>
      <c r="G6" s="49"/>
      <c r="H6" s="266" t="s">
        <v>179</v>
      </c>
      <c r="I6" s="51" t="s">
        <v>6</v>
      </c>
    </row>
    <row r="7" spans="1:13" s="3" customFormat="1" ht="15.75" customHeight="1">
      <c r="A7" s="312"/>
      <c r="B7" s="312"/>
      <c r="C7" s="7" t="s">
        <v>9</v>
      </c>
      <c r="D7" s="7" t="s">
        <v>10</v>
      </c>
      <c r="E7" s="7" t="s">
        <v>11</v>
      </c>
      <c r="F7" s="8" t="s">
        <v>12</v>
      </c>
      <c r="G7" s="8"/>
      <c r="H7" s="267" t="s">
        <v>13</v>
      </c>
      <c r="I7" s="8" t="s">
        <v>14</v>
      </c>
    </row>
    <row r="8" spans="1:13" s="3" customFormat="1" ht="12" customHeight="1">
      <c r="A8" s="9" t="s">
        <v>178</v>
      </c>
      <c r="B8" s="69"/>
      <c r="C8" s="68">
        <f>SUM(C9,C11,C13,C18,C31,C33,C35,C51,C59,C37,C46,C48,C61)</f>
        <v>62309065227.799088</v>
      </c>
      <c r="D8" s="68">
        <f>SUM(D9,D11,D13,D18,D31,D33,D35,D51,D59,D37,D46,D48,D61)</f>
        <v>61151255686.103409</v>
      </c>
      <c r="E8" s="68">
        <f>SUM(E9,E11,E13,E18,E31,E33,E35,E51,E59,E37,E46,E48,E61)</f>
        <v>28970700544.219337</v>
      </c>
      <c r="F8" s="68">
        <f>SUM(F9,F11,F13,F18,F31,F33,F35,F51,F59,F37,F46,F48,F61)</f>
        <v>28638107587.411674</v>
      </c>
      <c r="G8" s="67"/>
      <c r="H8" s="268">
        <f t="shared" ref="H8:H39" si="0">IFERROR(+F8/D8*100,"n.a.")</f>
        <v>46.831593670642597</v>
      </c>
      <c r="I8" s="66">
        <f>IFERROR(+F8/E8*100,"n.a.")</f>
        <v>98.851967848343847</v>
      </c>
    </row>
    <row r="9" spans="1:13" s="3" customFormat="1" ht="12" customHeight="1">
      <c r="A9" s="333" t="s">
        <v>120</v>
      </c>
      <c r="B9" s="333"/>
      <c r="C9" s="59">
        <f>C10</f>
        <v>153644914</v>
      </c>
      <c r="D9" s="59">
        <f>D10</f>
        <v>153556517.85999998</v>
      </c>
      <c r="E9" s="59">
        <f>E10</f>
        <v>53619960.699999988</v>
      </c>
      <c r="F9" s="59">
        <f>F10</f>
        <v>53619960.699999988</v>
      </c>
      <c r="G9" s="58"/>
      <c r="H9" s="269">
        <f t="shared" si="0"/>
        <v>34.918713609334503</v>
      </c>
      <c r="I9" s="57">
        <f t="shared" ref="I9:I39" si="1">IFERROR(+F9/E9*100,"n.a.")</f>
        <v>100</v>
      </c>
    </row>
    <row r="10" spans="1:13" s="3" customFormat="1" ht="12" customHeight="1">
      <c r="A10" s="65"/>
      <c r="B10" s="65" t="s">
        <v>177</v>
      </c>
      <c r="C10" s="54">
        <v>153644914</v>
      </c>
      <c r="D10" s="54">
        <v>153556517.85999998</v>
      </c>
      <c r="E10" s="54">
        <v>53619960.699999988</v>
      </c>
      <c r="F10" s="54">
        <v>53619960.699999988</v>
      </c>
      <c r="G10" s="53"/>
      <c r="H10" s="270">
        <f t="shared" si="0"/>
        <v>34.918713609334503</v>
      </c>
      <c r="I10" s="52">
        <f t="shared" si="1"/>
        <v>100</v>
      </c>
    </row>
    <row r="11" spans="1:13" s="3" customFormat="1" ht="12" customHeight="1">
      <c r="A11" s="333" t="s">
        <v>176</v>
      </c>
      <c r="B11" s="333"/>
      <c r="C11" s="59">
        <f>C12</f>
        <v>175000000</v>
      </c>
      <c r="D11" s="59">
        <f>D12</f>
        <v>161601383.34999999</v>
      </c>
      <c r="E11" s="59">
        <f>E12</f>
        <v>88906383.350000009</v>
      </c>
      <c r="F11" s="64">
        <f>F12</f>
        <v>88446223.5</v>
      </c>
      <c r="G11" s="63"/>
      <c r="H11" s="269">
        <f t="shared" si="0"/>
        <v>54.73110543146845</v>
      </c>
      <c r="I11" s="57">
        <f t="shared" si="1"/>
        <v>99.482422034660331</v>
      </c>
    </row>
    <row r="12" spans="1:13" s="3" customFormat="1" ht="12" customHeight="1">
      <c r="A12" s="60"/>
      <c r="B12" s="55" t="s">
        <v>175</v>
      </c>
      <c r="C12" s="54">
        <v>175000000</v>
      </c>
      <c r="D12" s="54">
        <v>161601383.34999999</v>
      </c>
      <c r="E12" s="54">
        <v>88906383.350000009</v>
      </c>
      <c r="F12" s="54">
        <v>88446223.5</v>
      </c>
      <c r="G12" s="53"/>
      <c r="H12" s="270">
        <f t="shared" si="0"/>
        <v>54.73110543146845</v>
      </c>
      <c r="I12" s="52">
        <f t="shared" si="1"/>
        <v>99.482422034660331</v>
      </c>
    </row>
    <row r="13" spans="1:13" s="3" customFormat="1" ht="12" customHeight="1">
      <c r="A13" s="333" t="s">
        <v>174</v>
      </c>
      <c r="B13" s="333"/>
      <c r="C13" s="59">
        <f>SUM(C14:C17)</f>
        <v>1447528768.0846398</v>
      </c>
      <c r="D13" s="59">
        <f>SUM(D14:D17)</f>
        <v>1293367847.1425841</v>
      </c>
      <c r="E13" s="59">
        <f>SUM(E14:E17)</f>
        <v>479709340.32708532</v>
      </c>
      <c r="F13" s="59">
        <f>SUM(F14:F17)</f>
        <v>474901258.73708534</v>
      </c>
      <c r="G13" s="58"/>
      <c r="H13" s="269">
        <f t="shared" si="0"/>
        <v>36.718189630759476</v>
      </c>
      <c r="I13" s="57">
        <f t="shared" si="1"/>
        <v>98.997709407383724</v>
      </c>
    </row>
    <row r="14" spans="1:13" s="3" customFormat="1" ht="12" customHeight="1">
      <c r="A14" s="60"/>
      <c r="B14" s="55" t="s">
        <v>173</v>
      </c>
      <c r="C14" s="54">
        <v>6673007.3926494</v>
      </c>
      <c r="D14" s="54">
        <v>6491974.5</v>
      </c>
      <c r="E14" s="54">
        <v>6491974.5</v>
      </c>
      <c r="F14" s="54">
        <v>1803326.25</v>
      </c>
      <c r="G14" s="53"/>
      <c r="H14" s="270">
        <f t="shared" si="0"/>
        <v>27.777777777777779</v>
      </c>
      <c r="I14" s="52">
        <f t="shared" si="1"/>
        <v>27.777777777777779</v>
      </c>
    </row>
    <row r="15" spans="1:13" s="3" customFormat="1" ht="12" customHeight="1">
      <c r="A15" s="60"/>
      <c r="B15" s="55" t="s">
        <v>172</v>
      </c>
      <c r="C15" s="54">
        <v>974260202.49199021</v>
      </c>
      <c r="D15" s="54">
        <v>820420625.99088407</v>
      </c>
      <c r="E15" s="54">
        <v>370547983.56788534</v>
      </c>
      <c r="F15" s="54">
        <v>370547983.56788534</v>
      </c>
      <c r="G15" s="53"/>
      <c r="H15" s="270">
        <f t="shared" si="0"/>
        <v>45.16561039897632</v>
      </c>
      <c r="I15" s="52">
        <f t="shared" si="1"/>
        <v>100</v>
      </c>
    </row>
    <row r="16" spans="1:13" s="3" customFormat="1" ht="12" customHeight="1">
      <c r="A16" s="60"/>
      <c r="B16" s="55" t="s">
        <v>171</v>
      </c>
      <c r="C16" s="54">
        <v>273005323</v>
      </c>
      <c r="D16" s="54">
        <v>273005323</v>
      </c>
      <c r="E16" s="54">
        <v>69105704.890000001</v>
      </c>
      <c r="F16" s="54">
        <v>68986271.549999997</v>
      </c>
      <c r="G16" s="53"/>
      <c r="H16" s="270">
        <f t="shared" si="0"/>
        <v>25.269203835267344</v>
      </c>
      <c r="I16" s="52">
        <f t="shared" si="1"/>
        <v>99.827172966124706</v>
      </c>
    </row>
    <row r="17" spans="1:9" s="3" customFormat="1" ht="12" customHeight="1">
      <c r="A17" s="60"/>
      <c r="B17" s="55" t="s">
        <v>170</v>
      </c>
      <c r="C17" s="54">
        <v>193590235.19999999</v>
      </c>
      <c r="D17" s="54">
        <v>193449923.65169993</v>
      </c>
      <c r="E17" s="54">
        <v>33563677.369199999</v>
      </c>
      <c r="F17" s="54">
        <v>33563677.369199999</v>
      </c>
      <c r="G17" s="53"/>
      <c r="H17" s="270">
        <f t="shared" si="0"/>
        <v>17.350059765146391</v>
      </c>
      <c r="I17" s="52">
        <f t="shared" si="1"/>
        <v>100</v>
      </c>
    </row>
    <row r="18" spans="1:9" s="3" customFormat="1" ht="12" customHeight="1">
      <c r="A18" s="333" t="s">
        <v>169</v>
      </c>
      <c r="B18" s="333"/>
      <c r="C18" s="59">
        <f>SUM(C19:C30)</f>
        <v>5986589338.8559999</v>
      </c>
      <c r="D18" s="59">
        <f>SUM(D19:D30)</f>
        <v>6074035158.934474</v>
      </c>
      <c r="E18" s="59">
        <f>SUM(E19:E30)</f>
        <v>3049424162.0962968</v>
      </c>
      <c r="F18" s="59">
        <f>SUM(F19:F30)</f>
        <v>2993971996.8576446</v>
      </c>
      <c r="G18" s="58"/>
      <c r="H18" s="269">
        <f t="shared" si="0"/>
        <v>49.291318184975019</v>
      </c>
      <c r="I18" s="57">
        <f t="shared" si="1"/>
        <v>98.18155290012092</v>
      </c>
    </row>
    <row r="19" spans="1:9" s="3" customFormat="1" ht="12" customHeight="1">
      <c r="A19" s="56"/>
      <c r="B19" s="55" t="s">
        <v>168</v>
      </c>
      <c r="C19" s="54">
        <v>173949378</v>
      </c>
      <c r="D19" s="54">
        <v>159430686.32999998</v>
      </c>
      <c r="E19" s="54">
        <v>124429284.33</v>
      </c>
      <c r="F19" s="54">
        <v>124072249.09</v>
      </c>
      <c r="G19" s="53"/>
      <c r="H19" s="270">
        <f t="shared" si="0"/>
        <v>77.822062957934719</v>
      </c>
      <c r="I19" s="52">
        <f t="shared" si="1"/>
        <v>99.713061726648604</v>
      </c>
    </row>
    <row r="20" spans="1:9" s="3" customFormat="1" ht="12" customHeight="1">
      <c r="A20" s="56"/>
      <c r="B20" s="55" t="s">
        <v>167</v>
      </c>
      <c r="C20" s="54">
        <v>532785430</v>
      </c>
      <c r="D20" s="54">
        <v>528164087.23999989</v>
      </c>
      <c r="E20" s="54">
        <v>231295202.03999999</v>
      </c>
      <c r="F20" s="54">
        <v>228831428.52000001</v>
      </c>
      <c r="G20" s="53"/>
      <c r="H20" s="270">
        <f t="shared" si="0"/>
        <v>43.325821283266855</v>
      </c>
      <c r="I20" s="52">
        <f t="shared" si="1"/>
        <v>98.93479263803583</v>
      </c>
    </row>
    <row r="21" spans="1:9" s="3" customFormat="1" ht="12" customHeight="1">
      <c r="A21" s="56"/>
      <c r="B21" s="55" t="s">
        <v>166</v>
      </c>
      <c r="C21" s="54">
        <v>52358551</v>
      </c>
      <c r="D21" s="62">
        <v>59804717.689999998</v>
      </c>
      <c r="E21" s="62">
        <v>19144779.099999987</v>
      </c>
      <c r="F21" s="62">
        <v>19133676.960000005</v>
      </c>
      <c r="G21" s="53"/>
      <c r="H21" s="270">
        <f t="shared" si="0"/>
        <v>31.993591306926884</v>
      </c>
      <c r="I21" s="52">
        <f t="shared" si="1"/>
        <v>99.942009568551356</v>
      </c>
    </row>
    <row r="22" spans="1:9" s="3" customFormat="1" ht="12" customHeight="1">
      <c r="A22" s="56"/>
      <c r="B22" s="55" t="s">
        <v>121</v>
      </c>
      <c r="C22" s="54">
        <v>1135946564.7526</v>
      </c>
      <c r="D22" s="62">
        <v>1140194701.7066462</v>
      </c>
      <c r="E22" s="62">
        <v>503879019.76187098</v>
      </c>
      <c r="F22" s="62">
        <v>497060718.21556902</v>
      </c>
      <c r="G22" s="53"/>
      <c r="H22" s="270">
        <f t="shared" si="0"/>
        <v>43.594371862241367</v>
      </c>
      <c r="I22" s="52">
        <f t="shared" si="1"/>
        <v>98.646837578289279</v>
      </c>
    </row>
    <row r="23" spans="1:9" s="3" customFormat="1" ht="12" customHeight="1">
      <c r="A23" s="56"/>
      <c r="B23" s="55" t="s">
        <v>165</v>
      </c>
      <c r="C23" s="54">
        <v>108022480</v>
      </c>
      <c r="D23" s="54">
        <v>107993480</v>
      </c>
      <c r="E23" s="54">
        <v>38955474.790000007</v>
      </c>
      <c r="F23" s="54">
        <v>38279393.299999997</v>
      </c>
      <c r="G23" s="53"/>
      <c r="H23" s="270">
        <f t="shared" si="0"/>
        <v>35.446022574696173</v>
      </c>
      <c r="I23" s="52">
        <f t="shared" si="1"/>
        <v>98.264476319067839</v>
      </c>
    </row>
    <row r="24" spans="1:9" s="15" customFormat="1" ht="12" customHeight="1">
      <c r="A24" s="56"/>
      <c r="B24" s="55" t="s">
        <v>164</v>
      </c>
      <c r="C24" s="54">
        <v>427067935</v>
      </c>
      <c r="D24" s="54">
        <v>426953324.68000001</v>
      </c>
      <c r="E24" s="54">
        <v>96412023.699999958</v>
      </c>
      <c r="F24" s="54">
        <v>94994614.629999965</v>
      </c>
      <c r="G24" s="53"/>
      <c r="H24" s="270">
        <f t="shared" si="0"/>
        <v>22.249414429832136</v>
      </c>
      <c r="I24" s="52">
        <f t="shared" si="1"/>
        <v>98.529842009736811</v>
      </c>
    </row>
    <row r="25" spans="1:9" s="3" customFormat="1" ht="12" customHeight="1">
      <c r="A25" s="56"/>
      <c r="B25" s="55" t="s">
        <v>163</v>
      </c>
      <c r="C25" s="54">
        <v>43759106</v>
      </c>
      <c r="D25" s="54">
        <v>147934833.60000002</v>
      </c>
      <c r="E25" s="54">
        <v>141518619.93000001</v>
      </c>
      <c r="F25" s="54">
        <v>139498908.72000003</v>
      </c>
      <c r="G25" s="53"/>
      <c r="H25" s="270">
        <f t="shared" si="0"/>
        <v>94.297539886508517</v>
      </c>
      <c r="I25" s="52">
        <f t="shared" si="1"/>
        <v>98.572830055155293</v>
      </c>
    </row>
    <row r="26" spans="1:9" s="3" customFormat="1" ht="12" customHeight="1">
      <c r="A26" s="56"/>
      <c r="B26" s="55" t="s">
        <v>162</v>
      </c>
      <c r="C26" s="54">
        <v>106502000</v>
      </c>
      <c r="D26" s="54">
        <v>101557962.65000001</v>
      </c>
      <c r="E26" s="54">
        <v>94700346.430000007</v>
      </c>
      <c r="F26" s="54">
        <v>94690139.930000007</v>
      </c>
      <c r="G26" s="53"/>
      <c r="H26" s="270">
        <f t="shared" si="0"/>
        <v>93.237533974890155</v>
      </c>
      <c r="I26" s="52">
        <f t="shared" si="1"/>
        <v>99.989222320313743</v>
      </c>
    </row>
    <row r="27" spans="1:9" s="3" customFormat="1" ht="12" customHeight="1">
      <c r="A27" s="56"/>
      <c r="B27" s="55" t="s">
        <v>145</v>
      </c>
      <c r="C27" s="54">
        <v>220020561</v>
      </c>
      <c r="D27" s="54">
        <v>215824407.78</v>
      </c>
      <c r="E27" s="54">
        <v>89821159.650000006</v>
      </c>
      <c r="F27" s="54">
        <v>89537206.730000004</v>
      </c>
      <c r="G27" s="53"/>
      <c r="H27" s="270">
        <f t="shared" si="0"/>
        <v>41.486135720696382</v>
      </c>
      <c r="I27" s="52">
        <f t="shared" si="1"/>
        <v>99.68386856604117</v>
      </c>
    </row>
    <row r="28" spans="1:9" s="3" customFormat="1" ht="12" customHeight="1">
      <c r="A28" s="56"/>
      <c r="B28" s="55" t="s">
        <v>161</v>
      </c>
      <c r="C28" s="54">
        <v>377424407.5599001</v>
      </c>
      <c r="D28" s="54">
        <v>377424407.55802804</v>
      </c>
      <c r="E28" s="54">
        <v>182460681.70883203</v>
      </c>
      <c r="F28" s="54">
        <v>182272085.40923202</v>
      </c>
      <c r="G28" s="53"/>
      <c r="H28" s="270">
        <f t="shared" si="0"/>
        <v>48.293666694358699</v>
      </c>
      <c r="I28" s="52">
        <f t="shared" si="1"/>
        <v>99.896637293123263</v>
      </c>
    </row>
    <row r="29" spans="1:9" s="3" customFormat="1" ht="12" customHeight="1">
      <c r="A29" s="56"/>
      <c r="B29" s="55" t="s">
        <v>160</v>
      </c>
      <c r="C29" s="54">
        <v>1958450766.5616999</v>
      </c>
      <c r="D29" s="54">
        <v>1958450766.5599997</v>
      </c>
      <c r="E29" s="54">
        <v>1161149438.1900003</v>
      </c>
      <c r="F29" s="54">
        <v>1123761497.4000001</v>
      </c>
      <c r="G29" s="53"/>
      <c r="H29" s="270">
        <f t="shared" si="0"/>
        <v>57.380124973673787</v>
      </c>
      <c r="I29" s="52">
        <f t="shared" si="1"/>
        <v>96.780092246500118</v>
      </c>
    </row>
    <row r="30" spans="1:9" s="3" customFormat="1" ht="12" customHeight="1">
      <c r="A30" s="56"/>
      <c r="B30" s="55" t="s">
        <v>159</v>
      </c>
      <c r="C30" s="54">
        <v>850302158.98179996</v>
      </c>
      <c r="D30" s="54">
        <v>850301783.13980031</v>
      </c>
      <c r="E30" s="54">
        <v>365658132.46559387</v>
      </c>
      <c r="F30" s="54">
        <v>361840077.95284384</v>
      </c>
      <c r="G30" s="53"/>
      <c r="H30" s="270">
        <f t="shared" si="0"/>
        <v>42.554312495585208</v>
      </c>
      <c r="I30" s="52">
        <f t="shared" si="1"/>
        <v>98.955840394686348</v>
      </c>
    </row>
    <row r="31" spans="1:9" s="3" customFormat="1" ht="12" customHeight="1">
      <c r="A31" s="333" t="s">
        <v>158</v>
      </c>
      <c r="B31" s="333"/>
      <c r="C31" s="59">
        <f>C32</f>
        <v>22666997</v>
      </c>
      <c r="D31" s="59">
        <f>D32</f>
        <v>22033343.280000001</v>
      </c>
      <c r="E31" s="59">
        <f>E32</f>
        <v>9546691.2399999984</v>
      </c>
      <c r="F31" s="59">
        <f>F32</f>
        <v>9466872.4899999984</v>
      </c>
      <c r="G31" s="58"/>
      <c r="H31" s="269">
        <f t="shared" si="0"/>
        <v>42.966118984735388</v>
      </c>
      <c r="I31" s="57">
        <f t="shared" si="1"/>
        <v>99.16391189372959</v>
      </c>
    </row>
    <row r="32" spans="1:9" s="3" customFormat="1" ht="12" customHeight="1">
      <c r="A32" s="56"/>
      <c r="B32" s="55" t="s">
        <v>157</v>
      </c>
      <c r="C32" s="54">
        <v>22666997</v>
      </c>
      <c r="D32" s="54">
        <v>22033343.280000001</v>
      </c>
      <c r="E32" s="54">
        <v>9546691.2399999984</v>
      </c>
      <c r="F32" s="54">
        <v>9466872.4899999984</v>
      </c>
      <c r="G32" s="53"/>
      <c r="H32" s="270">
        <f t="shared" si="0"/>
        <v>42.966118984735388</v>
      </c>
      <c r="I32" s="52">
        <f t="shared" si="1"/>
        <v>99.16391189372959</v>
      </c>
    </row>
    <row r="33" spans="1:9" s="3" customFormat="1" ht="12" customHeight="1">
      <c r="A33" s="333" t="s">
        <v>156</v>
      </c>
      <c r="B33" s="333"/>
      <c r="C33" s="59">
        <f>C34</f>
        <v>281648202.66644704</v>
      </c>
      <c r="D33" s="59">
        <f>D34</f>
        <v>358266185.49336064</v>
      </c>
      <c r="E33" s="59">
        <f>E34</f>
        <v>352051230.0559516</v>
      </c>
      <c r="F33" s="59">
        <f>F34</f>
        <v>315493757.48694098</v>
      </c>
      <c r="G33" s="58"/>
      <c r="H33" s="269">
        <f t="shared" si="0"/>
        <v>88.061271273056747</v>
      </c>
      <c r="I33" s="57">
        <f t="shared" si="1"/>
        <v>89.61586569000184</v>
      </c>
    </row>
    <row r="34" spans="1:9" s="3" customFormat="1" ht="12" customHeight="1">
      <c r="A34" s="56"/>
      <c r="B34" s="55" t="s">
        <v>155</v>
      </c>
      <c r="C34" s="54">
        <v>281648202.66644704</v>
      </c>
      <c r="D34" s="54">
        <v>358266185.49336064</v>
      </c>
      <c r="E34" s="54">
        <v>352051230.0559516</v>
      </c>
      <c r="F34" s="54">
        <v>315493757.48694098</v>
      </c>
      <c r="G34" s="53"/>
      <c r="H34" s="270">
        <f t="shared" si="0"/>
        <v>88.061271273056747</v>
      </c>
      <c r="I34" s="52">
        <f t="shared" si="1"/>
        <v>89.61586569000184</v>
      </c>
    </row>
    <row r="35" spans="1:9" s="3" customFormat="1" ht="12" customHeight="1">
      <c r="A35" s="333" t="s">
        <v>154</v>
      </c>
      <c r="B35" s="333"/>
      <c r="C35" s="59">
        <f>C36</f>
        <v>4364924326.7919998</v>
      </c>
      <c r="D35" s="59">
        <f>D36</f>
        <v>4364924326.7919998</v>
      </c>
      <c r="E35" s="59">
        <f>E36</f>
        <v>2605333000</v>
      </c>
      <c r="F35" s="59">
        <f>F36</f>
        <v>2605333000</v>
      </c>
      <c r="G35" s="58"/>
      <c r="H35" s="271">
        <f t="shared" si="0"/>
        <v>59.687930533146002</v>
      </c>
      <c r="I35" s="61">
        <f t="shared" si="1"/>
        <v>100</v>
      </c>
    </row>
    <row r="36" spans="1:9" s="3" customFormat="1" ht="12" customHeight="1">
      <c r="A36" s="56"/>
      <c r="B36" s="55" t="s">
        <v>153</v>
      </c>
      <c r="C36" s="54">
        <v>4364924326.7919998</v>
      </c>
      <c r="D36" s="54">
        <v>4364924326.7919998</v>
      </c>
      <c r="E36" s="54">
        <v>2605333000</v>
      </c>
      <c r="F36" s="54">
        <v>2605333000</v>
      </c>
      <c r="G36" s="53"/>
      <c r="H36" s="272">
        <f t="shared" si="0"/>
        <v>59.687930533146002</v>
      </c>
      <c r="I36" s="52">
        <f t="shared" si="1"/>
        <v>100</v>
      </c>
    </row>
    <row r="37" spans="1:9" s="3" customFormat="1" ht="12" customHeight="1">
      <c r="A37" s="333" t="s">
        <v>152</v>
      </c>
      <c r="B37" s="333"/>
      <c r="C37" s="59">
        <f>SUM(C38:C45)</f>
        <v>43143887380.400002</v>
      </c>
      <c r="D37" s="59">
        <f>SUM(D38:D45)</f>
        <v>41991773353.000999</v>
      </c>
      <c r="E37" s="59">
        <f>SUM(E38:E45)</f>
        <v>19046590787.820004</v>
      </c>
      <c r="F37" s="59">
        <f>SUM(F38:F45)</f>
        <v>19031562543.640003</v>
      </c>
      <c r="G37" s="58"/>
      <c r="H37" s="269">
        <f t="shared" si="0"/>
        <v>45.322121510926586</v>
      </c>
      <c r="I37" s="57">
        <f t="shared" si="1"/>
        <v>99.921097458608656</v>
      </c>
    </row>
    <row r="38" spans="1:9" s="3" customFormat="1" ht="12" customHeight="1">
      <c r="A38" s="60"/>
      <c r="B38" s="55" t="s">
        <v>151</v>
      </c>
      <c r="C38" s="54">
        <v>198653204</v>
      </c>
      <c r="D38" s="54">
        <v>45783668.710000001</v>
      </c>
      <c r="E38" s="54">
        <v>17729428.629999999</v>
      </c>
      <c r="F38" s="54">
        <v>17724440.169999998</v>
      </c>
      <c r="G38" s="53"/>
      <c r="H38" s="270">
        <f t="shared" si="0"/>
        <v>38.713455407579978</v>
      </c>
      <c r="I38" s="52">
        <f t="shared" si="1"/>
        <v>99.971863391065185</v>
      </c>
    </row>
    <row r="39" spans="1:9" s="15" customFormat="1" ht="12" customHeight="1">
      <c r="A39" s="60"/>
      <c r="B39" s="55" t="s">
        <v>150</v>
      </c>
      <c r="C39" s="54">
        <v>57005567</v>
      </c>
      <c r="D39" s="54">
        <v>54272658.380000003</v>
      </c>
      <c r="E39" s="54">
        <v>23163798.229999997</v>
      </c>
      <c r="F39" s="54">
        <v>21308630.529999994</v>
      </c>
      <c r="G39" s="53"/>
      <c r="H39" s="270">
        <f t="shared" si="0"/>
        <v>39.262183143496856</v>
      </c>
      <c r="I39" s="52">
        <f t="shared" si="1"/>
        <v>91.991090228038118</v>
      </c>
    </row>
    <row r="40" spans="1:9" s="3" customFormat="1" ht="12" customHeight="1">
      <c r="A40" s="60"/>
      <c r="B40" s="55" t="s">
        <v>149</v>
      </c>
      <c r="C40" s="54">
        <v>38040236738</v>
      </c>
      <c r="D40" s="54">
        <v>37178065930.07</v>
      </c>
      <c r="E40" s="54">
        <v>17163539083.650002</v>
      </c>
      <c r="F40" s="54">
        <v>17163176102.51</v>
      </c>
      <c r="G40" s="53"/>
      <c r="H40" s="270">
        <f t="shared" ref="H40:H62" si="2">IFERROR(+F40/D40*100,"n.a.")</f>
        <v>46.164790107137463</v>
      </c>
      <c r="I40" s="52">
        <f t="shared" ref="I40:I62" si="3">IFERROR(+F40/E40*100,"n.a.")</f>
        <v>99.99788516145631</v>
      </c>
    </row>
    <row r="41" spans="1:9" s="3" customFormat="1" ht="12" customHeight="1">
      <c r="A41" s="60"/>
      <c r="B41" s="55" t="s">
        <v>148</v>
      </c>
      <c r="C41" s="54">
        <v>277714872</v>
      </c>
      <c r="D41" s="54">
        <v>277714872</v>
      </c>
      <c r="E41" s="54">
        <v>147283867.48999998</v>
      </c>
      <c r="F41" s="54">
        <v>146993960.97</v>
      </c>
      <c r="G41" s="53"/>
      <c r="H41" s="270">
        <f t="shared" si="2"/>
        <v>52.929812476877359</v>
      </c>
      <c r="I41" s="52">
        <f t="shared" si="3"/>
        <v>99.803164783122185</v>
      </c>
    </row>
    <row r="42" spans="1:9" s="3" customFormat="1" ht="12" customHeight="1">
      <c r="A42" s="60"/>
      <c r="B42" s="55" t="s">
        <v>147</v>
      </c>
      <c r="C42" s="54">
        <v>252755769.59999996</v>
      </c>
      <c r="D42" s="54">
        <v>337860024.20099998</v>
      </c>
      <c r="E42" s="54">
        <v>62961278.75999999</v>
      </c>
      <c r="F42" s="54">
        <v>53972998.829999998</v>
      </c>
      <c r="G42" s="53"/>
      <c r="H42" s="270">
        <f t="shared" si="2"/>
        <v>15.974958552033469</v>
      </c>
      <c r="I42" s="52">
        <f t="shared" si="3"/>
        <v>85.724114714597661</v>
      </c>
    </row>
    <row r="43" spans="1:9" s="3" customFormat="1" ht="12" customHeight="1">
      <c r="A43" s="60"/>
      <c r="B43" s="55" t="s">
        <v>146</v>
      </c>
      <c r="C43" s="54">
        <v>187332821.80000001</v>
      </c>
      <c r="D43" s="54">
        <v>263827296.80000001</v>
      </c>
      <c r="E43" s="54">
        <v>32269262.75</v>
      </c>
      <c r="F43" s="54">
        <v>32269262.75</v>
      </c>
      <c r="G43" s="53"/>
      <c r="H43" s="270">
        <f t="shared" si="2"/>
        <v>12.231206983279828</v>
      </c>
      <c r="I43" s="52">
        <f t="shared" si="3"/>
        <v>100</v>
      </c>
    </row>
    <row r="44" spans="1:9" s="3" customFormat="1" ht="12" customHeight="1">
      <c r="A44" s="60"/>
      <c r="B44" s="55" t="s">
        <v>145</v>
      </c>
      <c r="C44" s="54">
        <v>3788509242</v>
      </c>
      <c r="D44" s="54">
        <v>3493311100.7200003</v>
      </c>
      <c r="E44" s="54">
        <v>1454445821.52</v>
      </c>
      <c r="F44" s="54">
        <v>1453771281.55</v>
      </c>
      <c r="G44" s="53"/>
      <c r="H44" s="270">
        <f t="shared" si="2"/>
        <v>41.615854976396626</v>
      </c>
      <c r="I44" s="52">
        <f t="shared" si="3"/>
        <v>99.953622200289658</v>
      </c>
    </row>
    <row r="45" spans="1:9" s="3" customFormat="1" ht="12" customHeight="1">
      <c r="A45" s="60"/>
      <c r="B45" s="55" t="s">
        <v>144</v>
      </c>
      <c r="C45" s="54">
        <v>341679166</v>
      </c>
      <c r="D45" s="54">
        <v>340937802.12</v>
      </c>
      <c r="E45" s="54">
        <v>145198246.78999996</v>
      </c>
      <c r="F45" s="54">
        <v>142345866.32999995</v>
      </c>
      <c r="G45" s="53"/>
      <c r="H45" s="270">
        <f t="shared" si="2"/>
        <v>41.751271183445489</v>
      </c>
      <c r="I45" s="52">
        <f t="shared" si="3"/>
        <v>98.035526927452921</v>
      </c>
    </row>
    <row r="46" spans="1:9" s="3" customFormat="1" ht="12" customHeight="1">
      <c r="A46" s="333" t="s">
        <v>82</v>
      </c>
      <c r="B46" s="333"/>
      <c r="C46" s="59">
        <f>C47</f>
        <v>500000000</v>
      </c>
      <c r="D46" s="59">
        <f>D47</f>
        <v>498581704.38999987</v>
      </c>
      <c r="E46" s="59">
        <f>E47</f>
        <v>247212357.71000001</v>
      </c>
      <c r="F46" s="59">
        <f>F47</f>
        <v>247212357.71000001</v>
      </c>
      <c r="G46" s="58"/>
      <c r="H46" s="269">
        <f t="shared" si="2"/>
        <v>49.583118580826607</v>
      </c>
      <c r="I46" s="57">
        <f t="shared" si="3"/>
        <v>100</v>
      </c>
    </row>
    <row r="47" spans="1:9" s="15" customFormat="1" ht="12" customHeight="1">
      <c r="A47" s="60"/>
      <c r="B47" s="55" t="s">
        <v>143</v>
      </c>
      <c r="C47" s="54">
        <v>500000000</v>
      </c>
      <c r="D47" s="54">
        <v>498581704.38999987</v>
      </c>
      <c r="E47" s="54">
        <v>247212357.71000001</v>
      </c>
      <c r="F47" s="54">
        <v>247212357.71000001</v>
      </c>
      <c r="G47" s="53"/>
      <c r="H47" s="270">
        <f t="shared" si="2"/>
        <v>49.583118580826607</v>
      </c>
      <c r="I47" s="52">
        <f t="shared" si="3"/>
        <v>100</v>
      </c>
    </row>
    <row r="48" spans="1:9" s="3" customFormat="1" ht="12" customHeight="1">
      <c r="A48" s="333" t="s">
        <v>142</v>
      </c>
      <c r="B48" s="333"/>
      <c r="C48" s="59">
        <f>SUM(C49:C50)</f>
        <v>42865103</v>
      </c>
      <c r="D48" s="59">
        <f>SUM(D49:D50)</f>
        <v>43976076.450000003</v>
      </c>
      <c r="E48" s="59">
        <f>SUM(E49:E50)</f>
        <v>22548890.449999999</v>
      </c>
      <c r="F48" s="59">
        <f>SUM(F49:F50)</f>
        <v>14321657.649999999</v>
      </c>
      <c r="G48" s="58"/>
      <c r="H48" s="269">
        <f t="shared" si="2"/>
        <v>32.566929126302256</v>
      </c>
      <c r="I48" s="57">
        <f t="shared" si="3"/>
        <v>63.5138020726869</v>
      </c>
    </row>
    <row r="49" spans="1:9" s="3" customFormat="1" ht="12" customHeight="1">
      <c r="A49" s="60"/>
      <c r="B49" s="55" t="s">
        <v>141</v>
      </c>
      <c r="C49" s="54">
        <v>27555305</v>
      </c>
      <c r="D49" s="54">
        <v>28542861.449999999</v>
      </c>
      <c r="E49" s="54">
        <v>14243487.449999999</v>
      </c>
      <c r="F49" s="54">
        <v>10133997.43</v>
      </c>
      <c r="G49" s="53"/>
      <c r="H49" s="270">
        <f t="shared" si="2"/>
        <v>35.50449014284095</v>
      </c>
      <c r="I49" s="52">
        <f t="shared" si="3"/>
        <v>71.148287703935878</v>
      </c>
    </row>
    <row r="50" spans="1:9" s="3" customFormat="1" ht="17.25" customHeight="1">
      <c r="A50" s="60"/>
      <c r="B50" s="55" t="s">
        <v>140</v>
      </c>
      <c r="C50" s="54">
        <v>15309798</v>
      </c>
      <c r="D50" s="54">
        <v>15433215</v>
      </c>
      <c r="E50" s="54">
        <v>8305403</v>
      </c>
      <c r="F50" s="54">
        <v>4187660.2199999993</v>
      </c>
      <c r="G50" s="53"/>
      <c r="H50" s="270">
        <f t="shared" si="2"/>
        <v>27.134075563646327</v>
      </c>
      <c r="I50" s="52">
        <f t="shared" si="3"/>
        <v>50.420915396880794</v>
      </c>
    </row>
    <row r="51" spans="1:9" ht="12" customHeight="1">
      <c r="A51" s="333" t="s">
        <v>139</v>
      </c>
      <c r="B51" s="333"/>
      <c r="C51" s="59">
        <f>SUM(C52:C58)</f>
        <v>6088935816</v>
      </c>
      <c r="D51" s="59">
        <f>SUM(D52:D58)</f>
        <v>6088935816.000001</v>
      </c>
      <c r="E51" s="59">
        <f>SUM(E52:E58)</f>
        <v>2976326054.0000014</v>
      </c>
      <c r="F51" s="59">
        <f>SUM(F52:F58)</f>
        <v>2764366393.4200006</v>
      </c>
      <c r="G51" s="58"/>
      <c r="H51" s="269">
        <f t="shared" si="2"/>
        <v>45.39982809731756</v>
      </c>
      <c r="I51" s="57">
        <f t="shared" si="3"/>
        <v>92.878479819267795</v>
      </c>
    </row>
    <row r="52" spans="1:9" ht="12" customHeight="1">
      <c r="A52" s="56"/>
      <c r="B52" s="55" t="s">
        <v>138</v>
      </c>
      <c r="C52" s="54">
        <v>12011541</v>
      </c>
      <c r="D52" s="54">
        <v>12011541</v>
      </c>
      <c r="E52" s="54">
        <v>7994515.3900000006</v>
      </c>
      <c r="F52" s="54">
        <v>7992418.4699999988</v>
      </c>
      <c r="G52" s="53"/>
      <c r="H52" s="270">
        <f t="shared" si="2"/>
        <v>66.539492892710427</v>
      </c>
      <c r="I52" s="52">
        <f t="shared" si="3"/>
        <v>99.973770517689857</v>
      </c>
    </row>
    <row r="53" spans="1:9" ht="12" customHeight="1">
      <c r="A53" s="56"/>
      <c r="B53" s="55" t="s">
        <v>137</v>
      </c>
      <c r="C53" s="54">
        <v>202727458</v>
      </c>
      <c r="D53" s="54">
        <v>200489696</v>
      </c>
      <c r="E53" s="54">
        <v>53596425.300000012</v>
      </c>
      <c r="F53" s="54">
        <v>53027165.850000009</v>
      </c>
      <c r="G53" s="53"/>
      <c r="H53" s="270">
        <f t="shared" si="2"/>
        <v>26.448823509613185</v>
      </c>
      <c r="I53" s="52">
        <f t="shared" si="3"/>
        <v>98.937877952095434</v>
      </c>
    </row>
    <row r="54" spans="1:9" ht="12" customHeight="1">
      <c r="A54" s="56"/>
      <c r="B54" s="55" t="s">
        <v>136</v>
      </c>
      <c r="C54" s="54">
        <v>1066589096</v>
      </c>
      <c r="D54" s="54">
        <v>1156214731.0000017</v>
      </c>
      <c r="E54" s="54">
        <v>471658184.68000096</v>
      </c>
      <c r="F54" s="54">
        <v>453025327.76000059</v>
      </c>
      <c r="G54" s="53"/>
      <c r="H54" s="270">
        <f t="shared" si="2"/>
        <v>39.181764045523124</v>
      </c>
      <c r="I54" s="52">
        <f t="shared" si="3"/>
        <v>96.049499929140012</v>
      </c>
    </row>
    <row r="55" spans="1:9" ht="12" customHeight="1">
      <c r="A55" s="56"/>
      <c r="B55" s="55" t="s">
        <v>135</v>
      </c>
      <c r="C55" s="54">
        <v>303847878</v>
      </c>
      <c r="D55" s="54">
        <v>216460004.99999997</v>
      </c>
      <c r="E55" s="54">
        <v>141899430.92999998</v>
      </c>
      <c r="F55" s="54">
        <v>138333988.66999999</v>
      </c>
      <c r="G55" s="53"/>
      <c r="H55" s="270">
        <f t="shared" si="2"/>
        <v>63.907412674225895</v>
      </c>
      <c r="I55" s="52">
        <f t="shared" si="3"/>
        <v>97.487345624550912</v>
      </c>
    </row>
    <row r="56" spans="1:9" ht="12" customHeight="1">
      <c r="A56" s="56"/>
      <c r="B56" s="55" t="s">
        <v>134</v>
      </c>
      <c r="C56" s="54">
        <v>2372551494</v>
      </c>
      <c r="D56" s="54">
        <v>2372551493.9999995</v>
      </c>
      <c r="E56" s="54">
        <v>963951232.48000014</v>
      </c>
      <c r="F56" s="54">
        <v>916387692.13000011</v>
      </c>
      <c r="G56" s="53"/>
      <c r="H56" s="270">
        <f t="shared" si="2"/>
        <v>38.624564922931036</v>
      </c>
      <c r="I56" s="52">
        <f t="shared" si="3"/>
        <v>95.065773169081254</v>
      </c>
    </row>
    <row r="57" spans="1:9" ht="12" customHeight="1">
      <c r="A57" s="56"/>
      <c r="B57" s="55" t="s">
        <v>133</v>
      </c>
      <c r="C57" s="54">
        <v>809188589</v>
      </c>
      <c r="D57" s="54">
        <v>809188589</v>
      </c>
      <c r="E57" s="54">
        <v>508407592.00000006</v>
      </c>
      <c r="F57" s="54">
        <v>444312786.88999999</v>
      </c>
      <c r="G57" s="53"/>
      <c r="H57" s="270">
        <f t="shared" si="2"/>
        <v>54.908434563948106</v>
      </c>
      <c r="I57" s="52">
        <f t="shared" si="3"/>
        <v>87.393027539604475</v>
      </c>
    </row>
    <row r="58" spans="1:9" ht="12" customHeight="1">
      <c r="A58" s="56"/>
      <c r="B58" s="55" t="s">
        <v>132</v>
      </c>
      <c r="C58" s="54">
        <v>1322019760</v>
      </c>
      <c r="D58" s="54">
        <v>1322019760</v>
      </c>
      <c r="E58" s="54">
        <v>828818673.22000015</v>
      </c>
      <c r="F58" s="54">
        <v>751287013.6500001</v>
      </c>
      <c r="G58" s="53"/>
      <c r="H58" s="270">
        <f t="shared" si="2"/>
        <v>56.828728010086635</v>
      </c>
      <c r="I58" s="52">
        <f t="shared" si="3"/>
        <v>90.645522105723572</v>
      </c>
    </row>
    <row r="59" spans="1:9" ht="12" customHeight="1">
      <c r="A59" s="333" t="s">
        <v>117</v>
      </c>
      <c r="B59" s="333"/>
      <c r="C59" s="59">
        <f>C60</f>
        <v>74905006</v>
      </c>
      <c r="D59" s="59">
        <f>D60</f>
        <v>73734598.410000011</v>
      </c>
      <c r="E59" s="59">
        <f>E60</f>
        <v>28582605.469999991</v>
      </c>
      <c r="F59" s="59">
        <f>F60</f>
        <v>28562484.219999991</v>
      </c>
      <c r="G59" s="58"/>
      <c r="H59" s="269">
        <f t="shared" si="2"/>
        <v>38.736881784015118</v>
      </c>
      <c r="I59" s="57">
        <f t="shared" si="3"/>
        <v>99.929603163640493</v>
      </c>
    </row>
    <row r="60" spans="1:9" ht="12" customHeight="1">
      <c r="A60" s="56"/>
      <c r="B60" s="55" t="s">
        <v>131</v>
      </c>
      <c r="C60" s="54">
        <v>74905006</v>
      </c>
      <c r="D60" s="54">
        <v>73734598.410000011</v>
      </c>
      <c r="E60" s="54">
        <v>28582605.469999991</v>
      </c>
      <c r="F60" s="54">
        <v>28562484.219999991</v>
      </c>
      <c r="G60" s="53"/>
      <c r="H60" s="270">
        <f t="shared" si="2"/>
        <v>38.736881784015118</v>
      </c>
      <c r="I60" s="52">
        <f t="shared" si="3"/>
        <v>99.929603163640493</v>
      </c>
    </row>
    <row r="61" spans="1:9" ht="12" customHeight="1">
      <c r="A61" s="333" t="s">
        <v>109</v>
      </c>
      <c r="B61" s="333"/>
      <c r="C61" s="59">
        <f>C62</f>
        <v>26469375</v>
      </c>
      <c r="D61" s="59">
        <f>D62</f>
        <v>26469375</v>
      </c>
      <c r="E61" s="59">
        <f>E62</f>
        <v>10849081</v>
      </c>
      <c r="F61" s="59">
        <f>F62</f>
        <v>10849081</v>
      </c>
      <c r="G61" s="58"/>
      <c r="H61" s="269">
        <f t="shared" si="2"/>
        <v>40.987295695497153</v>
      </c>
      <c r="I61" s="57">
        <f t="shared" si="3"/>
        <v>100</v>
      </c>
    </row>
    <row r="62" spans="1:9" ht="12" customHeight="1">
      <c r="A62" s="56"/>
      <c r="B62" s="55" t="s">
        <v>130</v>
      </c>
      <c r="C62" s="54">
        <v>26469375</v>
      </c>
      <c r="D62" s="54">
        <v>26469375</v>
      </c>
      <c r="E62" s="54">
        <v>10849081</v>
      </c>
      <c r="F62" s="54">
        <v>10849081</v>
      </c>
      <c r="G62" s="53"/>
      <c r="H62" s="270">
        <f t="shared" si="2"/>
        <v>40.987295695497153</v>
      </c>
      <c r="I62" s="52">
        <f t="shared" si="3"/>
        <v>100</v>
      </c>
    </row>
    <row r="63" spans="1:9" ht="27" customHeight="1">
      <c r="A63" s="336" t="s">
        <v>654</v>
      </c>
      <c r="B63" s="337"/>
      <c r="C63" s="337"/>
      <c r="D63" s="337"/>
      <c r="E63" s="337"/>
      <c r="F63" s="337"/>
      <c r="G63" s="337"/>
      <c r="H63" s="337"/>
      <c r="I63" s="337"/>
    </row>
    <row r="64" spans="1:9" ht="10.5" customHeight="1">
      <c r="A64" s="338" t="s">
        <v>655</v>
      </c>
      <c r="B64" s="339"/>
      <c r="C64" s="339"/>
      <c r="D64" s="339"/>
      <c r="E64" s="339"/>
      <c r="F64" s="339"/>
      <c r="G64" s="339"/>
      <c r="H64" s="339"/>
      <c r="I64" s="339"/>
    </row>
    <row r="65" spans="1:9" ht="10.5" customHeight="1">
      <c r="A65" s="335" t="s">
        <v>129</v>
      </c>
      <c r="B65" s="335"/>
      <c r="C65" s="335"/>
      <c r="D65" s="335"/>
      <c r="E65" s="335"/>
      <c r="F65" s="335"/>
      <c r="G65" s="335"/>
      <c r="H65" s="335"/>
      <c r="I65" s="335"/>
    </row>
    <row r="66" spans="1:9" ht="11.25" customHeight="1"/>
  </sheetData>
  <mergeCells count="25">
    <mergeCell ref="A65:I65"/>
    <mergeCell ref="A61:B61"/>
    <mergeCell ref="A63:I63"/>
    <mergeCell ref="A64:I64"/>
    <mergeCell ref="A35:B35"/>
    <mergeCell ref="A37:B37"/>
    <mergeCell ref="A46:B46"/>
    <mergeCell ref="A48:B48"/>
    <mergeCell ref="A51:B51"/>
    <mergeCell ref="A59:B59"/>
    <mergeCell ref="A33:B33"/>
    <mergeCell ref="A1:B1"/>
    <mergeCell ref="A3:I3"/>
    <mergeCell ref="A4:A7"/>
    <mergeCell ref="B4:B7"/>
    <mergeCell ref="E4:F4"/>
    <mergeCell ref="H4:I5"/>
    <mergeCell ref="C5:C6"/>
    <mergeCell ref="D5:D6"/>
    <mergeCell ref="E5:E6"/>
    <mergeCell ref="A9:B9"/>
    <mergeCell ref="A11:B11"/>
    <mergeCell ref="A13:B13"/>
    <mergeCell ref="A18:B18"/>
    <mergeCell ref="A31:B31"/>
  </mergeCells>
  <pageMargins left="0" right="0" top="0" bottom="0.39370078740157483" header="0.31496062992125984" footer="0.31496062992125984"/>
  <pageSetup scale="90" fitToHeight="100" orientation="landscape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M37"/>
  <sheetViews>
    <sheetView showGridLines="0" zoomScale="140" zoomScaleNormal="140" workbookViewId="0">
      <selection sqref="A1:B1"/>
    </sheetView>
  </sheetViews>
  <sheetFormatPr baseColWidth="10" defaultColWidth="11.42578125" defaultRowHeight="12"/>
  <cols>
    <col min="1" max="1" width="4.7109375" style="2" customWidth="1"/>
    <col min="2" max="2" width="54.7109375" style="3" customWidth="1"/>
    <col min="3" max="3" width="14.7109375" style="20" customWidth="1"/>
    <col min="4" max="6" width="14.7109375" style="3" customWidth="1"/>
    <col min="7" max="7" width="0.85546875" style="4" customWidth="1"/>
    <col min="8" max="9" width="14.7109375" style="3" customWidth="1"/>
    <col min="10" max="16384" width="11.42578125" style="3"/>
  </cols>
  <sheetData>
    <row r="1" spans="1:13" s="1" customFormat="1" ht="56.25" customHeight="1">
      <c r="A1" s="371" t="s">
        <v>184</v>
      </c>
      <c r="B1" s="371"/>
      <c r="C1" s="353" t="s">
        <v>126</v>
      </c>
      <c r="D1" s="353"/>
      <c r="E1" s="354"/>
      <c r="F1" s="354"/>
      <c r="G1" s="356"/>
      <c r="H1" s="354"/>
      <c r="I1" s="354"/>
      <c r="J1" s="354"/>
      <c r="K1" s="354"/>
      <c r="L1" s="354"/>
      <c r="M1" s="354"/>
    </row>
    <row r="2" spans="1:13" ht="18.75">
      <c r="A2" s="48" t="s">
        <v>661</v>
      </c>
      <c r="C2" s="3"/>
    </row>
    <row r="3" spans="1:13" s="72" customFormat="1" ht="60" customHeight="1">
      <c r="A3" s="334" t="s">
        <v>193</v>
      </c>
      <c r="B3" s="334"/>
      <c r="C3" s="334"/>
      <c r="D3" s="334"/>
      <c r="E3" s="334"/>
      <c r="F3" s="334"/>
      <c r="G3" s="334"/>
      <c r="H3" s="334"/>
      <c r="I3" s="334"/>
    </row>
    <row r="4" spans="1:13" ht="15.75" customHeight="1">
      <c r="A4" s="327" t="s">
        <v>0</v>
      </c>
      <c r="B4" s="311" t="s">
        <v>1</v>
      </c>
      <c r="C4" s="47"/>
      <c r="D4" s="47"/>
      <c r="E4" s="313" t="s">
        <v>2</v>
      </c>
      <c r="F4" s="313"/>
      <c r="G4" s="46"/>
      <c r="H4" s="311" t="s">
        <v>3</v>
      </c>
      <c r="I4" s="311"/>
    </row>
    <row r="5" spans="1:13" ht="15.75" customHeight="1">
      <c r="A5" s="327"/>
      <c r="B5" s="311"/>
      <c r="C5" s="309" t="s">
        <v>4</v>
      </c>
      <c r="D5" s="309" t="s">
        <v>179</v>
      </c>
      <c r="E5" s="309" t="s">
        <v>6</v>
      </c>
      <c r="F5" s="6" t="s">
        <v>7</v>
      </c>
      <c r="G5" s="51"/>
      <c r="H5" s="312"/>
      <c r="I5" s="312"/>
    </row>
    <row r="6" spans="1:13" ht="15.75" customHeight="1">
      <c r="A6" s="327"/>
      <c r="B6" s="311"/>
      <c r="C6" s="309"/>
      <c r="D6" s="309"/>
      <c r="E6" s="309"/>
      <c r="F6" s="49" t="s">
        <v>180</v>
      </c>
      <c r="G6" s="49"/>
      <c r="H6" s="51" t="s">
        <v>179</v>
      </c>
      <c r="I6" s="51" t="s">
        <v>6</v>
      </c>
    </row>
    <row r="7" spans="1:13" ht="15.75" customHeight="1">
      <c r="A7" s="328"/>
      <c r="B7" s="312"/>
      <c r="C7" s="7" t="s">
        <v>9</v>
      </c>
      <c r="D7" s="7" t="s">
        <v>10</v>
      </c>
      <c r="E7" s="7" t="s">
        <v>11</v>
      </c>
      <c r="F7" s="8" t="s">
        <v>12</v>
      </c>
      <c r="G7" s="8"/>
      <c r="H7" s="8" t="s">
        <v>13</v>
      </c>
      <c r="I7" s="8" t="s">
        <v>14</v>
      </c>
    </row>
    <row r="8" spans="1:13" ht="12.75" customHeight="1">
      <c r="A8" s="9" t="s">
        <v>122</v>
      </c>
      <c r="B8" s="9"/>
      <c r="C8" s="67">
        <f>C9+C11+C15+C17+C19+C23+C26</f>
        <v>28625456058.200001</v>
      </c>
      <c r="D8" s="67">
        <f>D9+D11+D15+D17+D19+D23+D26</f>
        <v>29620741289.732498</v>
      </c>
      <c r="E8" s="67">
        <f>E9+E11+E15+E17+E19+E23+E26</f>
        <v>15931293840.2015</v>
      </c>
      <c r="F8" s="67">
        <f>F9+F11+F15+F17+F19+F23+F26</f>
        <v>6024368684.0999994</v>
      </c>
      <c r="G8" s="67">
        <f>+G9</f>
        <v>0</v>
      </c>
      <c r="H8" s="87">
        <f>IFERROR(+F8/D8*100,"n.a.")</f>
        <v>20.338345435629726</v>
      </c>
      <c r="I8" s="87">
        <f t="shared" ref="I8:I27" si="0">IFERROR(+F8/E8*100,"n.a.")</f>
        <v>37.814685640270653</v>
      </c>
    </row>
    <row r="9" spans="1:13" ht="12.75" customHeight="1">
      <c r="A9" s="10" t="s">
        <v>120</v>
      </c>
      <c r="B9" s="10"/>
      <c r="C9" s="63">
        <f>C10</f>
        <v>882725</v>
      </c>
      <c r="D9" s="63">
        <f>D10</f>
        <v>353090</v>
      </c>
      <c r="E9" s="63">
        <f>E10</f>
        <v>353090</v>
      </c>
      <c r="F9" s="63">
        <f>F10</f>
        <v>353090</v>
      </c>
      <c r="G9" s="63">
        <f>+G27</f>
        <v>0</v>
      </c>
      <c r="H9" s="81">
        <f t="shared" ref="H9:H27" si="1">IFERROR(+F9/D9*100,"n.a.")</f>
        <v>100</v>
      </c>
      <c r="I9" s="81">
        <f t="shared" si="0"/>
        <v>100</v>
      </c>
    </row>
    <row r="10" spans="1:13" ht="12.75" customHeight="1">
      <c r="A10" s="84"/>
      <c r="B10" s="84" t="s">
        <v>192</v>
      </c>
      <c r="C10" s="83">
        <v>882725</v>
      </c>
      <c r="D10" s="83">
        <v>353090</v>
      </c>
      <c r="E10" s="83">
        <v>353090</v>
      </c>
      <c r="F10" s="83">
        <v>353090</v>
      </c>
      <c r="G10" s="83"/>
      <c r="H10" s="82">
        <f t="shared" si="1"/>
        <v>100</v>
      </c>
      <c r="I10" s="82">
        <f t="shared" si="0"/>
        <v>100</v>
      </c>
    </row>
    <row r="11" spans="1:13" ht="12.75" customHeight="1">
      <c r="A11" s="10" t="s">
        <v>18</v>
      </c>
      <c r="B11" s="10"/>
      <c r="C11" s="63">
        <f>SUM(C12:C14)</f>
        <v>322464669</v>
      </c>
      <c r="D11" s="63">
        <f>SUM(D12:D14)</f>
        <v>320561194.22000003</v>
      </c>
      <c r="E11" s="63">
        <f>SUM(E12:E14)</f>
        <v>313372410.39999998</v>
      </c>
      <c r="F11" s="63">
        <f>SUM(F12:F14)</f>
        <v>308303746.96000004</v>
      </c>
      <c r="G11" s="63"/>
      <c r="H11" s="81">
        <f t="shared" si="1"/>
        <v>96.17625355750711</v>
      </c>
      <c r="I11" s="81">
        <f t="shared" si="0"/>
        <v>98.382543174898487</v>
      </c>
    </row>
    <row r="12" spans="1:13" ht="12.75" customHeight="1">
      <c r="A12" s="84"/>
      <c r="B12" s="84" t="s">
        <v>191</v>
      </c>
      <c r="C12" s="83">
        <v>322464669</v>
      </c>
      <c r="D12" s="83">
        <v>319423750.19999999</v>
      </c>
      <c r="E12" s="83">
        <v>313117335.33999997</v>
      </c>
      <c r="F12" s="83">
        <v>308303746.96000004</v>
      </c>
      <c r="G12" s="83"/>
      <c r="H12" s="82">
        <f t="shared" si="1"/>
        <v>96.518729983904635</v>
      </c>
      <c r="I12" s="82">
        <f t="shared" si="0"/>
        <v>98.462688635628211</v>
      </c>
    </row>
    <row r="13" spans="1:13" ht="12.75" customHeight="1">
      <c r="A13" s="84"/>
      <c r="B13" s="84" t="s">
        <v>642</v>
      </c>
      <c r="C13" s="83">
        <v>0</v>
      </c>
      <c r="D13" s="83">
        <v>170050.04</v>
      </c>
      <c r="E13" s="83">
        <v>0</v>
      </c>
      <c r="F13" s="83">
        <v>0</v>
      </c>
      <c r="G13" s="83"/>
      <c r="H13" s="82">
        <f t="shared" si="1"/>
        <v>0</v>
      </c>
      <c r="I13" s="85" t="str">
        <f t="shared" si="0"/>
        <v>n.a.</v>
      </c>
    </row>
    <row r="14" spans="1:13" ht="12.75" customHeight="1">
      <c r="A14" s="84"/>
      <c r="B14" s="84" t="s">
        <v>643</v>
      </c>
      <c r="C14" s="83">
        <v>0</v>
      </c>
      <c r="D14" s="83">
        <v>967393.98</v>
      </c>
      <c r="E14" s="83">
        <v>255075.06</v>
      </c>
      <c r="F14" s="83">
        <v>0</v>
      </c>
      <c r="G14" s="83"/>
      <c r="H14" s="82">
        <f t="shared" si="1"/>
        <v>0</v>
      </c>
      <c r="I14" s="82">
        <f t="shared" si="0"/>
        <v>0</v>
      </c>
    </row>
    <row r="15" spans="1:13" ht="12.75" customHeight="1">
      <c r="A15" s="10" t="s">
        <v>46</v>
      </c>
      <c r="B15" s="10"/>
      <c r="C15" s="63">
        <f>C16</f>
        <v>33000000</v>
      </c>
      <c r="D15" s="63">
        <f>D16</f>
        <v>24837259.34</v>
      </c>
      <c r="E15" s="63">
        <f>E16</f>
        <v>497423.59</v>
      </c>
      <c r="F15" s="63">
        <f>F16</f>
        <v>497283.59</v>
      </c>
      <c r="G15" s="63"/>
      <c r="H15" s="86">
        <f t="shared" si="1"/>
        <v>2.002167723872549</v>
      </c>
      <c r="I15" s="86">
        <f t="shared" si="0"/>
        <v>99.97185497374582</v>
      </c>
    </row>
    <row r="16" spans="1:13" ht="12.75" customHeight="1">
      <c r="A16" s="84"/>
      <c r="B16" s="84" t="s">
        <v>190</v>
      </c>
      <c r="C16" s="83">
        <v>33000000</v>
      </c>
      <c r="D16" s="83">
        <v>24837259.34</v>
      </c>
      <c r="E16" s="83">
        <v>497423.59</v>
      </c>
      <c r="F16" s="83">
        <v>497283.59</v>
      </c>
      <c r="G16" s="83"/>
      <c r="H16" s="85">
        <f t="shared" si="1"/>
        <v>2.002167723872549</v>
      </c>
      <c r="I16" s="85">
        <f t="shared" si="0"/>
        <v>99.97185497374582</v>
      </c>
    </row>
    <row r="17" spans="1:9" ht="12.75" customHeight="1">
      <c r="A17" s="10" t="s">
        <v>72</v>
      </c>
      <c r="B17" s="10"/>
      <c r="C17" s="63">
        <f>C18</f>
        <v>3277946</v>
      </c>
      <c r="D17" s="63">
        <f>D18</f>
        <v>3124638.7399999988</v>
      </c>
      <c r="E17" s="63">
        <f>E18</f>
        <v>1592098.9360000002</v>
      </c>
      <c r="F17" s="63">
        <f>F18</f>
        <v>1577604.48</v>
      </c>
      <c r="G17" s="63"/>
      <c r="H17" s="81">
        <f t="shared" si="1"/>
        <v>50.489180070781579</v>
      </c>
      <c r="I17" s="81">
        <f t="shared" si="0"/>
        <v>99.089600798527243</v>
      </c>
    </row>
    <row r="18" spans="1:9" ht="12.75" customHeight="1">
      <c r="A18" s="84"/>
      <c r="B18" s="84" t="s">
        <v>189</v>
      </c>
      <c r="C18" s="83">
        <v>3277946</v>
      </c>
      <c r="D18" s="83">
        <v>3124638.7399999988</v>
      </c>
      <c r="E18" s="83">
        <v>1592098.9360000002</v>
      </c>
      <c r="F18" s="83">
        <v>1577604.48</v>
      </c>
      <c r="G18" s="83"/>
      <c r="H18" s="82">
        <f t="shared" si="1"/>
        <v>50.489180070781579</v>
      </c>
      <c r="I18" s="82">
        <f t="shared" si="0"/>
        <v>99.089600798527243</v>
      </c>
    </row>
    <row r="19" spans="1:9" ht="12.75" customHeight="1">
      <c r="A19" s="10" t="s">
        <v>77</v>
      </c>
      <c r="B19" s="10"/>
      <c r="C19" s="63">
        <f>SUM(C20:C22)</f>
        <v>562813410.20000005</v>
      </c>
      <c r="D19" s="63">
        <f>SUM(D20:D22)</f>
        <v>588542352.4325</v>
      </c>
      <c r="E19" s="63">
        <f>SUM(E20:E22)</f>
        <v>535751194.8955</v>
      </c>
      <c r="F19" s="63">
        <f>SUM(F20:F22)</f>
        <v>527678882.63</v>
      </c>
      <c r="G19" s="63"/>
      <c r="H19" s="81">
        <f t="shared" si="1"/>
        <v>89.658608331083457</v>
      </c>
      <c r="I19" s="81">
        <f t="shared" si="0"/>
        <v>98.493272186341173</v>
      </c>
    </row>
    <row r="20" spans="1:9" ht="12.75" customHeight="1">
      <c r="A20" s="84"/>
      <c r="B20" s="84" t="s">
        <v>188</v>
      </c>
      <c r="C20" s="83">
        <v>468416190</v>
      </c>
      <c r="D20" s="83">
        <v>487984589</v>
      </c>
      <c r="E20" s="83">
        <v>487984589</v>
      </c>
      <c r="F20" s="83">
        <v>487984589</v>
      </c>
      <c r="G20" s="83"/>
      <c r="H20" s="82">
        <f t="shared" si="1"/>
        <v>100</v>
      </c>
      <c r="I20" s="82">
        <f t="shared" si="0"/>
        <v>100</v>
      </c>
    </row>
    <row r="21" spans="1:9" ht="12.75" customHeight="1">
      <c r="A21" s="84"/>
      <c r="B21" s="84" t="s">
        <v>187</v>
      </c>
      <c r="C21" s="83">
        <v>93797220.200000003</v>
      </c>
      <c r="D21" s="83">
        <v>99957763.432500005</v>
      </c>
      <c r="E21" s="83">
        <v>47706605.895500012</v>
      </c>
      <c r="F21" s="83">
        <v>39688753.629999995</v>
      </c>
      <c r="G21" s="83"/>
      <c r="H21" s="82">
        <f t="shared" si="1"/>
        <v>39.705523880394963</v>
      </c>
      <c r="I21" s="82">
        <f t="shared" si="0"/>
        <v>83.193412914213809</v>
      </c>
    </row>
    <row r="22" spans="1:9" ht="12.75" customHeight="1">
      <c r="A22" s="84"/>
      <c r="B22" s="84" t="s">
        <v>116</v>
      </c>
      <c r="C22" s="83">
        <v>600000</v>
      </c>
      <c r="D22" s="83">
        <v>600000</v>
      </c>
      <c r="E22" s="83">
        <v>60000</v>
      </c>
      <c r="F22" s="83">
        <v>5540</v>
      </c>
      <c r="G22" s="83"/>
      <c r="H22" s="82">
        <f t="shared" si="1"/>
        <v>0.92333333333333334</v>
      </c>
      <c r="I22" s="82">
        <f t="shared" si="0"/>
        <v>9.2333333333333343</v>
      </c>
    </row>
    <row r="23" spans="1:9" ht="12.75" customHeight="1">
      <c r="A23" s="10" t="s">
        <v>640</v>
      </c>
      <c r="B23" s="10"/>
      <c r="C23" s="63">
        <f>SUM(C24:C25)</f>
        <v>885160986</v>
      </c>
      <c r="D23" s="63">
        <f>SUM(D24:D25)</f>
        <v>1865466433</v>
      </c>
      <c r="E23" s="63">
        <f>SUM(E24:E25)</f>
        <v>1807439460</v>
      </c>
      <c r="F23" s="63">
        <f>SUM(F24:F25)</f>
        <v>1794885043</v>
      </c>
      <c r="G23" s="63"/>
      <c r="H23" s="86">
        <f t="shared" si="1"/>
        <v>96.216421332948215</v>
      </c>
      <c r="I23" s="86">
        <f t="shared" si="0"/>
        <v>99.305403180696288</v>
      </c>
    </row>
    <row r="24" spans="1:9" ht="12.75" customHeight="1">
      <c r="A24" s="84"/>
      <c r="B24" s="84" t="s">
        <v>186</v>
      </c>
      <c r="C24" s="83">
        <v>25762682</v>
      </c>
      <c r="D24" s="83">
        <v>20123858</v>
      </c>
      <c r="E24" s="83">
        <v>11135329</v>
      </c>
      <c r="F24" s="83">
        <v>11135329</v>
      </c>
      <c r="G24" s="83"/>
      <c r="H24" s="85">
        <f t="shared" si="1"/>
        <v>55.333967274068421</v>
      </c>
      <c r="I24" s="85">
        <f t="shared" si="0"/>
        <v>100</v>
      </c>
    </row>
    <row r="25" spans="1:9" ht="12.75" customHeight="1">
      <c r="A25" s="84"/>
      <c r="B25" s="84" t="s">
        <v>185</v>
      </c>
      <c r="C25" s="83">
        <v>859398304</v>
      </c>
      <c r="D25" s="83">
        <v>1845342575</v>
      </c>
      <c r="E25" s="83">
        <v>1796304131</v>
      </c>
      <c r="F25" s="83">
        <v>1783749714</v>
      </c>
      <c r="G25" s="83"/>
      <c r="H25" s="82">
        <f t="shared" si="1"/>
        <v>96.662253294622005</v>
      </c>
      <c r="I25" s="82">
        <f t="shared" si="0"/>
        <v>99.30109735966532</v>
      </c>
    </row>
    <row r="26" spans="1:9" ht="12.75" customHeight="1">
      <c r="A26" s="10" t="s">
        <v>641</v>
      </c>
      <c r="B26" s="10"/>
      <c r="C26" s="63">
        <f>C27</f>
        <v>26817856322</v>
      </c>
      <c r="D26" s="63">
        <f>D27</f>
        <v>26817856322</v>
      </c>
      <c r="E26" s="63">
        <f>E27</f>
        <v>13272288162.380001</v>
      </c>
      <c r="F26" s="63">
        <f>F27</f>
        <v>3391073033.4399996</v>
      </c>
      <c r="G26" s="63"/>
      <c r="H26" s="81">
        <f t="shared" si="1"/>
        <v>12.644832579918539</v>
      </c>
      <c r="I26" s="81">
        <f t="shared" si="0"/>
        <v>25.550025677199496</v>
      </c>
    </row>
    <row r="27" spans="1:9" ht="12.75" customHeight="1" thickBot="1">
      <c r="A27" s="80"/>
      <c r="B27" s="79" t="s">
        <v>644</v>
      </c>
      <c r="C27" s="78">
        <v>26817856322</v>
      </c>
      <c r="D27" s="78">
        <v>26817856322</v>
      </c>
      <c r="E27" s="78">
        <v>13272288162.380001</v>
      </c>
      <c r="F27" s="78">
        <v>3391073033.4399996</v>
      </c>
      <c r="G27" s="78"/>
      <c r="H27" s="77">
        <f t="shared" si="1"/>
        <v>12.644832579918539</v>
      </c>
      <c r="I27" s="77">
        <f t="shared" si="0"/>
        <v>25.550025677199496</v>
      </c>
    </row>
    <row r="28" spans="1:9" ht="58.5" customHeight="1">
      <c r="A28" s="308" t="s">
        <v>656</v>
      </c>
      <c r="B28" s="308"/>
      <c r="C28" s="308"/>
      <c r="D28" s="308"/>
      <c r="E28" s="308"/>
      <c r="F28" s="308"/>
      <c r="G28" s="308"/>
      <c r="H28" s="308"/>
      <c r="I28" s="308"/>
    </row>
    <row r="29" spans="1:9" ht="9" customHeight="1">
      <c r="A29" s="324"/>
      <c r="B29" s="324"/>
      <c r="C29" s="324"/>
      <c r="D29" s="324"/>
      <c r="E29" s="324"/>
      <c r="F29" s="324"/>
      <c r="G29" s="324"/>
      <c r="H29" s="324"/>
      <c r="I29" s="324"/>
    </row>
    <row r="30" spans="1:9" ht="12.75" customHeight="1">
      <c r="A30" s="340"/>
      <c r="B30" s="340"/>
      <c r="C30" s="340"/>
      <c r="D30" s="340"/>
      <c r="E30" s="340"/>
      <c r="F30" s="340"/>
      <c r="G30" s="340"/>
      <c r="H30" s="340"/>
      <c r="I30" s="340"/>
    </row>
    <row r="31" spans="1:9" ht="9" customHeight="1">
      <c r="A31" s="322"/>
      <c r="B31" s="322"/>
      <c r="C31" s="322"/>
      <c r="D31" s="322"/>
      <c r="E31" s="322"/>
      <c r="F31" s="322"/>
      <c r="G31" s="322"/>
      <c r="H31" s="322"/>
      <c r="I31" s="322"/>
    </row>
    <row r="32" spans="1:9">
      <c r="H32" s="74"/>
      <c r="I32" s="74"/>
    </row>
    <row r="33" spans="8:9">
      <c r="H33" s="74"/>
      <c r="I33" s="74"/>
    </row>
    <row r="34" spans="8:9">
      <c r="H34" s="74"/>
      <c r="I34" s="74"/>
    </row>
    <row r="35" spans="8:9">
      <c r="H35" s="74"/>
      <c r="I35" s="74"/>
    </row>
    <row r="36" spans="8:9">
      <c r="H36" s="74"/>
      <c r="I36" s="74"/>
    </row>
    <row r="37" spans="8:9">
      <c r="H37" s="74"/>
      <c r="I37" s="74"/>
    </row>
  </sheetData>
  <mergeCells count="13">
    <mergeCell ref="A28:I28"/>
    <mergeCell ref="A29:I29"/>
    <mergeCell ref="A30:I30"/>
    <mergeCell ref="A31:I31"/>
    <mergeCell ref="A1:B1"/>
    <mergeCell ref="A3:I3"/>
    <mergeCell ref="A4:A7"/>
    <mergeCell ref="B4:B7"/>
    <mergeCell ref="E4:F4"/>
    <mergeCell ref="H4:I5"/>
    <mergeCell ref="C5:C6"/>
    <mergeCell ref="D5:D6"/>
    <mergeCell ref="E5:E6"/>
  </mergeCells>
  <pageMargins left="0.23622047244094491" right="0.23622047244094491" top="0.74803149606299213" bottom="0.74803149606299213" header="0.31496062992125984" footer="0.31496062992125984"/>
  <pageSetup scale="9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238"/>
  <sheetViews>
    <sheetView showGridLines="0" zoomScale="140" zoomScaleNormal="140" workbookViewId="0">
      <selection sqref="A1:B1"/>
    </sheetView>
  </sheetViews>
  <sheetFormatPr baseColWidth="10" defaultColWidth="11.42578125" defaultRowHeight="12"/>
  <cols>
    <col min="1" max="1" width="4.7109375" style="179" customWidth="1"/>
    <col min="2" max="2" width="54.7109375" style="3" customWidth="1"/>
    <col min="3" max="6" width="14.7109375" style="3" customWidth="1"/>
    <col min="7" max="7" width="2" style="4" customWidth="1"/>
    <col min="8" max="9" width="14.7109375" style="3" customWidth="1"/>
    <col min="10" max="10" width="3.5703125" style="3" customWidth="1"/>
    <col min="11" max="16384" width="11.42578125" style="3"/>
  </cols>
  <sheetData>
    <row r="1" spans="1:33" s="1" customFormat="1" ht="60" customHeight="1">
      <c r="A1" s="371" t="s">
        <v>184</v>
      </c>
      <c r="B1" s="371"/>
      <c r="C1" s="353" t="s">
        <v>126</v>
      </c>
      <c r="D1" s="354"/>
      <c r="E1" s="354"/>
      <c r="F1" s="353"/>
      <c r="G1" s="356"/>
      <c r="H1" s="354"/>
      <c r="I1" s="354"/>
      <c r="J1" s="354"/>
      <c r="K1" s="354"/>
      <c r="L1" s="354"/>
      <c r="M1" s="354"/>
    </row>
    <row r="2" spans="1:33" ht="18.75">
      <c r="A2" s="48" t="s">
        <v>661</v>
      </c>
      <c r="B2" s="206"/>
      <c r="C2" s="205"/>
      <c r="D2" s="20"/>
      <c r="E2" s="20"/>
      <c r="F2" s="20"/>
    </row>
    <row r="3" spans="1:33" s="5" customFormat="1" ht="60" customHeight="1">
      <c r="A3" s="310" t="s">
        <v>531</v>
      </c>
      <c r="B3" s="310"/>
      <c r="C3" s="310"/>
      <c r="D3" s="310"/>
      <c r="E3" s="310"/>
      <c r="F3" s="310"/>
      <c r="G3" s="310"/>
      <c r="H3" s="310"/>
      <c r="I3" s="310"/>
    </row>
    <row r="4" spans="1:33" ht="15.75" customHeight="1">
      <c r="A4" s="327" t="s">
        <v>0</v>
      </c>
      <c r="B4" s="311" t="s">
        <v>183</v>
      </c>
      <c r="C4" s="205"/>
      <c r="D4" s="47"/>
      <c r="E4" s="313" t="s">
        <v>2</v>
      </c>
      <c r="F4" s="313"/>
      <c r="G4" s="46"/>
      <c r="H4" s="311" t="s">
        <v>3</v>
      </c>
      <c r="I4" s="311"/>
    </row>
    <row r="5" spans="1:33" ht="15.75" customHeight="1">
      <c r="A5" s="327"/>
      <c r="B5" s="311"/>
      <c r="C5" s="309" t="s">
        <v>530</v>
      </c>
      <c r="D5" s="309" t="s">
        <v>5</v>
      </c>
      <c r="E5" s="314" t="s">
        <v>6</v>
      </c>
      <c r="F5" s="6" t="s">
        <v>7</v>
      </c>
      <c r="G5" s="51"/>
      <c r="H5" s="312"/>
      <c r="I5" s="312"/>
    </row>
    <row r="6" spans="1:33" ht="15.75" customHeight="1">
      <c r="A6" s="327"/>
      <c r="B6" s="311"/>
      <c r="C6" s="309"/>
      <c r="D6" s="309"/>
      <c r="E6" s="309"/>
      <c r="F6" s="49" t="s">
        <v>180</v>
      </c>
      <c r="H6" s="51" t="s">
        <v>5</v>
      </c>
      <c r="I6" s="51" t="s">
        <v>8</v>
      </c>
    </row>
    <row r="7" spans="1:33" ht="15.75" customHeight="1">
      <c r="A7" s="328"/>
      <c r="B7" s="312"/>
      <c r="C7" s="7" t="s">
        <v>9</v>
      </c>
      <c r="D7" s="7" t="s">
        <v>10</v>
      </c>
      <c r="E7" s="7" t="s">
        <v>11</v>
      </c>
      <c r="F7" s="8" t="s">
        <v>12</v>
      </c>
      <c r="G7" s="8"/>
      <c r="H7" s="8" t="s">
        <v>13</v>
      </c>
      <c r="I7" s="8" t="s">
        <v>14</v>
      </c>
    </row>
    <row r="8" spans="1:33" s="15" customFormat="1" ht="16.5" customHeight="1">
      <c r="A8" s="204"/>
      <c r="B8" s="203" t="s">
        <v>122</v>
      </c>
      <c r="C8" s="200">
        <f>+C9+C11+C17+C19+C21+C25+C28+C30+C33+C53+C60+C62+C65+C69+C71+C75</f>
        <v>61457819966.974548</v>
      </c>
      <c r="D8" s="200">
        <f>+D9+D11+D17+D19+D21+D25+D28+D30+D33+D53+D60+D62+D65+D69+D71+D75</f>
        <v>58184921390.419052</v>
      </c>
      <c r="E8" s="200">
        <f>+E9+E11+E17+E19+E21+E25+E28+E30+E33+E53+E60+E62+E65+E69+E71+E75</f>
        <v>33357654539.951225</v>
      </c>
      <c r="F8" s="200">
        <f>+F9+F11+F17+F19+F21+F25+F28+F30+F33+F53+F60+F62+F65+F69+F71+F75</f>
        <v>28227307500.97308</v>
      </c>
      <c r="G8" s="200"/>
      <c r="H8" s="202">
        <f t="shared" ref="H8:H39" si="0">IFERROR(F8/D8*100,"n.a.")</f>
        <v>48.513097253442524</v>
      </c>
      <c r="I8" s="202">
        <f t="shared" ref="I8:I39" si="1">IFERROR(F8/E8*100,"n.a.")</f>
        <v>84.620180556058827</v>
      </c>
      <c r="J8" s="201"/>
      <c r="AE8" s="200" t="e">
        <f>+AE9+AE11+AE17+AE19+AE25+AE28+AE30+AE33+AE53+AE60+AE62+AE65+AE69+AE71+AE75</f>
        <v>#REF!</v>
      </c>
      <c r="AF8" s="200" t="e">
        <f>+AF9+AF11+AF17+AF19+AF25+AF28+AF30+AF33+AF53+AF60+AF62+AF65+AF69+AF71+AF75</f>
        <v>#REF!</v>
      </c>
      <c r="AG8" s="200" t="e">
        <f>+AG9+AG11+AG17+AG19+AG25+AG28+AG30+AG33+AG53+AG60+AG62+AG65+AG69+AG71+AG75</f>
        <v>#REF!</v>
      </c>
    </row>
    <row r="9" spans="1:33" ht="11.25" customHeight="1">
      <c r="A9" s="345" t="s">
        <v>529</v>
      </c>
      <c r="B9" s="345"/>
      <c r="C9" s="162">
        <f>+C10</f>
        <v>226580258</v>
      </c>
      <c r="D9" s="162">
        <f>+D10</f>
        <v>189566441.5</v>
      </c>
      <c r="E9" s="162">
        <f>+E10</f>
        <v>78630146.329999998</v>
      </c>
      <c r="F9" s="162">
        <f>+F10</f>
        <v>78607145.849999994</v>
      </c>
      <c r="G9" s="162"/>
      <c r="H9" s="193">
        <f t="shared" si="0"/>
        <v>41.466804582075781</v>
      </c>
      <c r="I9" s="193">
        <f t="shared" si="1"/>
        <v>99.97074852194288</v>
      </c>
      <c r="J9" s="76"/>
      <c r="AE9" s="162" t="e">
        <f>+AE10</f>
        <v>#REF!</v>
      </c>
      <c r="AF9" s="162" t="e">
        <f>+AF10</f>
        <v>#REF!</v>
      </c>
      <c r="AG9" s="162" t="e">
        <f>+AG10</f>
        <v>#REF!</v>
      </c>
    </row>
    <row r="10" spans="1:33" ht="11.25" customHeight="1">
      <c r="A10" s="192"/>
      <c r="B10" s="196" t="s">
        <v>528</v>
      </c>
      <c r="C10" s="194">
        <v>226580258</v>
      </c>
      <c r="D10" s="194">
        <v>189566441.5</v>
      </c>
      <c r="E10" s="194">
        <v>78630146.329999998</v>
      </c>
      <c r="F10" s="194">
        <v>78607145.849999994</v>
      </c>
      <c r="G10" s="189"/>
      <c r="H10" s="190">
        <f t="shared" si="0"/>
        <v>41.466804582075781</v>
      </c>
      <c r="I10" s="190">
        <f t="shared" si="1"/>
        <v>99.97074852194288</v>
      </c>
      <c r="J10" s="76"/>
      <c r="AE10" s="189" t="e">
        <f>+#REF!</f>
        <v>#REF!</v>
      </c>
      <c r="AF10" s="189" t="e">
        <f>+#REF!</f>
        <v>#REF!</v>
      </c>
      <c r="AG10" s="189" t="e">
        <f>+#REF!</f>
        <v>#REF!</v>
      </c>
    </row>
    <row r="11" spans="1:33" ht="11.25" customHeight="1">
      <c r="A11" s="343" t="s">
        <v>527</v>
      </c>
      <c r="B11" s="343"/>
      <c r="C11" s="162">
        <f>SUM(C12:C16)</f>
        <v>14351904327</v>
      </c>
      <c r="D11" s="162">
        <f>SUM(D12:D16)</f>
        <v>13517317842.470001</v>
      </c>
      <c r="E11" s="162">
        <f>SUM(E12:E16)</f>
        <v>10835986906.150002</v>
      </c>
      <c r="F11" s="162">
        <f>SUM(F12:F16)</f>
        <v>10203705471.07</v>
      </c>
      <c r="G11" s="162"/>
      <c r="H11" s="193">
        <f t="shared" si="0"/>
        <v>75.48616959357885</v>
      </c>
      <c r="I11" s="193">
        <f t="shared" si="1"/>
        <v>94.164985242634899</v>
      </c>
      <c r="J11" s="76"/>
      <c r="AE11" s="162" t="e">
        <f>SUM(AE13:AE16)</f>
        <v>#REF!</v>
      </c>
      <c r="AF11" s="162" t="e">
        <f>SUM(AF13:AF16)</f>
        <v>#REF!</v>
      </c>
      <c r="AG11" s="162" t="e">
        <f>SUM(AG13:AG16)</f>
        <v>#REF!</v>
      </c>
    </row>
    <row r="12" spans="1:33" ht="11.25" customHeight="1">
      <c r="A12" s="192"/>
      <c r="B12" s="196" t="s">
        <v>371</v>
      </c>
      <c r="C12" s="194">
        <v>47046099</v>
      </c>
      <c r="D12" s="194">
        <v>40813512.959999993</v>
      </c>
      <c r="E12" s="194">
        <v>39473951.560000002</v>
      </c>
      <c r="F12" s="194">
        <v>37353274.880000003</v>
      </c>
      <c r="G12" s="194"/>
      <c r="H12" s="190">
        <f t="shared" si="0"/>
        <v>91.521832282873433</v>
      </c>
      <c r="I12" s="190">
        <f t="shared" si="1"/>
        <v>94.627655463434934</v>
      </c>
      <c r="J12" s="76"/>
      <c r="AE12" s="194" t="e">
        <f>+#REF!</f>
        <v>#REF!</v>
      </c>
      <c r="AF12" s="194" t="e">
        <f>+#REF!</f>
        <v>#REF!</v>
      </c>
      <c r="AG12" s="194" t="e">
        <f>+#REF!</f>
        <v>#REF!</v>
      </c>
    </row>
    <row r="13" spans="1:33" ht="11.25" customHeight="1">
      <c r="A13" s="192"/>
      <c r="B13" s="196" t="s">
        <v>237</v>
      </c>
      <c r="C13" s="194">
        <v>700829732</v>
      </c>
      <c r="D13" s="194">
        <v>700829732</v>
      </c>
      <c r="E13" s="194">
        <v>688886963.19000006</v>
      </c>
      <c r="F13" s="194">
        <v>583824680.18000007</v>
      </c>
      <c r="G13" s="194"/>
      <c r="H13" s="190">
        <f t="shared" si="0"/>
        <v>83.304781963788045</v>
      </c>
      <c r="I13" s="190">
        <f t="shared" si="1"/>
        <v>84.74898080180057</v>
      </c>
      <c r="J13" s="76"/>
      <c r="AE13" s="194" t="e">
        <f>+#REF!</f>
        <v>#REF!</v>
      </c>
      <c r="AF13" s="194" t="e">
        <f>+#REF!</f>
        <v>#REF!</v>
      </c>
      <c r="AG13" s="194" t="e">
        <f>+#REF!</f>
        <v>#REF!</v>
      </c>
    </row>
    <row r="14" spans="1:33" s="15" customFormat="1" ht="11.25" customHeight="1">
      <c r="A14" s="192"/>
      <c r="B14" s="191" t="s">
        <v>334</v>
      </c>
      <c r="C14" s="194">
        <v>2778306668</v>
      </c>
      <c r="D14" s="194">
        <v>2833253139.6999998</v>
      </c>
      <c r="E14" s="194">
        <v>2802019328.73</v>
      </c>
      <c r="F14" s="194">
        <v>2667963559.9599996</v>
      </c>
      <c r="G14" s="194"/>
      <c r="H14" s="190">
        <f t="shared" si="0"/>
        <v>94.166085005821188</v>
      </c>
      <c r="I14" s="190">
        <f t="shared" si="1"/>
        <v>95.21574432426344</v>
      </c>
      <c r="J14" s="76"/>
      <c r="AE14" s="194" t="e">
        <f>+#REF!</f>
        <v>#REF!</v>
      </c>
      <c r="AF14" s="194" t="e">
        <f>+#REF!</f>
        <v>#REF!</v>
      </c>
      <c r="AG14" s="194" t="e">
        <f>+#REF!</f>
        <v>#REF!</v>
      </c>
    </row>
    <row r="15" spans="1:33" ht="11.25" customHeight="1">
      <c r="A15" s="192"/>
      <c r="B15" s="196" t="s">
        <v>297</v>
      </c>
      <c r="C15" s="194">
        <v>2119557043</v>
      </c>
      <c r="D15" s="194">
        <v>1749479065.5</v>
      </c>
      <c r="E15" s="194">
        <v>873450806.87</v>
      </c>
      <c r="F15" s="194">
        <v>673353825.67000008</v>
      </c>
      <c r="G15" s="194"/>
      <c r="H15" s="190">
        <f t="shared" si="0"/>
        <v>38.488818697442149</v>
      </c>
      <c r="I15" s="190">
        <f t="shared" si="1"/>
        <v>77.091213423106794</v>
      </c>
      <c r="J15" s="76"/>
      <c r="AE15" s="194" t="e">
        <f>+#REF!</f>
        <v>#REF!</v>
      </c>
      <c r="AF15" s="194" t="e">
        <f>+#REF!</f>
        <v>#REF!</v>
      </c>
      <c r="AG15" s="194" t="e">
        <f>+#REF!</f>
        <v>#REF!</v>
      </c>
    </row>
    <row r="16" spans="1:33" ht="11.25" customHeight="1">
      <c r="A16" s="192"/>
      <c r="B16" s="196" t="s">
        <v>236</v>
      </c>
      <c r="C16" s="194">
        <v>8706164785</v>
      </c>
      <c r="D16" s="194">
        <v>8192942392.3100004</v>
      </c>
      <c r="E16" s="194">
        <v>6432155855.8000011</v>
      </c>
      <c r="F16" s="194">
        <v>6241210130.3800001</v>
      </c>
      <c r="G16" s="194"/>
      <c r="H16" s="190">
        <f t="shared" si="0"/>
        <v>76.17788373854647</v>
      </c>
      <c r="I16" s="190">
        <f t="shared" si="1"/>
        <v>97.031388391377021</v>
      </c>
      <c r="J16" s="76"/>
      <c r="AE16" s="194" t="e">
        <f>+#REF!</f>
        <v>#REF!</v>
      </c>
      <c r="AF16" s="194" t="e">
        <f>+#REF!</f>
        <v>#REF!</v>
      </c>
      <c r="AG16" s="194" t="e">
        <f>+#REF!</f>
        <v>#REF!</v>
      </c>
    </row>
    <row r="17" spans="1:33" s="15" customFormat="1" ht="11.25" customHeight="1">
      <c r="A17" s="343" t="s">
        <v>526</v>
      </c>
      <c r="B17" s="343"/>
      <c r="C17" s="162">
        <f>+C18</f>
        <v>512727470.01999998</v>
      </c>
      <c r="D17" s="162">
        <f>+D18</f>
        <v>497063015.00000012</v>
      </c>
      <c r="E17" s="162">
        <f>+E18</f>
        <v>188736508.60000002</v>
      </c>
      <c r="F17" s="162">
        <f>+F18</f>
        <v>171709912.95000002</v>
      </c>
      <c r="G17" s="162"/>
      <c r="H17" s="193">
        <f t="shared" si="0"/>
        <v>34.544898286186104</v>
      </c>
      <c r="I17" s="193">
        <f t="shared" si="1"/>
        <v>90.978642247703419</v>
      </c>
      <c r="J17" s="76"/>
      <c r="AE17" s="162" t="e">
        <f>+AE18</f>
        <v>#REF!</v>
      </c>
      <c r="AF17" s="162" t="e">
        <f>+AF18</f>
        <v>#REF!</v>
      </c>
      <c r="AG17" s="162" t="e">
        <f>+AG18</f>
        <v>#REF!</v>
      </c>
    </row>
    <row r="18" spans="1:33" s="15" customFormat="1" ht="11.25" customHeight="1">
      <c r="A18" s="192"/>
      <c r="B18" s="191" t="s">
        <v>525</v>
      </c>
      <c r="C18" s="194">
        <v>512727470.01999998</v>
      </c>
      <c r="D18" s="194">
        <v>497063015.00000012</v>
      </c>
      <c r="E18" s="194">
        <v>188736508.60000002</v>
      </c>
      <c r="F18" s="194">
        <v>171709912.95000002</v>
      </c>
      <c r="G18" s="194"/>
      <c r="H18" s="190">
        <f t="shared" si="0"/>
        <v>34.544898286186104</v>
      </c>
      <c r="I18" s="190">
        <f t="shared" si="1"/>
        <v>90.978642247703419</v>
      </c>
      <c r="J18" s="76"/>
      <c r="AE18" s="194" t="e">
        <f>+#REF!</f>
        <v>#REF!</v>
      </c>
      <c r="AF18" s="194" t="e">
        <f>+#REF!</f>
        <v>#REF!</v>
      </c>
      <c r="AG18" s="194" t="e">
        <f>+#REF!</f>
        <v>#REF!</v>
      </c>
    </row>
    <row r="19" spans="1:33" s="15" customFormat="1" ht="11.25" customHeight="1">
      <c r="A19" s="343" t="s">
        <v>524</v>
      </c>
      <c r="B19" s="343"/>
      <c r="C19" s="162">
        <f>SUM(C20:C20)</f>
        <v>10000000</v>
      </c>
      <c r="D19" s="162">
        <f>SUM(D20:D20)</f>
        <v>10000000</v>
      </c>
      <c r="E19" s="162">
        <f>SUM(E20:E20)</f>
        <v>0</v>
      </c>
      <c r="F19" s="162">
        <f>SUM(F20:F20)</f>
        <v>0</v>
      </c>
      <c r="G19" s="162"/>
      <c r="H19" s="193">
        <f t="shared" si="0"/>
        <v>0</v>
      </c>
      <c r="I19" s="193" t="str">
        <f t="shared" si="1"/>
        <v>n.a.</v>
      </c>
      <c r="J19" s="76"/>
      <c r="AE19" s="162" t="e">
        <f>SUM(AE20:AE20)</f>
        <v>#REF!</v>
      </c>
      <c r="AF19" s="162" t="e">
        <f>SUM(AF20:AF20)</f>
        <v>#REF!</v>
      </c>
      <c r="AG19" s="162" t="e">
        <f>SUM(AG20:AG20)</f>
        <v>#REF!</v>
      </c>
    </row>
    <row r="20" spans="1:33" s="15" customFormat="1" ht="11.25" customHeight="1">
      <c r="A20" s="192"/>
      <c r="B20" s="191" t="s">
        <v>523</v>
      </c>
      <c r="C20" s="194">
        <v>10000000</v>
      </c>
      <c r="D20" s="194">
        <v>10000000</v>
      </c>
      <c r="E20" s="194">
        <v>0</v>
      </c>
      <c r="F20" s="194">
        <v>0</v>
      </c>
      <c r="G20" s="194"/>
      <c r="H20" s="190">
        <f t="shared" si="0"/>
        <v>0</v>
      </c>
      <c r="I20" s="190" t="str">
        <f t="shared" si="1"/>
        <v>n.a.</v>
      </c>
      <c r="J20" s="76"/>
      <c r="AE20" s="194" t="e">
        <f>+#REF!</f>
        <v>#REF!</v>
      </c>
      <c r="AF20" s="194" t="e">
        <f>+#REF!</f>
        <v>#REF!</v>
      </c>
      <c r="AG20" s="194" t="e">
        <f>+#REF!</f>
        <v>#REF!</v>
      </c>
    </row>
    <row r="21" spans="1:33" s="15" customFormat="1" ht="11.25" customHeight="1">
      <c r="A21" s="343" t="s">
        <v>33</v>
      </c>
      <c r="B21" s="343"/>
      <c r="C21" s="162">
        <f>SUM(C22:C24)</f>
        <v>63077212.273574941</v>
      </c>
      <c r="D21" s="162">
        <f>SUM(D22:D24)</f>
        <v>63007514.597853743</v>
      </c>
      <c r="E21" s="162">
        <f>SUM(E22:E24)</f>
        <v>32222364.956691597</v>
      </c>
      <c r="F21" s="162">
        <f>SUM(F22:F24)</f>
        <v>31981311.432348996</v>
      </c>
      <c r="G21" s="162"/>
      <c r="H21" s="193">
        <f t="shared" si="0"/>
        <v>50.757932028378072</v>
      </c>
      <c r="I21" s="193">
        <f t="shared" si="1"/>
        <v>99.251906169312562</v>
      </c>
      <c r="J21" s="76"/>
      <c r="AE21" s="162">
        <f>SUM(AE22:AE22)</f>
        <v>0</v>
      </c>
      <c r="AF21" s="162">
        <f>SUM(AF22:AF22)</f>
        <v>0</v>
      </c>
      <c r="AG21" s="162">
        <f>SUM(AG22:AG22)</f>
        <v>0</v>
      </c>
    </row>
    <row r="22" spans="1:33" s="15" customFormat="1" ht="11.25" customHeight="1">
      <c r="A22" s="192"/>
      <c r="B22" s="191" t="s">
        <v>455</v>
      </c>
      <c r="C22" s="194">
        <v>50364237.188752726</v>
      </c>
      <c r="D22" s="194">
        <v>50227207.452985756</v>
      </c>
      <c r="E22" s="194">
        <v>24855638.040173642</v>
      </c>
      <c r="F22" s="194">
        <v>24624967.063165963</v>
      </c>
      <c r="G22" s="194"/>
      <c r="H22" s="190">
        <f t="shared" si="0"/>
        <v>49.027147460299695</v>
      </c>
      <c r="I22" s="190">
        <f t="shared" si="1"/>
        <v>99.071957128459744</v>
      </c>
      <c r="J22" s="76"/>
      <c r="AE22" s="194"/>
      <c r="AF22" s="194"/>
      <c r="AG22" s="194"/>
    </row>
    <row r="23" spans="1:33" s="15" customFormat="1" ht="11.25" customHeight="1">
      <c r="A23" s="192"/>
      <c r="B23" s="191" t="s">
        <v>229</v>
      </c>
      <c r="C23" s="194">
        <v>999701.01526653999</v>
      </c>
      <c r="D23" s="194">
        <v>1087139.897521778</v>
      </c>
      <c r="E23" s="194">
        <v>638693.87659319397</v>
      </c>
      <c r="F23" s="194">
        <v>638693.87659319397</v>
      </c>
      <c r="G23" s="194"/>
      <c r="H23" s="190">
        <f t="shared" si="0"/>
        <v>58.749925198141248</v>
      </c>
      <c r="I23" s="190">
        <f t="shared" si="1"/>
        <v>100</v>
      </c>
      <c r="J23" s="76"/>
      <c r="AE23" s="194"/>
      <c r="AF23" s="194"/>
      <c r="AG23" s="194"/>
    </row>
    <row r="24" spans="1:33" s="15" customFormat="1" ht="11.25" customHeight="1">
      <c r="A24" s="192"/>
      <c r="B24" s="191" t="s">
        <v>522</v>
      </c>
      <c r="C24" s="194">
        <v>11713274.069555679</v>
      </c>
      <c r="D24" s="194">
        <v>11693167.247346206</v>
      </c>
      <c r="E24" s="194">
        <v>6728033.0399247585</v>
      </c>
      <c r="F24" s="194">
        <v>6717650.4925898397</v>
      </c>
      <c r="G24" s="194"/>
      <c r="H24" s="190">
        <f t="shared" si="0"/>
        <v>57.449366373464194</v>
      </c>
      <c r="I24" s="190">
        <f t="shared" si="1"/>
        <v>99.84568227781719</v>
      </c>
      <c r="J24" s="76"/>
      <c r="AE24" s="194"/>
      <c r="AF24" s="194"/>
      <c r="AG24" s="194"/>
    </row>
    <row r="25" spans="1:33" s="15" customFormat="1" ht="11.25" customHeight="1">
      <c r="A25" s="345" t="s">
        <v>521</v>
      </c>
      <c r="B25" s="345"/>
      <c r="C25" s="162">
        <f>SUM(C26:C27)</f>
        <v>410515718</v>
      </c>
      <c r="D25" s="162">
        <f>SUM(D26:D27)</f>
        <v>172308721.27000004</v>
      </c>
      <c r="E25" s="162">
        <f>SUM(E26:E27)</f>
        <v>159153414.38000003</v>
      </c>
      <c r="F25" s="162">
        <f>SUM(F26:F27)</f>
        <v>159153414.38000003</v>
      </c>
      <c r="G25" s="162"/>
      <c r="H25" s="193">
        <f t="shared" si="0"/>
        <v>92.365269271898171</v>
      </c>
      <c r="I25" s="193">
        <f t="shared" si="1"/>
        <v>100</v>
      </c>
      <c r="J25" s="76"/>
      <c r="AE25" s="162" t="e">
        <f>SUM(AE26:AE27)</f>
        <v>#REF!</v>
      </c>
      <c r="AF25" s="162" t="e">
        <f>SUM(AF26:AF27)</f>
        <v>#REF!</v>
      </c>
      <c r="AG25" s="162" t="e">
        <f>SUM(AG26:AG27)</f>
        <v>#REF!</v>
      </c>
    </row>
    <row r="26" spans="1:33" s="15" customFormat="1" ht="11.25" customHeight="1">
      <c r="A26" s="192"/>
      <c r="B26" s="196" t="s">
        <v>520</v>
      </c>
      <c r="C26" s="194">
        <v>12770027</v>
      </c>
      <c r="D26" s="194">
        <v>8441</v>
      </c>
      <c r="E26" s="194">
        <v>0</v>
      </c>
      <c r="F26" s="194">
        <v>0</v>
      </c>
      <c r="G26" s="194"/>
      <c r="H26" s="190">
        <f t="shared" si="0"/>
        <v>0</v>
      </c>
      <c r="I26" s="190" t="str">
        <f t="shared" si="1"/>
        <v>n.a.</v>
      </c>
      <c r="J26" s="76"/>
      <c r="AE26" s="194" t="e">
        <f>+#REF!</f>
        <v>#REF!</v>
      </c>
      <c r="AF26" s="194" t="e">
        <f>+#REF!</f>
        <v>#REF!</v>
      </c>
      <c r="AG26" s="194" t="e">
        <f>+#REF!</f>
        <v>#REF!</v>
      </c>
    </row>
    <row r="27" spans="1:33" s="15" customFormat="1" ht="11.25" customHeight="1">
      <c r="A27" s="192"/>
      <c r="B27" s="191" t="s">
        <v>519</v>
      </c>
      <c r="C27" s="194">
        <v>397745691</v>
      </c>
      <c r="D27" s="194">
        <v>172300280.27000004</v>
      </c>
      <c r="E27" s="194">
        <v>159153414.38000003</v>
      </c>
      <c r="F27" s="194">
        <v>159153414.38000003</v>
      </c>
      <c r="G27" s="194"/>
      <c r="H27" s="190">
        <f t="shared" si="0"/>
        <v>92.369794251408962</v>
      </c>
      <c r="I27" s="190">
        <f t="shared" si="1"/>
        <v>100</v>
      </c>
      <c r="J27" s="76"/>
      <c r="AE27" s="194" t="e">
        <f>+#REF!</f>
        <v>#REF!</v>
      </c>
      <c r="AF27" s="194" t="e">
        <f>+#REF!</f>
        <v>#REF!</v>
      </c>
      <c r="AG27" s="194" t="e">
        <f>+#REF!</f>
        <v>#REF!</v>
      </c>
    </row>
    <row r="28" spans="1:33" s="15" customFormat="1" ht="11.25" customHeight="1">
      <c r="A28" s="345" t="s">
        <v>518</v>
      </c>
      <c r="B28" s="345"/>
      <c r="C28" s="162">
        <f>+C29</f>
        <v>17600786</v>
      </c>
      <c r="D28" s="162">
        <f>+D29</f>
        <v>26924142.52</v>
      </c>
      <c r="E28" s="162">
        <f>+E29</f>
        <v>23601752.470000003</v>
      </c>
      <c r="F28" s="162">
        <f>+F29</f>
        <v>23601752.470000003</v>
      </c>
      <c r="G28" s="162"/>
      <c r="H28" s="193">
        <f t="shared" si="0"/>
        <v>87.66018250151501</v>
      </c>
      <c r="I28" s="193">
        <f t="shared" si="1"/>
        <v>100</v>
      </c>
      <c r="J28" s="76"/>
      <c r="AE28" s="162" t="e">
        <f>+AE29</f>
        <v>#REF!</v>
      </c>
      <c r="AF28" s="162" t="e">
        <f>+AF29</f>
        <v>#REF!</v>
      </c>
      <c r="AG28" s="162" t="e">
        <f>+AG29</f>
        <v>#REF!</v>
      </c>
    </row>
    <row r="29" spans="1:33" s="15" customFormat="1" ht="16.5" customHeight="1">
      <c r="A29" s="192"/>
      <c r="B29" s="191" t="s">
        <v>517</v>
      </c>
      <c r="C29" s="194">
        <v>17600786</v>
      </c>
      <c r="D29" s="194">
        <v>26924142.52</v>
      </c>
      <c r="E29" s="194">
        <v>23601752.470000003</v>
      </c>
      <c r="F29" s="194">
        <v>23601752.470000003</v>
      </c>
      <c r="G29" s="194"/>
      <c r="H29" s="190">
        <f t="shared" si="0"/>
        <v>87.66018250151501</v>
      </c>
      <c r="I29" s="190">
        <f t="shared" si="1"/>
        <v>100</v>
      </c>
      <c r="J29" s="76"/>
      <c r="AE29" s="194" t="e">
        <f>+#REF!</f>
        <v>#REF!</v>
      </c>
      <c r="AF29" s="194" t="e">
        <f>+#REF!</f>
        <v>#REF!</v>
      </c>
      <c r="AG29" s="194" t="e">
        <f>+#REF!</f>
        <v>#REF!</v>
      </c>
    </row>
    <row r="30" spans="1:33" s="15" customFormat="1" ht="11.25" customHeight="1">
      <c r="A30" s="345" t="s">
        <v>516</v>
      </c>
      <c r="B30" s="345"/>
      <c r="C30" s="162">
        <f>SUM(C31:C32)</f>
        <v>1094732808.8005302</v>
      </c>
      <c r="D30" s="162">
        <f>SUM(D31:D32)</f>
        <v>1018333967.4835117</v>
      </c>
      <c r="E30" s="162">
        <f>SUM(E31:E32)</f>
        <v>649603342.81761825</v>
      </c>
      <c r="F30" s="162">
        <f>SUM(F31:F32)</f>
        <v>615537150.21927261</v>
      </c>
      <c r="G30" s="162"/>
      <c r="H30" s="193">
        <f t="shared" si="0"/>
        <v>60.445509024939703</v>
      </c>
      <c r="I30" s="193">
        <f t="shared" si="1"/>
        <v>94.75584709115175</v>
      </c>
      <c r="J30" s="76"/>
      <c r="AE30" s="162" t="e">
        <f>SUM(AE31:AE31)</f>
        <v>#REF!</v>
      </c>
      <c r="AF30" s="162" t="e">
        <f>SUM(AF31:AF31)</f>
        <v>#REF!</v>
      </c>
      <c r="AG30" s="162" t="e">
        <f>SUM(AG31:AG31)</f>
        <v>#REF!</v>
      </c>
    </row>
    <row r="31" spans="1:33" s="15" customFormat="1" ht="11.25" customHeight="1">
      <c r="A31" s="192"/>
      <c r="B31" s="196" t="s">
        <v>515</v>
      </c>
      <c r="C31" s="194">
        <v>8545359.9100000001</v>
      </c>
      <c r="D31" s="194">
        <v>8545359.9100000001</v>
      </c>
      <c r="E31" s="194">
        <v>259824.2838</v>
      </c>
      <c r="F31" s="194">
        <v>216351.97219999999</v>
      </c>
      <c r="G31" s="194"/>
      <c r="H31" s="190">
        <f t="shared" si="0"/>
        <v>2.5318064362253407</v>
      </c>
      <c r="I31" s="190">
        <f t="shared" si="1"/>
        <v>83.268572527476735</v>
      </c>
      <c r="J31" s="76"/>
      <c r="AE31" s="194" t="e">
        <f>+#REF!</f>
        <v>#REF!</v>
      </c>
      <c r="AF31" s="194" t="e">
        <f>+#REF!</f>
        <v>#REF!</v>
      </c>
      <c r="AG31" s="194" t="e">
        <f>+#REF!</f>
        <v>#REF!</v>
      </c>
    </row>
    <row r="32" spans="1:33" s="15" customFormat="1" ht="11.25" customHeight="1">
      <c r="A32" s="192"/>
      <c r="B32" s="196" t="s">
        <v>222</v>
      </c>
      <c r="C32" s="194">
        <v>1086187448.8905301</v>
      </c>
      <c r="D32" s="194">
        <v>1009788607.5735117</v>
      </c>
      <c r="E32" s="194">
        <v>649343518.53381824</v>
      </c>
      <c r="F32" s="194">
        <v>615320798.24707258</v>
      </c>
      <c r="G32" s="194"/>
      <c r="H32" s="190">
        <f t="shared" si="0"/>
        <v>60.935605099137327</v>
      </c>
      <c r="I32" s="190">
        <f t="shared" si="1"/>
        <v>94.760443537872362</v>
      </c>
      <c r="J32" s="76"/>
      <c r="AE32" s="194" t="e">
        <f>+#REF!</f>
        <v>#REF!</v>
      </c>
      <c r="AF32" s="194" t="e">
        <f>+#REF!</f>
        <v>#REF!</v>
      </c>
      <c r="AG32" s="194" t="e">
        <f>+#REF!</f>
        <v>#REF!</v>
      </c>
    </row>
    <row r="33" spans="1:33" s="15" customFormat="1" ht="11.25" customHeight="1">
      <c r="A33" s="343" t="s">
        <v>514</v>
      </c>
      <c r="B33" s="343"/>
      <c r="C33" s="162">
        <f>SUM(C34:C52)</f>
        <v>9700860768.2851467</v>
      </c>
      <c r="D33" s="162">
        <f>SUM(D34:D52)</f>
        <v>7670730467.634798</v>
      </c>
      <c r="E33" s="162">
        <f>SUM(E34:E52)</f>
        <v>4389390668.9914436</v>
      </c>
      <c r="F33" s="162">
        <f>SUM(F34:F52)</f>
        <v>3911481335.9346709</v>
      </c>
      <c r="G33" s="162"/>
      <c r="H33" s="193">
        <f t="shared" si="0"/>
        <v>50.992292747586809</v>
      </c>
      <c r="I33" s="193">
        <f t="shared" si="1"/>
        <v>89.112171390144624</v>
      </c>
      <c r="J33" s="76"/>
      <c r="AE33" s="162" t="e">
        <f>SUM(AE38:AE52)</f>
        <v>#REF!</v>
      </c>
      <c r="AF33" s="162" t="e">
        <f>SUM(AF38:AF52)</f>
        <v>#REF!</v>
      </c>
      <c r="AG33" s="162" t="e">
        <f>SUM(AG38:AG52)</f>
        <v>#REF!</v>
      </c>
    </row>
    <row r="34" spans="1:33" s="15" customFormat="1" ht="11.25" customHeight="1">
      <c r="A34" s="196"/>
      <c r="B34" s="196" t="s">
        <v>513</v>
      </c>
      <c r="C34" s="194">
        <v>4383129.0000000019</v>
      </c>
      <c r="D34" s="194">
        <v>3672289.699500001</v>
      </c>
      <c r="E34" s="194">
        <v>1151485.2720000003</v>
      </c>
      <c r="F34" s="194">
        <v>795030.75600000005</v>
      </c>
      <c r="G34" s="194"/>
      <c r="H34" s="190">
        <f t="shared" si="0"/>
        <v>21.649456362558954</v>
      </c>
      <c r="I34" s="190">
        <f t="shared" si="1"/>
        <v>69.043936152055252</v>
      </c>
      <c r="J34" s="76"/>
      <c r="AE34" s="194" t="e">
        <f>+#REF!</f>
        <v>#REF!</v>
      </c>
      <c r="AF34" s="194" t="e">
        <f>+#REF!</f>
        <v>#REF!</v>
      </c>
      <c r="AG34" s="194" t="e">
        <f>+#REF!</f>
        <v>#REF!</v>
      </c>
    </row>
    <row r="35" spans="1:33" s="15" customFormat="1" ht="11.25" customHeight="1">
      <c r="A35" s="196"/>
      <c r="B35" s="196" t="s">
        <v>512</v>
      </c>
      <c r="C35" s="194">
        <v>240212322</v>
      </c>
      <c r="D35" s="194">
        <v>240212322.00000003</v>
      </c>
      <c r="E35" s="194">
        <v>107117989.36000001</v>
      </c>
      <c r="F35" s="194">
        <v>102341564.96999998</v>
      </c>
      <c r="G35" s="194"/>
      <c r="H35" s="190">
        <f t="shared" si="0"/>
        <v>42.604627488676442</v>
      </c>
      <c r="I35" s="190">
        <f t="shared" si="1"/>
        <v>95.540968964654923</v>
      </c>
      <c r="J35" s="76"/>
      <c r="AE35" s="194" t="e">
        <f>+#REF!</f>
        <v>#REF!</v>
      </c>
      <c r="AF35" s="194" t="e">
        <f>+#REF!</f>
        <v>#REF!</v>
      </c>
      <c r="AG35" s="194" t="e">
        <f>+#REF!</f>
        <v>#REF!</v>
      </c>
    </row>
    <row r="36" spans="1:33" s="15" customFormat="1" ht="11.25" customHeight="1">
      <c r="A36" s="191"/>
      <c r="B36" s="191" t="s">
        <v>511</v>
      </c>
      <c r="C36" s="199">
        <v>1643849274</v>
      </c>
      <c r="D36" s="199">
        <v>1633240991.1600032</v>
      </c>
      <c r="E36" s="199">
        <v>769012655.38999951</v>
      </c>
      <c r="F36" s="199">
        <v>765390065.35999978</v>
      </c>
      <c r="G36" s="199"/>
      <c r="H36" s="190">
        <f t="shared" si="0"/>
        <v>46.863265709268319</v>
      </c>
      <c r="I36" s="190">
        <f t="shared" si="1"/>
        <v>99.52892972506902</v>
      </c>
      <c r="J36" s="76"/>
      <c r="AE36" s="199" t="e">
        <f>+#REF!</f>
        <v>#REF!</v>
      </c>
      <c r="AF36" s="199" t="e">
        <f>+#REF!</f>
        <v>#REF!</v>
      </c>
      <c r="AG36" s="199" t="e">
        <f>+#REF!</f>
        <v>#REF!</v>
      </c>
    </row>
    <row r="37" spans="1:33" s="15" customFormat="1" ht="11.25" customHeight="1">
      <c r="A37" s="196"/>
      <c r="B37" s="196" t="s">
        <v>510</v>
      </c>
      <c r="C37" s="194">
        <v>206921209</v>
      </c>
      <c r="D37" s="194">
        <v>208549283.67999995</v>
      </c>
      <c r="E37" s="194">
        <v>79357680</v>
      </c>
      <c r="F37" s="194">
        <v>70912204.000000015</v>
      </c>
      <c r="G37" s="194"/>
      <c r="H37" s="190">
        <f t="shared" si="0"/>
        <v>34.002612115804908</v>
      </c>
      <c r="I37" s="190">
        <f t="shared" si="1"/>
        <v>89.357708037835806</v>
      </c>
      <c r="J37" s="76"/>
      <c r="AE37" s="194" t="e">
        <f>+#REF!</f>
        <v>#REF!</v>
      </c>
      <c r="AF37" s="194" t="e">
        <f>+#REF!</f>
        <v>#REF!</v>
      </c>
      <c r="AG37" s="194" t="e">
        <f>+#REF!</f>
        <v>#REF!</v>
      </c>
    </row>
    <row r="38" spans="1:33" s="15" customFormat="1" ht="11.25" customHeight="1">
      <c r="A38" s="191"/>
      <c r="B38" s="191" t="s">
        <v>509</v>
      </c>
      <c r="C38" s="194">
        <v>72210635.136467114</v>
      </c>
      <c r="D38" s="194">
        <v>69342213.152082026</v>
      </c>
      <c r="E38" s="194">
        <v>27654295.771021448</v>
      </c>
      <c r="F38" s="194">
        <v>25932810.582137626</v>
      </c>
      <c r="G38" s="194"/>
      <c r="H38" s="190">
        <f t="shared" si="0"/>
        <v>37.39830242403935</v>
      </c>
      <c r="I38" s="190">
        <f t="shared" si="1"/>
        <v>93.774980917475602</v>
      </c>
      <c r="J38" s="76"/>
      <c r="AE38" s="194" t="e">
        <f>+#REF!</f>
        <v>#REF!</v>
      </c>
      <c r="AF38" s="194" t="e">
        <f>+#REF!</f>
        <v>#REF!</v>
      </c>
      <c r="AG38" s="194" t="e">
        <f>+#REF!</f>
        <v>#REF!</v>
      </c>
    </row>
    <row r="39" spans="1:33" s="15" customFormat="1" ht="11.25" customHeight="1">
      <c r="A39" s="196"/>
      <c r="B39" s="196" t="s">
        <v>508</v>
      </c>
      <c r="C39" s="194">
        <v>98966546.95300889</v>
      </c>
      <c r="D39" s="194">
        <v>106821332.00444014</v>
      </c>
      <c r="E39" s="194">
        <v>62753063.539774522</v>
      </c>
      <c r="F39" s="194">
        <v>60090262.402044952</v>
      </c>
      <c r="G39" s="194"/>
      <c r="H39" s="190">
        <f t="shared" si="0"/>
        <v>56.253054773317416</v>
      </c>
      <c r="I39" s="190">
        <f t="shared" si="1"/>
        <v>95.756699374458719</v>
      </c>
      <c r="J39" s="76"/>
      <c r="AE39" s="194" t="e">
        <f>+#REF!</f>
        <v>#REF!</v>
      </c>
      <c r="AF39" s="194" t="e">
        <f>+#REF!</f>
        <v>#REF!</v>
      </c>
      <c r="AG39" s="194" t="e">
        <f>+#REF!</f>
        <v>#REF!</v>
      </c>
    </row>
    <row r="40" spans="1:33" s="15" customFormat="1" ht="11.25" customHeight="1">
      <c r="A40" s="196"/>
      <c r="B40" s="196" t="s">
        <v>507</v>
      </c>
      <c r="C40" s="194">
        <v>138022523</v>
      </c>
      <c r="D40" s="194">
        <v>152141013.99999997</v>
      </c>
      <c r="E40" s="194">
        <v>59607387.730000019</v>
      </c>
      <c r="F40" s="194">
        <v>58301553.770000003</v>
      </c>
      <c r="G40" s="194"/>
      <c r="H40" s="190">
        <f t="shared" ref="H40:H71" si="2">IFERROR(F40/D40*100,"n.a.")</f>
        <v>38.320734322172989</v>
      </c>
      <c r="I40" s="190">
        <f t="shared" ref="I40:I71" si="3">IFERROR(F40/E40*100,"n.a.")</f>
        <v>97.809274974580376</v>
      </c>
      <c r="J40" s="76"/>
      <c r="AE40" s="194" t="e">
        <f>+#REF!</f>
        <v>#REF!</v>
      </c>
      <c r="AF40" s="194" t="e">
        <f>+#REF!</f>
        <v>#REF!</v>
      </c>
      <c r="AG40" s="194" t="e">
        <f>+#REF!</f>
        <v>#REF!</v>
      </c>
    </row>
    <row r="41" spans="1:33" s="15" customFormat="1" ht="11.25" customHeight="1">
      <c r="A41" s="196"/>
      <c r="B41" s="196" t="s">
        <v>506</v>
      </c>
      <c r="C41" s="194">
        <v>984392.9871111</v>
      </c>
      <c r="D41" s="194">
        <v>1107129.6045111001</v>
      </c>
      <c r="E41" s="194">
        <v>304628.54877912597</v>
      </c>
      <c r="F41" s="194">
        <v>29359.483455248999</v>
      </c>
      <c r="G41" s="194"/>
      <c r="H41" s="190">
        <f t="shared" si="2"/>
        <v>2.6518560551195738</v>
      </c>
      <c r="I41" s="190">
        <f t="shared" si="3"/>
        <v>9.6377977615408561</v>
      </c>
      <c r="J41" s="76"/>
      <c r="AE41" s="194" t="e">
        <f>+#REF!</f>
        <v>#REF!</v>
      </c>
      <c r="AF41" s="194" t="e">
        <f>+#REF!</f>
        <v>#REF!</v>
      </c>
      <c r="AG41" s="194" t="e">
        <f>+#REF!</f>
        <v>#REF!</v>
      </c>
    </row>
    <row r="42" spans="1:33" s="15" customFormat="1" ht="11.25" customHeight="1">
      <c r="A42" s="196"/>
      <c r="B42" s="196" t="s">
        <v>505</v>
      </c>
      <c r="C42" s="194">
        <v>27756975.903666385</v>
      </c>
      <c r="D42" s="194">
        <v>18279123.568122074</v>
      </c>
      <c r="E42" s="194">
        <v>5832275.7778645111</v>
      </c>
      <c r="F42" s="194">
        <v>5479349.507575226</v>
      </c>
      <c r="G42" s="194"/>
      <c r="H42" s="190">
        <f t="shared" si="2"/>
        <v>29.975996864154649</v>
      </c>
      <c r="I42" s="190">
        <f t="shared" si="3"/>
        <v>93.948738301628993</v>
      </c>
      <c r="J42" s="76"/>
      <c r="AE42" s="194" t="e">
        <f>+#REF!</f>
        <v>#REF!</v>
      </c>
      <c r="AF42" s="194" t="e">
        <f>+#REF!</f>
        <v>#REF!</v>
      </c>
      <c r="AG42" s="194" t="e">
        <f>+#REF!</f>
        <v>#REF!</v>
      </c>
    </row>
    <row r="43" spans="1:33" s="15" customFormat="1" ht="11.25" customHeight="1">
      <c r="A43" s="196"/>
      <c r="B43" s="196" t="s">
        <v>504</v>
      </c>
      <c r="C43" s="194">
        <v>3348681966.2896771</v>
      </c>
      <c r="D43" s="194">
        <v>1247728153.3411283</v>
      </c>
      <c r="E43" s="194">
        <v>76803081.527934954</v>
      </c>
      <c r="F43" s="194">
        <v>0</v>
      </c>
      <c r="G43" s="194"/>
      <c r="H43" s="190">
        <f t="shared" si="2"/>
        <v>0</v>
      </c>
      <c r="I43" s="190">
        <f t="shared" si="3"/>
        <v>0</v>
      </c>
      <c r="J43" s="76"/>
      <c r="AE43" s="194" t="e">
        <f>+#REF!</f>
        <v>#REF!</v>
      </c>
      <c r="AF43" s="194" t="e">
        <f>+#REF!</f>
        <v>#REF!</v>
      </c>
      <c r="AG43" s="194" t="e">
        <f>+#REF!</f>
        <v>#REF!</v>
      </c>
    </row>
    <row r="44" spans="1:33" s="15" customFormat="1" ht="11.25" customHeight="1">
      <c r="A44" s="196"/>
      <c r="B44" s="196" t="s">
        <v>137</v>
      </c>
      <c r="C44" s="194">
        <v>10829214</v>
      </c>
      <c r="D44" s="194">
        <v>10478956.32</v>
      </c>
      <c r="E44" s="194">
        <v>2546758.0300000003</v>
      </c>
      <c r="F44" s="194">
        <v>2446929.4</v>
      </c>
      <c r="G44" s="194"/>
      <c r="H44" s="190">
        <f t="shared" si="2"/>
        <v>23.350888440386207</v>
      </c>
      <c r="I44" s="190">
        <f t="shared" si="3"/>
        <v>96.080168244330594</v>
      </c>
      <c r="J44" s="76"/>
      <c r="AE44" s="194" t="e">
        <f>+#REF!</f>
        <v>#REF!</v>
      </c>
      <c r="AF44" s="194" t="e">
        <f>+#REF!</f>
        <v>#REF!</v>
      </c>
      <c r="AG44" s="194" t="e">
        <f>+#REF!</f>
        <v>#REF!</v>
      </c>
    </row>
    <row r="45" spans="1:33" s="15" customFormat="1" ht="11.25" customHeight="1">
      <c r="A45" s="191"/>
      <c r="B45" s="191" t="s">
        <v>138</v>
      </c>
      <c r="C45" s="194">
        <v>4193619.3</v>
      </c>
      <c r="D45" s="194">
        <v>4001946.75</v>
      </c>
      <c r="E45" s="194">
        <v>1482543.0690000001</v>
      </c>
      <c r="F45" s="194">
        <v>1471284.4365000001</v>
      </c>
      <c r="G45" s="194"/>
      <c r="H45" s="190">
        <f t="shared" si="2"/>
        <v>36.764218227041631</v>
      </c>
      <c r="I45" s="190">
        <f t="shared" si="3"/>
        <v>99.240586480391812</v>
      </c>
      <c r="J45" s="76"/>
      <c r="AE45" s="194" t="e">
        <f>+#REF!</f>
        <v>#REF!</v>
      </c>
      <c r="AF45" s="194" t="e">
        <f>+#REF!</f>
        <v>#REF!</v>
      </c>
      <c r="AG45" s="194" t="e">
        <f>+#REF!</f>
        <v>#REF!</v>
      </c>
    </row>
    <row r="46" spans="1:33" s="15" customFormat="1" ht="11.25" customHeight="1">
      <c r="A46" s="196"/>
      <c r="B46" s="196" t="s">
        <v>218</v>
      </c>
      <c r="C46" s="194">
        <v>132431633.8957967</v>
      </c>
      <c r="D46" s="194">
        <v>134953998.53600436</v>
      </c>
      <c r="E46" s="194">
        <v>32150292.933912039</v>
      </c>
      <c r="F46" s="194">
        <v>28548830.101259563</v>
      </c>
      <c r="G46" s="194"/>
      <c r="H46" s="190">
        <f t="shared" si="2"/>
        <v>21.154489982483195</v>
      </c>
      <c r="I46" s="190">
        <f t="shared" si="3"/>
        <v>88.798040378494775</v>
      </c>
      <c r="J46" s="76"/>
      <c r="AE46" s="194" t="e">
        <f>+#REF!</f>
        <v>#REF!</v>
      </c>
      <c r="AF46" s="194" t="e">
        <f>+#REF!</f>
        <v>#REF!</v>
      </c>
      <c r="AG46" s="194" t="e">
        <f>+#REF!</f>
        <v>#REF!</v>
      </c>
    </row>
    <row r="47" spans="1:33" s="15" customFormat="1" ht="11.25" customHeight="1">
      <c r="A47" s="196"/>
      <c r="B47" s="196" t="s">
        <v>503</v>
      </c>
      <c r="C47" s="194">
        <v>246143520</v>
      </c>
      <c r="D47" s="194">
        <v>246143520</v>
      </c>
      <c r="E47" s="194">
        <v>127879590.94</v>
      </c>
      <c r="F47" s="194">
        <v>116500000</v>
      </c>
      <c r="G47" s="194"/>
      <c r="H47" s="190">
        <f t="shared" si="2"/>
        <v>47.330110498135397</v>
      </c>
      <c r="I47" s="190">
        <f t="shared" si="3"/>
        <v>91.10132363080578</v>
      </c>
      <c r="J47" s="76"/>
      <c r="AE47" s="194" t="e">
        <f>+#REF!</f>
        <v>#REF!</v>
      </c>
      <c r="AF47" s="194" t="e">
        <f>+#REF!</f>
        <v>#REF!</v>
      </c>
      <c r="AG47" s="194" t="e">
        <f>+#REF!</f>
        <v>#REF!</v>
      </c>
    </row>
    <row r="48" spans="1:33" s="15" customFormat="1" ht="11.25" customHeight="1">
      <c r="A48" s="196"/>
      <c r="B48" s="196" t="s">
        <v>208</v>
      </c>
      <c r="C48" s="194">
        <v>331709552</v>
      </c>
      <c r="D48" s="194">
        <v>334965213.99000001</v>
      </c>
      <c r="E48" s="194">
        <v>319061742.23000002</v>
      </c>
      <c r="F48" s="194">
        <v>318890514.22000003</v>
      </c>
      <c r="G48" s="194"/>
      <c r="H48" s="190">
        <f t="shared" si="2"/>
        <v>95.201083844342165</v>
      </c>
      <c r="I48" s="190">
        <f t="shared" si="3"/>
        <v>99.946333894874627</v>
      </c>
      <c r="J48" s="76"/>
      <c r="AE48" s="194" t="e">
        <f>+#REF!</f>
        <v>#REF!</v>
      </c>
      <c r="AF48" s="194" t="e">
        <f>+#REF!</f>
        <v>#REF!</v>
      </c>
      <c r="AG48" s="194" t="e">
        <f>+#REF!</f>
        <v>#REF!</v>
      </c>
    </row>
    <row r="49" spans="1:33" s="15" customFormat="1" ht="11.25" customHeight="1">
      <c r="A49" s="196"/>
      <c r="B49" s="196" t="s">
        <v>216</v>
      </c>
      <c r="C49" s="194">
        <v>778663393.81941998</v>
      </c>
      <c r="D49" s="194">
        <v>831573522.25900555</v>
      </c>
      <c r="E49" s="194">
        <v>649249359.22115672</v>
      </c>
      <c r="F49" s="194">
        <v>417908702.285698</v>
      </c>
      <c r="G49" s="194"/>
      <c r="H49" s="190">
        <f t="shared" si="2"/>
        <v>50.255171803742726</v>
      </c>
      <c r="I49" s="190">
        <f t="shared" si="3"/>
        <v>64.367980707293057</v>
      </c>
      <c r="J49" s="76"/>
      <c r="AE49" s="194" t="e">
        <f>+#REF!</f>
        <v>#REF!</v>
      </c>
      <c r="AF49" s="194" t="e">
        <f>+#REF!</f>
        <v>#REF!</v>
      </c>
      <c r="AG49" s="194" t="e">
        <f>+#REF!</f>
        <v>#REF!</v>
      </c>
    </row>
    <row r="50" spans="1:33" s="15" customFormat="1" ht="11.25" customHeight="1">
      <c r="A50" s="196"/>
      <c r="B50" s="196" t="s">
        <v>502</v>
      </c>
      <c r="C50" s="194">
        <v>2095775640</v>
      </c>
      <c r="D50" s="194">
        <v>2264108259.2300005</v>
      </c>
      <c r="E50" s="194">
        <v>2045716370.0600007</v>
      </c>
      <c r="F50" s="194">
        <v>1918093294.6600006</v>
      </c>
      <c r="G50" s="194"/>
      <c r="H50" s="190">
        <f t="shared" si="2"/>
        <v>84.717384287636662</v>
      </c>
      <c r="I50" s="190">
        <f t="shared" si="3"/>
        <v>93.761448201333167</v>
      </c>
      <c r="J50" s="76"/>
      <c r="AE50" s="194" t="e">
        <f>+#REF!</f>
        <v>#REF!</v>
      </c>
      <c r="AF50" s="194" t="e">
        <f>+#REF!</f>
        <v>#REF!</v>
      </c>
      <c r="AG50" s="194" t="e">
        <f>+#REF!</f>
        <v>#REF!</v>
      </c>
    </row>
    <row r="51" spans="1:33" s="15" customFormat="1" ht="11.25" customHeight="1">
      <c r="A51" s="196"/>
      <c r="B51" s="196" t="s">
        <v>501</v>
      </c>
      <c r="C51" s="194">
        <v>197601189</v>
      </c>
      <c r="D51" s="194">
        <v>55801189</v>
      </c>
      <c r="E51" s="194">
        <v>0</v>
      </c>
      <c r="F51" s="194">
        <v>0</v>
      </c>
      <c r="G51" s="194"/>
      <c r="H51" s="190">
        <f t="shared" si="2"/>
        <v>0</v>
      </c>
      <c r="I51" s="190" t="str">
        <f t="shared" si="3"/>
        <v>n.a.</v>
      </c>
      <c r="J51" s="76"/>
      <c r="AE51" s="194" t="e">
        <f>+#REF!</f>
        <v>#REF!</v>
      </c>
      <c r="AF51" s="194" t="e">
        <f>+#REF!</f>
        <v>#REF!</v>
      </c>
      <c r="AG51" s="194" t="e">
        <f>+#REF!</f>
        <v>#REF!</v>
      </c>
    </row>
    <row r="52" spans="1:33" s="15" customFormat="1" ht="11.25" customHeight="1">
      <c r="A52" s="196"/>
      <c r="B52" s="196" t="s">
        <v>500</v>
      </c>
      <c r="C52" s="194">
        <v>121524032</v>
      </c>
      <c r="D52" s="194">
        <v>107610009.34</v>
      </c>
      <c r="E52" s="194">
        <v>21709469.59</v>
      </c>
      <c r="F52" s="194">
        <v>18349580</v>
      </c>
      <c r="G52" s="194"/>
      <c r="H52" s="190">
        <f t="shared" si="2"/>
        <v>17.051926779435032</v>
      </c>
      <c r="I52" s="190">
        <f t="shared" si="3"/>
        <v>84.523391619168535</v>
      </c>
      <c r="J52" s="76"/>
      <c r="AE52" s="194" t="e">
        <f>+#REF!</f>
        <v>#REF!</v>
      </c>
      <c r="AF52" s="194" t="e">
        <f>+#REF!</f>
        <v>#REF!</v>
      </c>
      <c r="AG52" s="194" t="e">
        <f>+#REF!</f>
        <v>#REF!</v>
      </c>
    </row>
    <row r="53" spans="1:33" s="15" customFormat="1" ht="11.25" customHeight="1">
      <c r="A53" s="343" t="s">
        <v>499</v>
      </c>
      <c r="B53" s="343"/>
      <c r="C53" s="162">
        <f>SUM(C54:C59)</f>
        <v>897892429.59529996</v>
      </c>
      <c r="D53" s="162">
        <f>SUM(D54:D59)</f>
        <v>990403996.94288301</v>
      </c>
      <c r="E53" s="162">
        <f>SUM(E54:E59)</f>
        <v>694284171.79547393</v>
      </c>
      <c r="F53" s="162">
        <f>SUM(F54:F59)</f>
        <v>678258467.20678806</v>
      </c>
      <c r="G53" s="162"/>
      <c r="H53" s="193">
        <f t="shared" si="2"/>
        <v>68.483009892972348</v>
      </c>
      <c r="I53" s="193">
        <f t="shared" si="3"/>
        <v>97.691765815826955</v>
      </c>
      <c r="J53" s="76"/>
      <c r="AE53" s="162" t="e">
        <f>SUM(AE54:AE58)</f>
        <v>#REF!</v>
      </c>
      <c r="AF53" s="162" t="e">
        <f>SUM(AF54:AF58)</f>
        <v>#REF!</v>
      </c>
      <c r="AG53" s="162" t="e">
        <f>SUM(AG54:AG58)</f>
        <v>#REF!</v>
      </c>
    </row>
    <row r="54" spans="1:33" s="15" customFormat="1" ht="11.25" customHeight="1">
      <c r="A54" s="196"/>
      <c r="B54" s="196" t="s">
        <v>137</v>
      </c>
      <c r="C54" s="194">
        <v>3019760.4953000005</v>
      </c>
      <c r="D54" s="194">
        <v>4256254.7623830009</v>
      </c>
      <c r="E54" s="194">
        <v>1529916.8189739997</v>
      </c>
      <c r="F54" s="194">
        <v>1490864.410288</v>
      </c>
      <c r="G54" s="194"/>
      <c r="H54" s="190">
        <f t="shared" si="2"/>
        <v>35.027612150107565</v>
      </c>
      <c r="I54" s="190">
        <f t="shared" si="3"/>
        <v>97.447416212327852</v>
      </c>
      <c r="J54" s="76"/>
      <c r="AE54" s="194" t="e">
        <f>+#REF!</f>
        <v>#REF!</v>
      </c>
      <c r="AF54" s="194" t="e">
        <f>+#REF!</f>
        <v>#REF!</v>
      </c>
      <c r="AG54" s="194" t="e">
        <f>+#REF!</f>
        <v>#REF!</v>
      </c>
    </row>
    <row r="55" spans="1:33" s="15" customFormat="1" ht="11.25" customHeight="1">
      <c r="A55" s="196"/>
      <c r="B55" s="196" t="s">
        <v>498</v>
      </c>
      <c r="C55" s="194">
        <v>213579286.5</v>
      </c>
      <c r="D55" s="194">
        <v>242151306.42500004</v>
      </c>
      <c r="E55" s="194">
        <v>94818160.374999985</v>
      </c>
      <c r="F55" s="194">
        <v>87550534.750000089</v>
      </c>
      <c r="G55" s="194"/>
      <c r="H55" s="190">
        <f t="shared" si="2"/>
        <v>36.15530142808317</v>
      </c>
      <c r="I55" s="190">
        <f t="shared" si="3"/>
        <v>92.335196552794443</v>
      </c>
      <c r="J55" s="76"/>
      <c r="AE55" s="194" t="e">
        <f>+#REF!</f>
        <v>#REF!</v>
      </c>
      <c r="AF55" s="194" t="e">
        <f>+#REF!</f>
        <v>#REF!</v>
      </c>
      <c r="AG55" s="194" t="e">
        <f>+#REF!</f>
        <v>#REF!</v>
      </c>
    </row>
    <row r="56" spans="1:33" s="15" customFormat="1" ht="11.25" customHeight="1">
      <c r="A56" s="196"/>
      <c r="B56" s="196" t="s">
        <v>497</v>
      </c>
      <c r="C56" s="194">
        <v>55853116.5</v>
      </c>
      <c r="D56" s="194">
        <v>82681928.930000007</v>
      </c>
      <c r="E56" s="194">
        <v>29136637.309999976</v>
      </c>
      <c r="F56" s="194">
        <v>28248889.599999972</v>
      </c>
      <c r="G56" s="194"/>
      <c r="H56" s="190">
        <f t="shared" si="2"/>
        <v>34.165736050879971</v>
      </c>
      <c r="I56" s="190">
        <f t="shared" si="3"/>
        <v>96.953156602957336</v>
      </c>
      <c r="J56" s="76"/>
      <c r="AE56" s="194" t="e">
        <f>+#REF!</f>
        <v>#REF!</v>
      </c>
      <c r="AF56" s="194" t="e">
        <f>+#REF!</f>
        <v>#REF!</v>
      </c>
      <c r="AG56" s="194" t="e">
        <f>+#REF!</f>
        <v>#REF!</v>
      </c>
    </row>
    <row r="57" spans="1:33" s="15" customFormat="1" ht="11.25" customHeight="1">
      <c r="A57" s="196"/>
      <c r="B57" s="196" t="s">
        <v>496</v>
      </c>
      <c r="C57" s="194">
        <v>85341917.300000012</v>
      </c>
      <c r="D57" s="194">
        <v>94952064.889999986</v>
      </c>
      <c r="E57" s="194">
        <v>43081480.785000019</v>
      </c>
      <c r="F57" s="194">
        <v>41556140.155000009</v>
      </c>
      <c r="G57" s="194"/>
      <c r="H57" s="190">
        <f t="shared" si="2"/>
        <v>43.765388570687684</v>
      </c>
      <c r="I57" s="190">
        <f t="shared" si="3"/>
        <v>96.459405289218608</v>
      </c>
      <c r="J57" s="76"/>
      <c r="AE57" s="194" t="e">
        <f>+#REF!</f>
        <v>#REF!</v>
      </c>
      <c r="AF57" s="194" t="e">
        <f>+#REF!</f>
        <v>#REF!</v>
      </c>
      <c r="AG57" s="194" t="e">
        <f>+#REF!</f>
        <v>#REF!</v>
      </c>
    </row>
    <row r="58" spans="1:33" s="15" customFormat="1" ht="16.5" customHeight="1">
      <c r="A58" s="191"/>
      <c r="B58" s="191" t="s">
        <v>495</v>
      </c>
      <c r="C58" s="194">
        <v>71682158.800000027</v>
      </c>
      <c r="D58" s="194">
        <v>78377852.935500026</v>
      </c>
      <c r="E58" s="194">
        <v>37733387.506499983</v>
      </c>
      <c r="F58" s="194">
        <v>31427449.291500006</v>
      </c>
      <c r="G58" s="194"/>
      <c r="H58" s="190">
        <f t="shared" si="2"/>
        <v>40.097359285106712</v>
      </c>
      <c r="I58" s="190">
        <f t="shared" si="3"/>
        <v>83.288173599802789</v>
      </c>
      <c r="J58" s="76"/>
      <c r="AE58" s="194" t="e">
        <f>+#REF!</f>
        <v>#REF!</v>
      </c>
      <c r="AF58" s="194" t="e">
        <f>+#REF!</f>
        <v>#REF!</v>
      </c>
      <c r="AG58" s="194" t="e">
        <f>+#REF!</f>
        <v>#REF!</v>
      </c>
    </row>
    <row r="59" spans="1:33" s="15" customFormat="1" ht="11.25" customHeight="1">
      <c r="A59" s="191"/>
      <c r="B59" s="191" t="s">
        <v>494</v>
      </c>
      <c r="C59" s="194">
        <v>468416190</v>
      </c>
      <c r="D59" s="194">
        <v>487984589</v>
      </c>
      <c r="E59" s="194">
        <v>487984589</v>
      </c>
      <c r="F59" s="194">
        <v>487984589</v>
      </c>
      <c r="G59" s="194"/>
      <c r="H59" s="190">
        <f t="shared" si="2"/>
        <v>100</v>
      </c>
      <c r="I59" s="190">
        <f t="shared" si="3"/>
        <v>100</v>
      </c>
      <c r="J59" s="76"/>
      <c r="AE59" s="194"/>
      <c r="AF59" s="194"/>
      <c r="AG59" s="194"/>
    </row>
    <row r="60" spans="1:33" s="15" customFormat="1" ht="11.25" customHeight="1">
      <c r="A60" s="343" t="s">
        <v>493</v>
      </c>
      <c r="B60" s="343"/>
      <c r="C60" s="162">
        <f>SUM(C61:C61)</f>
        <v>613080</v>
      </c>
      <c r="D60" s="162">
        <f>SUM(D61:D61)</f>
        <v>613080</v>
      </c>
      <c r="E60" s="162">
        <f>SUM(E61:E61)</f>
        <v>0</v>
      </c>
      <c r="F60" s="162">
        <f>SUM(F61:F61)</f>
        <v>0</v>
      </c>
      <c r="G60" s="162"/>
      <c r="H60" s="193">
        <f t="shared" si="2"/>
        <v>0</v>
      </c>
      <c r="I60" s="193" t="str">
        <f t="shared" si="3"/>
        <v>n.a.</v>
      </c>
      <c r="J60" s="76"/>
      <c r="AE60" s="162" t="e">
        <f>SUM(AE61:AE61)</f>
        <v>#REF!</v>
      </c>
      <c r="AF60" s="162" t="e">
        <f>SUM(AF61:AF61)</f>
        <v>#REF!</v>
      </c>
      <c r="AG60" s="162" t="e">
        <f>SUM(AG61:AG61)</f>
        <v>#REF!</v>
      </c>
    </row>
    <row r="61" spans="1:33" s="15" customFormat="1" ht="11.25" customHeight="1">
      <c r="A61" s="192"/>
      <c r="B61" s="191" t="s">
        <v>430</v>
      </c>
      <c r="C61" s="194">
        <v>613080</v>
      </c>
      <c r="D61" s="194">
        <v>613080</v>
      </c>
      <c r="E61" s="194">
        <v>0</v>
      </c>
      <c r="F61" s="194">
        <v>0</v>
      </c>
      <c r="G61" s="194"/>
      <c r="H61" s="190">
        <f t="shared" si="2"/>
        <v>0</v>
      </c>
      <c r="I61" s="190" t="str">
        <f t="shared" si="3"/>
        <v>n.a.</v>
      </c>
      <c r="J61" s="76"/>
      <c r="AE61" s="194" t="e">
        <f>+#REF!</f>
        <v>#REF!</v>
      </c>
      <c r="AF61" s="194" t="e">
        <f>+#REF!</f>
        <v>#REF!</v>
      </c>
      <c r="AG61" s="194" t="e">
        <f>+#REF!</f>
        <v>#REF!</v>
      </c>
    </row>
    <row r="62" spans="1:33" s="15" customFormat="1" ht="11.25" customHeight="1">
      <c r="A62" s="343" t="s">
        <v>492</v>
      </c>
      <c r="B62" s="343"/>
      <c r="C62" s="162">
        <f>SUM(C63:C64)</f>
        <v>24994938000</v>
      </c>
      <c r="D62" s="162">
        <f>SUM(D63:D64)</f>
        <v>24994938000</v>
      </c>
      <c r="E62" s="162">
        <f>SUM(E63:E64)</f>
        <v>12000000000</v>
      </c>
      <c r="F62" s="162">
        <f>SUM(F63:F64)</f>
        <v>12000000000</v>
      </c>
      <c r="G62" s="162"/>
      <c r="H62" s="197">
        <f t="shared" si="2"/>
        <v>48.009721008309761</v>
      </c>
      <c r="I62" s="197">
        <f t="shared" si="3"/>
        <v>100</v>
      </c>
      <c r="J62" s="76"/>
      <c r="AE62" s="162" t="e">
        <f>SUM(AE63:AE64)</f>
        <v>#REF!</v>
      </c>
      <c r="AF62" s="162" t="e">
        <f>SUM(AF63:AF64)</f>
        <v>#REF!</v>
      </c>
      <c r="AG62" s="162" t="e">
        <f>SUM(AG63:AG64)</f>
        <v>#REF!</v>
      </c>
    </row>
    <row r="63" spans="1:33" s="15" customFormat="1" ht="11.25" customHeight="1">
      <c r="A63" s="192"/>
      <c r="B63" s="196" t="s">
        <v>491</v>
      </c>
      <c r="C63" s="194">
        <v>24644000000</v>
      </c>
      <c r="D63" s="194">
        <v>24644000000</v>
      </c>
      <c r="E63" s="194">
        <v>12000000000</v>
      </c>
      <c r="F63" s="194">
        <v>12000000000</v>
      </c>
      <c r="G63" s="194"/>
      <c r="H63" s="190">
        <f t="shared" si="2"/>
        <v>48.69339392955689</v>
      </c>
      <c r="I63" s="190">
        <f t="shared" si="3"/>
        <v>100</v>
      </c>
      <c r="J63" s="76"/>
      <c r="AE63" s="194" t="e">
        <f>+#REF!</f>
        <v>#REF!</v>
      </c>
      <c r="AF63" s="194" t="e">
        <f>+#REF!</f>
        <v>#REF!</v>
      </c>
      <c r="AG63" s="194" t="e">
        <f>+#REF!</f>
        <v>#REF!</v>
      </c>
    </row>
    <row r="64" spans="1:33" s="15" customFormat="1" ht="11.25" customHeight="1">
      <c r="A64" s="192"/>
      <c r="B64" s="196" t="s">
        <v>490</v>
      </c>
      <c r="C64" s="194">
        <v>350938000</v>
      </c>
      <c r="D64" s="194">
        <v>350938000</v>
      </c>
      <c r="E64" s="194">
        <v>0</v>
      </c>
      <c r="F64" s="194">
        <v>0</v>
      </c>
      <c r="G64" s="194"/>
      <c r="H64" s="190">
        <f t="shared" si="2"/>
        <v>0</v>
      </c>
      <c r="I64" s="190" t="str">
        <f t="shared" si="3"/>
        <v>n.a.</v>
      </c>
      <c r="J64" s="76"/>
      <c r="AE64" s="194" t="e">
        <f>+#REF!</f>
        <v>#REF!</v>
      </c>
      <c r="AF64" s="194" t="e">
        <f>+#REF!</f>
        <v>#REF!</v>
      </c>
      <c r="AG64" s="194" t="e">
        <f>+#REF!</f>
        <v>#REF!</v>
      </c>
    </row>
    <row r="65" spans="1:33" s="15" customFormat="1" ht="11.25" customHeight="1">
      <c r="A65" s="343" t="s">
        <v>489</v>
      </c>
      <c r="B65" s="343"/>
      <c r="C65" s="162">
        <f>SUM(C66:C68)</f>
        <v>369044486</v>
      </c>
      <c r="D65" s="162">
        <f>SUM(D66:D68)</f>
        <v>369044486</v>
      </c>
      <c r="E65" s="162">
        <f>SUM(E66:E68)</f>
        <v>256999507</v>
      </c>
      <c r="F65" s="162">
        <f>SUM(F66:F68)</f>
        <v>256999507</v>
      </c>
      <c r="G65" s="162"/>
      <c r="H65" s="193">
        <f t="shared" si="2"/>
        <v>69.63916729540297</v>
      </c>
      <c r="I65" s="193">
        <f t="shared" si="3"/>
        <v>100</v>
      </c>
      <c r="J65" s="76"/>
      <c r="AE65" s="162" t="e">
        <f>SUM(AE66:AE68)</f>
        <v>#REF!</v>
      </c>
      <c r="AF65" s="162" t="e">
        <f>SUM(AF66:AF68)</f>
        <v>#REF!</v>
      </c>
      <c r="AG65" s="162" t="e">
        <f>SUM(AG66:AG68)</f>
        <v>#REF!</v>
      </c>
    </row>
    <row r="66" spans="1:33" s="15" customFormat="1" ht="11.25" customHeight="1">
      <c r="A66" s="195"/>
      <c r="B66" s="191" t="s">
        <v>488</v>
      </c>
      <c r="C66" s="189">
        <v>118531776</v>
      </c>
      <c r="D66" s="194">
        <v>118531776</v>
      </c>
      <c r="E66" s="194">
        <v>59864177</v>
      </c>
      <c r="F66" s="194">
        <v>59864177</v>
      </c>
      <c r="G66" s="189"/>
      <c r="H66" s="190">
        <f t="shared" si="2"/>
        <v>50.504749882428158</v>
      </c>
      <c r="I66" s="190">
        <f t="shared" si="3"/>
        <v>100</v>
      </c>
      <c r="J66" s="76"/>
      <c r="AE66" s="189" t="e">
        <f>+#REF!</f>
        <v>#REF!</v>
      </c>
      <c r="AF66" s="189" t="e">
        <f>+#REF!</f>
        <v>#REF!</v>
      </c>
      <c r="AG66" s="189" t="e">
        <f>+#REF!</f>
        <v>#REF!</v>
      </c>
    </row>
    <row r="67" spans="1:33" s="15" customFormat="1" ht="11.25" customHeight="1">
      <c r="A67" s="195"/>
      <c r="B67" s="191" t="s">
        <v>487</v>
      </c>
      <c r="C67" s="189">
        <v>105462000</v>
      </c>
      <c r="D67" s="194">
        <v>105462000</v>
      </c>
      <c r="E67" s="194">
        <v>52084620</v>
      </c>
      <c r="F67" s="194">
        <v>52084620</v>
      </c>
      <c r="G67" s="189"/>
      <c r="H67" s="190">
        <f t="shared" si="2"/>
        <v>49.387096774193552</v>
      </c>
      <c r="I67" s="190">
        <f t="shared" si="3"/>
        <v>100</v>
      </c>
      <c r="J67" s="76"/>
      <c r="AE67" s="189" t="e">
        <f>+#REF!</f>
        <v>#REF!</v>
      </c>
      <c r="AF67" s="189" t="e">
        <f>+#REF!</f>
        <v>#REF!</v>
      </c>
      <c r="AG67" s="189" t="e">
        <f>+#REF!</f>
        <v>#REF!</v>
      </c>
    </row>
    <row r="68" spans="1:33" s="188" customFormat="1" ht="11.25" customHeight="1">
      <c r="A68" s="192"/>
      <c r="B68" s="191" t="s">
        <v>633</v>
      </c>
      <c r="C68" s="189">
        <v>145050710</v>
      </c>
      <c r="D68" s="194">
        <v>145050710</v>
      </c>
      <c r="E68" s="194">
        <v>145050710</v>
      </c>
      <c r="F68" s="194">
        <v>145050710</v>
      </c>
      <c r="G68" s="189"/>
      <c r="H68" s="190">
        <f t="shared" si="2"/>
        <v>100</v>
      </c>
      <c r="I68" s="190">
        <f t="shared" si="3"/>
        <v>100</v>
      </c>
      <c r="J68" s="89"/>
      <c r="AE68" s="189" t="e">
        <f>+#REF!</f>
        <v>#REF!</v>
      </c>
      <c r="AF68" s="189" t="e">
        <f>+#REF!</f>
        <v>#REF!</v>
      </c>
      <c r="AG68" s="189" t="e">
        <f>+#REF!</f>
        <v>#REF!</v>
      </c>
    </row>
    <row r="69" spans="1:33" s="15" customFormat="1" ht="11.25" customHeight="1">
      <c r="A69" s="343" t="s">
        <v>486</v>
      </c>
      <c r="B69" s="343"/>
      <c r="C69" s="162">
        <f>+C70</f>
        <v>55000000</v>
      </c>
      <c r="D69" s="162">
        <f>+D70</f>
        <v>58291522</v>
      </c>
      <c r="E69" s="162">
        <f>+E70</f>
        <v>44800528</v>
      </c>
      <c r="F69" s="162">
        <f>+F70</f>
        <v>44800528</v>
      </c>
      <c r="G69" s="162"/>
      <c r="H69" s="193">
        <f t="shared" si="2"/>
        <v>76.855992883493414</v>
      </c>
      <c r="I69" s="193">
        <f t="shared" si="3"/>
        <v>100</v>
      </c>
      <c r="J69" s="76"/>
      <c r="AE69" s="162" t="e">
        <f>+AE70</f>
        <v>#REF!</v>
      </c>
      <c r="AF69" s="162" t="e">
        <f>+AF70</f>
        <v>#REF!</v>
      </c>
      <c r="AG69" s="162" t="e">
        <f>+AG70</f>
        <v>#REF!</v>
      </c>
    </row>
    <row r="70" spans="1:33" s="188" customFormat="1" ht="11.25" customHeight="1">
      <c r="A70" s="192"/>
      <c r="B70" s="191" t="s">
        <v>133</v>
      </c>
      <c r="C70" s="189">
        <v>55000000</v>
      </c>
      <c r="D70" s="194">
        <v>58291522</v>
      </c>
      <c r="E70" s="194">
        <v>44800528</v>
      </c>
      <c r="F70" s="194">
        <v>44800528</v>
      </c>
      <c r="G70" s="189"/>
      <c r="H70" s="190">
        <f t="shared" si="2"/>
        <v>76.855992883493414</v>
      </c>
      <c r="I70" s="190">
        <f t="shared" si="3"/>
        <v>100</v>
      </c>
      <c r="J70" s="89"/>
      <c r="AE70" s="189" t="e">
        <f>+#REF!</f>
        <v>#REF!</v>
      </c>
      <c r="AF70" s="189" t="e">
        <f>+#REF!</f>
        <v>#REF!</v>
      </c>
      <c r="AG70" s="189" t="e">
        <f>+#REF!</f>
        <v>#REF!</v>
      </c>
    </row>
    <row r="71" spans="1:33" s="15" customFormat="1" ht="11.25" customHeight="1">
      <c r="A71" s="343" t="s">
        <v>658</v>
      </c>
      <c r="B71" s="343"/>
      <c r="C71" s="162">
        <f>+SUM(C72:C74)</f>
        <v>169157779</v>
      </c>
      <c r="D71" s="162">
        <f>+SUM(D72:D74)</f>
        <v>23203349</v>
      </c>
      <c r="E71" s="162">
        <f>+SUM(E72:E74)</f>
        <v>3264925</v>
      </c>
      <c r="F71" s="162">
        <f>+SUM(F72:F74)</f>
        <v>3264925</v>
      </c>
      <c r="G71" s="162"/>
      <c r="H71" s="193">
        <f t="shared" si="2"/>
        <v>14.070921400182362</v>
      </c>
      <c r="I71" s="193">
        <f t="shared" si="3"/>
        <v>100</v>
      </c>
      <c r="J71" s="76"/>
      <c r="AE71" s="162" t="e">
        <f>+AE72+#REF!</f>
        <v>#REF!</v>
      </c>
      <c r="AF71" s="162" t="e">
        <f>+AF72+#REF!</f>
        <v>#REF!</v>
      </c>
      <c r="AG71" s="162" t="e">
        <f>+AG72+#REF!</f>
        <v>#REF!</v>
      </c>
    </row>
    <row r="72" spans="1:33" ht="11.25" customHeight="1">
      <c r="A72" s="192"/>
      <c r="B72" s="191" t="s">
        <v>485</v>
      </c>
      <c r="C72" s="194">
        <v>81855443</v>
      </c>
      <c r="D72" s="194">
        <v>5952867</v>
      </c>
      <c r="E72" s="194">
        <v>3264925</v>
      </c>
      <c r="F72" s="194">
        <v>3264925</v>
      </c>
      <c r="G72" s="194"/>
      <c r="H72" s="190">
        <f t="shared" ref="H72:H79" si="4">IFERROR(F72/D72*100,"n.a.")</f>
        <v>54.84626147367311</v>
      </c>
      <c r="I72" s="190">
        <f t="shared" ref="I72:I79" si="5">IFERROR(F72/E72*100,"n.a.")</f>
        <v>100</v>
      </c>
      <c r="AE72" s="189" t="e">
        <f>+#REF!</f>
        <v>#REF!</v>
      </c>
      <c r="AF72" s="189" t="e">
        <f>+#REF!</f>
        <v>#REF!</v>
      </c>
      <c r="AG72" s="189" t="e">
        <f>+#REF!</f>
        <v>#REF!</v>
      </c>
    </row>
    <row r="73" spans="1:33" ht="11.25" customHeight="1">
      <c r="A73" s="192"/>
      <c r="B73" s="191" t="s">
        <v>484</v>
      </c>
      <c r="C73" s="194">
        <v>85284867</v>
      </c>
      <c r="D73" s="194">
        <v>17250482</v>
      </c>
      <c r="E73" s="194">
        <v>0</v>
      </c>
      <c r="F73" s="194">
        <v>0</v>
      </c>
      <c r="G73" s="194"/>
      <c r="H73" s="190">
        <f t="shared" si="4"/>
        <v>0</v>
      </c>
      <c r="I73" s="190" t="str">
        <f t="shared" si="5"/>
        <v>n.a.</v>
      </c>
      <c r="AE73" s="189"/>
      <c r="AF73" s="189"/>
      <c r="AG73" s="189"/>
    </row>
    <row r="74" spans="1:33" ht="11.25" customHeight="1">
      <c r="A74" s="192"/>
      <c r="B74" s="191" t="s">
        <v>483</v>
      </c>
      <c r="C74" s="194">
        <v>2017469</v>
      </c>
      <c r="D74" s="194">
        <v>0</v>
      </c>
      <c r="E74" s="194">
        <v>0</v>
      </c>
      <c r="F74" s="194">
        <v>0</v>
      </c>
      <c r="G74" s="194"/>
      <c r="H74" s="190" t="str">
        <f t="shared" si="4"/>
        <v>n.a.</v>
      </c>
      <c r="I74" s="190" t="str">
        <f t="shared" si="5"/>
        <v>n.a.</v>
      </c>
      <c r="AE74" s="189"/>
      <c r="AF74" s="189"/>
      <c r="AG74" s="189"/>
    </row>
    <row r="75" spans="1:33" s="15" customFormat="1" ht="11.25" customHeight="1">
      <c r="A75" s="343" t="s">
        <v>659</v>
      </c>
      <c r="B75" s="343"/>
      <c r="C75" s="162">
        <f>SUM(C76:C79)</f>
        <v>8583174844</v>
      </c>
      <c r="D75" s="162">
        <f>SUM(D76:D79)</f>
        <v>8583174844</v>
      </c>
      <c r="E75" s="162">
        <f>SUM(E76:E79)</f>
        <v>4000980303.46</v>
      </c>
      <c r="F75" s="162">
        <f>SUM(F76:F79)</f>
        <v>48206579.460000001</v>
      </c>
      <c r="G75" s="162"/>
      <c r="H75" s="193">
        <f t="shared" si="4"/>
        <v>0.56164042252615209</v>
      </c>
      <c r="I75" s="193">
        <f t="shared" si="5"/>
        <v>1.2048692021380742</v>
      </c>
      <c r="J75" s="76"/>
      <c r="AE75" s="162" t="e">
        <f>SUM(AE77:AE79)</f>
        <v>#REF!</v>
      </c>
      <c r="AF75" s="162" t="e">
        <f>SUM(AF77:AF79)</f>
        <v>#REF!</v>
      </c>
      <c r="AG75" s="162" t="e">
        <f>SUM(AG77:AG79)</f>
        <v>#REF!</v>
      </c>
    </row>
    <row r="76" spans="1:33" s="188" customFormat="1" ht="11.25" customHeight="1">
      <c r="A76" s="192"/>
      <c r="B76" s="191" t="s">
        <v>403</v>
      </c>
      <c r="C76" s="189">
        <v>8123000000</v>
      </c>
      <c r="D76" s="189">
        <v>8123000000</v>
      </c>
      <c r="E76" s="189">
        <v>3930886024</v>
      </c>
      <c r="F76" s="189">
        <v>0</v>
      </c>
      <c r="G76" s="189"/>
      <c r="H76" s="190">
        <f t="shared" si="4"/>
        <v>0</v>
      </c>
      <c r="I76" s="190">
        <f t="shared" si="5"/>
        <v>0</v>
      </c>
      <c r="J76" s="89"/>
      <c r="AE76" s="189"/>
      <c r="AF76" s="189"/>
      <c r="AG76" s="189"/>
    </row>
    <row r="77" spans="1:33" s="188" customFormat="1" ht="11.25" customHeight="1">
      <c r="A77" s="192"/>
      <c r="B77" s="191" t="s">
        <v>401</v>
      </c>
      <c r="C77" s="189">
        <v>6283952</v>
      </c>
      <c r="D77" s="189">
        <v>6283952</v>
      </c>
      <c r="E77" s="189">
        <v>2237061</v>
      </c>
      <c r="F77" s="189">
        <v>825593</v>
      </c>
      <c r="G77" s="189"/>
      <c r="H77" s="190">
        <f t="shared" si="4"/>
        <v>13.138117541317948</v>
      </c>
      <c r="I77" s="190">
        <f t="shared" si="5"/>
        <v>36.905252024866556</v>
      </c>
      <c r="J77" s="89"/>
      <c r="AE77" s="189" t="e">
        <f>+#REF!</f>
        <v>#REF!</v>
      </c>
      <c r="AF77" s="189" t="e">
        <f>+#REF!</f>
        <v>#REF!</v>
      </c>
      <c r="AG77" s="189" t="e">
        <f>+#REF!</f>
        <v>#REF!</v>
      </c>
    </row>
    <row r="78" spans="1:33" s="188" customFormat="1" ht="11.25" customHeight="1">
      <c r="A78" s="192"/>
      <c r="B78" s="191" t="s">
        <v>482</v>
      </c>
      <c r="C78" s="189">
        <v>50000000</v>
      </c>
      <c r="D78" s="189">
        <v>50000000</v>
      </c>
      <c r="E78" s="189">
        <v>7475151</v>
      </c>
      <c r="F78" s="189">
        <v>0</v>
      </c>
      <c r="G78" s="189"/>
      <c r="H78" s="190">
        <f t="shared" si="4"/>
        <v>0</v>
      </c>
      <c r="I78" s="190">
        <f t="shared" si="5"/>
        <v>0</v>
      </c>
      <c r="J78" s="89"/>
      <c r="AE78" s="189" t="e">
        <f>+#REF!</f>
        <v>#REF!</v>
      </c>
      <c r="AF78" s="189" t="e">
        <f>+#REF!</f>
        <v>#REF!</v>
      </c>
      <c r="AG78" s="189" t="e">
        <f>+#REF!</f>
        <v>#REF!</v>
      </c>
    </row>
    <row r="79" spans="1:33" s="188" customFormat="1" ht="11.25" customHeight="1">
      <c r="A79" s="192"/>
      <c r="B79" s="191" t="s">
        <v>481</v>
      </c>
      <c r="C79" s="189">
        <v>403890892</v>
      </c>
      <c r="D79" s="189">
        <v>403890892</v>
      </c>
      <c r="E79" s="189">
        <v>60382067.460000001</v>
      </c>
      <c r="F79" s="189">
        <v>47380986.460000001</v>
      </c>
      <c r="G79" s="189"/>
      <c r="H79" s="190">
        <f t="shared" si="4"/>
        <v>11.7311351650881</v>
      </c>
      <c r="I79" s="190">
        <f t="shared" si="5"/>
        <v>78.468638874260904</v>
      </c>
      <c r="J79" s="89"/>
      <c r="AE79" s="189" t="e">
        <f>+#REF!</f>
        <v>#REF!</v>
      </c>
      <c r="AF79" s="189" t="e">
        <f>+#REF!</f>
        <v>#REF!</v>
      </c>
      <c r="AG79" s="189" t="e">
        <f>+#REF!</f>
        <v>#REF!</v>
      </c>
    </row>
    <row r="80" spans="1:33" s="15" customFormat="1" ht="2.25" customHeight="1" thickBot="1">
      <c r="A80" s="187"/>
      <c r="B80" s="186"/>
      <c r="C80" s="185"/>
      <c r="D80" s="184"/>
      <c r="E80" s="184"/>
      <c r="F80" s="184"/>
      <c r="G80" s="183"/>
      <c r="H80" s="182"/>
      <c r="I80" s="182"/>
      <c r="J80" s="76"/>
    </row>
    <row r="81" spans="1:9" s="15" customFormat="1" ht="12" customHeight="1">
      <c r="A81" s="181" t="s">
        <v>480</v>
      </c>
      <c r="B81" s="181"/>
      <c r="C81" s="181"/>
      <c r="D81" s="181"/>
      <c r="E81" s="181"/>
      <c r="F81" s="181"/>
      <c r="G81" s="181"/>
      <c r="H81" s="181"/>
      <c r="I81" s="181"/>
    </row>
    <row r="82" spans="1:9" s="15" customFormat="1" ht="9" customHeight="1">
      <c r="A82" s="344" t="s">
        <v>657</v>
      </c>
      <c r="B82" s="344"/>
      <c r="C82" s="344"/>
      <c r="D82" s="344"/>
      <c r="E82" s="344"/>
      <c r="F82" s="344"/>
      <c r="G82" s="344"/>
      <c r="H82" s="344"/>
      <c r="I82" s="344"/>
    </row>
    <row r="83" spans="1:9" s="15" customFormat="1" ht="12" customHeight="1">
      <c r="A83" s="341" t="s">
        <v>479</v>
      </c>
      <c r="B83" s="342"/>
      <c r="C83" s="342"/>
      <c r="D83" s="342"/>
      <c r="E83" s="342"/>
      <c r="F83" s="342"/>
      <c r="G83" s="342"/>
      <c r="H83" s="342"/>
      <c r="I83" s="342"/>
    </row>
    <row r="84" spans="1:9" s="15" customFormat="1" ht="11.25" customHeight="1">
      <c r="A84" s="341" t="s">
        <v>478</v>
      </c>
      <c r="B84" s="342"/>
      <c r="C84" s="342"/>
      <c r="D84" s="342"/>
      <c r="E84" s="342"/>
      <c r="F84" s="342"/>
      <c r="G84" s="342"/>
      <c r="H84" s="342"/>
      <c r="I84" s="342"/>
    </row>
    <row r="85" spans="1:9" s="15" customFormat="1" ht="11.25" customHeight="1">
      <c r="A85" s="9"/>
      <c r="B85" s="9"/>
      <c r="C85" s="9"/>
      <c r="D85" s="67"/>
      <c r="E85" s="67"/>
      <c r="F85" s="67"/>
      <c r="G85" s="67"/>
      <c r="H85" s="66"/>
      <c r="I85" s="66"/>
    </row>
    <row r="86" spans="1:9" s="15" customFormat="1" ht="11.25" customHeight="1">
      <c r="A86" s="9"/>
      <c r="B86" s="9"/>
      <c r="C86" s="9"/>
      <c r="D86" s="67"/>
      <c r="E86" s="67"/>
      <c r="F86" s="67"/>
      <c r="G86" s="67"/>
      <c r="H86" s="66"/>
      <c r="I86" s="66"/>
    </row>
    <row r="87" spans="1:9" s="15" customFormat="1" ht="11.25" customHeight="1">
      <c r="A87" s="9"/>
      <c r="B87" s="9"/>
      <c r="C87" s="9"/>
      <c r="D87" s="67"/>
      <c r="E87" s="67"/>
      <c r="F87" s="67"/>
      <c r="G87" s="67"/>
      <c r="H87" s="66"/>
      <c r="I87" s="66"/>
    </row>
    <row r="88" spans="1:9" s="15" customFormat="1" ht="11.25" customHeight="1">
      <c r="A88" s="9"/>
      <c r="B88" s="9"/>
      <c r="C88" s="9"/>
      <c r="D88" s="67"/>
      <c r="E88" s="67"/>
      <c r="F88" s="67"/>
      <c r="G88" s="67"/>
      <c r="H88" s="66"/>
      <c r="I88" s="66"/>
    </row>
    <row r="89" spans="1:9" s="15" customFormat="1" ht="11.25" customHeight="1">
      <c r="A89" s="9"/>
      <c r="B89" s="9"/>
      <c r="C89" s="9"/>
      <c r="D89" s="67"/>
      <c r="E89" s="67"/>
      <c r="F89" s="67"/>
      <c r="G89" s="67"/>
      <c r="H89" s="66"/>
      <c r="I89" s="66"/>
    </row>
    <row r="90" spans="1:9" s="15" customFormat="1" ht="11.25" customHeight="1">
      <c r="A90" s="9"/>
      <c r="B90" s="9"/>
      <c r="C90" s="9"/>
      <c r="D90" s="67"/>
      <c r="E90" s="67"/>
      <c r="F90" s="67"/>
      <c r="G90" s="67"/>
      <c r="H90" s="66"/>
      <c r="I90" s="66"/>
    </row>
    <row r="91" spans="1:9" s="15" customFormat="1" ht="11.25" customHeight="1">
      <c r="A91" s="9"/>
      <c r="B91" s="9"/>
      <c r="C91" s="9"/>
      <c r="D91" s="67"/>
      <c r="E91" s="67"/>
      <c r="F91" s="67"/>
      <c r="G91" s="67"/>
      <c r="H91" s="66"/>
      <c r="I91" s="66"/>
    </row>
    <row r="92" spans="1:9" s="15" customFormat="1" ht="11.25" customHeight="1">
      <c r="A92" s="9"/>
      <c r="B92" s="9"/>
      <c r="C92" s="9"/>
      <c r="D92" s="67"/>
      <c r="E92" s="67"/>
      <c r="F92" s="67"/>
      <c r="G92" s="67"/>
      <c r="H92" s="66"/>
      <c r="I92" s="66"/>
    </row>
    <row r="93" spans="1:9" s="15" customFormat="1" ht="11.25" customHeight="1">
      <c r="A93" s="9"/>
      <c r="B93" s="9"/>
      <c r="C93" s="9"/>
      <c r="D93" s="67"/>
      <c r="E93" s="67"/>
      <c r="F93" s="67"/>
      <c r="G93" s="67"/>
      <c r="H93" s="66"/>
      <c r="I93" s="66"/>
    </row>
    <row r="94" spans="1:9" s="15" customFormat="1" ht="11.25" customHeight="1">
      <c r="A94" s="9"/>
      <c r="B94" s="9"/>
      <c r="C94" s="9"/>
      <c r="D94" s="67"/>
      <c r="E94" s="67"/>
      <c r="F94" s="67"/>
      <c r="G94" s="67"/>
      <c r="H94" s="66"/>
      <c r="I94" s="66"/>
    </row>
    <row r="95" spans="1:9" s="15" customFormat="1" ht="11.25" customHeight="1">
      <c r="A95" s="9"/>
      <c r="B95" s="9"/>
      <c r="C95" s="9"/>
      <c r="D95" s="67"/>
      <c r="E95" s="67"/>
      <c r="F95" s="67"/>
      <c r="G95" s="67"/>
      <c r="H95" s="66"/>
      <c r="I95" s="66"/>
    </row>
    <row r="96" spans="1:9" s="15" customFormat="1" ht="11.25" customHeight="1">
      <c r="A96" s="9"/>
      <c r="B96" s="9"/>
      <c r="C96" s="9"/>
      <c r="D96" s="67"/>
      <c r="E96" s="67"/>
      <c r="F96" s="67"/>
      <c r="G96" s="67"/>
      <c r="H96" s="66"/>
      <c r="I96" s="66"/>
    </row>
    <row r="97" spans="1:9" s="15" customFormat="1" ht="11.25" customHeight="1">
      <c r="A97" s="9"/>
      <c r="B97" s="9"/>
      <c r="C97" s="9"/>
      <c r="D97" s="67"/>
      <c r="E97" s="67"/>
      <c r="F97" s="67"/>
      <c r="G97" s="67"/>
      <c r="H97" s="66"/>
      <c r="I97" s="66"/>
    </row>
    <row r="98" spans="1:9" s="15" customFormat="1" ht="11.25" customHeight="1">
      <c r="A98" s="9"/>
      <c r="B98" s="9"/>
      <c r="C98" s="9"/>
      <c r="D98" s="67"/>
      <c r="E98" s="67"/>
      <c r="F98" s="67"/>
      <c r="G98" s="67"/>
      <c r="H98" s="66"/>
      <c r="I98" s="66"/>
    </row>
    <row r="99" spans="1:9" s="15" customFormat="1" ht="11.25" customHeight="1">
      <c r="A99" s="9"/>
      <c r="B99" s="9"/>
      <c r="C99" s="9"/>
      <c r="D99" s="67"/>
      <c r="E99" s="67"/>
      <c r="F99" s="67"/>
      <c r="G99" s="67"/>
      <c r="H99" s="66"/>
      <c r="I99" s="66"/>
    </row>
    <row r="100" spans="1:9" s="15" customFormat="1" ht="11.25" customHeight="1">
      <c r="A100" s="9"/>
      <c r="B100" s="9"/>
      <c r="C100" s="9"/>
      <c r="D100" s="67"/>
      <c r="E100" s="67"/>
      <c r="F100" s="67"/>
      <c r="G100" s="67"/>
      <c r="H100" s="66"/>
      <c r="I100" s="66"/>
    </row>
    <row r="101" spans="1:9" s="15" customFormat="1" ht="11.25" customHeight="1">
      <c r="A101" s="9"/>
      <c r="B101" s="9"/>
      <c r="C101" s="9"/>
      <c r="D101" s="67"/>
      <c r="E101" s="67"/>
      <c r="F101" s="67"/>
      <c r="G101" s="67"/>
      <c r="H101" s="66"/>
      <c r="I101" s="66"/>
    </row>
    <row r="102" spans="1:9" s="15" customFormat="1" ht="11.25" customHeight="1">
      <c r="A102" s="9"/>
      <c r="B102" s="9"/>
      <c r="C102" s="9"/>
      <c r="D102" s="67"/>
      <c r="E102" s="67"/>
      <c r="F102" s="67"/>
      <c r="G102" s="67"/>
      <c r="H102" s="66"/>
      <c r="I102" s="66"/>
    </row>
    <row r="103" spans="1:9" s="15" customFormat="1" ht="11.25" customHeight="1">
      <c r="A103" s="9"/>
      <c r="B103" s="9"/>
      <c r="C103" s="9"/>
      <c r="D103" s="67"/>
      <c r="E103" s="67"/>
      <c r="F103" s="67"/>
      <c r="G103" s="67"/>
      <c r="H103" s="66"/>
      <c r="I103" s="66"/>
    </row>
    <row r="104" spans="1:9" s="15" customFormat="1" ht="11.25" customHeight="1">
      <c r="A104" s="9"/>
      <c r="B104" s="9"/>
      <c r="C104" s="9"/>
      <c r="D104" s="67"/>
      <c r="E104" s="67"/>
      <c r="F104" s="67"/>
      <c r="G104" s="67"/>
      <c r="H104" s="66"/>
      <c r="I104" s="66"/>
    </row>
    <row r="105" spans="1:9" s="15" customFormat="1" ht="11.25" customHeight="1">
      <c r="A105" s="9"/>
      <c r="B105" s="9"/>
      <c r="C105" s="9"/>
      <c r="D105" s="67"/>
      <c r="E105" s="67"/>
      <c r="F105" s="67"/>
      <c r="G105" s="67"/>
      <c r="H105" s="66"/>
      <c r="I105" s="66"/>
    </row>
    <row r="106" spans="1:9" s="15" customFormat="1" ht="11.25" customHeight="1">
      <c r="A106" s="9"/>
      <c r="B106" s="9"/>
      <c r="C106" s="9"/>
      <c r="D106" s="67"/>
      <c r="E106" s="67"/>
      <c r="F106" s="67"/>
      <c r="G106" s="67"/>
      <c r="H106" s="66"/>
      <c r="I106" s="66"/>
    </row>
    <row r="107" spans="1:9" s="15" customFormat="1" ht="11.25" customHeight="1">
      <c r="A107" s="9"/>
      <c r="B107" s="9"/>
      <c r="C107" s="9"/>
      <c r="D107" s="67"/>
      <c r="E107" s="67"/>
      <c r="F107" s="67"/>
      <c r="G107" s="67"/>
      <c r="H107" s="66"/>
      <c r="I107" s="66"/>
    </row>
    <row r="108" spans="1:9" s="15" customFormat="1" ht="11.25" customHeight="1">
      <c r="A108" s="9"/>
      <c r="B108" s="9"/>
      <c r="C108" s="9"/>
      <c r="D108" s="67"/>
      <c r="E108" s="67"/>
      <c r="F108" s="67"/>
      <c r="G108" s="67"/>
      <c r="H108" s="66"/>
      <c r="I108" s="66"/>
    </row>
    <row r="109" spans="1:9" s="15" customFormat="1" ht="11.25" customHeight="1">
      <c r="A109" s="9"/>
      <c r="B109" s="9"/>
      <c r="C109" s="9"/>
      <c r="D109" s="67"/>
      <c r="E109" s="67"/>
      <c r="F109" s="67"/>
      <c r="G109" s="67"/>
      <c r="H109" s="66"/>
      <c r="I109" s="66"/>
    </row>
    <row r="110" spans="1:9" s="15" customFormat="1" ht="11.25" customHeight="1">
      <c r="A110" s="9"/>
      <c r="B110" s="9"/>
      <c r="C110" s="9"/>
      <c r="D110" s="67"/>
      <c r="E110" s="67"/>
      <c r="F110" s="67"/>
      <c r="G110" s="67"/>
      <c r="H110" s="66"/>
      <c r="I110" s="66"/>
    </row>
    <row r="111" spans="1:9" s="15" customFormat="1" ht="11.25" customHeight="1">
      <c r="A111" s="9"/>
      <c r="B111" s="9"/>
      <c r="C111" s="9"/>
      <c r="D111" s="67"/>
      <c r="E111" s="67"/>
      <c r="F111" s="67"/>
      <c r="G111" s="67"/>
      <c r="H111" s="66"/>
      <c r="I111" s="66"/>
    </row>
    <row r="112" spans="1:9" s="15" customFormat="1" ht="11.25" customHeight="1">
      <c r="A112" s="9"/>
      <c r="B112" s="9"/>
      <c r="C112" s="9"/>
      <c r="D112" s="67"/>
      <c r="E112" s="67"/>
      <c r="F112" s="67"/>
      <c r="G112" s="67"/>
      <c r="H112" s="66"/>
      <c r="I112" s="66"/>
    </row>
    <row r="113" spans="1:9" s="15" customFormat="1" ht="11.25" customHeight="1">
      <c r="A113" s="9"/>
      <c r="B113" s="9"/>
      <c r="C113" s="9"/>
      <c r="D113" s="67"/>
      <c r="E113" s="67"/>
      <c r="F113" s="67"/>
      <c r="G113" s="67"/>
      <c r="H113" s="66"/>
      <c r="I113" s="66"/>
    </row>
    <row r="114" spans="1:9" s="15" customFormat="1" ht="11.25" customHeight="1">
      <c r="A114" s="9"/>
      <c r="B114" s="9"/>
      <c r="C114" s="9"/>
      <c r="D114" s="67"/>
      <c r="E114" s="67"/>
      <c r="F114" s="67"/>
      <c r="G114" s="67"/>
      <c r="H114" s="66"/>
      <c r="I114" s="66"/>
    </row>
    <row r="115" spans="1:9" s="15" customFormat="1" ht="11.25" customHeight="1">
      <c r="A115" s="9"/>
      <c r="B115" s="9"/>
      <c r="C115" s="9"/>
      <c r="D115" s="67"/>
      <c r="E115" s="67"/>
      <c r="F115" s="67"/>
      <c r="G115" s="67"/>
      <c r="H115" s="66"/>
      <c r="I115" s="66"/>
    </row>
    <row r="116" spans="1:9" s="15" customFormat="1" ht="11.25" customHeight="1">
      <c r="A116" s="9"/>
      <c r="B116" s="9"/>
      <c r="C116" s="9"/>
      <c r="D116" s="67"/>
      <c r="E116" s="67"/>
      <c r="F116" s="67"/>
      <c r="G116" s="67"/>
      <c r="H116" s="66"/>
      <c r="I116" s="66"/>
    </row>
    <row r="117" spans="1:9" s="15" customFormat="1" ht="11.25" customHeight="1">
      <c r="A117" s="9"/>
      <c r="B117" s="9"/>
      <c r="C117" s="9"/>
      <c r="D117" s="67"/>
      <c r="E117" s="67"/>
      <c r="F117" s="67"/>
      <c r="G117" s="67"/>
      <c r="H117" s="66"/>
      <c r="I117" s="66"/>
    </row>
    <row r="118" spans="1:9" s="15" customFormat="1" ht="11.25" customHeight="1">
      <c r="A118" s="9"/>
      <c r="B118" s="9"/>
      <c r="C118" s="9"/>
      <c r="D118" s="67"/>
      <c r="E118" s="67"/>
      <c r="F118" s="67"/>
      <c r="G118" s="67"/>
      <c r="H118" s="66"/>
      <c r="I118" s="66"/>
    </row>
    <row r="119" spans="1:9" s="15" customFormat="1" ht="11.25" customHeight="1">
      <c r="A119" s="9"/>
      <c r="B119" s="9"/>
      <c r="C119" s="9"/>
      <c r="D119" s="67"/>
      <c r="E119" s="67"/>
      <c r="F119" s="67"/>
      <c r="G119" s="67"/>
      <c r="H119" s="66"/>
      <c r="I119" s="66"/>
    </row>
    <row r="120" spans="1:9" s="15" customFormat="1" ht="11.25" customHeight="1">
      <c r="A120" s="9"/>
      <c r="B120" s="9"/>
      <c r="C120" s="9"/>
      <c r="D120" s="67"/>
      <c r="E120" s="67"/>
      <c r="F120" s="67"/>
      <c r="G120" s="67"/>
      <c r="H120" s="66"/>
      <c r="I120" s="66"/>
    </row>
    <row r="121" spans="1:9" s="15" customFormat="1" ht="11.25" customHeight="1">
      <c r="A121" s="9"/>
      <c r="B121" s="9"/>
      <c r="C121" s="9"/>
      <c r="D121" s="67"/>
      <c r="E121" s="67"/>
      <c r="F121" s="67"/>
      <c r="G121" s="67"/>
      <c r="H121" s="66"/>
      <c r="I121" s="66"/>
    </row>
    <row r="122" spans="1:9" s="15" customFormat="1" ht="11.25" customHeight="1">
      <c r="A122" s="9"/>
      <c r="B122" s="9"/>
      <c r="C122" s="9"/>
      <c r="D122" s="67"/>
      <c r="E122" s="67"/>
      <c r="F122" s="67"/>
      <c r="G122" s="67"/>
      <c r="H122" s="66"/>
      <c r="I122" s="66"/>
    </row>
    <row r="123" spans="1:9" s="15" customFormat="1" ht="11.25" customHeight="1">
      <c r="A123" s="9"/>
      <c r="B123" s="9"/>
      <c r="C123" s="9"/>
      <c r="D123" s="67"/>
      <c r="E123" s="67"/>
      <c r="F123" s="67"/>
      <c r="G123" s="67"/>
      <c r="H123" s="66"/>
      <c r="I123" s="66"/>
    </row>
    <row r="124" spans="1:9" s="15" customFormat="1" ht="11.25" customHeight="1">
      <c r="A124" s="9"/>
      <c r="B124" s="9"/>
      <c r="C124" s="9"/>
      <c r="D124" s="67"/>
      <c r="E124" s="67"/>
      <c r="F124" s="67"/>
      <c r="G124" s="67"/>
      <c r="H124" s="66"/>
      <c r="I124" s="66"/>
    </row>
    <row r="125" spans="1:9" s="15" customFormat="1" ht="11.25" customHeight="1">
      <c r="A125" s="9"/>
      <c r="B125" s="9"/>
      <c r="C125" s="9"/>
      <c r="D125" s="67"/>
      <c r="E125" s="67"/>
      <c r="F125" s="67"/>
      <c r="G125" s="67"/>
      <c r="H125" s="66"/>
      <c r="I125" s="66"/>
    </row>
    <row r="126" spans="1:9" s="15" customFormat="1" ht="11.25" customHeight="1">
      <c r="A126" s="9"/>
      <c r="B126" s="9"/>
      <c r="C126" s="9"/>
      <c r="D126" s="67"/>
      <c r="E126" s="67"/>
      <c r="F126" s="67"/>
      <c r="G126" s="67"/>
      <c r="H126" s="66"/>
      <c r="I126" s="66"/>
    </row>
    <row r="127" spans="1:9" s="15" customFormat="1" ht="11.25" customHeight="1">
      <c r="A127" s="9"/>
      <c r="B127" s="9"/>
      <c r="C127" s="9"/>
      <c r="D127" s="67"/>
      <c r="E127" s="67"/>
      <c r="F127" s="67"/>
      <c r="G127" s="67"/>
      <c r="H127" s="66"/>
      <c r="I127" s="66"/>
    </row>
    <row r="128" spans="1:9" s="15" customFormat="1" ht="11.25" customHeight="1">
      <c r="A128" s="9"/>
      <c r="B128" s="9"/>
      <c r="C128" s="9"/>
      <c r="D128" s="67"/>
      <c r="E128" s="67"/>
      <c r="F128" s="67"/>
      <c r="G128" s="67"/>
      <c r="H128" s="66"/>
      <c r="I128" s="66"/>
    </row>
    <row r="129" spans="1:9" s="15" customFormat="1" ht="11.25" customHeight="1">
      <c r="A129" s="9"/>
      <c r="B129" s="9"/>
      <c r="C129" s="9"/>
      <c r="D129" s="67"/>
      <c r="E129" s="67"/>
      <c r="F129" s="67"/>
      <c r="G129" s="67"/>
      <c r="H129" s="66"/>
      <c r="I129" s="66"/>
    </row>
    <row r="130" spans="1:9" s="15" customFormat="1" ht="11.25" customHeight="1">
      <c r="A130" s="9"/>
      <c r="B130" s="9"/>
      <c r="C130" s="9"/>
      <c r="D130" s="67"/>
      <c r="E130" s="67"/>
      <c r="F130" s="67"/>
      <c r="G130" s="67"/>
      <c r="H130" s="66"/>
      <c r="I130" s="66"/>
    </row>
    <row r="131" spans="1:9" s="15" customFormat="1" ht="11.25" customHeight="1">
      <c r="A131" s="9"/>
      <c r="B131" s="9"/>
      <c r="C131" s="9"/>
      <c r="D131" s="67"/>
      <c r="E131" s="67"/>
      <c r="F131" s="67"/>
      <c r="G131" s="67"/>
      <c r="H131" s="66"/>
      <c r="I131" s="66"/>
    </row>
    <row r="132" spans="1:9" s="15" customFormat="1" ht="11.25" customHeight="1">
      <c r="A132" s="9"/>
      <c r="B132" s="9"/>
      <c r="C132" s="9"/>
      <c r="D132" s="67"/>
      <c r="E132" s="67"/>
      <c r="F132" s="67"/>
      <c r="G132" s="67"/>
      <c r="H132" s="66"/>
      <c r="I132" s="66"/>
    </row>
    <row r="133" spans="1:9" s="15" customFormat="1" ht="11.25" customHeight="1">
      <c r="A133" s="9"/>
      <c r="B133" s="9"/>
      <c r="C133" s="9"/>
      <c r="D133" s="67"/>
      <c r="E133" s="67"/>
      <c r="F133" s="67"/>
      <c r="G133" s="67"/>
      <c r="H133" s="66"/>
      <c r="I133" s="66"/>
    </row>
    <row r="134" spans="1:9" s="15" customFormat="1" ht="11.25" customHeight="1">
      <c r="A134" s="9"/>
      <c r="B134" s="9"/>
      <c r="C134" s="9"/>
      <c r="D134" s="67"/>
      <c r="E134" s="67"/>
      <c r="F134" s="67"/>
      <c r="G134" s="67"/>
      <c r="H134" s="66"/>
      <c r="I134" s="66"/>
    </row>
    <row r="135" spans="1:9" s="15" customFormat="1" ht="11.25" customHeight="1">
      <c r="A135" s="9"/>
      <c r="B135" s="9"/>
      <c r="C135" s="9"/>
      <c r="D135" s="67"/>
      <c r="E135" s="67"/>
      <c r="F135" s="67"/>
      <c r="G135" s="67"/>
      <c r="H135" s="66"/>
      <c r="I135" s="66"/>
    </row>
    <row r="136" spans="1:9" s="15" customFormat="1" ht="11.25" customHeight="1">
      <c r="A136" s="9"/>
      <c r="B136" s="9"/>
      <c r="C136" s="9"/>
      <c r="D136" s="67"/>
      <c r="E136" s="67"/>
      <c r="F136" s="67"/>
      <c r="G136" s="67"/>
      <c r="H136" s="66"/>
      <c r="I136" s="66"/>
    </row>
    <row r="137" spans="1:9" s="15" customFormat="1" ht="11.25" customHeight="1">
      <c r="A137" s="9"/>
      <c r="B137" s="9"/>
      <c r="C137" s="9"/>
      <c r="D137" s="67"/>
      <c r="E137" s="67"/>
      <c r="F137" s="67"/>
      <c r="G137" s="67"/>
      <c r="H137" s="66"/>
      <c r="I137" s="66"/>
    </row>
    <row r="138" spans="1:9" s="15" customFormat="1" ht="11.25" customHeight="1">
      <c r="A138" s="9"/>
      <c r="B138" s="9"/>
      <c r="C138" s="9"/>
      <c r="D138" s="67"/>
      <c r="E138" s="67"/>
      <c r="F138" s="67"/>
      <c r="G138" s="67"/>
      <c r="H138" s="66"/>
      <c r="I138" s="66"/>
    </row>
    <row r="139" spans="1:9" s="15" customFormat="1" ht="11.25" customHeight="1">
      <c r="A139" s="9"/>
      <c r="B139" s="9"/>
      <c r="C139" s="9"/>
      <c r="D139" s="67"/>
      <c r="E139" s="67"/>
      <c r="F139" s="67"/>
      <c r="G139" s="67"/>
      <c r="H139" s="66"/>
      <c r="I139" s="66"/>
    </row>
    <row r="140" spans="1:9" s="15" customFormat="1" ht="11.25" customHeight="1">
      <c r="A140" s="9"/>
      <c r="B140" s="9"/>
      <c r="C140" s="9"/>
      <c r="D140" s="67"/>
      <c r="E140" s="67"/>
      <c r="F140" s="67"/>
      <c r="G140" s="67"/>
      <c r="H140" s="66"/>
      <c r="I140" s="66"/>
    </row>
    <row r="141" spans="1:9" s="15" customFormat="1" ht="11.25" customHeight="1">
      <c r="A141" s="9"/>
      <c r="B141" s="9"/>
      <c r="C141" s="9"/>
      <c r="D141" s="67"/>
      <c r="E141" s="67"/>
      <c r="F141" s="67"/>
      <c r="G141" s="67"/>
      <c r="H141" s="66"/>
      <c r="I141" s="66"/>
    </row>
    <row r="142" spans="1:9" s="15" customFormat="1" ht="11.25" customHeight="1">
      <c r="A142" s="9"/>
      <c r="B142" s="9"/>
      <c r="C142" s="9"/>
      <c r="D142" s="67"/>
      <c r="E142" s="67"/>
      <c r="F142" s="67"/>
      <c r="G142" s="67"/>
      <c r="H142" s="66"/>
      <c r="I142" s="66"/>
    </row>
    <row r="143" spans="1:9" s="15" customFormat="1" ht="11.25" customHeight="1">
      <c r="A143" s="9"/>
      <c r="B143" s="9"/>
      <c r="C143" s="9"/>
      <c r="D143" s="67"/>
      <c r="E143" s="67"/>
      <c r="F143" s="67"/>
      <c r="G143" s="67"/>
      <c r="H143" s="66"/>
      <c r="I143" s="66"/>
    </row>
    <row r="144" spans="1:9" s="15" customFormat="1" ht="11.25" customHeight="1">
      <c r="A144" s="9"/>
      <c r="B144" s="9"/>
      <c r="C144" s="9"/>
      <c r="D144" s="67"/>
      <c r="E144" s="67"/>
      <c r="F144" s="67"/>
      <c r="G144" s="67"/>
      <c r="H144" s="66"/>
      <c r="I144" s="66"/>
    </row>
    <row r="145" spans="1:9" s="15" customFormat="1" ht="11.25" customHeight="1">
      <c r="A145" s="9"/>
      <c r="B145" s="9"/>
      <c r="C145" s="9"/>
      <c r="D145" s="67"/>
      <c r="E145" s="67"/>
      <c r="F145" s="67"/>
      <c r="G145" s="67"/>
      <c r="H145" s="66"/>
      <c r="I145" s="66"/>
    </row>
    <row r="146" spans="1:9" s="15" customFormat="1" ht="11.25" customHeight="1">
      <c r="A146" s="9"/>
      <c r="B146" s="9"/>
      <c r="C146" s="9"/>
      <c r="D146" s="67"/>
      <c r="E146" s="67"/>
      <c r="F146" s="67"/>
      <c r="G146" s="67"/>
      <c r="H146" s="66"/>
      <c r="I146" s="66"/>
    </row>
    <row r="147" spans="1:9" s="15" customFormat="1" ht="11.25" customHeight="1">
      <c r="A147" s="9"/>
      <c r="B147" s="9"/>
      <c r="C147" s="9"/>
      <c r="D147" s="67"/>
      <c r="E147" s="67"/>
      <c r="F147" s="67"/>
      <c r="G147" s="67"/>
      <c r="H147" s="66"/>
      <c r="I147" s="66"/>
    </row>
    <row r="148" spans="1:9" s="15" customFormat="1" ht="11.25" customHeight="1">
      <c r="A148" s="9"/>
      <c r="B148" s="9"/>
      <c r="C148" s="9"/>
      <c r="D148" s="67"/>
      <c r="E148" s="67"/>
      <c r="F148" s="67"/>
      <c r="G148" s="67"/>
      <c r="H148" s="66"/>
      <c r="I148" s="66"/>
    </row>
    <row r="149" spans="1:9" s="15" customFormat="1" ht="11.25" customHeight="1">
      <c r="A149" s="9"/>
      <c r="B149" s="9"/>
      <c r="C149" s="9"/>
      <c r="D149" s="67"/>
      <c r="E149" s="67"/>
      <c r="F149" s="67"/>
      <c r="G149" s="67"/>
      <c r="H149" s="66"/>
      <c r="I149" s="66"/>
    </row>
    <row r="150" spans="1:9" s="15" customFormat="1" ht="11.25" customHeight="1">
      <c r="A150" s="9"/>
      <c r="B150" s="9"/>
      <c r="C150" s="9"/>
      <c r="D150" s="67"/>
      <c r="E150" s="67"/>
      <c r="F150" s="67"/>
      <c r="G150" s="67"/>
      <c r="H150" s="66"/>
      <c r="I150" s="66"/>
    </row>
    <row r="151" spans="1:9" s="15" customFormat="1" ht="11.25" customHeight="1">
      <c r="A151" s="9"/>
      <c r="B151" s="9"/>
      <c r="C151" s="9"/>
      <c r="D151" s="67"/>
      <c r="E151" s="67"/>
      <c r="F151" s="67"/>
      <c r="G151" s="67"/>
      <c r="H151" s="66"/>
      <c r="I151" s="66"/>
    </row>
    <row r="152" spans="1:9" s="15" customFormat="1" ht="11.25" customHeight="1">
      <c r="A152" s="9"/>
      <c r="B152" s="9"/>
      <c r="C152" s="9"/>
      <c r="D152" s="67"/>
      <c r="E152" s="67"/>
      <c r="F152" s="67"/>
      <c r="G152" s="67"/>
      <c r="H152" s="66"/>
      <c r="I152" s="66"/>
    </row>
    <row r="153" spans="1:9" s="15" customFormat="1" ht="11.25" customHeight="1">
      <c r="A153" s="9"/>
      <c r="B153" s="9"/>
      <c r="C153" s="9"/>
      <c r="D153" s="67"/>
      <c r="E153" s="67"/>
      <c r="F153" s="67"/>
      <c r="G153" s="67"/>
      <c r="H153" s="66"/>
      <c r="I153" s="66"/>
    </row>
    <row r="154" spans="1:9" s="15" customFormat="1" ht="11.25" customHeight="1">
      <c r="A154" s="9"/>
      <c r="B154" s="9"/>
      <c r="C154" s="9"/>
      <c r="D154" s="67"/>
      <c r="E154" s="67"/>
      <c r="F154" s="67"/>
      <c r="G154" s="67"/>
      <c r="H154" s="66"/>
      <c r="I154" s="66"/>
    </row>
    <row r="155" spans="1:9" s="15" customFormat="1" ht="11.25" customHeight="1">
      <c r="A155" s="9"/>
      <c r="B155" s="9"/>
      <c r="C155" s="9"/>
      <c r="D155" s="67"/>
      <c r="E155" s="67"/>
      <c r="F155" s="67"/>
      <c r="G155" s="67"/>
      <c r="H155" s="66"/>
      <c r="I155" s="66"/>
    </row>
    <row r="156" spans="1:9" s="15" customFormat="1" ht="11.25" customHeight="1">
      <c r="A156" s="9"/>
      <c r="B156" s="9"/>
      <c r="C156" s="9"/>
      <c r="D156" s="67"/>
      <c r="E156" s="67"/>
      <c r="F156" s="67"/>
      <c r="G156" s="67"/>
      <c r="H156" s="66"/>
      <c r="I156" s="66"/>
    </row>
    <row r="157" spans="1:9" s="15" customFormat="1" ht="11.25" customHeight="1">
      <c r="A157" s="9"/>
      <c r="B157" s="9"/>
      <c r="C157" s="9"/>
      <c r="D157" s="67"/>
      <c r="E157" s="67"/>
      <c r="F157" s="67"/>
      <c r="G157" s="67"/>
      <c r="H157" s="66"/>
      <c r="I157" s="66"/>
    </row>
    <row r="158" spans="1:9" s="15" customFormat="1" ht="11.25" customHeight="1">
      <c r="A158" s="9"/>
      <c r="B158" s="9"/>
      <c r="C158" s="9"/>
      <c r="D158" s="67"/>
      <c r="E158" s="67"/>
      <c r="F158" s="67"/>
      <c r="G158" s="67"/>
      <c r="H158" s="66"/>
      <c r="I158" s="66"/>
    </row>
    <row r="159" spans="1:9" s="15" customFormat="1" ht="11.25" customHeight="1">
      <c r="A159" s="9"/>
      <c r="B159" s="9"/>
      <c r="C159" s="9"/>
      <c r="D159" s="67"/>
      <c r="E159" s="67"/>
      <c r="F159" s="67"/>
      <c r="G159" s="67"/>
      <c r="H159" s="66"/>
      <c r="I159" s="66"/>
    </row>
    <row r="160" spans="1:9" s="15" customFormat="1" ht="11.25" customHeight="1">
      <c r="A160" s="9"/>
      <c r="B160" s="9"/>
      <c r="C160" s="9"/>
      <c r="D160" s="67"/>
      <c r="E160" s="67"/>
      <c r="F160" s="67"/>
      <c r="G160" s="67"/>
      <c r="H160" s="66"/>
      <c r="I160" s="66"/>
    </row>
    <row r="161" spans="1:9" s="15" customFormat="1" ht="11.25" customHeight="1">
      <c r="A161" s="9"/>
      <c r="B161" s="9"/>
      <c r="C161" s="9"/>
      <c r="D161" s="67"/>
      <c r="E161" s="67"/>
      <c r="F161" s="67"/>
      <c r="G161" s="67"/>
      <c r="H161" s="66"/>
      <c r="I161" s="66"/>
    </row>
    <row r="162" spans="1:9" s="15" customFormat="1" ht="11.25" customHeight="1">
      <c r="A162" s="9"/>
      <c r="B162" s="9"/>
      <c r="C162" s="9"/>
      <c r="D162" s="67"/>
      <c r="E162" s="67"/>
      <c r="F162" s="67"/>
      <c r="G162" s="67"/>
      <c r="H162" s="66"/>
      <c r="I162" s="66"/>
    </row>
    <row r="163" spans="1:9" s="15" customFormat="1" ht="11.25" customHeight="1">
      <c r="A163" s="9"/>
      <c r="B163" s="9"/>
      <c r="C163" s="9"/>
      <c r="D163" s="67"/>
      <c r="E163" s="67"/>
      <c r="F163" s="67"/>
      <c r="G163" s="67"/>
      <c r="H163" s="66"/>
      <c r="I163" s="66"/>
    </row>
    <row r="164" spans="1:9" s="15" customFormat="1" ht="11.25" customHeight="1">
      <c r="A164" s="9"/>
      <c r="B164" s="9"/>
      <c r="C164" s="9"/>
      <c r="D164" s="67"/>
      <c r="E164" s="67"/>
      <c r="F164" s="67"/>
      <c r="G164" s="67"/>
      <c r="H164" s="66"/>
      <c r="I164" s="66"/>
    </row>
    <row r="165" spans="1:9" s="15" customFormat="1" ht="11.25" customHeight="1">
      <c r="A165" s="9"/>
      <c r="B165" s="9"/>
      <c r="C165" s="9"/>
      <c r="D165" s="67"/>
      <c r="E165" s="67"/>
      <c r="F165" s="67"/>
      <c r="G165" s="67"/>
      <c r="H165" s="66"/>
      <c r="I165" s="66"/>
    </row>
    <row r="166" spans="1:9" s="15" customFormat="1" ht="11.25" customHeight="1">
      <c r="A166" s="9"/>
      <c r="B166" s="9"/>
      <c r="C166" s="9"/>
      <c r="D166" s="67"/>
      <c r="E166" s="67"/>
      <c r="F166" s="67"/>
      <c r="G166" s="67"/>
      <c r="H166" s="66"/>
      <c r="I166" s="66"/>
    </row>
    <row r="167" spans="1:9" s="15" customFormat="1" ht="11.25" customHeight="1">
      <c r="A167" s="9"/>
      <c r="B167" s="9"/>
      <c r="C167" s="9"/>
      <c r="D167" s="67"/>
      <c r="E167" s="67"/>
      <c r="F167" s="67"/>
      <c r="G167" s="67"/>
      <c r="H167" s="66"/>
      <c r="I167" s="66"/>
    </row>
    <row r="168" spans="1:9" s="15" customFormat="1" ht="11.25" customHeight="1">
      <c r="A168" s="9"/>
      <c r="B168" s="9"/>
      <c r="C168" s="9"/>
      <c r="D168" s="67"/>
      <c r="E168" s="67"/>
      <c r="F168" s="67"/>
      <c r="G168" s="67"/>
      <c r="H168" s="66"/>
      <c r="I168" s="66"/>
    </row>
    <row r="169" spans="1:9" s="15" customFormat="1" ht="11.25" customHeight="1">
      <c r="A169" s="9"/>
      <c r="B169" s="9"/>
      <c r="C169" s="9"/>
      <c r="D169" s="67"/>
      <c r="E169" s="67"/>
      <c r="F169" s="67"/>
      <c r="G169" s="67"/>
      <c r="H169" s="66"/>
      <c r="I169" s="66"/>
    </row>
    <row r="170" spans="1:9" s="15" customFormat="1" ht="11.25" customHeight="1">
      <c r="A170" s="9"/>
      <c r="B170" s="9"/>
      <c r="C170" s="9"/>
      <c r="D170" s="67"/>
      <c r="E170" s="67"/>
      <c r="F170" s="67"/>
      <c r="G170" s="67"/>
      <c r="H170" s="66"/>
      <c r="I170" s="66"/>
    </row>
    <row r="171" spans="1:9" s="15" customFormat="1" ht="11.25" customHeight="1">
      <c r="A171" s="9"/>
      <c r="B171" s="9"/>
      <c r="C171" s="9"/>
      <c r="D171" s="67"/>
      <c r="E171" s="67"/>
      <c r="F171" s="67"/>
      <c r="G171" s="67"/>
      <c r="H171" s="66"/>
      <c r="I171" s="66"/>
    </row>
    <row r="172" spans="1:9" s="15" customFormat="1" ht="11.25" customHeight="1">
      <c r="A172" s="9"/>
      <c r="B172" s="9"/>
      <c r="C172" s="9"/>
      <c r="D172" s="67"/>
      <c r="E172" s="67"/>
      <c r="F172" s="67"/>
      <c r="G172" s="67"/>
      <c r="H172" s="66"/>
      <c r="I172" s="66"/>
    </row>
    <row r="173" spans="1:9" s="15" customFormat="1" ht="11.25" customHeight="1">
      <c r="A173" s="9"/>
      <c r="B173" s="9"/>
      <c r="C173" s="9"/>
      <c r="D173" s="67"/>
      <c r="E173" s="67"/>
      <c r="F173" s="67"/>
      <c r="G173" s="67"/>
      <c r="H173" s="66"/>
      <c r="I173" s="66"/>
    </row>
    <row r="174" spans="1:9" s="15" customFormat="1" ht="11.25" customHeight="1">
      <c r="A174" s="9"/>
      <c r="B174" s="9"/>
      <c r="C174" s="9"/>
      <c r="D174" s="67"/>
      <c r="E174" s="67"/>
      <c r="F174" s="67"/>
      <c r="G174" s="67"/>
      <c r="H174" s="66"/>
      <c r="I174" s="66"/>
    </row>
    <row r="175" spans="1:9" s="15" customFormat="1" ht="11.25" customHeight="1">
      <c r="A175" s="9"/>
      <c r="B175" s="9"/>
      <c r="C175" s="9"/>
      <c r="D175" s="67"/>
      <c r="E175" s="67"/>
      <c r="F175" s="67"/>
      <c r="G175" s="67"/>
      <c r="H175" s="66"/>
      <c r="I175" s="66"/>
    </row>
    <row r="176" spans="1:9" s="15" customFormat="1" ht="11.25" customHeight="1">
      <c r="A176" s="9"/>
      <c r="B176" s="9"/>
      <c r="C176" s="9"/>
      <c r="D176" s="67"/>
      <c r="E176" s="67"/>
      <c r="F176" s="67"/>
      <c r="G176" s="67"/>
      <c r="H176" s="66"/>
      <c r="I176" s="66"/>
    </row>
    <row r="177" spans="1:9" s="15" customFormat="1" ht="11.25" customHeight="1">
      <c r="A177" s="9"/>
      <c r="B177" s="9"/>
      <c r="C177" s="9"/>
      <c r="D177" s="67"/>
      <c r="E177" s="67"/>
      <c r="F177" s="67"/>
      <c r="G177" s="67"/>
      <c r="H177" s="66"/>
      <c r="I177" s="66"/>
    </row>
    <row r="178" spans="1:9" s="15" customFormat="1" ht="11.25" customHeight="1">
      <c r="A178" s="9"/>
      <c r="B178" s="9"/>
      <c r="C178" s="9"/>
      <c r="D178" s="67"/>
      <c r="E178" s="67"/>
      <c r="F178" s="67"/>
      <c r="G178" s="67"/>
      <c r="H178" s="66"/>
      <c r="I178" s="66"/>
    </row>
    <row r="179" spans="1:9" s="15" customFormat="1" ht="11.25" customHeight="1">
      <c r="A179" s="9"/>
      <c r="B179" s="9"/>
      <c r="C179" s="9"/>
      <c r="D179" s="67"/>
      <c r="E179" s="67"/>
      <c r="F179" s="67"/>
      <c r="G179" s="67"/>
      <c r="H179" s="66"/>
      <c r="I179" s="66"/>
    </row>
    <row r="180" spans="1:9" s="15" customFormat="1" ht="11.25" customHeight="1">
      <c r="A180" s="9"/>
      <c r="B180" s="9"/>
      <c r="C180" s="9"/>
      <c r="D180" s="67"/>
      <c r="E180" s="67"/>
      <c r="F180" s="67"/>
      <c r="G180" s="67"/>
      <c r="H180" s="66"/>
      <c r="I180" s="66"/>
    </row>
    <row r="181" spans="1:9" s="15" customFormat="1" ht="11.25" customHeight="1">
      <c r="A181" s="9"/>
      <c r="B181" s="9"/>
      <c r="C181" s="9"/>
      <c r="D181" s="67"/>
      <c r="E181" s="67"/>
      <c r="F181" s="67"/>
      <c r="G181" s="67"/>
      <c r="H181" s="66"/>
      <c r="I181" s="66"/>
    </row>
    <row r="182" spans="1:9" s="15" customFormat="1" ht="11.25" customHeight="1">
      <c r="A182" s="9"/>
      <c r="B182" s="9"/>
      <c r="C182" s="9"/>
      <c r="D182" s="67"/>
      <c r="E182" s="67"/>
      <c r="F182" s="67"/>
      <c r="G182" s="67"/>
      <c r="H182" s="66"/>
      <c r="I182" s="66"/>
    </row>
    <row r="183" spans="1:9" s="15" customFormat="1" ht="11.25" customHeight="1">
      <c r="A183" s="9"/>
      <c r="B183" s="9"/>
      <c r="C183" s="9"/>
      <c r="D183" s="67"/>
      <c r="E183" s="67"/>
      <c r="F183" s="67"/>
      <c r="G183" s="67"/>
      <c r="H183" s="66"/>
      <c r="I183" s="66"/>
    </row>
    <row r="184" spans="1:9" s="15" customFormat="1" ht="11.25" customHeight="1">
      <c r="A184" s="9"/>
      <c r="B184" s="9"/>
      <c r="C184" s="9"/>
      <c r="D184" s="67"/>
      <c r="E184" s="67"/>
      <c r="F184" s="67"/>
      <c r="G184" s="67"/>
      <c r="H184" s="66"/>
      <c r="I184" s="66"/>
    </row>
    <row r="185" spans="1:9" s="15" customFormat="1" ht="11.25" customHeight="1">
      <c r="A185" s="9"/>
      <c r="B185" s="9"/>
      <c r="C185" s="9"/>
      <c r="D185" s="67"/>
      <c r="E185" s="67"/>
      <c r="F185" s="67"/>
      <c r="G185" s="67"/>
      <c r="H185" s="66"/>
      <c r="I185" s="66"/>
    </row>
    <row r="186" spans="1:9" s="15" customFormat="1" ht="11.25" customHeight="1">
      <c r="A186" s="9"/>
      <c r="B186" s="9"/>
      <c r="C186" s="9"/>
      <c r="D186" s="67"/>
      <c r="E186" s="67"/>
      <c r="F186" s="67"/>
      <c r="G186" s="67"/>
      <c r="H186" s="66"/>
      <c r="I186" s="66"/>
    </row>
    <row r="187" spans="1:9" s="15" customFormat="1" ht="11.25" customHeight="1">
      <c r="A187" s="9"/>
      <c r="B187" s="9"/>
      <c r="C187" s="9"/>
      <c r="D187" s="67"/>
      <c r="E187" s="67"/>
      <c r="F187" s="67"/>
      <c r="G187" s="67"/>
      <c r="H187" s="66"/>
      <c r="I187" s="66"/>
    </row>
    <row r="188" spans="1:9" s="15" customFormat="1" ht="11.25" customHeight="1">
      <c r="A188" s="9"/>
      <c r="B188" s="9"/>
      <c r="C188" s="9"/>
      <c r="D188" s="67"/>
      <c r="E188" s="67"/>
      <c r="F188" s="67"/>
      <c r="G188" s="67"/>
      <c r="H188" s="66"/>
      <c r="I188" s="66"/>
    </row>
    <row r="189" spans="1:9" s="15" customFormat="1" ht="11.25" customHeight="1">
      <c r="A189" s="9"/>
      <c r="B189" s="9"/>
      <c r="C189" s="9"/>
      <c r="D189" s="67"/>
      <c r="E189" s="67"/>
      <c r="F189" s="67"/>
      <c r="G189" s="67"/>
      <c r="H189" s="66"/>
      <c r="I189" s="66"/>
    </row>
    <row r="190" spans="1:9" s="15" customFormat="1" ht="11.25" customHeight="1">
      <c r="A190" s="9"/>
      <c r="B190" s="9"/>
      <c r="C190" s="9"/>
      <c r="D190" s="67"/>
      <c r="E190" s="67"/>
      <c r="F190" s="67"/>
      <c r="G190" s="67"/>
      <c r="H190" s="66"/>
      <c r="I190" s="66"/>
    </row>
    <row r="191" spans="1:9" s="15" customFormat="1" ht="11.25" customHeight="1">
      <c r="A191" s="9"/>
      <c r="B191" s="9"/>
      <c r="C191" s="9"/>
      <c r="D191" s="67"/>
      <c r="E191" s="67"/>
      <c r="F191" s="67"/>
      <c r="G191" s="67"/>
      <c r="H191" s="66"/>
      <c r="I191" s="66"/>
    </row>
    <row r="192" spans="1:9" s="15" customFormat="1" ht="11.25" customHeight="1">
      <c r="A192" s="9"/>
      <c r="B192" s="9"/>
      <c r="C192" s="9"/>
      <c r="D192" s="67"/>
      <c r="E192" s="67"/>
      <c r="F192" s="67"/>
      <c r="G192" s="67"/>
      <c r="H192" s="66"/>
      <c r="I192" s="66"/>
    </row>
    <row r="193" spans="1:9" s="15" customFormat="1" ht="11.25" customHeight="1">
      <c r="A193" s="9"/>
      <c r="B193" s="9"/>
      <c r="C193" s="9"/>
      <c r="D193" s="67"/>
      <c r="E193" s="67"/>
      <c r="F193" s="67"/>
      <c r="G193" s="67"/>
      <c r="H193" s="66"/>
      <c r="I193" s="66"/>
    </row>
    <row r="194" spans="1:9" s="15" customFormat="1" ht="11.25" customHeight="1">
      <c r="A194" s="9"/>
      <c r="B194" s="9"/>
      <c r="C194" s="9"/>
      <c r="D194" s="67"/>
      <c r="E194" s="67"/>
      <c r="F194" s="67"/>
      <c r="G194" s="67"/>
      <c r="H194" s="66"/>
      <c r="I194" s="66"/>
    </row>
    <row r="195" spans="1:9" s="15" customFormat="1" ht="11.25" customHeight="1">
      <c r="A195" s="9"/>
      <c r="B195" s="9"/>
      <c r="C195" s="9"/>
      <c r="D195" s="67"/>
      <c r="E195" s="67"/>
      <c r="F195" s="67"/>
      <c r="G195" s="67"/>
      <c r="H195" s="66"/>
      <c r="I195" s="66"/>
    </row>
    <row r="196" spans="1:9" s="15" customFormat="1" ht="11.25" customHeight="1">
      <c r="A196" s="9"/>
      <c r="B196" s="9"/>
      <c r="C196" s="9"/>
      <c r="D196" s="67"/>
      <c r="E196" s="67"/>
      <c r="F196" s="67"/>
      <c r="G196" s="67"/>
      <c r="H196" s="66"/>
      <c r="I196" s="66"/>
    </row>
    <row r="197" spans="1:9" s="15" customFormat="1" ht="11.25" customHeight="1">
      <c r="A197" s="9"/>
      <c r="B197" s="9"/>
      <c r="C197" s="9"/>
      <c r="D197" s="67"/>
      <c r="E197" s="67"/>
      <c r="F197" s="67"/>
      <c r="G197" s="67"/>
      <c r="H197" s="66"/>
      <c r="I197" s="66"/>
    </row>
    <row r="198" spans="1:9" s="15" customFormat="1" ht="11.25" customHeight="1">
      <c r="A198" s="9"/>
      <c r="B198" s="9"/>
      <c r="C198" s="9"/>
      <c r="D198" s="67"/>
      <c r="E198" s="67"/>
      <c r="F198" s="67"/>
      <c r="G198" s="67"/>
      <c r="H198" s="66"/>
      <c r="I198" s="66"/>
    </row>
    <row r="199" spans="1:9" s="15" customFormat="1" ht="11.25" customHeight="1">
      <c r="A199" s="9"/>
      <c r="B199" s="9"/>
      <c r="C199" s="9"/>
      <c r="D199" s="67"/>
      <c r="E199" s="67"/>
      <c r="F199" s="67"/>
      <c r="G199" s="67"/>
      <c r="H199" s="66"/>
      <c r="I199" s="66"/>
    </row>
    <row r="200" spans="1:9" s="15" customFormat="1" ht="11.25" customHeight="1">
      <c r="A200" s="9"/>
      <c r="B200" s="9"/>
      <c r="C200" s="9"/>
      <c r="D200" s="67"/>
      <c r="E200" s="67"/>
      <c r="F200" s="67"/>
      <c r="G200" s="67"/>
      <c r="H200" s="66"/>
      <c r="I200" s="66"/>
    </row>
    <row r="201" spans="1:9" s="15" customFormat="1" ht="11.25" customHeight="1">
      <c r="A201" s="9"/>
      <c r="B201" s="9"/>
      <c r="C201" s="9"/>
      <c r="D201" s="67"/>
      <c r="E201" s="67"/>
      <c r="F201" s="67"/>
      <c r="G201" s="67"/>
      <c r="H201" s="66"/>
      <c r="I201" s="66"/>
    </row>
    <row r="202" spans="1:9" s="15" customFormat="1" ht="11.25" customHeight="1">
      <c r="A202" s="9"/>
      <c r="B202" s="9"/>
      <c r="C202" s="9"/>
      <c r="D202" s="67"/>
      <c r="E202" s="67"/>
      <c r="F202" s="67"/>
      <c r="G202" s="67"/>
      <c r="H202" s="66"/>
      <c r="I202" s="66"/>
    </row>
    <row r="203" spans="1:9" s="15" customFormat="1" ht="11.25" customHeight="1">
      <c r="A203" s="9"/>
      <c r="B203" s="9"/>
      <c r="C203" s="9"/>
      <c r="D203" s="67"/>
      <c r="E203" s="67"/>
      <c r="F203" s="67"/>
      <c r="G203" s="67"/>
      <c r="H203" s="66"/>
      <c r="I203" s="66"/>
    </row>
    <row r="204" spans="1:9" s="15" customFormat="1" ht="11.25" customHeight="1">
      <c r="A204" s="9"/>
      <c r="B204" s="9"/>
      <c r="C204" s="9"/>
      <c r="D204" s="67"/>
      <c r="E204" s="67"/>
      <c r="F204" s="67"/>
      <c r="G204" s="67"/>
      <c r="H204" s="66"/>
      <c r="I204" s="66"/>
    </row>
    <row r="205" spans="1:9" s="15" customFormat="1" ht="11.25" customHeight="1">
      <c r="A205" s="9"/>
      <c r="B205" s="9"/>
      <c r="C205" s="9"/>
      <c r="D205" s="67"/>
      <c r="E205" s="67"/>
      <c r="F205" s="67"/>
      <c r="G205" s="67"/>
      <c r="H205" s="66"/>
      <c r="I205" s="66"/>
    </row>
    <row r="206" spans="1:9" s="15" customFormat="1" ht="11.25" customHeight="1">
      <c r="A206" s="9"/>
      <c r="B206" s="9"/>
      <c r="C206" s="9"/>
      <c r="D206" s="67"/>
      <c r="E206" s="67"/>
      <c r="F206" s="67"/>
      <c r="G206" s="67"/>
      <c r="H206" s="66"/>
      <c r="I206" s="66"/>
    </row>
    <row r="207" spans="1:9" s="15" customFormat="1" ht="11.25" customHeight="1">
      <c r="A207" s="9"/>
      <c r="B207" s="9"/>
      <c r="C207" s="9"/>
      <c r="D207" s="67"/>
      <c r="E207" s="67"/>
      <c r="F207" s="67"/>
      <c r="G207" s="67"/>
      <c r="H207" s="66"/>
      <c r="I207" s="66"/>
    </row>
    <row r="208" spans="1:9" s="15" customFormat="1" ht="11.25" customHeight="1">
      <c r="A208" s="9"/>
      <c r="B208" s="9"/>
      <c r="C208" s="9"/>
      <c r="D208" s="67"/>
      <c r="E208" s="67"/>
      <c r="F208" s="67"/>
      <c r="G208" s="67"/>
      <c r="H208" s="66"/>
      <c r="I208" s="66"/>
    </row>
    <row r="209" spans="1:9" s="15" customFormat="1" ht="11.25" customHeight="1">
      <c r="A209" s="9"/>
      <c r="B209" s="9"/>
      <c r="C209" s="9"/>
      <c r="D209" s="67"/>
      <c r="E209" s="67"/>
      <c r="F209" s="67"/>
      <c r="G209" s="67"/>
      <c r="H209" s="66"/>
      <c r="I209" s="66"/>
    </row>
    <row r="210" spans="1:9" s="15" customFormat="1" ht="11.25" customHeight="1">
      <c r="A210" s="9"/>
      <c r="B210" s="9"/>
      <c r="C210" s="9"/>
      <c r="D210" s="67"/>
      <c r="E210" s="67"/>
      <c r="F210" s="67"/>
      <c r="G210" s="67"/>
      <c r="H210" s="66"/>
      <c r="I210" s="66"/>
    </row>
    <row r="211" spans="1:9" s="15" customFormat="1" ht="11.25" customHeight="1">
      <c r="A211" s="9"/>
      <c r="B211" s="9"/>
      <c r="C211" s="9"/>
      <c r="D211" s="67"/>
      <c r="E211" s="67"/>
      <c r="F211" s="67"/>
      <c r="G211" s="67"/>
      <c r="H211" s="66"/>
      <c r="I211" s="66"/>
    </row>
    <row r="212" spans="1:9" s="15" customFormat="1" ht="11.25" customHeight="1">
      <c r="A212" s="9"/>
      <c r="B212" s="9"/>
      <c r="C212" s="9"/>
      <c r="D212" s="67"/>
      <c r="E212" s="67"/>
      <c r="F212" s="67"/>
      <c r="G212" s="67"/>
      <c r="H212" s="66"/>
      <c r="I212" s="66"/>
    </row>
    <row r="213" spans="1:9" s="15" customFormat="1" ht="11.25" customHeight="1">
      <c r="A213" s="9"/>
      <c r="B213" s="9"/>
      <c r="C213" s="9"/>
      <c r="D213" s="67"/>
      <c r="E213" s="67"/>
      <c r="F213" s="67"/>
      <c r="G213" s="67"/>
      <c r="H213" s="66"/>
      <c r="I213" s="66"/>
    </row>
    <row r="214" spans="1:9" s="15" customFormat="1" ht="11.25" customHeight="1">
      <c r="A214" s="9"/>
      <c r="B214" s="9"/>
      <c r="C214" s="9"/>
      <c r="D214" s="67"/>
      <c r="E214" s="67"/>
      <c r="F214" s="67"/>
      <c r="G214" s="67"/>
      <c r="H214" s="66"/>
      <c r="I214" s="66"/>
    </row>
    <row r="215" spans="1:9" s="15" customFormat="1" ht="11.25" customHeight="1">
      <c r="A215" s="9"/>
      <c r="B215" s="9"/>
      <c r="C215" s="9"/>
      <c r="D215" s="67"/>
      <c r="E215" s="67"/>
      <c r="F215" s="67"/>
      <c r="G215" s="67"/>
      <c r="H215" s="66"/>
      <c r="I215" s="66"/>
    </row>
    <row r="216" spans="1:9" s="15" customFormat="1" ht="11.25" customHeight="1">
      <c r="A216" s="9"/>
      <c r="B216" s="9"/>
      <c r="C216" s="9"/>
      <c r="D216" s="67"/>
      <c r="E216" s="67"/>
      <c r="F216" s="67"/>
      <c r="G216" s="67"/>
      <c r="H216" s="66"/>
      <c r="I216" s="66"/>
    </row>
    <row r="217" spans="1:9" s="15" customFormat="1" ht="11.25" customHeight="1">
      <c r="A217" s="9"/>
      <c r="B217" s="9"/>
      <c r="C217" s="9"/>
      <c r="D217" s="67"/>
      <c r="E217" s="67"/>
      <c r="F217" s="67"/>
      <c r="G217" s="67"/>
      <c r="H217" s="66"/>
      <c r="I217" s="66"/>
    </row>
    <row r="218" spans="1:9" s="15" customFormat="1" ht="11.25" customHeight="1">
      <c r="A218" s="9"/>
      <c r="B218" s="9"/>
      <c r="C218" s="9"/>
      <c r="D218" s="67"/>
      <c r="E218" s="67"/>
      <c r="F218" s="67"/>
      <c r="G218" s="67"/>
      <c r="H218" s="66"/>
      <c r="I218" s="66"/>
    </row>
    <row r="219" spans="1:9" s="15" customFormat="1" ht="11.25" customHeight="1">
      <c r="A219" s="9"/>
      <c r="B219" s="9"/>
      <c r="C219" s="9"/>
      <c r="D219" s="67"/>
      <c r="E219" s="67"/>
      <c r="F219" s="67"/>
      <c r="G219" s="67"/>
      <c r="H219" s="66"/>
      <c r="I219" s="66"/>
    </row>
    <row r="220" spans="1:9" s="15" customFormat="1" ht="11.25" customHeight="1">
      <c r="A220" s="9"/>
      <c r="B220" s="9"/>
      <c r="C220" s="9"/>
      <c r="D220" s="67"/>
      <c r="E220" s="67"/>
      <c r="F220" s="67"/>
      <c r="G220" s="67"/>
      <c r="H220" s="66"/>
      <c r="I220" s="66"/>
    </row>
    <row r="221" spans="1:9" s="15" customFormat="1" ht="11.25" customHeight="1">
      <c r="A221" s="9"/>
      <c r="B221" s="9"/>
      <c r="C221" s="9"/>
      <c r="D221" s="67"/>
      <c r="E221" s="67"/>
      <c r="F221" s="67"/>
      <c r="G221" s="67"/>
      <c r="H221" s="66"/>
      <c r="I221" s="66"/>
    </row>
    <row r="222" spans="1:9" s="15" customFormat="1" ht="11.25" customHeight="1">
      <c r="A222" s="9"/>
      <c r="B222" s="9"/>
      <c r="C222" s="9"/>
      <c r="D222" s="67"/>
      <c r="E222" s="67"/>
      <c r="F222" s="67"/>
      <c r="G222" s="67"/>
      <c r="H222" s="66"/>
      <c r="I222" s="66"/>
    </row>
    <row r="223" spans="1:9" s="15" customFormat="1" ht="11.25" customHeight="1">
      <c r="A223" s="9"/>
      <c r="B223" s="9"/>
      <c r="C223" s="9"/>
      <c r="D223" s="67"/>
      <c r="E223" s="67"/>
      <c r="F223" s="67"/>
      <c r="G223" s="67"/>
      <c r="H223" s="66"/>
      <c r="I223" s="66"/>
    </row>
    <row r="224" spans="1:9" s="15" customFormat="1" ht="11.25" customHeight="1">
      <c r="A224" s="9"/>
      <c r="B224" s="9"/>
      <c r="C224" s="9"/>
      <c r="D224" s="67"/>
      <c r="E224" s="67"/>
      <c r="F224" s="67"/>
      <c r="G224" s="67"/>
      <c r="H224" s="66"/>
      <c r="I224" s="66"/>
    </row>
    <row r="225" spans="1:9" s="15" customFormat="1" ht="11.25" customHeight="1">
      <c r="A225" s="9"/>
      <c r="B225" s="9"/>
      <c r="C225" s="9"/>
      <c r="D225" s="67"/>
      <c r="E225" s="67"/>
      <c r="F225" s="67"/>
      <c r="G225" s="67"/>
      <c r="H225" s="66"/>
      <c r="I225" s="66"/>
    </row>
    <row r="226" spans="1:9" s="15" customFormat="1" ht="11.25" customHeight="1">
      <c r="A226" s="9"/>
      <c r="B226" s="9"/>
      <c r="C226" s="9"/>
      <c r="D226" s="67"/>
      <c r="E226" s="67"/>
      <c r="F226" s="67"/>
      <c r="G226" s="67"/>
      <c r="H226" s="66"/>
      <c r="I226" s="66"/>
    </row>
    <row r="227" spans="1:9" s="15" customFormat="1" ht="11.25" customHeight="1">
      <c r="A227" s="9"/>
      <c r="B227" s="9"/>
      <c r="C227" s="9"/>
      <c r="D227" s="67"/>
      <c r="E227" s="67"/>
      <c r="F227" s="67"/>
      <c r="G227" s="67"/>
      <c r="H227" s="66"/>
      <c r="I227" s="66"/>
    </row>
    <row r="228" spans="1:9" s="15" customFormat="1" ht="11.25" customHeight="1">
      <c r="A228" s="9"/>
      <c r="B228" s="9"/>
      <c r="C228" s="9"/>
      <c r="D228" s="67"/>
      <c r="E228" s="67"/>
      <c r="F228" s="67"/>
      <c r="G228" s="67"/>
      <c r="H228" s="66"/>
      <c r="I228" s="66"/>
    </row>
    <row r="229" spans="1:9" s="15" customFormat="1" ht="11.25" customHeight="1">
      <c r="A229" s="9"/>
      <c r="B229" s="9"/>
      <c r="C229" s="9"/>
      <c r="D229" s="67"/>
      <c r="E229" s="67"/>
      <c r="F229" s="67"/>
      <c r="G229" s="67"/>
      <c r="H229" s="66"/>
      <c r="I229" s="66"/>
    </row>
    <row r="230" spans="1:9" s="15" customFormat="1" ht="11.25" customHeight="1">
      <c r="A230" s="9"/>
      <c r="B230" s="9"/>
      <c r="C230" s="9"/>
      <c r="D230" s="67"/>
      <c r="E230" s="67"/>
      <c r="F230" s="67"/>
      <c r="G230" s="67"/>
      <c r="H230" s="66"/>
      <c r="I230" s="66"/>
    </row>
    <row r="231" spans="1:9" s="15" customFormat="1" ht="11.25" customHeight="1">
      <c r="A231" s="9"/>
      <c r="B231" s="9"/>
      <c r="C231" s="9"/>
      <c r="D231" s="67"/>
      <c r="E231" s="67"/>
      <c r="F231" s="67"/>
      <c r="G231" s="67"/>
      <c r="H231" s="66"/>
      <c r="I231" s="66"/>
    </row>
    <row r="232" spans="1:9" s="15" customFormat="1" ht="11.25" customHeight="1">
      <c r="A232" s="9"/>
      <c r="B232" s="9"/>
      <c r="C232" s="9"/>
      <c r="D232" s="67"/>
      <c r="E232" s="67"/>
      <c r="F232" s="67"/>
      <c r="G232" s="67"/>
      <c r="H232" s="66"/>
      <c r="I232" s="66"/>
    </row>
    <row r="233" spans="1:9" s="15" customFormat="1">
      <c r="A233" s="9"/>
      <c r="B233" s="9"/>
      <c r="C233" s="9"/>
      <c r="D233" s="67"/>
      <c r="E233" s="67"/>
      <c r="F233" s="67"/>
      <c r="G233" s="67"/>
      <c r="H233" s="66"/>
      <c r="I233" s="66"/>
    </row>
    <row r="234" spans="1:9" s="15" customFormat="1">
      <c r="A234" s="84"/>
      <c r="B234" s="84"/>
      <c r="C234" s="84"/>
      <c r="D234" s="93"/>
      <c r="E234" s="93"/>
      <c r="F234" s="93"/>
      <c r="G234" s="93"/>
      <c r="H234" s="52"/>
      <c r="I234" s="52"/>
    </row>
    <row r="235" spans="1:9" s="15" customFormat="1">
      <c r="A235" s="9"/>
      <c r="B235" s="9"/>
      <c r="C235" s="9"/>
      <c r="D235" s="180"/>
      <c r="E235" s="180"/>
      <c r="F235" s="180"/>
      <c r="G235" s="180"/>
      <c r="H235" s="66"/>
      <c r="I235" s="66"/>
    </row>
    <row r="236" spans="1:9" s="15" customFormat="1">
      <c r="A236" s="84"/>
      <c r="B236" s="84"/>
      <c r="C236" s="84"/>
      <c r="D236" s="93"/>
      <c r="E236" s="93"/>
      <c r="F236" s="93"/>
      <c r="G236" s="93"/>
      <c r="H236" s="52"/>
      <c r="I236" s="52"/>
    </row>
    <row r="237" spans="1:9" s="15" customFormat="1">
      <c r="A237" s="84"/>
      <c r="B237" s="95"/>
      <c r="C237" s="95"/>
      <c r="D237" s="93"/>
      <c r="E237" s="93"/>
      <c r="F237" s="93"/>
      <c r="G237" s="93"/>
      <c r="H237" s="52"/>
      <c r="I237" s="52"/>
    </row>
    <row r="238" spans="1:9" s="15" customFormat="1">
      <c r="A238" s="9"/>
      <c r="B238" s="90"/>
      <c r="C238" s="90"/>
      <c r="D238" s="180"/>
      <c r="E238" s="180"/>
      <c r="F238" s="180"/>
      <c r="G238" s="180"/>
      <c r="H238" s="66"/>
      <c r="I238" s="66"/>
    </row>
  </sheetData>
  <mergeCells count="28">
    <mergeCell ref="A9:B9"/>
    <mergeCell ref="A11:B11"/>
    <mergeCell ref="A17:B17"/>
    <mergeCell ref="A19:B19"/>
    <mergeCell ref="A25:B25"/>
    <mergeCell ref="A1:B1"/>
    <mergeCell ref="A3:I3"/>
    <mergeCell ref="A4:A7"/>
    <mergeCell ref="B4:B7"/>
    <mergeCell ref="E4:F4"/>
    <mergeCell ref="H4:I5"/>
    <mergeCell ref="D5:D6"/>
    <mergeCell ref="E5:E6"/>
    <mergeCell ref="C5:C6"/>
    <mergeCell ref="A84:I84"/>
    <mergeCell ref="A21:B21"/>
    <mergeCell ref="A82:I82"/>
    <mergeCell ref="A83:I83"/>
    <mergeCell ref="A65:B65"/>
    <mergeCell ref="A69:B69"/>
    <mergeCell ref="A71:B71"/>
    <mergeCell ref="A75:B75"/>
    <mergeCell ref="A30:B30"/>
    <mergeCell ref="A33:B33"/>
    <mergeCell ref="A53:B53"/>
    <mergeCell ref="A60:B60"/>
    <mergeCell ref="A62:B62"/>
    <mergeCell ref="A28:B28"/>
  </mergeCells>
  <pageMargins left="0" right="0" top="0" bottom="0" header="0.31496062992125984" footer="0.39370078740157483"/>
  <pageSetup scale="90" fitToHeight="10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M94"/>
  <sheetViews>
    <sheetView showGridLines="0" zoomScale="140" zoomScaleNormal="140" zoomScaleSheetLayoutView="55" workbookViewId="0">
      <selection sqref="A1:B1"/>
    </sheetView>
  </sheetViews>
  <sheetFormatPr baseColWidth="10" defaultRowHeight="12.75"/>
  <cols>
    <col min="1" max="1" width="4.7109375" style="232" customWidth="1"/>
    <col min="2" max="2" width="54.7109375" style="230" customWidth="1"/>
    <col min="3" max="3" width="14.7109375" style="231" customWidth="1"/>
    <col min="4" max="6" width="14.7109375" style="230" customWidth="1"/>
    <col min="7" max="7" width="1.140625" style="229" customWidth="1"/>
    <col min="8" max="9" width="14.7109375" style="229" customWidth="1"/>
    <col min="10" max="16384" width="11.42578125" style="229"/>
  </cols>
  <sheetData>
    <row r="1" spans="1:13" ht="58.5" customHeight="1">
      <c r="A1" s="367" t="s">
        <v>184</v>
      </c>
      <c r="B1" s="367"/>
      <c r="C1" s="362" t="s">
        <v>126</v>
      </c>
      <c r="D1" s="372"/>
      <c r="E1" s="372"/>
      <c r="F1" s="372"/>
      <c r="G1" s="373"/>
      <c r="H1" s="373"/>
      <c r="I1" s="373"/>
      <c r="J1" s="373"/>
      <c r="K1" s="373"/>
      <c r="L1" s="373"/>
      <c r="M1" s="373"/>
    </row>
    <row r="2" spans="1:13" ht="18.75">
      <c r="A2" s="48" t="s">
        <v>661</v>
      </c>
      <c r="C2" s="256"/>
      <c r="D2" s="256"/>
      <c r="E2" s="256"/>
      <c r="F2" s="256"/>
      <c r="G2" s="231"/>
    </row>
    <row r="3" spans="1:13" ht="60" customHeight="1">
      <c r="A3" s="310" t="s">
        <v>623</v>
      </c>
      <c r="B3" s="310"/>
      <c r="C3" s="310"/>
      <c r="D3" s="310"/>
      <c r="E3" s="310"/>
      <c r="F3" s="310"/>
      <c r="G3" s="310"/>
      <c r="H3" s="310"/>
      <c r="I3" s="310"/>
    </row>
    <row r="4" spans="1:13" ht="15.75" customHeight="1">
      <c r="A4" s="346" t="s">
        <v>0</v>
      </c>
      <c r="B4" s="329" t="s">
        <v>183</v>
      </c>
      <c r="C4" s="47"/>
      <c r="D4" s="47"/>
      <c r="E4" s="313" t="s">
        <v>2</v>
      </c>
      <c r="F4" s="313"/>
      <c r="G4" s="46"/>
      <c r="H4" s="311" t="s">
        <v>3</v>
      </c>
      <c r="I4" s="311"/>
    </row>
    <row r="5" spans="1:13" ht="15.75" customHeight="1">
      <c r="A5" s="346"/>
      <c r="B5" s="329"/>
      <c r="C5" s="309" t="s">
        <v>4</v>
      </c>
      <c r="D5" s="309" t="s">
        <v>5</v>
      </c>
      <c r="E5" s="309" t="s">
        <v>6</v>
      </c>
      <c r="F5" s="6" t="s">
        <v>7</v>
      </c>
      <c r="G5" s="51"/>
      <c r="H5" s="312"/>
      <c r="I5" s="312"/>
    </row>
    <row r="6" spans="1:13" ht="15.75" customHeight="1">
      <c r="A6" s="346"/>
      <c r="B6" s="329"/>
      <c r="C6" s="309"/>
      <c r="D6" s="309"/>
      <c r="E6" s="309"/>
      <c r="F6" s="49" t="s">
        <v>180</v>
      </c>
      <c r="G6" s="49"/>
      <c r="H6" s="51" t="s">
        <v>5</v>
      </c>
      <c r="I6" s="51" t="s">
        <v>8</v>
      </c>
    </row>
    <row r="7" spans="1:13" ht="15.75" customHeight="1">
      <c r="A7" s="347"/>
      <c r="B7" s="330"/>
      <c r="C7" s="7" t="s">
        <v>9</v>
      </c>
      <c r="D7" s="7" t="s">
        <v>10</v>
      </c>
      <c r="E7" s="7" t="s">
        <v>11</v>
      </c>
      <c r="F7" s="8" t="s">
        <v>12</v>
      </c>
      <c r="G7" s="8"/>
      <c r="H7" s="8" t="s">
        <v>13</v>
      </c>
      <c r="I7" s="8" t="s">
        <v>14</v>
      </c>
    </row>
    <row r="8" spans="1:13" s="225" customFormat="1" ht="12" customHeight="1">
      <c r="A8" s="253" t="s">
        <v>122</v>
      </c>
      <c r="B8" s="255"/>
      <c r="C8" s="255">
        <f>C9+C11+C13+C15+C51+C54+C56+C58+C60+C62+C66+C68+C81+C83+C85+C88</f>
        <v>244587605329.25455</v>
      </c>
      <c r="D8" s="255">
        <f>D9+D11+D13+D15+D51+D54+D56+D58+D60+D62+D66+D68+D81+D83+D85+D88</f>
        <v>242609721470.1167</v>
      </c>
      <c r="E8" s="255">
        <f>E9+E11+E13+E15+E51+E54+E56+E58+E60+E62+E66+E68+E81+E83+E85+E88</f>
        <v>128610894283.93875</v>
      </c>
      <c r="F8" s="255">
        <f>F9+F11+F13+F15+F51+F54+F56+F58+F60+F62+F66+F68+F81+F83+F85+F88</f>
        <v>125820475569.27519</v>
      </c>
      <c r="G8" s="240"/>
      <c r="H8" s="250">
        <f t="shared" ref="H8:H39" si="0">IF(F8=0,"n.a.",IF(D8=0,"n.a.",(F8/D8)*100))</f>
        <v>51.861267061704716</v>
      </c>
      <c r="I8" s="250">
        <f t="shared" ref="I8:I39" si="1">IF(F8=0,"n.a.",IF(E8=0,"n.a.",(F8/E8)*100))</f>
        <v>97.830340322101279</v>
      </c>
    </row>
    <row r="9" spans="1:13" s="225" customFormat="1" ht="12" customHeight="1">
      <c r="A9" s="248" t="s">
        <v>463</v>
      </c>
      <c r="B9" s="247"/>
      <c r="C9" s="246">
        <f>C10</f>
        <v>1726207480</v>
      </c>
      <c r="D9" s="246">
        <f>D10</f>
        <v>1505868508.1599994</v>
      </c>
      <c r="E9" s="246">
        <f>E10</f>
        <v>803827985.39000022</v>
      </c>
      <c r="F9" s="246">
        <f>F10</f>
        <v>788307977.84000015</v>
      </c>
      <c r="G9" s="245"/>
      <c r="H9" s="244">
        <f t="shared" si="0"/>
        <v>52.349057940206421</v>
      </c>
      <c r="I9" s="244">
        <f t="shared" si="1"/>
        <v>98.0692377185064</v>
      </c>
    </row>
    <row r="10" spans="1:13" s="225" customFormat="1" ht="12" customHeight="1">
      <c r="A10" s="243"/>
      <c r="B10" s="242" t="s">
        <v>599</v>
      </c>
      <c r="C10" s="241">
        <v>1726207480</v>
      </c>
      <c r="D10" s="241">
        <v>1505868508.1599994</v>
      </c>
      <c r="E10" s="241">
        <v>803827985.39000022</v>
      </c>
      <c r="F10" s="241">
        <v>788307977.84000015</v>
      </c>
      <c r="G10" s="249"/>
      <c r="H10" s="239">
        <f t="shared" si="0"/>
        <v>52.349057940206421</v>
      </c>
      <c r="I10" s="239">
        <f t="shared" si="1"/>
        <v>98.0692377185064</v>
      </c>
    </row>
    <row r="11" spans="1:13" s="233" customFormat="1" ht="12" customHeight="1">
      <c r="A11" s="248" t="s">
        <v>18</v>
      </c>
      <c r="B11" s="247"/>
      <c r="C11" s="246">
        <f>C12</f>
        <v>576119019</v>
      </c>
      <c r="D11" s="246">
        <f>D12</f>
        <v>580349085.49000001</v>
      </c>
      <c r="E11" s="246">
        <f>E12</f>
        <v>573698340.01999998</v>
      </c>
      <c r="F11" s="246">
        <f>F12</f>
        <v>366111621.79000002</v>
      </c>
      <c r="G11" s="245"/>
      <c r="H11" s="244">
        <f t="shared" si="0"/>
        <v>63.084724512124438</v>
      </c>
      <c r="I11" s="244">
        <f t="shared" si="1"/>
        <v>63.816050396317479</v>
      </c>
    </row>
    <row r="12" spans="1:13" ht="12" customHeight="1">
      <c r="A12" s="243"/>
      <c r="B12" s="242" t="s">
        <v>236</v>
      </c>
      <c r="C12" s="241">
        <v>576119019</v>
      </c>
      <c r="D12" s="241">
        <v>580349085.49000001</v>
      </c>
      <c r="E12" s="241">
        <v>573698340.01999998</v>
      </c>
      <c r="F12" s="241">
        <v>366111621.79000002</v>
      </c>
      <c r="G12" s="249"/>
      <c r="H12" s="239">
        <f t="shared" si="0"/>
        <v>63.084724512124438</v>
      </c>
      <c r="I12" s="239">
        <f t="shared" si="1"/>
        <v>63.816050396317479</v>
      </c>
    </row>
    <row r="13" spans="1:13" s="233" customFormat="1" ht="12" customHeight="1">
      <c r="A13" s="248" t="s">
        <v>26</v>
      </c>
      <c r="B13" s="247"/>
      <c r="C13" s="246">
        <f>C14</f>
        <v>70000000</v>
      </c>
      <c r="D13" s="246">
        <f>D14</f>
        <v>70000000</v>
      </c>
      <c r="E13" s="246">
        <f>E14</f>
        <v>0</v>
      </c>
      <c r="F13" s="246">
        <f>F14</f>
        <v>0</v>
      </c>
      <c r="G13" s="246">
        <f>G14</f>
        <v>0</v>
      </c>
      <c r="H13" s="244" t="str">
        <f t="shared" si="0"/>
        <v>n.a.</v>
      </c>
      <c r="I13" s="244" t="str">
        <f t="shared" si="1"/>
        <v>n.a.</v>
      </c>
    </row>
    <row r="14" spans="1:13" s="233" customFormat="1" ht="12" customHeight="1">
      <c r="A14" s="243"/>
      <c r="B14" s="242" t="s">
        <v>457</v>
      </c>
      <c r="C14" s="241">
        <v>70000000</v>
      </c>
      <c r="D14" s="241">
        <v>70000000</v>
      </c>
      <c r="E14" s="241">
        <v>0</v>
      </c>
      <c r="F14" s="241">
        <v>0</v>
      </c>
      <c r="G14" s="240"/>
      <c r="H14" s="239" t="str">
        <f t="shared" si="0"/>
        <v>n.a.</v>
      </c>
      <c r="I14" s="239" t="str">
        <f t="shared" si="1"/>
        <v>n.a.</v>
      </c>
    </row>
    <row r="15" spans="1:13" s="233" customFormat="1" ht="12" customHeight="1">
      <c r="A15" s="248" t="s">
        <v>33</v>
      </c>
      <c r="B15" s="247"/>
      <c r="C15" s="246">
        <f>C16+C21+C34+C47</f>
        <v>213973086638.69699</v>
      </c>
      <c r="D15" s="246">
        <f>D16+D21+D34+D47</f>
        <v>212015378937.85495</v>
      </c>
      <c r="E15" s="246">
        <f>E16+E21+E34+E47</f>
        <v>113192204317.28439</v>
      </c>
      <c r="F15" s="246">
        <f>F16+F21+F34+F47</f>
        <v>111019576769.82919</v>
      </c>
      <c r="G15" s="245"/>
      <c r="H15" s="244">
        <f t="shared" si="0"/>
        <v>52.363926299125104</v>
      </c>
      <c r="I15" s="244">
        <f t="shared" si="1"/>
        <v>98.080585530991868</v>
      </c>
    </row>
    <row r="16" spans="1:13" s="233" customFormat="1" ht="12" customHeight="1">
      <c r="A16" s="253"/>
      <c r="B16" s="252" t="s">
        <v>614</v>
      </c>
      <c r="C16" s="251">
        <f>C17+C18+C19+C20</f>
        <v>15651509054.797001</v>
      </c>
      <c r="D16" s="251">
        <f>D17+D18+D19+D20</f>
        <v>16560306554.796999</v>
      </c>
      <c r="E16" s="251">
        <f>E17+E18+E19+E20</f>
        <v>13470324859.82539</v>
      </c>
      <c r="F16" s="251">
        <f>F17+F18+F19+F20</f>
        <v>13470171986.59539</v>
      </c>
      <c r="G16" s="251">
        <f>G17+G18+G19+G20</f>
        <v>0</v>
      </c>
      <c r="H16" s="250">
        <f t="shared" si="0"/>
        <v>81.340112527648273</v>
      </c>
      <c r="I16" s="250">
        <f t="shared" si="1"/>
        <v>99.998865111037844</v>
      </c>
    </row>
    <row r="17" spans="1:9" ht="12" customHeight="1">
      <c r="A17" s="243"/>
      <c r="B17" s="242" t="s">
        <v>207</v>
      </c>
      <c r="C17" s="241">
        <v>15129826429.797001</v>
      </c>
      <c r="D17" s="241">
        <v>15129826429.796999</v>
      </c>
      <c r="E17" s="241">
        <v>12314852646.58539</v>
      </c>
      <c r="F17" s="241">
        <v>12314852646.58539</v>
      </c>
      <c r="G17" s="249"/>
      <c r="H17" s="239">
        <f t="shared" si="0"/>
        <v>81.394540140475499</v>
      </c>
      <c r="I17" s="239">
        <f t="shared" si="1"/>
        <v>100</v>
      </c>
    </row>
    <row r="18" spans="1:9" ht="12" customHeight="1">
      <c r="A18" s="243"/>
      <c r="B18" s="242" t="s">
        <v>229</v>
      </c>
      <c r="C18" s="241">
        <v>218308674</v>
      </c>
      <c r="D18" s="241">
        <v>218308674</v>
      </c>
      <c r="E18" s="241">
        <v>141636370.61000001</v>
      </c>
      <c r="F18" s="241">
        <v>141615336.18000004</v>
      </c>
      <c r="G18" s="249"/>
      <c r="H18" s="239">
        <f t="shared" si="0"/>
        <v>64.869312604592182</v>
      </c>
      <c r="I18" s="239">
        <f t="shared" si="1"/>
        <v>99.9851489911035</v>
      </c>
    </row>
    <row r="19" spans="1:9" ht="12" customHeight="1">
      <c r="A19" s="243"/>
      <c r="B19" s="242" t="s">
        <v>170</v>
      </c>
      <c r="C19" s="241">
        <v>303373951</v>
      </c>
      <c r="D19" s="241">
        <v>303373951.00000012</v>
      </c>
      <c r="E19" s="241">
        <v>105038342.63000004</v>
      </c>
      <c r="F19" s="241">
        <v>104906503.83000004</v>
      </c>
      <c r="G19" s="249"/>
      <c r="H19" s="239">
        <f t="shared" si="0"/>
        <v>34.57993129739738</v>
      </c>
      <c r="I19" s="239">
        <f t="shared" si="1"/>
        <v>99.874485072118475</v>
      </c>
    </row>
    <row r="20" spans="1:9" ht="12" customHeight="1">
      <c r="A20" s="243"/>
      <c r="B20" s="242" t="s">
        <v>173</v>
      </c>
      <c r="C20" s="241">
        <v>0</v>
      </c>
      <c r="D20" s="241">
        <v>908797500</v>
      </c>
      <c r="E20" s="241">
        <v>908797500</v>
      </c>
      <c r="F20" s="241">
        <v>908797500</v>
      </c>
      <c r="G20" s="249"/>
      <c r="H20" s="239">
        <f t="shared" si="0"/>
        <v>100</v>
      </c>
      <c r="I20" s="239">
        <f t="shared" si="1"/>
        <v>100</v>
      </c>
    </row>
    <row r="21" spans="1:9" s="233" customFormat="1" ht="12" customHeight="1">
      <c r="A21" s="253"/>
      <c r="B21" s="252" t="s">
        <v>613</v>
      </c>
      <c r="C21" s="254">
        <f>SUM(C22:C33)</f>
        <v>82339249659.399994</v>
      </c>
      <c r="D21" s="254">
        <f>SUM(D22:D33)</f>
        <v>80313104629.320145</v>
      </c>
      <c r="E21" s="254">
        <f>SUM(E22:E33)</f>
        <v>40293516417.346024</v>
      </c>
      <c r="F21" s="254">
        <f>SUM(F22:F33)</f>
        <v>38474485039.548012</v>
      </c>
      <c r="G21" s="240"/>
      <c r="H21" s="250">
        <f t="shared" si="0"/>
        <v>47.90561293468167</v>
      </c>
      <c r="I21" s="250">
        <f t="shared" si="1"/>
        <v>95.485548198481538</v>
      </c>
    </row>
    <row r="22" spans="1:9" ht="12" customHeight="1">
      <c r="A22" s="243"/>
      <c r="B22" s="242" t="s">
        <v>570</v>
      </c>
      <c r="C22" s="241">
        <v>3266843052</v>
      </c>
      <c r="D22" s="241">
        <v>3055698780.7599978</v>
      </c>
      <c r="E22" s="241">
        <v>1204718228.8599992</v>
      </c>
      <c r="F22" s="241">
        <v>1155268762.2399993</v>
      </c>
      <c r="G22" s="249"/>
      <c r="H22" s="239">
        <f t="shared" si="0"/>
        <v>37.807023699916741</v>
      </c>
      <c r="I22" s="239">
        <f t="shared" si="1"/>
        <v>95.895350013355994</v>
      </c>
    </row>
    <row r="23" spans="1:9" ht="12" customHeight="1">
      <c r="A23" s="243"/>
      <c r="B23" s="242" t="s">
        <v>563</v>
      </c>
      <c r="C23" s="241">
        <v>41354283497</v>
      </c>
      <c r="D23" s="241">
        <v>39306306990.87014</v>
      </c>
      <c r="E23" s="241">
        <v>16792300100.79003</v>
      </c>
      <c r="F23" s="241">
        <v>16368638050.94002</v>
      </c>
      <c r="G23" s="249"/>
      <c r="H23" s="239">
        <f t="shared" si="0"/>
        <v>41.64379537040211</v>
      </c>
      <c r="I23" s="239">
        <f t="shared" si="1"/>
        <v>97.477045745328965</v>
      </c>
    </row>
    <row r="24" spans="1:9" ht="12" customHeight="1">
      <c r="A24" s="243"/>
      <c r="B24" s="242" t="s">
        <v>622</v>
      </c>
      <c r="C24" s="241">
        <v>7764850</v>
      </c>
      <c r="D24" s="241">
        <v>259050652</v>
      </c>
      <c r="E24" s="241">
        <v>49778671.579999998</v>
      </c>
      <c r="F24" s="241">
        <v>49778671.579999998</v>
      </c>
      <c r="G24" s="249"/>
      <c r="H24" s="239">
        <f t="shared" si="0"/>
        <v>19.21580632809988</v>
      </c>
      <c r="I24" s="239">
        <f t="shared" si="1"/>
        <v>100</v>
      </c>
    </row>
    <row r="25" spans="1:9" ht="12" customHeight="1">
      <c r="A25" s="243"/>
      <c r="B25" s="242" t="s">
        <v>454</v>
      </c>
      <c r="C25" s="241">
        <v>671202</v>
      </c>
      <c r="D25" s="241">
        <v>671202</v>
      </c>
      <c r="E25" s="241">
        <v>207034.28</v>
      </c>
      <c r="F25" s="241">
        <v>207034.28</v>
      </c>
      <c r="G25" s="249"/>
      <c r="H25" s="239">
        <f t="shared" si="0"/>
        <v>30.845301414477312</v>
      </c>
      <c r="I25" s="239">
        <f t="shared" si="1"/>
        <v>100</v>
      </c>
    </row>
    <row r="26" spans="1:9" ht="12" customHeight="1">
      <c r="A26" s="243"/>
      <c r="B26" s="242" t="s">
        <v>566</v>
      </c>
      <c r="C26" s="241">
        <v>38754227</v>
      </c>
      <c r="D26" s="241">
        <v>41515217.999999993</v>
      </c>
      <c r="E26" s="241">
        <v>18651132.710000005</v>
      </c>
      <c r="F26" s="241">
        <v>18651132.710000005</v>
      </c>
      <c r="G26" s="249"/>
      <c r="H26" s="239">
        <f t="shared" si="0"/>
        <v>44.926014142572988</v>
      </c>
      <c r="I26" s="239">
        <f t="shared" si="1"/>
        <v>100</v>
      </c>
    </row>
    <row r="27" spans="1:9" ht="12" customHeight="1">
      <c r="A27" s="243"/>
      <c r="B27" s="242" t="s">
        <v>207</v>
      </c>
      <c r="C27" s="241">
        <v>6335879237.3999996</v>
      </c>
      <c r="D27" s="241">
        <v>7391859110.2900009</v>
      </c>
      <c r="E27" s="241">
        <v>6012433558.0559998</v>
      </c>
      <c r="F27" s="241">
        <v>4669587274.6780024</v>
      </c>
      <c r="G27" s="249"/>
      <c r="H27" s="239">
        <f t="shared" si="0"/>
        <v>63.172027564453984</v>
      </c>
      <c r="I27" s="239">
        <f t="shared" si="1"/>
        <v>77.665511470330827</v>
      </c>
    </row>
    <row r="28" spans="1:9" ht="12" customHeight="1">
      <c r="A28" s="243"/>
      <c r="B28" s="242" t="s">
        <v>229</v>
      </c>
      <c r="C28" s="241">
        <v>4228798233</v>
      </c>
      <c r="D28" s="241">
        <v>3643107314.4000001</v>
      </c>
      <c r="E28" s="241">
        <v>1674813177.5800002</v>
      </c>
      <c r="F28" s="241">
        <v>1674536015.05</v>
      </c>
      <c r="G28" s="249"/>
      <c r="H28" s="239">
        <f t="shared" si="0"/>
        <v>45.964498724237743</v>
      </c>
      <c r="I28" s="239">
        <f t="shared" si="1"/>
        <v>99.98345113749339</v>
      </c>
    </row>
    <row r="29" spans="1:9" ht="12" customHeight="1">
      <c r="A29" s="243"/>
      <c r="B29" s="242" t="s">
        <v>170</v>
      </c>
      <c r="C29" s="241">
        <v>45844444</v>
      </c>
      <c r="D29" s="241">
        <v>45844444.000000007</v>
      </c>
      <c r="E29" s="241">
        <v>0</v>
      </c>
      <c r="F29" s="241">
        <v>0</v>
      </c>
      <c r="G29" s="249"/>
      <c r="H29" s="239" t="str">
        <f t="shared" si="0"/>
        <v>n.a.</v>
      </c>
      <c r="I29" s="239" t="str">
        <f t="shared" si="1"/>
        <v>n.a.</v>
      </c>
    </row>
    <row r="30" spans="1:9" ht="12" customHeight="1">
      <c r="A30" s="243"/>
      <c r="B30" s="242" t="s">
        <v>452</v>
      </c>
      <c r="C30" s="241">
        <v>105025122</v>
      </c>
      <c r="D30" s="241">
        <v>105025122</v>
      </c>
      <c r="E30" s="241">
        <v>2934142.88</v>
      </c>
      <c r="F30" s="241">
        <v>2835055.4299999997</v>
      </c>
      <c r="G30" s="249"/>
      <c r="H30" s="239">
        <f t="shared" si="0"/>
        <v>2.6994069380847749</v>
      </c>
      <c r="I30" s="239">
        <f t="shared" si="1"/>
        <v>96.622950754190938</v>
      </c>
    </row>
    <row r="31" spans="1:9" ht="12" customHeight="1">
      <c r="A31" s="243"/>
      <c r="B31" s="242" t="s">
        <v>522</v>
      </c>
      <c r="C31" s="241">
        <v>26202791726</v>
      </c>
      <c r="D31" s="241">
        <v>26202791726.000004</v>
      </c>
      <c r="E31" s="241">
        <v>14500546832.439993</v>
      </c>
      <c r="F31" s="241">
        <v>14498779607.609993</v>
      </c>
      <c r="G31" s="249"/>
      <c r="H31" s="239">
        <f t="shared" si="0"/>
        <v>55.332957492553824</v>
      </c>
      <c r="I31" s="239">
        <f t="shared" si="1"/>
        <v>99.987812702166195</v>
      </c>
    </row>
    <row r="32" spans="1:9" ht="12" customHeight="1">
      <c r="A32" s="243"/>
      <c r="B32" s="242" t="s">
        <v>571</v>
      </c>
      <c r="C32" s="241">
        <v>692589999</v>
      </c>
      <c r="D32" s="241">
        <v>158030651.94</v>
      </c>
      <c r="E32" s="241">
        <v>5633583.3399999999</v>
      </c>
      <c r="F32" s="241">
        <v>4703480.2</v>
      </c>
      <c r="G32" s="249"/>
      <c r="H32" s="239">
        <f t="shared" si="0"/>
        <v>2.9763087997547371</v>
      </c>
      <c r="I32" s="239">
        <f t="shared" si="1"/>
        <v>83.490026083469644</v>
      </c>
    </row>
    <row r="33" spans="1:11" s="233" customFormat="1" ht="12" customHeight="1">
      <c r="A33" s="243"/>
      <c r="B33" s="242" t="s">
        <v>173</v>
      </c>
      <c r="C33" s="241">
        <v>60004070</v>
      </c>
      <c r="D33" s="241">
        <v>103203417.06</v>
      </c>
      <c r="E33" s="241">
        <v>31499954.829999998</v>
      </c>
      <c r="F33" s="241">
        <v>31499954.829999998</v>
      </c>
      <c r="G33" s="249"/>
      <c r="H33" s="239">
        <f t="shared" si="0"/>
        <v>30.5222014225427</v>
      </c>
      <c r="I33" s="239">
        <f t="shared" si="1"/>
        <v>100</v>
      </c>
      <c r="J33" s="229"/>
      <c r="K33" s="229"/>
    </row>
    <row r="34" spans="1:11" ht="12" customHeight="1">
      <c r="A34" s="253"/>
      <c r="B34" s="252" t="s">
        <v>612</v>
      </c>
      <c r="C34" s="251">
        <f>SUM(C35:C46)</f>
        <v>113979389731.79999</v>
      </c>
      <c r="D34" s="251">
        <f>SUM(D35:D46)</f>
        <v>113087755312.74423</v>
      </c>
      <c r="E34" s="251">
        <f>SUM(E35:E46)</f>
        <v>58345466930.390388</v>
      </c>
      <c r="F34" s="251">
        <f>SUM(F35:F46)</f>
        <v>57992125423.662628</v>
      </c>
      <c r="G34" s="240"/>
      <c r="H34" s="250">
        <f t="shared" si="0"/>
        <v>51.280640652284049</v>
      </c>
      <c r="I34" s="250">
        <f t="shared" si="1"/>
        <v>99.394397670774808</v>
      </c>
      <c r="J34" s="233"/>
      <c r="K34" s="233"/>
    </row>
    <row r="35" spans="1:11" ht="12" customHeight="1">
      <c r="A35" s="243"/>
      <c r="B35" s="242" t="s">
        <v>455</v>
      </c>
      <c r="C35" s="241">
        <v>43932566485</v>
      </c>
      <c r="D35" s="241">
        <v>43818311877.769989</v>
      </c>
      <c r="E35" s="241">
        <v>21490556803.499981</v>
      </c>
      <c r="F35" s="241">
        <v>21272622168.769989</v>
      </c>
      <c r="G35" s="249"/>
      <c r="H35" s="239">
        <f t="shared" si="0"/>
        <v>48.547333882029506</v>
      </c>
      <c r="I35" s="239">
        <f t="shared" si="1"/>
        <v>98.985905126969541</v>
      </c>
    </row>
    <row r="36" spans="1:11" ht="12" customHeight="1">
      <c r="A36" s="243"/>
      <c r="B36" s="242" t="s">
        <v>454</v>
      </c>
      <c r="C36" s="241">
        <v>2585450326.7999988</v>
      </c>
      <c r="D36" s="241">
        <v>2652838603.9742408</v>
      </c>
      <c r="E36" s="241">
        <v>1383079682.8904028</v>
      </c>
      <c r="F36" s="241">
        <v>1382672524.092643</v>
      </c>
      <c r="G36" s="249"/>
      <c r="H36" s="239">
        <f t="shared" si="0"/>
        <v>52.120491688459644</v>
      </c>
      <c r="I36" s="239">
        <f t="shared" si="1"/>
        <v>99.970561435989808</v>
      </c>
    </row>
    <row r="37" spans="1:11" ht="12" customHeight="1">
      <c r="A37" s="243"/>
      <c r="B37" s="242" t="s">
        <v>621</v>
      </c>
      <c r="C37" s="241">
        <v>250417603</v>
      </c>
      <c r="D37" s="241">
        <v>250417603</v>
      </c>
      <c r="E37" s="241">
        <v>183123495</v>
      </c>
      <c r="F37" s="241">
        <v>183123495</v>
      </c>
      <c r="G37" s="249"/>
      <c r="H37" s="239">
        <f t="shared" si="0"/>
        <v>73.127245371803994</v>
      </c>
      <c r="I37" s="239">
        <f t="shared" si="1"/>
        <v>100</v>
      </c>
    </row>
    <row r="38" spans="1:11" ht="12" customHeight="1">
      <c r="A38" s="243"/>
      <c r="B38" s="242" t="s">
        <v>484</v>
      </c>
      <c r="C38" s="241">
        <v>196083337</v>
      </c>
      <c r="D38" s="241">
        <v>216313337</v>
      </c>
      <c r="E38" s="241">
        <v>159530704</v>
      </c>
      <c r="F38" s="241">
        <v>159530704</v>
      </c>
      <c r="G38" s="249"/>
      <c r="H38" s="239">
        <f t="shared" si="0"/>
        <v>73.749823386987927</v>
      </c>
      <c r="I38" s="239">
        <f t="shared" si="1"/>
        <v>100</v>
      </c>
    </row>
    <row r="39" spans="1:11" ht="12" customHeight="1">
      <c r="A39" s="243"/>
      <c r="B39" s="242" t="s">
        <v>229</v>
      </c>
      <c r="C39" s="241">
        <v>6579253099</v>
      </c>
      <c r="D39" s="241">
        <v>5567550343.4000006</v>
      </c>
      <c r="E39" s="241">
        <v>2234724863.6500001</v>
      </c>
      <c r="F39" s="241">
        <v>2233458182.9200001</v>
      </c>
      <c r="G39" s="249"/>
      <c r="H39" s="239">
        <f t="shared" si="0"/>
        <v>40.115635156629196</v>
      </c>
      <c r="I39" s="239">
        <f t="shared" si="1"/>
        <v>99.943318269259734</v>
      </c>
    </row>
    <row r="40" spans="1:11" ht="12" customHeight="1">
      <c r="A40" s="243"/>
      <c r="B40" s="242" t="s">
        <v>170</v>
      </c>
      <c r="C40" s="241">
        <v>52497746</v>
      </c>
      <c r="D40" s="241">
        <v>52497746</v>
      </c>
      <c r="E40" s="241">
        <v>0</v>
      </c>
      <c r="F40" s="241">
        <v>0</v>
      </c>
      <c r="G40" s="249"/>
      <c r="H40" s="239" t="str">
        <f t="shared" ref="H40:H71" si="2">IF(F40=0,"n.a.",IF(D40=0,"n.a.",(F40/D40)*100))</f>
        <v>n.a.</v>
      </c>
      <c r="I40" s="239" t="str">
        <f t="shared" ref="I40:I71" si="3">IF(F40=0,"n.a.",IF(E40=0,"n.a.",(F40/E40)*100))</f>
        <v>n.a.</v>
      </c>
    </row>
    <row r="41" spans="1:11" ht="12" customHeight="1">
      <c r="A41" s="243"/>
      <c r="B41" s="242" t="s">
        <v>452</v>
      </c>
      <c r="C41" s="241">
        <v>656407011</v>
      </c>
      <c r="D41" s="241">
        <v>569311677.60000002</v>
      </c>
      <c r="E41" s="241">
        <v>8566432.5999999996</v>
      </c>
      <c r="F41" s="241">
        <v>8528271.7599999998</v>
      </c>
      <c r="G41" s="249"/>
      <c r="H41" s="239">
        <f t="shared" si="2"/>
        <v>1.4979969839986291</v>
      </c>
      <c r="I41" s="239">
        <f t="shared" si="3"/>
        <v>99.554530552192759</v>
      </c>
    </row>
    <row r="42" spans="1:11" ht="12" customHeight="1">
      <c r="A42" s="243"/>
      <c r="B42" s="242" t="s">
        <v>228</v>
      </c>
      <c r="C42" s="241">
        <v>1862591120</v>
      </c>
      <c r="D42" s="241">
        <v>1862591120</v>
      </c>
      <c r="E42" s="241">
        <v>1057664055.8</v>
      </c>
      <c r="F42" s="241">
        <v>1057148570.79</v>
      </c>
      <c r="G42" s="249"/>
      <c r="H42" s="239">
        <f t="shared" si="2"/>
        <v>56.756878062964248</v>
      </c>
      <c r="I42" s="239">
        <f t="shared" si="3"/>
        <v>99.951261933581534</v>
      </c>
    </row>
    <row r="43" spans="1:11" ht="12" customHeight="1">
      <c r="A43" s="243"/>
      <c r="B43" s="242" t="s">
        <v>522</v>
      </c>
      <c r="C43" s="241">
        <v>56377156518</v>
      </c>
      <c r="D43" s="241">
        <v>56449329018</v>
      </c>
      <c r="E43" s="241">
        <v>31536815160.16</v>
      </c>
      <c r="F43" s="241">
        <v>31485016380.799999</v>
      </c>
      <c r="G43" s="249"/>
      <c r="H43" s="239">
        <f t="shared" si="2"/>
        <v>55.775714128967536</v>
      </c>
      <c r="I43" s="239">
        <f t="shared" si="3"/>
        <v>99.835751393737951</v>
      </c>
    </row>
    <row r="44" spans="1:11" ht="12" customHeight="1">
      <c r="A44" s="243"/>
      <c r="B44" s="242" t="s">
        <v>620</v>
      </c>
      <c r="C44" s="241">
        <v>350000000</v>
      </c>
      <c r="D44" s="241">
        <v>350000000</v>
      </c>
      <c r="E44" s="241">
        <v>0</v>
      </c>
      <c r="F44" s="241">
        <v>0</v>
      </c>
      <c r="G44" s="249"/>
      <c r="H44" s="239" t="str">
        <f t="shared" si="2"/>
        <v>n.a.</v>
      </c>
      <c r="I44" s="239" t="str">
        <f t="shared" si="3"/>
        <v>n.a.</v>
      </c>
    </row>
    <row r="45" spans="1:11" ht="12" customHeight="1">
      <c r="A45" s="243"/>
      <c r="B45" s="242" t="s">
        <v>173</v>
      </c>
      <c r="C45" s="241">
        <v>436966486</v>
      </c>
      <c r="D45" s="241">
        <v>598593986</v>
      </c>
      <c r="E45" s="241">
        <v>285764123.85000002</v>
      </c>
      <c r="F45" s="241">
        <v>204636623.84999999</v>
      </c>
      <c r="G45" s="249"/>
      <c r="H45" s="239">
        <f t="shared" si="2"/>
        <v>34.186214468583046</v>
      </c>
      <c r="I45" s="239">
        <f t="shared" si="3"/>
        <v>71.610327109296435</v>
      </c>
    </row>
    <row r="46" spans="1:11" ht="12" customHeight="1">
      <c r="A46" s="243"/>
      <c r="B46" s="242" t="s">
        <v>619</v>
      </c>
      <c r="C46" s="241">
        <v>700000000</v>
      </c>
      <c r="D46" s="241">
        <v>700000000</v>
      </c>
      <c r="E46" s="241">
        <v>5641608.9400000004</v>
      </c>
      <c r="F46" s="241">
        <v>5388501.6799999997</v>
      </c>
      <c r="G46" s="249"/>
      <c r="H46" s="239">
        <f t="shared" si="2"/>
        <v>0.76978595428571428</v>
      </c>
      <c r="I46" s="239">
        <f t="shared" si="3"/>
        <v>95.513562483825737</v>
      </c>
    </row>
    <row r="47" spans="1:11" s="233" customFormat="1" ht="12" customHeight="1">
      <c r="A47" s="253"/>
      <c r="B47" s="252" t="s">
        <v>618</v>
      </c>
      <c r="C47" s="251">
        <f>C48+C50+C49</f>
        <v>2002938192.6999998</v>
      </c>
      <c r="D47" s="251">
        <f>D48+D50+D49</f>
        <v>2054212440.9935603</v>
      </c>
      <c r="E47" s="251">
        <f>E48+E50+E49</f>
        <v>1082896109.7226007</v>
      </c>
      <c r="F47" s="251">
        <f>F48+F50+F49</f>
        <v>1082794320.0231607</v>
      </c>
      <c r="G47" s="251">
        <f>G48+G50+G49</f>
        <v>0</v>
      </c>
      <c r="H47" s="250">
        <f t="shared" si="2"/>
        <v>52.7109221234901</v>
      </c>
      <c r="I47" s="250">
        <f t="shared" si="3"/>
        <v>99.990600234082834</v>
      </c>
      <c r="J47" s="229"/>
      <c r="K47" s="229"/>
    </row>
    <row r="48" spans="1:11" ht="12" customHeight="1">
      <c r="A48" s="243"/>
      <c r="B48" s="242" t="s">
        <v>454</v>
      </c>
      <c r="C48" s="241">
        <v>646362581.69999969</v>
      </c>
      <c r="D48" s="241">
        <v>663209650.99356019</v>
      </c>
      <c r="E48" s="241">
        <v>345769920.7226007</v>
      </c>
      <c r="F48" s="241">
        <v>345668131.02316076</v>
      </c>
      <c r="G48" s="249"/>
      <c r="H48" s="239">
        <f t="shared" si="2"/>
        <v>52.120491688459644</v>
      </c>
      <c r="I48" s="239">
        <f t="shared" si="3"/>
        <v>99.970561435989808</v>
      </c>
      <c r="J48" s="233"/>
      <c r="K48" s="233"/>
    </row>
    <row r="49" spans="1:11" ht="12" customHeight="1">
      <c r="A49" s="243"/>
      <c r="B49" s="242" t="s">
        <v>229</v>
      </c>
      <c r="C49" s="241">
        <v>188184586</v>
      </c>
      <c r="D49" s="241">
        <v>222611765</v>
      </c>
      <c r="E49" s="241">
        <v>94717695</v>
      </c>
      <c r="F49" s="241">
        <v>94717695</v>
      </c>
      <c r="G49" s="249"/>
      <c r="H49" s="239">
        <f t="shared" si="2"/>
        <v>42.5483778900904</v>
      </c>
      <c r="I49" s="239">
        <f t="shared" si="3"/>
        <v>100</v>
      </c>
    </row>
    <row r="50" spans="1:11" ht="12" customHeight="1">
      <c r="A50" s="243"/>
      <c r="B50" s="242" t="s">
        <v>522</v>
      </c>
      <c r="C50" s="241">
        <v>1168391025</v>
      </c>
      <c r="D50" s="241">
        <v>1168391025</v>
      </c>
      <c r="E50" s="241">
        <v>642408494</v>
      </c>
      <c r="F50" s="241">
        <v>642408494</v>
      </c>
      <c r="G50" s="249"/>
      <c r="H50" s="239">
        <f t="shared" si="2"/>
        <v>54.982320152621853</v>
      </c>
      <c r="I50" s="239">
        <f t="shared" si="3"/>
        <v>100</v>
      </c>
    </row>
    <row r="51" spans="1:11" s="233" customFormat="1" ht="12" customHeight="1">
      <c r="A51" s="248" t="s">
        <v>46</v>
      </c>
      <c r="B51" s="247"/>
      <c r="C51" s="246">
        <f>C52+C53</f>
        <v>1114534708.0000005</v>
      </c>
      <c r="D51" s="246">
        <f>D52+D53</f>
        <v>1109344427.8800004</v>
      </c>
      <c r="E51" s="246">
        <f>E52+E53</f>
        <v>415465914.03999978</v>
      </c>
      <c r="F51" s="246">
        <f>F52+F53</f>
        <v>415319500.03999984</v>
      </c>
      <c r="G51" s="245"/>
      <c r="H51" s="244">
        <f t="shared" si="2"/>
        <v>37.43828243079485</v>
      </c>
      <c r="I51" s="244">
        <f t="shared" si="3"/>
        <v>99.964759082501814</v>
      </c>
      <c r="J51" s="229"/>
      <c r="K51" s="229"/>
    </row>
    <row r="52" spans="1:11" ht="12" customHeight="1">
      <c r="A52" s="243"/>
      <c r="B52" s="242" t="s">
        <v>451</v>
      </c>
      <c r="C52" s="241">
        <v>755117424.0000006</v>
      </c>
      <c r="D52" s="241">
        <v>761534472.88000047</v>
      </c>
      <c r="E52" s="241">
        <v>349915403.96999979</v>
      </c>
      <c r="F52" s="241">
        <v>349768989.96999985</v>
      </c>
      <c r="G52" s="249"/>
      <c r="H52" s="239">
        <f t="shared" si="2"/>
        <v>45.929501871035463</v>
      </c>
      <c r="I52" s="239">
        <f t="shared" si="3"/>
        <v>99.958157315071361</v>
      </c>
      <c r="J52" s="233"/>
      <c r="K52" s="233"/>
    </row>
    <row r="53" spans="1:11" ht="12" customHeight="1">
      <c r="A53" s="243"/>
      <c r="B53" s="242" t="s">
        <v>164</v>
      </c>
      <c r="C53" s="241">
        <v>359417284</v>
      </c>
      <c r="D53" s="241">
        <v>347809954.99999994</v>
      </c>
      <c r="E53" s="241">
        <v>65550510.070000008</v>
      </c>
      <c r="F53" s="241">
        <v>65550510.070000008</v>
      </c>
      <c r="G53" s="249"/>
      <c r="H53" s="239">
        <f t="shared" si="2"/>
        <v>18.846645740775308</v>
      </c>
      <c r="I53" s="239">
        <f t="shared" si="3"/>
        <v>100</v>
      </c>
    </row>
    <row r="54" spans="1:11" ht="12" customHeight="1">
      <c r="A54" s="248" t="s">
        <v>70</v>
      </c>
      <c r="B54" s="247"/>
      <c r="C54" s="246">
        <f>C55</f>
        <v>594755349</v>
      </c>
      <c r="D54" s="246">
        <f>D55</f>
        <v>1354500083.8799999</v>
      </c>
      <c r="E54" s="246">
        <f>E55</f>
        <v>753393684.01999986</v>
      </c>
      <c r="F54" s="246">
        <f>F55</f>
        <v>734231562.08999979</v>
      </c>
      <c r="G54" s="246">
        <f>G55</f>
        <v>0</v>
      </c>
      <c r="H54" s="244">
        <f t="shared" si="2"/>
        <v>54.206830315342238</v>
      </c>
      <c r="I54" s="244">
        <f t="shared" si="3"/>
        <v>97.45655925494971</v>
      </c>
    </row>
    <row r="55" spans="1:11" ht="12" customHeight="1">
      <c r="A55" s="243"/>
      <c r="B55" s="242" t="s">
        <v>448</v>
      </c>
      <c r="C55" s="241">
        <v>594755349</v>
      </c>
      <c r="D55" s="241">
        <v>1354500083.8799999</v>
      </c>
      <c r="E55" s="241">
        <v>753393684.01999986</v>
      </c>
      <c r="F55" s="241">
        <v>734231562.08999979</v>
      </c>
      <c r="G55" s="249"/>
      <c r="H55" s="239">
        <f t="shared" si="2"/>
        <v>54.206830315342238</v>
      </c>
      <c r="I55" s="239">
        <f t="shared" si="3"/>
        <v>97.45655925494971</v>
      </c>
    </row>
    <row r="56" spans="1:11" ht="12" customHeight="1">
      <c r="A56" s="248" t="s">
        <v>223</v>
      </c>
      <c r="B56" s="247"/>
      <c r="C56" s="246">
        <f>C57</f>
        <v>565267241.28235471</v>
      </c>
      <c r="D56" s="246">
        <f>D57</f>
        <v>48382150.468674995</v>
      </c>
      <c r="E56" s="246">
        <f>E57</f>
        <v>44384948.023279108</v>
      </c>
      <c r="F56" s="246">
        <f>F57</f>
        <v>17290589.865487821</v>
      </c>
      <c r="G56" s="246">
        <f>G57</f>
        <v>0</v>
      </c>
      <c r="H56" s="244">
        <f t="shared" si="2"/>
        <v>35.737538943587488</v>
      </c>
      <c r="I56" s="244">
        <f t="shared" si="3"/>
        <v>38.955976373835604</v>
      </c>
    </row>
    <row r="57" spans="1:11" s="233" customFormat="1" ht="12" customHeight="1">
      <c r="A57" s="243"/>
      <c r="B57" s="242" t="s">
        <v>155</v>
      </c>
      <c r="C57" s="241">
        <v>565267241.28235471</v>
      </c>
      <c r="D57" s="241">
        <v>48382150.468674995</v>
      </c>
      <c r="E57" s="241">
        <v>44384948.023279108</v>
      </c>
      <c r="F57" s="241">
        <v>17290589.865487821</v>
      </c>
      <c r="G57" s="249"/>
      <c r="H57" s="239">
        <f t="shared" si="2"/>
        <v>35.737538943587488</v>
      </c>
      <c r="I57" s="239">
        <f t="shared" si="3"/>
        <v>38.955976373835604</v>
      </c>
      <c r="J57" s="229"/>
      <c r="K57" s="229"/>
    </row>
    <row r="58" spans="1:11" ht="12" customHeight="1">
      <c r="A58" s="248" t="s">
        <v>72</v>
      </c>
      <c r="B58" s="247"/>
      <c r="C58" s="246">
        <f>C59</f>
        <v>448700.57999999996</v>
      </c>
      <c r="D58" s="246">
        <f>D59</f>
        <v>1169457.58</v>
      </c>
      <c r="E58" s="246">
        <f>E59</f>
        <v>356758.3296</v>
      </c>
      <c r="F58" s="246">
        <f>F59</f>
        <v>349314.32</v>
      </c>
      <c r="G58" s="245"/>
      <c r="H58" s="244">
        <f t="shared" si="2"/>
        <v>29.869772617147856</v>
      </c>
      <c r="I58" s="244">
        <f t="shared" si="3"/>
        <v>97.913430750629914</v>
      </c>
      <c r="J58" s="233"/>
      <c r="K58" s="233"/>
    </row>
    <row r="59" spans="1:11" s="233" customFormat="1" ht="12" customHeight="1">
      <c r="A59" s="243"/>
      <c r="B59" s="242" t="s">
        <v>218</v>
      </c>
      <c r="C59" s="241">
        <v>448700.57999999996</v>
      </c>
      <c r="D59" s="241">
        <v>1169457.58</v>
      </c>
      <c r="E59" s="241">
        <v>356758.3296</v>
      </c>
      <c r="F59" s="241">
        <v>349314.32</v>
      </c>
      <c r="G59" s="249"/>
      <c r="H59" s="239">
        <f t="shared" si="2"/>
        <v>29.869772617147856</v>
      </c>
      <c r="I59" s="239">
        <f t="shared" si="3"/>
        <v>97.913430750629914</v>
      </c>
      <c r="J59" s="229"/>
      <c r="K59" s="229"/>
    </row>
    <row r="60" spans="1:11" ht="12" customHeight="1">
      <c r="A60" s="248" t="s">
        <v>154</v>
      </c>
      <c r="B60" s="247"/>
      <c r="C60" s="246">
        <f>C61</f>
        <v>4808895775.0899992</v>
      </c>
      <c r="D60" s="246">
        <f>D61</f>
        <v>4808895775.0899992</v>
      </c>
      <c r="E60" s="246">
        <f>E61</f>
        <v>2404447887.5999999</v>
      </c>
      <c r="F60" s="246">
        <f>F61</f>
        <v>2404447887.5999999</v>
      </c>
      <c r="G60" s="245"/>
      <c r="H60" s="244">
        <f t="shared" si="2"/>
        <v>50.000000001143718</v>
      </c>
      <c r="I60" s="244">
        <f t="shared" si="3"/>
        <v>100</v>
      </c>
      <c r="J60" s="233"/>
      <c r="K60" s="233"/>
    </row>
    <row r="61" spans="1:11" ht="12" customHeight="1">
      <c r="A61" s="243"/>
      <c r="B61" s="242" t="s">
        <v>617</v>
      </c>
      <c r="C61" s="241">
        <v>4808895775.0899992</v>
      </c>
      <c r="D61" s="241">
        <v>4808895775.0899992</v>
      </c>
      <c r="E61" s="241">
        <v>2404447887.5999999</v>
      </c>
      <c r="F61" s="241">
        <v>2404447887.5999999</v>
      </c>
      <c r="G61" s="249"/>
      <c r="H61" s="239">
        <f t="shared" si="2"/>
        <v>50.000000001143718</v>
      </c>
      <c r="I61" s="239">
        <f t="shared" si="3"/>
        <v>100</v>
      </c>
    </row>
    <row r="62" spans="1:11" s="233" customFormat="1" ht="12" customHeight="1">
      <c r="A62" s="248" t="s">
        <v>152</v>
      </c>
      <c r="B62" s="247"/>
      <c r="C62" s="246">
        <f>C63+C64+C65</f>
        <v>760501555.71231365</v>
      </c>
      <c r="D62" s="246">
        <f>D63+D64+D65</f>
        <v>739755182.64869285</v>
      </c>
      <c r="E62" s="246">
        <f>E63+E64+E65</f>
        <v>417009310.40830505</v>
      </c>
      <c r="F62" s="246">
        <f>F63+F64+F65</f>
        <v>414774294.51830494</v>
      </c>
      <c r="G62" s="246">
        <f>G63+G64+G65</f>
        <v>0</v>
      </c>
      <c r="H62" s="244">
        <f t="shared" si="2"/>
        <v>56.069129929337691</v>
      </c>
      <c r="I62" s="244">
        <f t="shared" si="3"/>
        <v>99.464036932937603</v>
      </c>
      <c r="J62" s="229"/>
      <c r="K62" s="229"/>
    </row>
    <row r="63" spans="1:11" ht="12" customHeight="1">
      <c r="A63" s="243"/>
      <c r="B63" s="242" t="s">
        <v>616</v>
      </c>
      <c r="C63" s="241">
        <v>311966360</v>
      </c>
      <c r="D63" s="241">
        <v>374966360.00000006</v>
      </c>
      <c r="E63" s="241">
        <v>197037981.10999995</v>
      </c>
      <c r="F63" s="241">
        <v>194802965.21999991</v>
      </c>
      <c r="G63" s="249"/>
      <c r="H63" s="239">
        <f t="shared" si="2"/>
        <v>51.952117843317971</v>
      </c>
      <c r="I63" s="239">
        <f t="shared" si="3"/>
        <v>98.865692859108051</v>
      </c>
      <c r="J63" s="233"/>
      <c r="K63" s="233"/>
    </row>
    <row r="64" spans="1:11" ht="12" customHeight="1">
      <c r="A64" s="243"/>
      <c r="B64" s="242" t="s">
        <v>213</v>
      </c>
      <c r="C64" s="241">
        <v>95821467.959999993</v>
      </c>
      <c r="D64" s="241">
        <v>96682837.172999993</v>
      </c>
      <c r="E64" s="241">
        <v>64844917.799999997</v>
      </c>
      <c r="F64" s="241">
        <v>64844917.799999997</v>
      </c>
      <c r="G64" s="249"/>
      <c r="H64" s="239">
        <f t="shared" si="2"/>
        <v>67.069729950073111</v>
      </c>
      <c r="I64" s="239">
        <f t="shared" si="3"/>
        <v>100</v>
      </c>
    </row>
    <row r="65" spans="1:11" s="233" customFormat="1" ht="12" customHeight="1">
      <c r="A65" s="243"/>
      <c r="B65" s="242" t="s">
        <v>207</v>
      </c>
      <c r="C65" s="241">
        <v>352713727.75231361</v>
      </c>
      <c r="D65" s="241">
        <v>268105985.47569287</v>
      </c>
      <c r="E65" s="241">
        <v>155126411.49830505</v>
      </c>
      <c r="F65" s="241">
        <v>155126411.49830505</v>
      </c>
      <c r="G65" s="249"/>
      <c r="H65" s="239">
        <f t="shared" si="2"/>
        <v>57.860107532873108</v>
      </c>
      <c r="I65" s="239">
        <f t="shared" si="3"/>
        <v>100</v>
      </c>
      <c r="J65" s="229"/>
      <c r="K65" s="229"/>
    </row>
    <row r="66" spans="1:11" ht="12" customHeight="1">
      <c r="A66" s="248" t="s">
        <v>615</v>
      </c>
      <c r="B66" s="247"/>
      <c r="C66" s="246">
        <f>C67</f>
        <v>1084893684</v>
      </c>
      <c r="D66" s="246">
        <f>D67</f>
        <v>1110000258.7</v>
      </c>
      <c r="E66" s="246">
        <f>E67</f>
        <v>593871417.07999992</v>
      </c>
      <c r="F66" s="246">
        <f>F67</f>
        <v>456993009.78999996</v>
      </c>
      <c r="G66" s="245"/>
      <c r="H66" s="244">
        <f t="shared" si="2"/>
        <v>41.170531827192264</v>
      </c>
      <c r="I66" s="244">
        <f t="shared" si="3"/>
        <v>76.951507792205945</v>
      </c>
      <c r="J66" s="233"/>
      <c r="K66" s="233"/>
    </row>
    <row r="67" spans="1:11" s="233" customFormat="1" ht="12" customHeight="1">
      <c r="A67" s="243"/>
      <c r="B67" s="242" t="s">
        <v>557</v>
      </c>
      <c r="C67" s="241">
        <v>1084893684</v>
      </c>
      <c r="D67" s="241">
        <v>1110000258.7</v>
      </c>
      <c r="E67" s="241">
        <v>593871417.07999992</v>
      </c>
      <c r="F67" s="241">
        <v>456993009.78999996</v>
      </c>
      <c r="G67" s="249"/>
      <c r="H67" s="239">
        <f t="shared" si="2"/>
        <v>41.170531827192264</v>
      </c>
      <c r="I67" s="239">
        <f t="shared" si="3"/>
        <v>76.951507792205945</v>
      </c>
      <c r="J67" s="229"/>
      <c r="K67" s="229"/>
    </row>
    <row r="68" spans="1:11" ht="12" customHeight="1">
      <c r="A68" s="248" t="s">
        <v>202</v>
      </c>
      <c r="B68" s="247"/>
      <c r="C68" s="246">
        <f>C69+C76+C79</f>
        <v>14740955809.594917</v>
      </c>
      <c r="D68" s="246">
        <f>D69+D76+D79</f>
        <v>14611081299.897112</v>
      </c>
      <c r="E68" s="246">
        <f>E69+E76+E79</f>
        <v>7137708330.1368542</v>
      </c>
      <c r="F68" s="246">
        <f>F69+F76+F79</f>
        <v>7057072886.2744637</v>
      </c>
      <c r="G68" s="245"/>
      <c r="H68" s="244">
        <f t="shared" si="2"/>
        <v>48.299456702935181</v>
      </c>
      <c r="I68" s="244">
        <f t="shared" si="3"/>
        <v>98.870289452401252</v>
      </c>
      <c r="J68" s="233"/>
      <c r="K68" s="233"/>
    </row>
    <row r="69" spans="1:11" ht="12" customHeight="1">
      <c r="A69" s="253"/>
      <c r="B69" s="252" t="s">
        <v>614</v>
      </c>
      <c r="C69" s="251">
        <f>SUM(C70:C75)</f>
        <v>5718201190.5949163</v>
      </c>
      <c r="D69" s="251">
        <f>SUM(D70:D75)</f>
        <v>5599646092.8971119</v>
      </c>
      <c r="E69" s="251">
        <f>SUM(E70:E75)</f>
        <v>2721623823.1368546</v>
      </c>
      <c r="F69" s="251">
        <f>SUM(F70:F75)</f>
        <v>2640988379.2744641</v>
      </c>
      <c r="G69" s="251"/>
      <c r="H69" s="250">
        <f t="shared" si="2"/>
        <v>47.163487396541612</v>
      </c>
      <c r="I69" s="250">
        <f t="shared" si="3"/>
        <v>97.037230377802445</v>
      </c>
    </row>
    <row r="70" spans="1:11" ht="12" customHeight="1">
      <c r="A70" s="243"/>
      <c r="B70" s="242" t="s">
        <v>542</v>
      </c>
      <c r="C70" s="241">
        <v>4456723747.047534</v>
      </c>
      <c r="D70" s="241">
        <v>4456723747.047534</v>
      </c>
      <c r="E70" s="241">
        <v>2136219704.5247793</v>
      </c>
      <c r="F70" s="241">
        <v>2055584260.6623883</v>
      </c>
      <c r="G70" s="249"/>
      <c r="H70" s="239">
        <f t="shared" si="2"/>
        <v>46.123214660189795</v>
      </c>
      <c r="I70" s="239">
        <f t="shared" si="3"/>
        <v>96.22532065912533</v>
      </c>
    </row>
    <row r="71" spans="1:11" ht="12" customHeight="1">
      <c r="A71" s="243"/>
      <c r="B71" s="242" t="s">
        <v>543</v>
      </c>
      <c r="C71" s="241">
        <v>142964242.39878795</v>
      </c>
      <c r="D71" s="241">
        <v>142821278.16173556</v>
      </c>
      <c r="E71" s="241">
        <v>72381909.494118363</v>
      </c>
      <c r="F71" s="241">
        <v>72381909.494118363</v>
      </c>
      <c r="G71" s="249"/>
      <c r="H71" s="239">
        <f t="shared" si="2"/>
        <v>50.680060020293816</v>
      </c>
      <c r="I71" s="239">
        <f t="shared" si="3"/>
        <v>100</v>
      </c>
    </row>
    <row r="72" spans="1:11" ht="12" customHeight="1">
      <c r="A72" s="243"/>
      <c r="B72" s="242" t="s">
        <v>544</v>
      </c>
      <c r="C72" s="241">
        <v>178994543.96866903</v>
      </c>
      <c r="D72" s="241">
        <v>178815549.43182889</v>
      </c>
      <c r="E72" s="241">
        <v>94571529.961300522</v>
      </c>
      <c r="F72" s="241">
        <v>94571529.961300522</v>
      </c>
      <c r="G72" s="249"/>
      <c r="H72" s="239">
        <f t="shared" ref="H72:H90" si="4">IF(F72=0,"n.a.",IF(D72=0,"n.a.",(F72/D72)*100))</f>
        <v>52.887755154288016</v>
      </c>
      <c r="I72" s="239">
        <f t="shared" ref="I72:I90" si="5">IF(F72=0,"n.a.",IF(E72=0,"n.a.",(F72/E72)*100))</f>
        <v>100</v>
      </c>
    </row>
    <row r="73" spans="1:11" ht="12" customHeight="1">
      <c r="A73" s="243"/>
      <c r="B73" s="242" t="s">
        <v>545</v>
      </c>
      <c r="C73" s="241">
        <v>128787788.38702556</v>
      </c>
      <c r="D73" s="241">
        <v>128659000.60301408</v>
      </c>
      <c r="E73" s="241">
        <v>64433875.444456659</v>
      </c>
      <c r="F73" s="241">
        <v>64433875.444456659</v>
      </c>
      <c r="G73" s="249"/>
      <c r="H73" s="239">
        <f t="shared" si="4"/>
        <v>50.081125410939322</v>
      </c>
      <c r="I73" s="239">
        <f t="shared" si="5"/>
        <v>100</v>
      </c>
    </row>
    <row r="74" spans="1:11" ht="12" customHeight="1">
      <c r="A74" s="243"/>
      <c r="B74" s="242" t="s">
        <v>548</v>
      </c>
      <c r="C74" s="241">
        <v>69410071.850999996</v>
      </c>
      <c r="D74" s="241">
        <v>69305956.745000005</v>
      </c>
      <c r="E74" s="241">
        <v>34652978.364</v>
      </c>
      <c r="F74" s="241">
        <v>34652978.364</v>
      </c>
      <c r="G74" s="249"/>
      <c r="H74" s="239">
        <f t="shared" si="4"/>
        <v>49.999999987735535</v>
      </c>
      <c r="I74" s="239">
        <f t="shared" si="5"/>
        <v>100</v>
      </c>
    </row>
    <row r="75" spans="1:11" s="233" customFormat="1" ht="12" customHeight="1">
      <c r="A75" s="243"/>
      <c r="B75" s="242" t="s">
        <v>550</v>
      </c>
      <c r="C75" s="241">
        <v>741320796.9418999</v>
      </c>
      <c r="D75" s="241">
        <v>623320560.90799987</v>
      </c>
      <c r="E75" s="241">
        <v>319363825.3482002</v>
      </c>
      <c r="F75" s="241">
        <v>319363825.3482002</v>
      </c>
      <c r="G75" s="249"/>
      <c r="H75" s="239">
        <f t="shared" si="4"/>
        <v>51.235888141244438</v>
      </c>
      <c r="I75" s="239">
        <f t="shared" si="5"/>
        <v>100</v>
      </c>
      <c r="J75" s="229"/>
      <c r="K75" s="229"/>
    </row>
    <row r="76" spans="1:11" ht="12" customHeight="1">
      <c r="A76" s="253"/>
      <c r="B76" s="252" t="s">
        <v>613</v>
      </c>
      <c r="C76" s="254">
        <f>SUM(C77:C78)</f>
        <v>5031675488</v>
      </c>
      <c r="D76" s="254">
        <f>SUM(D77:D78)</f>
        <v>5026342695</v>
      </c>
      <c r="E76" s="254">
        <f>SUM(E77:E78)</f>
        <v>2423538249</v>
      </c>
      <c r="F76" s="254">
        <f>SUM(F77:F78)</f>
        <v>2423538249</v>
      </c>
      <c r="G76" s="240"/>
      <c r="H76" s="250">
        <f t="shared" si="4"/>
        <v>48.216733240469992</v>
      </c>
      <c r="I76" s="250">
        <f t="shared" si="5"/>
        <v>100</v>
      </c>
      <c r="J76" s="233"/>
      <c r="K76" s="233"/>
    </row>
    <row r="77" spans="1:11" ht="12" customHeight="1">
      <c r="A77" s="243"/>
      <c r="B77" s="242" t="s">
        <v>547</v>
      </c>
      <c r="C77" s="241">
        <v>602234447</v>
      </c>
      <c r="D77" s="241">
        <v>601331095</v>
      </c>
      <c r="E77" s="241">
        <v>300665550</v>
      </c>
      <c r="F77" s="241">
        <v>300665550</v>
      </c>
      <c r="G77" s="249"/>
      <c r="H77" s="239">
        <f t="shared" si="4"/>
        <v>50.000000415744339</v>
      </c>
      <c r="I77" s="239">
        <f t="shared" si="5"/>
        <v>100</v>
      </c>
    </row>
    <row r="78" spans="1:11" ht="12" customHeight="1">
      <c r="A78" s="243"/>
      <c r="B78" s="242" t="s">
        <v>549</v>
      </c>
      <c r="C78" s="241">
        <v>4429441041</v>
      </c>
      <c r="D78" s="241">
        <v>4425011600</v>
      </c>
      <c r="E78" s="241">
        <v>2122872699</v>
      </c>
      <c r="F78" s="241">
        <v>2122872699</v>
      </c>
      <c r="G78" s="249"/>
      <c r="H78" s="239">
        <f t="shared" si="4"/>
        <v>47.974398507791484</v>
      </c>
      <c r="I78" s="239">
        <f t="shared" si="5"/>
        <v>100</v>
      </c>
    </row>
    <row r="79" spans="1:11" s="233" customFormat="1" ht="12" customHeight="1">
      <c r="A79" s="253"/>
      <c r="B79" s="252" t="s">
        <v>612</v>
      </c>
      <c r="C79" s="251">
        <f>C80</f>
        <v>3991079131</v>
      </c>
      <c r="D79" s="251">
        <f>D80</f>
        <v>3985092512</v>
      </c>
      <c r="E79" s="251">
        <f>E80</f>
        <v>1992546258</v>
      </c>
      <c r="F79" s="251">
        <f>F80</f>
        <v>1992546258</v>
      </c>
      <c r="G79" s="249"/>
      <c r="H79" s="250">
        <f t="shared" si="4"/>
        <v>50.00000005018704</v>
      </c>
      <c r="I79" s="250">
        <f t="shared" si="5"/>
        <v>100</v>
      </c>
      <c r="J79" s="229"/>
      <c r="K79" s="229"/>
    </row>
    <row r="80" spans="1:11" s="233" customFormat="1" ht="12" customHeight="1">
      <c r="A80" s="243"/>
      <c r="B80" s="242" t="s">
        <v>547</v>
      </c>
      <c r="C80" s="241">
        <v>3991079131</v>
      </c>
      <c r="D80" s="241">
        <v>3985092512</v>
      </c>
      <c r="E80" s="241">
        <v>1992546258</v>
      </c>
      <c r="F80" s="241">
        <v>1992546258</v>
      </c>
      <c r="G80" s="240"/>
      <c r="H80" s="239">
        <f t="shared" si="4"/>
        <v>50.00000005018704</v>
      </c>
      <c r="I80" s="239">
        <f t="shared" si="5"/>
        <v>100</v>
      </c>
    </row>
    <row r="81" spans="1:11" s="233" customFormat="1" ht="12" customHeight="1">
      <c r="A81" s="248" t="s">
        <v>139</v>
      </c>
      <c r="B81" s="247"/>
      <c r="C81" s="246">
        <f>C82</f>
        <v>163459917.68998903</v>
      </c>
      <c r="D81" s="246">
        <f>D82</f>
        <v>163459917.68708715</v>
      </c>
      <c r="E81" s="246">
        <f>E82</f>
        <v>103185756.15000001</v>
      </c>
      <c r="F81" s="246">
        <f>F82</f>
        <v>93393972.559999958</v>
      </c>
      <c r="G81" s="245"/>
      <c r="H81" s="244">
        <f t="shared" si="4"/>
        <v>57.135702673474306</v>
      </c>
      <c r="I81" s="244">
        <f t="shared" si="5"/>
        <v>90.510527852540193</v>
      </c>
    </row>
    <row r="82" spans="1:11" s="233" customFormat="1" ht="12" customHeight="1">
      <c r="A82" s="243"/>
      <c r="B82" s="242" t="s">
        <v>132</v>
      </c>
      <c r="C82" s="241">
        <v>163459917.68998903</v>
      </c>
      <c r="D82" s="241">
        <v>163459917.68708715</v>
      </c>
      <c r="E82" s="241">
        <v>103185756.15000001</v>
      </c>
      <c r="F82" s="241">
        <v>93393972.559999958</v>
      </c>
      <c r="G82" s="249"/>
      <c r="H82" s="239">
        <f t="shared" si="4"/>
        <v>57.135702673474306</v>
      </c>
      <c r="I82" s="239">
        <f t="shared" si="5"/>
        <v>90.510527852540193</v>
      </c>
    </row>
    <row r="83" spans="1:11" s="233" customFormat="1" ht="12" customHeight="1">
      <c r="A83" s="248" t="s">
        <v>117</v>
      </c>
      <c r="B83" s="247"/>
      <c r="C83" s="246">
        <f>C84</f>
        <v>13784257</v>
      </c>
      <c r="D83" s="246">
        <f>D84</f>
        <v>13784257</v>
      </c>
      <c r="E83" s="246">
        <f>E84</f>
        <v>3454810</v>
      </c>
      <c r="F83" s="246">
        <f>F84</f>
        <v>3454810</v>
      </c>
      <c r="G83" s="245"/>
      <c r="H83" s="244">
        <f t="shared" si="4"/>
        <v>25.063447380587867</v>
      </c>
      <c r="I83" s="244">
        <f t="shared" si="5"/>
        <v>100</v>
      </c>
    </row>
    <row r="84" spans="1:11" ht="12" customHeight="1">
      <c r="A84" s="243"/>
      <c r="B84" s="242" t="s">
        <v>229</v>
      </c>
      <c r="C84" s="241">
        <v>13784257</v>
      </c>
      <c r="D84" s="241">
        <v>13784257</v>
      </c>
      <c r="E84" s="241">
        <v>3454810</v>
      </c>
      <c r="F84" s="241">
        <v>3454810</v>
      </c>
      <c r="G84" s="249"/>
      <c r="H84" s="239">
        <f t="shared" si="4"/>
        <v>25.063447380587867</v>
      </c>
      <c r="I84" s="239">
        <f t="shared" si="5"/>
        <v>100</v>
      </c>
      <c r="J84" s="233"/>
      <c r="K84" s="233"/>
    </row>
    <row r="85" spans="1:11" ht="12" customHeight="1">
      <c r="A85" s="248" t="s">
        <v>107</v>
      </c>
      <c r="B85" s="247"/>
      <c r="C85" s="246">
        <f>C86+C87</f>
        <v>2267645797.8080006</v>
      </c>
      <c r="D85" s="246">
        <f>D86+D87</f>
        <v>2306776844.7401671</v>
      </c>
      <c r="E85" s="246">
        <f>E86+E87</f>
        <v>935269232.43629313</v>
      </c>
      <c r="F85" s="246">
        <f>F86+F87</f>
        <v>874770900.27773786</v>
      </c>
      <c r="G85" s="245"/>
      <c r="H85" s="244">
        <f t="shared" si="4"/>
        <v>37.921782606425943</v>
      </c>
      <c r="I85" s="244">
        <f t="shared" si="5"/>
        <v>93.531452756019519</v>
      </c>
    </row>
    <row r="86" spans="1:11" ht="12" customHeight="1">
      <c r="A86" s="243"/>
      <c r="B86" s="242" t="s">
        <v>226</v>
      </c>
      <c r="C86" s="241">
        <v>70111636</v>
      </c>
      <c r="D86" s="241">
        <v>68375833.886378586</v>
      </c>
      <c r="E86" s="241">
        <v>30969340.04922558</v>
      </c>
      <c r="F86" s="241">
        <v>23669376.840072095</v>
      </c>
      <c r="G86" s="240"/>
      <c r="H86" s="239">
        <f t="shared" si="4"/>
        <v>34.616582343118395</v>
      </c>
      <c r="I86" s="239">
        <f t="shared" si="5"/>
        <v>76.428418566394257</v>
      </c>
    </row>
    <row r="87" spans="1:11" ht="12" customHeight="1">
      <c r="A87" s="243"/>
      <c r="B87" s="242" t="s">
        <v>410</v>
      </c>
      <c r="C87" s="241">
        <v>2197534161.8080006</v>
      </c>
      <c r="D87" s="241">
        <v>2238401010.8537884</v>
      </c>
      <c r="E87" s="241">
        <v>904299892.38706756</v>
      </c>
      <c r="F87" s="241">
        <v>851101523.4376657</v>
      </c>
      <c r="G87" s="249"/>
      <c r="H87" s="239">
        <f t="shared" si="4"/>
        <v>38.022745670268968</v>
      </c>
      <c r="I87" s="239">
        <f t="shared" si="5"/>
        <v>94.117176237965168</v>
      </c>
    </row>
    <row r="88" spans="1:11" ht="12" customHeight="1">
      <c r="A88" s="248" t="s">
        <v>109</v>
      </c>
      <c r="B88" s="247"/>
      <c r="C88" s="246">
        <f>C89+C90</f>
        <v>2127049395.7999978</v>
      </c>
      <c r="D88" s="246">
        <f>D89+D90</f>
        <v>2170975283.0400014</v>
      </c>
      <c r="E88" s="246">
        <f>E89+E90</f>
        <v>1232615593.0199988</v>
      </c>
      <c r="F88" s="246">
        <f>F89+F90</f>
        <v>1174380472.4800029</v>
      </c>
      <c r="G88" s="245"/>
      <c r="H88" s="244">
        <f t="shared" si="4"/>
        <v>54.094603547744043</v>
      </c>
      <c r="I88" s="244">
        <f t="shared" si="5"/>
        <v>95.275484030076598</v>
      </c>
    </row>
    <row r="89" spans="1:11" ht="12" customHeight="1">
      <c r="A89" s="243"/>
      <c r="B89" s="242" t="s">
        <v>611</v>
      </c>
      <c r="C89" s="241">
        <v>290824157.01000017</v>
      </c>
      <c r="D89" s="241">
        <v>282054346.4700011</v>
      </c>
      <c r="E89" s="241">
        <v>127956706.86999984</v>
      </c>
      <c r="F89" s="241">
        <v>127956706.86999984</v>
      </c>
      <c r="G89" s="240"/>
      <c r="H89" s="239">
        <f t="shared" si="4"/>
        <v>45.365975909046711</v>
      </c>
      <c r="I89" s="239">
        <f t="shared" si="5"/>
        <v>100</v>
      </c>
    </row>
    <row r="90" spans="1:11" ht="12" customHeight="1">
      <c r="A90" s="238"/>
      <c r="B90" s="237" t="s">
        <v>534</v>
      </c>
      <c r="C90" s="236">
        <v>1836225238.7899976</v>
      </c>
      <c r="D90" s="236">
        <v>1888920936.5700002</v>
      </c>
      <c r="E90" s="236">
        <v>1104658886.1499989</v>
      </c>
      <c r="F90" s="236">
        <v>1046423765.6100031</v>
      </c>
      <c r="G90" s="235"/>
      <c r="H90" s="234">
        <f t="shared" si="4"/>
        <v>55.397965333062224</v>
      </c>
      <c r="I90" s="234">
        <f t="shared" si="5"/>
        <v>94.728225946476641</v>
      </c>
    </row>
    <row r="91" spans="1:11" ht="9.75" customHeight="1">
      <c r="A91" s="323" t="s">
        <v>195</v>
      </c>
      <c r="B91" s="323"/>
      <c r="C91" s="323"/>
      <c r="D91" s="323"/>
      <c r="E91" s="323"/>
      <c r="F91" s="323"/>
      <c r="G91" s="323"/>
      <c r="H91" s="323"/>
      <c r="I91" s="323"/>
    </row>
    <row r="92" spans="1:11" ht="9.75" customHeight="1">
      <c r="A92" s="324" t="s">
        <v>194</v>
      </c>
      <c r="B92" s="324"/>
      <c r="C92" s="324"/>
      <c r="D92" s="324"/>
      <c r="E92" s="324"/>
      <c r="F92" s="324"/>
      <c r="G92" s="324"/>
      <c r="H92" s="324"/>
      <c r="I92" s="324"/>
    </row>
    <row r="93" spans="1:11" ht="9.75" customHeight="1">
      <c r="A93" s="340" t="s">
        <v>532</v>
      </c>
      <c r="B93" s="340"/>
      <c r="C93" s="340"/>
      <c r="D93" s="340"/>
      <c r="E93" s="340"/>
      <c r="F93" s="340"/>
      <c r="G93" s="340"/>
      <c r="H93" s="340"/>
      <c r="I93" s="340"/>
    </row>
    <row r="94" spans="1:11" ht="9.75" customHeight="1">
      <c r="A94" s="324" t="s">
        <v>129</v>
      </c>
      <c r="B94" s="324"/>
      <c r="C94" s="324"/>
      <c r="D94" s="324"/>
      <c r="E94" s="324"/>
      <c r="F94" s="324"/>
      <c r="G94" s="324"/>
      <c r="H94" s="324"/>
      <c r="I94" s="324"/>
    </row>
  </sheetData>
  <mergeCells count="13">
    <mergeCell ref="A1:B1"/>
    <mergeCell ref="A94:I94"/>
    <mergeCell ref="A3:I3"/>
    <mergeCell ref="A91:I91"/>
    <mergeCell ref="A92:I92"/>
    <mergeCell ref="A93:I93"/>
    <mergeCell ref="A4:A7"/>
    <mergeCell ref="B4:B7"/>
    <mergeCell ref="E4:F4"/>
    <mergeCell ref="H4:I5"/>
    <mergeCell ref="C5:C6"/>
    <mergeCell ref="D5:D6"/>
    <mergeCell ref="E5:E6"/>
  </mergeCells>
  <pageMargins left="0.70866141732283472" right="0.70866141732283472" top="0.74803149606299213" bottom="0.74803149606299213" header="0.31496062992125984" footer="0.31496062992125984"/>
  <pageSetup scale="8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M125"/>
  <sheetViews>
    <sheetView showGridLines="0" zoomScale="140" zoomScaleNormal="140" zoomScaleSheetLayoutView="100" workbookViewId="0">
      <selection sqref="A1:B1"/>
    </sheetView>
  </sheetViews>
  <sheetFormatPr baseColWidth="10" defaultRowHeight="12.75"/>
  <cols>
    <col min="1" max="1" width="4.7109375" style="167" customWidth="1"/>
    <col min="2" max="2" width="54.7109375" style="1" customWidth="1"/>
    <col min="3" max="3" width="14.7109375" style="208" customWidth="1"/>
    <col min="4" max="6" width="14.7109375" style="1" customWidth="1"/>
    <col min="7" max="7" width="1.140625" style="207" customWidth="1"/>
    <col min="8" max="9" width="14.7109375" style="207" customWidth="1"/>
    <col min="10" max="16384" width="11.42578125" style="207"/>
  </cols>
  <sheetData>
    <row r="1" spans="1:13" ht="57" customHeight="1">
      <c r="A1" s="363" t="s">
        <v>184</v>
      </c>
      <c r="B1" s="363"/>
      <c r="C1" s="362" t="s">
        <v>126</v>
      </c>
      <c r="D1" s="354"/>
      <c r="E1" s="354"/>
      <c r="F1" s="354"/>
      <c r="G1" s="355"/>
      <c r="H1" s="355"/>
      <c r="I1" s="355"/>
      <c r="J1" s="355"/>
      <c r="K1" s="355"/>
      <c r="L1" s="355"/>
      <c r="M1" s="355"/>
    </row>
    <row r="2" spans="1:13" ht="18.75">
      <c r="A2" s="48" t="s">
        <v>661</v>
      </c>
    </row>
    <row r="3" spans="1:13" ht="60" customHeight="1">
      <c r="A3" s="310" t="s">
        <v>636</v>
      </c>
      <c r="B3" s="310"/>
      <c r="C3" s="310"/>
      <c r="D3" s="310"/>
      <c r="E3" s="310"/>
      <c r="F3" s="310"/>
      <c r="G3" s="310"/>
      <c r="H3" s="310"/>
      <c r="I3" s="310"/>
    </row>
    <row r="4" spans="1:13" ht="15.75" customHeight="1">
      <c r="A4" s="346" t="s">
        <v>0</v>
      </c>
      <c r="B4" s="329" t="s">
        <v>183</v>
      </c>
      <c r="C4" s="227"/>
      <c r="D4" s="227"/>
      <c r="E4" s="312" t="s">
        <v>2</v>
      </c>
      <c r="F4" s="312"/>
      <c r="G4" s="49"/>
      <c r="H4" s="311" t="s">
        <v>3</v>
      </c>
      <c r="I4" s="311"/>
    </row>
    <row r="5" spans="1:13" ht="15.75" customHeight="1">
      <c r="A5" s="346"/>
      <c r="B5" s="329"/>
      <c r="C5" s="309" t="s">
        <v>4</v>
      </c>
      <c r="D5" s="309" t="s">
        <v>179</v>
      </c>
      <c r="E5" s="309" t="s">
        <v>6</v>
      </c>
      <c r="F5" s="6" t="s">
        <v>7</v>
      </c>
      <c r="G5" s="51"/>
      <c r="H5" s="312"/>
      <c r="I5" s="312"/>
    </row>
    <row r="6" spans="1:13" ht="15.75" customHeight="1">
      <c r="A6" s="346"/>
      <c r="B6" s="329"/>
      <c r="C6" s="309"/>
      <c r="D6" s="309"/>
      <c r="E6" s="309"/>
      <c r="F6" s="49" t="s">
        <v>180</v>
      </c>
      <c r="G6" s="49"/>
      <c r="H6" s="51" t="s">
        <v>179</v>
      </c>
      <c r="I6" s="51" t="s">
        <v>8</v>
      </c>
    </row>
    <row r="7" spans="1:13" ht="15.75" customHeight="1">
      <c r="A7" s="347"/>
      <c r="B7" s="330"/>
      <c r="C7" s="226" t="s">
        <v>9</v>
      </c>
      <c r="D7" s="226" t="s">
        <v>10</v>
      </c>
      <c r="E7" s="226" t="s">
        <v>11</v>
      </c>
      <c r="F7" s="50" t="s">
        <v>12</v>
      </c>
      <c r="G7" s="50"/>
      <c r="H7" s="50" t="s">
        <v>13</v>
      </c>
      <c r="I7" s="50" t="s">
        <v>14</v>
      </c>
    </row>
    <row r="8" spans="1:13" s="225" customFormat="1" ht="12" customHeight="1">
      <c r="A8" s="348" t="s">
        <v>122</v>
      </c>
      <c r="B8" s="348"/>
      <c r="C8" s="300">
        <f>C9+C14+C16+C18+C44+C61+C63+C70+C79+C81+C90+C101+C103+C105+C107+C112+C117+C68</f>
        <v>797722512858.96106</v>
      </c>
      <c r="D8" s="300">
        <f>D9+D14+D16+D18+D44+D61+D63+D70+D79+D81+D90+D101+D103+D105+D107+D112+D117+D68</f>
        <v>798337707799.92261</v>
      </c>
      <c r="E8" s="300">
        <f>E9+E14+E16+E18+E44+E61+E63+E70+E79+E81+E90+E101+E103+E105+E107+E112+E117+E68</f>
        <v>398348040929.17041</v>
      </c>
      <c r="F8" s="300">
        <f>F9+F14+F16+F18+F44+F61+F63+F70+F79+F81+F90+F101+F103+F105+F107+F112+F117+F68</f>
        <v>386427104439.19904</v>
      </c>
      <c r="G8" s="224"/>
      <c r="H8" s="223">
        <f>IF(F8=0,"n.a.",IF(D8=0,"n.a.",(F8/D8)*100))</f>
        <v>48.403964971681432</v>
      </c>
      <c r="I8" s="223">
        <f>IF(F8=0,"n.a.",IF(E8=0,"n.a.",(F8/E8)*100))</f>
        <v>97.007406773693404</v>
      </c>
    </row>
    <row r="9" spans="1:13" ht="12" customHeight="1">
      <c r="A9" s="218" t="s">
        <v>120</v>
      </c>
      <c r="B9" s="217"/>
      <c r="C9" s="274">
        <f>SUM(C10:C13)</f>
        <v>54950483</v>
      </c>
      <c r="D9" s="274">
        <f>SUM(D10:D13)</f>
        <v>48809812.579999931</v>
      </c>
      <c r="E9" s="274">
        <f>SUM(E10:E13)</f>
        <v>18218327.680000026</v>
      </c>
      <c r="F9" s="274">
        <f>SUM(F10:F13)</f>
        <v>18218327.680000026</v>
      </c>
      <c r="G9" s="215"/>
      <c r="H9" s="214">
        <f t="shared" ref="H9:H18" si="0">IF(F9=0,"n.a.",IF(D9=0,"n.a.",(F9/D9)*100))</f>
        <v>37.325133445534021</v>
      </c>
      <c r="I9" s="214">
        <f t="shared" ref="I9:I18" si="1">IF(F9=0,"n.a.",IF(E9=0,"n.a.",(F9/E9)*100))</f>
        <v>100</v>
      </c>
    </row>
    <row r="10" spans="1:13" s="222" customFormat="1" ht="12" customHeight="1">
      <c r="A10" s="221"/>
      <c r="B10" s="220" t="s">
        <v>579</v>
      </c>
      <c r="C10" s="275">
        <v>475000</v>
      </c>
      <c r="D10" s="275">
        <v>475000</v>
      </c>
      <c r="E10" s="275">
        <v>0</v>
      </c>
      <c r="F10" s="275">
        <v>0</v>
      </c>
      <c r="G10" s="224"/>
      <c r="H10" s="299" t="str">
        <f t="shared" si="0"/>
        <v>n.a.</v>
      </c>
      <c r="I10" s="299" t="str">
        <f t="shared" si="1"/>
        <v>n.a.</v>
      </c>
    </row>
    <row r="11" spans="1:13" s="222" customFormat="1" ht="12" customHeight="1">
      <c r="A11" s="221"/>
      <c r="B11" s="220" t="s">
        <v>578</v>
      </c>
      <c r="C11" s="275">
        <v>211356</v>
      </c>
      <c r="D11" s="275">
        <v>211356</v>
      </c>
      <c r="E11" s="275">
        <v>0</v>
      </c>
      <c r="F11" s="275">
        <v>0</v>
      </c>
      <c r="G11" s="224"/>
      <c r="H11" s="299" t="str">
        <f t="shared" si="0"/>
        <v>n.a.</v>
      </c>
      <c r="I11" s="299" t="str">
        <f t="shared" si="1"/>
        <v>n.a.</v>
      </c>
    </row>
    <row r="12" spans="1:13" s="222" customFormat="1" ht="12" customHeight="1">
      <c r="A12" s="221"/>
      <c r="B12" s="220" t="s">
        <v>466</v>
      </c>
      <c r="C12" s="275">
        <v>566400</v>
      </c>
      <c r="D12" s="275">
        <v>566400</v>
      </c>
      <c r="E12" s="275">
        <v>219747.34</v>
      </c>
      <c r="F12" s="275">
        <v>219747.34</v>
      </c>
      <c r="G12" s="224"/>
      <c r="H12" s="299">
        <f t="shared" si="0"/>
        <v>38.797199858757061</v>
      </c>
      <c r="I12" s="299">
        <f t="shared" si="1"/>
        <v>100</v>
      </c>
    </row>
    <row r="13" spans="1:13" s="222" customFormat="1" ht="12" customHeight="1">
      <c r="A13" s="221"/>
      <c r="B13" s="220" t="s">
        <v>577</v>
      </c>
      <c r="C13" s="275">
        <v>53697727</v>
      </c>
      <c r="D13" s="275">
        <v>47557056.579999931</v>
      </c>
      <c r="E13" s="275">
        <v>17998580.340000026</v>
      </c>
      <c r="F13" s="275">
        <v>17998580.340000026</v>
      </c>
      <c r="G13" s="224"/>
      <c r="H13" s="299">
        <f t="shared" si="0"/>
        <v>37.846287458356514</v>
      </c>
      <c r="I13" s="299">
        <f t="shared" si="1"/>
        <v>100</v>
      </c>
    </row>
    <row r="14" spans="1:13" ht="12" customHeight="1">
      <c r="A14" s="273" t="s">
        <v>16</v>
      </c>
      <c r="B14" s="217"/>
      <c r="C14" s="274">
        <f>SUM(C15)</f>
        <v>3000000</v>
      </c>
      <c r="D14" s="274">
        <f>SUM(D15)</f>
        <v>3023914.69</v>
      </c>
      <c r="E14" s="274">
        <f>SUM(E15)</f>
        <v>1523914.69</v>
      </c>
      <c r="F14" s="274">
        <f>SUM(F15)</f>
        <v>1521353.28</v>
      </c>
      <c r="G14" s="215"/>
      <c r="H14" s="214">
        <f t="shared" si="0"/>
        <v>50.310720901984176</v>
      </c>
      <c r="I14" s="214">
        <f t="shared" si="1"/>
        <v>99.831919068907993</v>
      </c>
    </row>
    <row r="15" spans="1:13" s="222" customFormat="1" ht="12" customHeight="1">
      <c r="A15" s="221"/>
      <c r="B15" s="220" t="s">
        <v>175</v>
      </c>
      <c r="C15" s="275">
        <v>3000000</v>
      </c>
      <c r="D15" s="275">
        <v>3023914.69</v>
      </c>
      <c r="E15" s="275">
        <v>1523914.69</v>
      </c>
      <c r="F15" s="275">
        <v>1521353.28</v>
      </c>
      <c r="G15" s="224"/>
      <c r="H15" s="299">
        <f t="shared" si="0"/>
        <v>50.310720901984176</v>
      </c>
      <c r="I15" s="299">
        <f t="shared" si="1"/>
        <v>99.831919068907993</v>
      </c>
    </row>
    <row r="16" spans="1:13" ht="12" customHeight="1">
      <c r="A16" s="273" t="s">
        <v>634</v>
      </c>
      <c r="B16" s="217"/>
      <c r="C16" s="274">
        <f>SUM(C17:C17)</f>
        <v>797008122</v>
      </c>
      <c r="D16" s="274">
        <f>SUM(D17:D17)</f>
        <v>791872756.96000004</v>
      </c>
      <c r="E16" s="274">
        <f>SUM(E17:E17)</f>
        <v>366873769.61000001</v>
      </c>
      <c r="F16" s="274">
        <f>SUM(F17:F17)</f>
        <v>362619358.94000018</v>
      </c>
      <c r="G16" s="215"/>
      <c r="H16" s="214">
        <f t="shared" si="0"/>
        <v>45.792629655816938</v>
      </c>
      <c r="I16" s="214">
        <f t="shared" si="1"/>
        <v>98.840361175310392</v>
      </c>
    </row>
    <row r="17" spans="1:9" ht="12" customHeight="1">
      <c r="A17" s="221"/>
      <c r="B17" s="220" t="s">
        <v>576</v>
      </c>
      <c r="C17" s="275">
        <v>797008122</v>
      </c>
      <c r="D17" s="275">
        <v>791872756.96000004</v>
      </c>
      <c r="E17" s="287">
        <v>366873769.61000001</v>
      </c>
      <c r="F17" s="287">
        <v>362619358.94000018</v>
      </c>
      <c r="G17" s="219"/>
      <c r="H17" s="299">
        <f t="shared" si="0"/>
        <v>45.792629655816938</v>
      </c>
      <c r="I17" s="299">
        <f t="shared" si="1"/>
        <v>98.840361175310392</v>
      </c>
    </row>
    <row r="18" spans="1:9" ht="12" customHeight="1">
      <c r="A18" s="218" t="s">
        <v>33</v>
      </c>
      <c r="B18" s="217"/>
      <c r="C18" s="274">
        <f>SUM(C19:C43)</f>
        <v>131226431876.75647</v>
      </c>
      <c r="D18" s="274">
        <f>SUM(D19:D43)</f>
        <v>131228137031.50446</v>
      </c>
      <c r="E18" s="274">
        <f>SUM(E19:E43)</f>
        <v>77202730600.483002</v>
      </c>
      <c r="F18" s="274">
        <f>SUM(F19:F43)</f>
        <v>74757949463.053314</v>
      </c>
      <c r="G18" s="215"/>
      <c r="H18" s="214">
        <f t="shared" si="0"/>
        <v>56.967927118485171</v>
      </c>
      <c r="I18" s="214">
        <f t="shared" si="1"/>
        <v>96.833297062922284</v>
      </c>
    </row>
    <row r="19" spans="1:9" ht="12" customHeight="1">
      <c r="A19" s="221"/>
      <c r="B19" s="220" t="s">
        <v>574</v>
      </c>
      <c r="C19" s="275">
        <v>280476285</v>
      </c>
      <c r="D19" s="275">
        <v>589424704.12</v>
      </c>
      <c r="E19" s="275">
        <v>401256238.94999993</v>
      </c>
      <c r="F19" s="275">
        <v>400490359.15999991</v>
      </c>
      <c r="G19" s="219"/>
      <c r="H19" s="299">
        <f t="shared" ref="H19:H43" si="2">IF(F19=0,"n.a.",IF(D19=0,"n.a.",(F19/D19)*100))</f>
        <v>67.945974500326471</v>
      </c>
      <c r="I19" s="299">
        <f t="shared" ref="I19:I43" si="3">IF(F19=0,"n.a.",IF(E19=0,"n.a.",(F19/E19)*100))</f>
        <v>99.809129499891597</v>
      </c>
    </row>
    <row r="20" spans="1:9" ht="12" customHeight="1">
      <c r="A20" s="221"/>
      <c r="B20" s="220" t="s">
        <v>231</v>
      </c>
      <c r="C20" s="275">
        <v>4858434070.0000029</v>
      </c>
      <c r="D20" s="275">
        <v>4777434070</v>
      </c>
      <c r="E20" s="275">
        <v>2573442604.999999</v>
      </c>
      <c r="F20" s="275">
        <v>2566099529.8499994</v>
      </c>
      <c r="G20" s="219"/>
      <c r="H20" s="299">
        <f t="shared" si="2"/>
        <v>53.712923972386697</v>
      </c>
      <c r="I20" s="299">
        <f t="shared" si="3"/>
        <v>99.714659455169794</v>
      </c>
    </row>
    <row r="21" spans="1:9" ht="12" customHeight="1">
      <c r="A21" s="221"/>
      <c r="B21" s="220" t="s">
        <v>232</v>
      </c>
      <c r="C21" s="275">
        <v>481929563.39999986</v>
      </c>
      <c r="D21" s="275">
        <v>553920195.39999998</v>
      </c>
      <c r="E21" s="275">
        <v>206777364.63599998</v>
      </c>
      <c r="F21" s="275">
        <v>205995719.722</v>
      </c>
      <c r="G21" s="219"/>
      <c r="H21" s="299">
        <f t="shared" si="2"/>
        <v>37.188700002758559</v>
      </c>
      <c r="I21" s="299">
        <f t="shared" si="3"/>
        <v>99.621987196047328</v>
      </c>
    </row>
    <row r="22" spans="1:9" ht="12" customHeight="1">
      <c r="A22" s="221"/>
      <c r="B22" s="220" t="s">
        <v>573</v>
      </c>
      <c r="C22" s="275">
        <v>11243182262</v>
      </c>
      <c r="D22" s="275">
        <v>10809935583.32</v>
      </c>
      <c r="E22" s="275">
        <v>8605180302.1200008</v>
      </c>
      <c r="F22" s="275">
        <v>8603931948.1600018</v>
      </c>
      <c r="G22" s="219"/>
      <c r="H22" s="299">
        <f t="shared" si="2"/>
        <v>79.592814238746101</v>
      </c>
      <c r="I22" s="299">
        <f t="shared" si="3"/>
        <v>99.9854929947291</v>
      </c>
    </row>
    <row r="23" spans="1:9" ht="12" customHeight="1">
      <c r="A23" s="221"/>
      <c r="B23" s="220" t="s">
        <v>572</v>
      </c>
      <c r="C23" s="275">
        <v>191277529</v>
      </c>
      <c r="D23" s="275">
        <v>300070833.82000005</v>
      </c>
      <c r="E23" s="275">
        <v>156699081.56</v>
      </c>
      <c r="F23" s="275">
        <v>155904686.78999999</v>
      </c>
      <c r="G23" s="219"/>
      <c r="H23" s="299">
        <f t="shared" si="2"/>
        <v>51.955961465925306</v>
      </c>
      <c r="I23" s="299">
        <f t="shared" si="3"/>
        <v>99.493044399436485</v>
      </c>
    </row>
    <row r="24" spans="1:9" ht="12" customHeight="1">
      <c r="A24" s="221"/>
      <c r="B24" s="220" t="s">
        <v>571</v>
      </c>
      <c r="C24" s="275">
        <v>692589999</v>
      </c>
      <c r="D24" s="275">
        <v>158030651.94</v>
      </c>
      <c r="E24" s="275">
        <v>5633583.3399999999</v>
      </c>
      <c r="F24" s="275">
        <v>4703480.2</v>
      </c>
      <c r="G24" s="219"/>
      <c r="H24" s="299">
        <f t="shared" si="2"/>
        <v>2.9763087997547371</v>
      </c>
      <c r="I24" s="299">
        <f t="shared" si="3"/>
        <v>83.490026083469644</v>
      </c>
    </row>
    <row r="25" spans="1:9" ht="12" customHeight="1">
      <c r="A25" s="221"/>
      <c r="B25" s="220" t="s">
        <v>570</v>
      </c>
      <c r="C25" s="275">
        <v>1633421526</v>
      </c>
      <c r="D25" s="275">
        <v>1527849390.3799999</v>
      </c>
      <c r="E25" s="275">
        <v>602359114.43000019</v>
      </c>
      <c r="F25" s="275">
        <v>577634381.12000024</v>
      </c>
      <c r="G25" s="219"/>
      <c r="H25" s="299">
        <f t="shared" si="2"/>
        <v>37.807023699916762</v>
      </c>
      <c r="I25" s="299">
        <f t="shared" si="3"/>
        <v>95.895350013355994</v>
      </c>
    </row>
    <row r="26" spans="1:9" ht="12" customHeight="1">
      <c r="A26" s="221"/>
      <c r="B26" s="220" t="s">
        <v>228</v>
      </c>
      <c r="C26" s="275">
        <v>2293168597</v>
      </c>
      <c r="D26" s="275">
        <v>2293168597.0000005</v>
      </c>
      <c r="E26" s="275">
        <v>1379055518.25</v>
      </c>
      <c r="F26" s="275">
        <v>1378440345.6299996</v>
      </c>
      <c r="G26" s="219"/>
      <c r="H26" s="299">
        <f t="shared" si="2"/>
        <v>60.110728336037802</v>
      </c>
      <c r="I26" s="299">
        <f t="shared" si="3"/>
        <v>99.955391743707239</v>
      </c>
    </row>
    <row r="27" spans="1:9" ht="12" customHeight="1">
      <c r="A27" s="221"/>
      <c r="B27" s="220" t="s">
        <v>454</v>
      </c>
      <c r="C27" s="275">
        <v>671202</v>
      </c>
      <c r="D27" s="275">
        <v>671202</v>
      </c>
      <c r="E27" s="275">
        <v>207034.28</v>
      </c>
      <c r="F27" s="275">
        <v>207034.28</v>
      </c>
      <c r="G27" s="219"/>
      <c r="H27" s="299">
        <f t="shared" si="2"/>
        <v>30.845301414477312</v>
      </c>
      <c r="I27" s="299">
        <f t="shared" si="3"/>
        <v>100</v>
      </c>
    </row>
    <row r="28" spans="1:9" ht="12" customHeight="1">
      <c r="A28" s="221"/>
      <c r="B28" s="220" t="s">
        <v>230</v>
      </c>
      <c r="C28" s="275">
        <v>20780352</v>
      </c>
      <c r="D28" s="275">
        <v>22866063.070000004</v>
      </c>
      <c r="E28" s="275">
        <v>7351789.1199999992</v>
      </c>
      <c r="F28" s="275">
        <v>7309629.6799999988</v>
      </c>
      <c r="G28" s="219"/>
      <c r="H28" s="299">
        <f t="shared" si="2"/>
        <v>31.967154370312851</v>
      </c>
      <c r="I28" s="299">
        <f t="shared" si="3"/>
        <v>99.426541766747505</v>
      </c>
    </row>
    <row r="29" spans="1:9" ht="12" customHeight="1">
      <c r="A29" s="221"/>
      <c r="B29" s="220" t="s">
        <v>453</v>
      </c>
      <c r="C29" s="275">
        <v>2091400.8000000003</v>
      </c>
      <c r="D29" s="275">
        <v>1987693.1079999998</v>
      </c>
      <c r="E29" s="275">
        <v>183299.70800000001</v>
      </c>
      <c r="F29" s="275">
        <v>180225.62200000003</v>
      </c>
      <c r="G29" s="219"/>
      <c r="H29" s="299">
        <f t="shared" si="2"/>
        <v>9.0670748555012874</v>
      </c>
      <c r="I29" s="299">
        <f t="shared" si="3"/>
        <v>98.322918223088507</v>
      </c>
    </row>
    <row r="30" spans="1:9" ht="12" customHeight="1">
      <c r="A30" s="221"/>
      <c r="B30" s="220" t="s">
        <v>569</v>
      </c>
      <c r="C30" s="275">
        <v>2571883670.9999995</v>
      </c>
      <c r="D30" s="275">
        <v>2631269516.5500002</v>
      </c>
      <c r="E30" s="275">
        <v>1173384575.1099999</v>
      </c>
      <c r="F30" s="275">
        <v>1171890715.4299998</v>
      </c>
      <c r="G30" s="219"/>
      <c r="H30" s="299">
        <f t="shared" si="2"/>
        <v>44.53708402195641</v>
      </c>
      <c r="I30" s="299">
        <f t="shared" si="3"/>
        <v>99.872687973603192</v>
      </c>
    </row>
    <row r="31" spans="1:9" ht="12" customHeight="1">
      <c r="A31" s="221"/>
      <c r="B31" s="220" t="s">
        <v>568</v>
      </c>
      <c r="C31" s="275">
        <v>199231909</v>
      </c>
      <c r="D31" s="275">
        <v>268483166.37</v>
      </c>
      <c r="E31" s="275">
        <v>101468225.27</v>
      </c>
      <c r="F31" s="275">
        <v>99122580.99000001</v>
      </c>
      <c r="G31" s="219"/>
      <c r="H31" s="299">
        <f t="shared" si="2"/>
        <v>36.919477049595706</v>
      </c>
      <c r="I31" s="299">
        <f t="shared" si="3"/>
        <v>97.688296731554743</v>
      </c>
    </row>
    <row r="32" spans="1:9" ht="12" customHeight="1">
      <c r="A32" s="221"/>
      <c r="B32" s="220" t="s">
        <v>567</v>
      </c>
      <c r="C32" s="275">
        <v>601482630.79999995</v>
      </c>
      <c r="D32" s="275">
        <v>558687486.39999998</v>
      </c>
      <c r="E32" s="275">
        <v>293951501.92400002</v>
      </c>
      <c r="F32" s="275">
        <v>293951501.92400002</v>
      </c>
      <c r="G32" s="219"/>
      <c r="H32" s="299">
        <f t="shared" si="2"/>
        <v>52.614656508261469</v>
      </c>
      <c r="I32" s="299">
        <f t="shared" si="3"/>
        <v>100</v>
      </c>
    </row>
    <row r="33" spans="1:9" ht="12" customHeight="1">
      <c r="A33" s="221"/>
      <c r="B33" s="220" t="s">
        <v>566</v>
      </c>
      <c r="C33" s="275">
        <v>38754227</v>
      </c>
      <c r="D33" s="275">
        <v>41515218</v>
      </c>
      <c r="E33" s="275">
        <v>18651132.709999993</v>
      </c>
      <c r="F33" s="275">
        <v>18651132.709999993</v>
      </c>
      <c r="G33" s="219"/>
      <c r="H33" s="299">
        <f t="shared" si="2"/>
        <v>44.926014142572953</v>
      </c>
      <c r="I33" s="299">
        <f t="shared" si="3"/>
        <v>100</v>
      </c>
    </row>
    <row r="34" spans="1:9" ht="12" customHeight="1">
      <c r="A34" s="221"/>
      <c r="B34" s="220" t="s">
        <v>565</v>
      </c>
      <c r="C34" s="275">
        <v>2243527824.7564721</v>
      </c>
      <c r="D34" s="275">
        <v>2243527824.7564721</v>
      </c>
      <c r="E34" s="275">
        <v>5013502.444986498</v>
      </c>
      <c r="F34" s="275">
        <v>4696455.8153035445</v>
      </c>
      <c r="G34" s="219"/>
      <c r="H34" s="299">
        <f t="shared" si="2"/>
        <v>0.20933352211993761</v>
      </c>
      <c r="I34" s="299">
        <f t="shared" si="3"/>
        <v>93.676144907438911</v>
      </c>
    </row>
    <row r="35" spans="1:9" ht="12" customHeight="1">
      <c r="A35" s="221"/>
      <c r="B35" s="220" t="s">
        <v>229</v>
      </c>
      <c r="C35" s="275">
        <v>4447106907</v>
      </c>
      <c r="D35" s="275">
        <v>3861415988.4000001</v>
      </c>
      <c r="E35" s="275">
        <v>1816449548.1900001</v>
      </c>
      <c r="F35" s="275">
        <v>1816151351.23</v>
      </c>
      <c r="G35" s="219"/>
      <c r="H35" s="299">
        <f t="shared" si="2"/>
        <v>47.033299615629673</v>
      </c>
      <c r="I35" s="299">
        <f t="shared" si="3"/>
        <v>99.983583526429499</v>
      </c>
    </row>
    <row r="36" spans="1:9" ht="12" customHeight="1">
      <c r="A36" s="221"/>
      <c r="B36" s="220" t="s">
        <v>171</v>
      </c>
      <c r="C36" s="275">
        <v>273005323</v>
      </c>
      <c r="D36" s="275">
        <v>273005323</v>
      </c>
      <c r="E36" s="275">
        <v>69105704.890000001</v>
      </c>
      <c r="F36" s="275">
        <v>68986271.549999997</v>
      </c>
      <c r="G36" s="219"/>
      <c r="H36" s="299">
        <f t="shared" si="2"/>
        <v>25.269203835267344</v>
      </c>
      <c r="I36" s="299">
        <f t="shared" si="3"/>
        <v>99.827172966124706</v>
      </c>
    </row>
    <row r="37" spans="1:9" ht="12" customHeight="1">
      <c r="A37" s="221"/>
      <c r="B37" s="220" t="s">
        <v>564</v>
      </c>
      <c r="C37" s="275">
        <v>826808745</v>
      </c>
      <c r="D37" s="275">
        <v>766808745.00000024</v>
      </c>
      <c r="E37" s="275">
        <v>705485326.52000022</v>
      </c>
      <c r="F37" s="275">
        <v>705432893.93000019</v>
      </c>
      <c r="G37" s="219"/>
      <c r="H37" s="299">
        <f t="shared" si="2"/>
        <v>91.995937517640073</v>
      </c>
      <c r="I37" s="299">
        <f t="shared" si="3"/>
        <v>99.992567869517757</v>
      </c>
    </row>
    <row r="38" spans="1:9" ht="12" customHeight="1">
      <c r="A38" s="221"/>
      <c r="B38" s="220" t="s">
        <v>452</v>
      </c>
      <c r="C38" s="275">
        <v>971843309</v>
      </c>
      <c r="D38" s="275">
        <v>801743309.00000012</v>
      </c>
      <c r="E38" s="275">
        <v>368111846.87</v>
      </c>
      <c r="F38" s="275">
        <v>367890060.50999999</v>
      </c>
      <c r="G38" s="219"/>
      <c r="H38" s="299">
        <f t="shared" si="2"/>
        <v>45.886265140006294</v>
      </c>
      <c r="I38" s="299">
        <f t="shared" si="3"/>
        <v>99.939750279192083</v>
      </c>
    </row>
    <row r="39" spans="1:9" ht="12" customHeight="1">
      <c r="A39" s="221"/>
      <c r="B39" s="220" t="s">
        <v>170</v>
      </c>
      <c r="C39" s="275">
        <v>349218395</v>
      </c>
      <c r="D39" s="275">
        <v>349218394.99999994</v>
      </c>
      <c r="E39" s="275">
        <v>105038342.63</v>
      </c>
      <c r="F39" s="275">
        <v>104906503.83000001</v>
      </c>
      <c r="G39" s="219"/>
      <c r="H39" s="299">
        <f t="shared" si="2"/>
        <v>30.040371679160838</v>
      </c>
      <c r="I39" s="299">
        <f t="shared" si="3"/>
        <v>99.874485072118489</v>
      </c>
    </row>
    <row r="40" spans="1:9" ht="12" customHeight="1">
      <c r="A40" s="221"/>
      <c r="B40" s="220" t="s">
        <v>207</v>
      </c>
      <c r="C40" s="275">
        <v>29448470926</v>
      </c>
      <c r="D40" s="275">
        <v>29448470926.000008</v>
      </c>
      <c r="E40" s="275">
        <v>24301846105.300014</v>
      </c>
      <c r="F40" s="275">
        <v>22324723072.370003</v>
      </c>
      <c r="G40" s="219"/>
      <c r="H40" s="299">
        <f t="shared" si="2"/>
        <v>75.809447385125665</v>
      </c>
      <c r="I40" s="299">
        <f t="shared" si="3"/>
        <v>91.864309302416245</v>
      </c>
    </row>
    <row r="41" spans="1:9" ht="12" customHeight="1">
      <c r="A41" s="221"/>
      <c r="B41" s="220" t="s">
        <v>563</v>
      </c>
      <c r="C41" s="275">
        <v>41354283497</v>
      </c>
      <c r="D41" s="275">
        <v>39306330422.86998</v>
      </c>
      <c r="E41" s="275">
        <v>16792322024.789997</v>
      </c>
      <c r="F41" s="275">
        <v>16368659974.940001</v>
      </c>
      <c r="G41" s="219"/>
      <c r="H41" s="299">
        <f t="shared" si="2"/>
        <v>41.643826322225351</v>
      </c>
      <c r="I41" s="299">
        <f t="shared" si="3"/>
        <v>97.477049039289767</v>
      </c>
    </row>
    <row r="42" spans="1:9" ht="12" customHeight="1">
      <c r="A42" s="221"/>
      <c r="B42" s="220" t="s">
        <v>173</v>
      </c>
      <c r="C42" s="275">
        <v>0</v>
      </c>
      <c r="D42" s="275">
        <v>3439510000</v>
      </c>
      <c r="E42" s="275">
        <v>3013210000</v>
      </c>
      <c r="F42" s="275">
        <v>3013210000</v>
      </c>
      <c r="G42" s="219"/>
      <c r="H42" s="299">
        <f t="shared" si="2"/>
        <v>87.605792685586025</v>
      </c>
      <c r="I42" s="299">
        <f t="shared" si="3"/>
        <v>100</v>
      </c>
    </row>
    <row r="43" spans="1:9" ht="12" customHeight="1">
      <c r="A43" s="221"/>
      <c r="B43" s="220" t="s">
        <v>522</v>
      </c>
      <c r="C43" s="275">
        <v>26202791726</v>
      </c>
      <c r="D43" s="275">
        <v>26202791726.000008</v>
      </c>
      <c r="E43" s="275">
        <v>14500546832.440004</v>
      </c>
      <c r="F43" s="275">
        <v>14498779607.610006</v>
      </c>
      <c r="G43" s="219"/>
      <c r="H43" s="299">
        <f t="shared" si="2"/>
        <v>55.332957492553867</v>
      </c>
      <c r="I43" s="299">
        <f t="shared" si="3"/>
        <v>99.98781270216621</v>
      </c>
    </row>
    <row r="44" spans="1:9" ht="12" customHeight="1">
      <c r="A44" s="218" t="s">
        <v>46</v>
      </c>
      <c r="B44" s="217"/>
      <c r="C44" s="274">
        <f>SUM(C45:C60)</f>
        <v>47579097436.637863</v>
      </c>
      <c r="D44" s="274">
        <f>SUM(D45:D60)</f>
        <v>49019029249.768875</v>
      </c>
      <c r="E44" s="274">
        <f>SUM(E45:E60)</f>
        <v>27521030813.825863</v>
      </c>
      <c r="F44" s="274">
        <f>SUM(F45:F60)</f>
        <v>27475855180.539764</v>
      </c>
      <c r="G44" s="215"/>
      <c r="H44" s="214">
        <f t="shared" ref="H44:H70" si="4">IF(F44=0,"n.a.",IF(D44=0,"n.a.",(F44/D44)*100))</f>
        <v>56.051406160127726</v>
      </c>
      <c r="I44" s="214">
        <f t="shared" ref="I44:I70" si="5">IF(F44=0,"n.a.",IF(E44=0,"n.a.",(F44/E44)*100))</f>
        <v>99.835850504322664</v>
      </c>
    </row>
    <row r="45" spans="1:9" ht="12" customHeight="1">
      <c r="A45" s="221"/>
      <c r="B45" s="220" t="s">
        <v>168</v>
      </c>
      <c r="C45" s="288">
        <v>163589123</v>
      </c>
      <c r="D45" s="275">
        <v>149070431.31999999</v>
      </c>
      <c r="E45" s="275">
        <v>118840451.17999995</v>
      </c>
      <c r="F45" s="275">
        <v>118483706.31999998</v>
      </c>
      <c r="G45" s="220"/>
      <c r="H45" s="299">
        <f t="shared" ref="H45:H60" si="6">IF(F45=0,"n.a.",IF(D45=0,"n.a.",(F45/D45)*100))</f>
        <v>79.481695511874221</v>
      </c>
      <c r="I45" s="299">
        <f t="shared" ref="I45:I60" si="7">IF(F45=0,"n.a.",IF(E45=0,"n.a.",(F45/E45)*100))</f>
        <v>99.699811927287598</v>
      </c>
    </row>
    <row r="46" spans="1:9" ht="12" customHeight="1">
      <c r="A46" s="221"/>
      <c r="B46" s="220" t="s">
        <v>410</v>
      </c>
      <c r="C46" s="288">
        <v>2816112129.8240004</v>
      </c>
      <c r="D46" s="275">
        <v>2849414388.6378527</v>
      </c>
      <c r="E46" s="275">
        <v>1448312261.2813296</v>
      </c>
      <c r="F46" s="275">
        <v>1447246735.3374796</v>
      </c>
      <c r="G46" s="220"/>
      <c r="H46" s="299">
        <f t="shared" si="6"/>
        <v>50.791023626062625</v>
      </c>
      <c r="I46" s="299">
        <f t="shared" si="7"/>
        <v>99.926429819567545</v>
      </c>
    </row>
    <row r="47" spans="1:9" ht="12" customHeight="1">
      <c r="A47" s="221"/>
      <c r="B47" s="220" t="s">
        <v>166</v>
      </c>
      <c r="C47" s="288">
        <v>85769208</v>
      </c>
      <c r="D47" s="275">
        <v>85769208</v>
      </c>
      <c r="E47" s="275">
        <v>27005294.999999996</v>
      </c>
      <c r="F47" s="275">
        <v>27005294.999999996</v>
      </c>
      <c r="G47" s="220"/>
      <c r="H47" s="299">
        <f t="shared" si="6"/>
        <v>31.486002529019501</v>
      </c>
      <c r="I47" s="299">
        <f t="shared" si="7"/>
        <v>100</v>
      </c>
    </row>
    <row r="48" spans="1:9" ht="12" customHeight="1">
      <c r="A48" s="221"/>
      <c r="B48" s="220" t="s">
        <v>165</v>
      </c>
      <c r="C48" s="288">
        <v>83459795</v>
      </c>
      <c r="D48" s="275">
        <v>83459794.999999985</v>
      </c>
      <c r="E48" s="275">
        <v>43925952</v>
      </c>
      <c r="F48" s="275">
        <v>43925952</v>
      </c>
      <c r="G48" s="220"/>
      <c r="H48" s="299">
        <f t="shared" si="6"/>
        <v>52.631272338974725</v>
      </c>
      <c r="I48" s="299">
        <f t="shared" si="7"/>
        <v>100</v>
      </c>
    </row>
    <row r="49" spans="1:9" ht="12" customHeight="1">
      <c r="A49" s="221"/>
      <c r="B49" s="220" t="s">
        <v>451</v>
      </c>
      <c r="C49" s="288">
        <v>203299987.60000002</v>
      </c>
      <c r="D49" s="275">
        <v>197007991.7685</v>
      </c>
      <c r="E49" s="275">
        <v>87249356.036000013</v>
      </c>
      <c r="F49" s="275">
        <v>86865445.924700007</v>
      </c>
      <c r="G49" s="220"/>
      <c r="H49" s="299">
        <f t="shared" si="6"/>
        <v>44.092346277390511</v>
      </c>
      <c r="I49" s="299">
        <f t="shared" si="7"/>
        <v>99.559985163510433</v>
      </c>
    </row>
    <row r="50" spans="1:9" ht="12" customHeight="1">
      <c r="A50" s="221"/>
      <c r="B50" s="220" t="s">
        <v>164</v>
      </c>
      <c r="C50" s="288">
        <v>1032843.0000000003</v>
      </c>
      <c r="D50" s="275">
        <v>1032842.9999999999</v>
      </c>
      <c r="E50" s="275">
        <v>744973</v>
      </c>
      <c r="F50" s="275">
        <v>744973</v>
      </c>
      <c r="G50" s="220"/>
      <c r="H50" s="299">
        <f t="shared" si="6"/>
        <v>72.128387373492401</v>
      </c>
      <c r="I50" s="299">
        <f t="shared" si="7"/>
        <v>100</v>
      </c>
    </row>
    <row r="51" spans="1:9" ht="12" customHeight="1">
      <c r="A51" s="221"/>
      <c r="B51" s="220" t="s">
        <v>449</v>
      </c>
      <c r="C51" s="288">
        <v>19051482.100000001</v>
      </c>
      <c r="D51" s="275">
        <v>19185444.099999998</v>
      </c>
      <c r="E51" s="275">
        <v>18572564.329999998</v>
      </c>
      <c r="F51" s="275">
        <v>18572564.329999998</v>
      </c>
      <c r="G51" s="220"/>
      <c r="H51" s="299">
        <f t="shared" si="6"/>
        <v>96.805496047912698</v>
      </c>
      <c r="I51" s="299">
        <f t="shared" si="7"/>
        <v>100</v>
      </c>
    </row>
    <row r="52" spans="1:9" ht="12" customHeight="1">
      <c r="A52" s="221"/>
      <c r="B52" s="220" t="s">
        <v>163</v>
      </c>
      <c r="C52" s="288">
        <v>31506556.32</v>
      </c>
      <c r="D52" s="275">
        <v>112885952.88239999</v>
      </c>
      <c r="E52" s="275">
        <v>107287766.7984</v>
      </c>
      <c r="F52" s="275">
        <v>105861423.03839999</v>
      </c>
      <c r="G52" s="220"/>
      <c r="H52" s="299">
        <f t="shared" si="6"/>
        <v>93.777321566911112</v>
      </c>
      <c r="I52" s="299">
        <f t="shared" si="7"/>
        <v>98.670543900237774</v>
      </c>
    </row>
    <row r="53" spans="1:9" ht="12" customHeight="1">
      <c r="A53" s="221"/>
      <c r="B53" s="220" t="s">
        <v>145</v>
      </c>
      <c r="C53" s="288">
        <v>241363390</v>
      </c>
      <c r="D53" s="275">
        <v>241743579</v>
      </c>
      <c r="E53" s="275">
        <v>104970086.14999999</v>
      </c>
      <c r="F53" s="275">
        <v>104627423.41999999</v>
      </c>
      <c r="G53" s="220"/>
      <c r="H53" s="299">
        <f t="shared" si="6"/>
        <v>43.280331933862861</v>
      </c>
      <c r="I53" s="299">
        <f t="shared" si="7"/>
        <v>99.67356154256143</v>
      </c>
    </row>
    <row r="54" spans="1:9" ht="12" customHeight="1">
      <c r="A54" s="221"/>
      <c r="B54" s="220" t="s">
        <v>450</v>
      </c>
      <c r="C54" s="288">
        <v>1829522833</v>
      </c>
      <c r="D54" s="275">
        <v>1830252328.8</v>
      </c>
      <c r="E54" s="275">
        <v>575787413.23000002</v>
      </c>
      <c r="F54" s="275">
        <v>575787413.23000002</v>
      </c>
      <c r="G54" s="220"/>
      <c r="H54" s="299">
        <f t="shared" si="6"/>
        <v>31.459455298576973</v>
      </c>
      <c r="I54" s="299">
        <f t="shared" si="7"/>
        <v>100</v>
      </c>
    </row>
    <row r="55" spans="1:9" ht="12" customHeight="1">
      <c r="A55" s="221"/>
      <c r="B55" s="220" t="s">
        <v>207</v>
      </c>
      <c r="C55" s="288">
        <v>4855275740.0500002</v>
      </c>
      <c r="D55" s="275">
        <v>5849089433.7099991</v>
      </c>
      <c r="E55" s="275">
        <v>3027788476.710001</v>
      </c>
      <c r="F55" s="275">
        <v>3027788476.7000008</v>
      </c>
      <c r="G55" s="220"/>
      <c r="H55" s="299">
        <f t="shared" si="6"/>
        <v>51.765125341561323</v>
      </c>
      <c r="I55" s="299">
        <f t="shared" si="7"/>
        <v>99.999999999669726</v>
      </c>
    </row>
    <row r="56" spans="1:9" ht="12" customHeight="1">
      <c r="A56" s="221"/>
      <c r="B56" s="220" t="s">
        <v>561</v>
      </c>
      <c r="C56" s="288">
        <v>67051754.640000015</v>
      </c>
      <c r="D56" s="275">
        <v>65320496.078400001</v>
      </c>
      <c r="E56" s="275">
        <v>32838800.205600012</v>
      </c>
      <c r="F56" s="275">
        <v>31879932.177600022</v>
      </c>
      <c r="G56" s="220"/>
      <c r="H56" s="299">
        <f t="shared" si="6"/>
        <v>48.805404262907906</v>
      </c>
      <c r="I56" s="299">
        <f t="shared" si="7"/>
        <v>97.08007594066585</v>
      </c>
    </row>
    <row r="57" spans="1:9" ht="12" customHeight="1">
      <c r="A57" s="221"/>
      <c r="B57" s="220" t="s">
        <v>161</v>
      </c>
      <c r="C57" s="275">
        <v>607344760.23386085</v>
      </c>
      <c r="D57" s="275">
        <v>595772438.56844056</v>
      </c>
      <c r="E57" s="275">
        <v>297779576.64695913</v>
      </c>
      <c r="F57" s="275">
        <v>297471893.48760986</v>
      </c>
      <c r="G57" s="219"/>
      <c r="H57" s="299">
        <f t="shared" si="6"/>
        <v>49.930455695868382</v>
      </c>
      <c r="I57" s="299">
        <f t="shared" si="7"/>
        <v>99.896674190079182</v>
      </c>
    </row>
    <row r="58" spans="1:9" ht="12" customHeight="1">
      <c r="A58" s="221"/>
      <c r="B58" s="220" t="s">
        <v>160</v>
      </c>
      <c r="C58" s="275">
        <v>2049563791</v>
      </c>
      <c r="D58" s="275">
        <v>2049563791.0000002</v>
      </c>
      <c r="E58" s="275">
        <v>1161481787.4899998</v>
      </c>
      <c r="F58" s="275">
        <v>1124093846.6999998</v>
      </c>
      <c r="G58" s="219"/>
      <c r="H58" s="299">
        <f t="shared" si="6"/>
        <v>54.845516477022869</v>
      </c>
      <c r="I58" s="299">
        <f t="shared" si="7"/>
        <v>96.781013598947894</v>
      </c>
    </row>
    <row r="59" spans="1:9" ht="12" customHeight="1">
      <c r="A59" s="221"/>
      <c r="B59" s="220" t="s">
        <v>224</v>
      </c>
      <c r="C59" s="275">
        <v>33903126368.150002</v>
      </c>
      <c r="D59" s="275">
        <v>34265727823.763287</v>
      </c>
      <c r="E59" s="275">
        <v>20200091095.410774</v>
      </c>
      <c r="F59" s="275">
        <v>20200091095.410774</v>
      </c>
      <c r="G59" s="219"/>
      <c r="H59" s="299">
        <f t="shared" si="6"/>
        <v>58.951297340901689</v>
      </c>
      <c r="I59" s="299">
        <f t="shared" si="7"/>
        <v>100</v>
      </c>
    </row>
    <row r="60" spans="1:9" ht="12" customHeight="1">
      <c r="A60" s="221"/>
      <c r="B60" s="220" t="s">
        <v>159</v>
      </c>
      <c r="C60" s="275">
        <v>622027674.72000015</v>
      </c>
      <c r="D60" s="275">
        <v>623733304.14000297</v>
      </c>
      <c r="E60" s="275">
        <v>268354958.35679966</v>
      </c>
      <c r="F60" s="275">
        <v>265409004.46319938</v>
      </c>
      <c r="G60" s="219"/>
      <c r="H60" s="299">
        <f t="shared" si="6"/>
        <v>42.551680774709084</v>
      </c>
      <c r="I60" s="299">
        <f t="shared" si="7"/>
        <v>98.902217454211012</v>
      </c>
    </row>
    <row r="61" spans="1:9" ht="12" customHeight="1">
      <c r="A61" s="218" t="s">
        <v>447</v>
      </c>
      <c r="B61" s="217"/>
      <c r="C61" s="274">
        <f>SUM(C62:C62)</f>
        <v>999999.99</v>
      </c>
      <c r="D61" s="274">
        <f>SUM(D62:D62)</f>
        <v>958346.38000000012</v>
      </c>
      <c r="E61" s="274">
        <f>SUM(E62:E62)</f>
        <v>363504.48</v>
      </c>
      <c r="F61" s="274">
        <f>SUM(F62:F62)</f>
        <v>358950.27999999997</v>
      </c>
      <c r="G61" s="215"/>
      <c r="H61" s="214">
        <f t="shared" si="4"/>
        <v>37.455171479856787</v>
      </c>
      <c r="I61" s="214">
        <f t="shared" si="5"/>
        <v>98.747140612957509</v>
      </c>
    </row>
    <row r="62" spans="1:9" ht="12" customHeight="1">
      <c r="A62" s="221"/>
      <c r="B62" s="220" t="s">
        <v>157</v>
      </c>
      <c r="C62" s="275">
        <v>999999.99</v>
      </c>
      <c r="D62" s="275">
        <v>958346.38000000012</v>
      </c>
      <c r="E62" s="287">
        <v>363504.48</v>
      </c>
      <c r="F62" s="287">
        <v>358950.27999999997</v>
      </c>
      <c r="G62" s="219"/>
      <c r="H62" s="299">
        <f t="shared" si="4"/>
        <v>37.455171479856787</v>
      </c>
      <c r="I62" s="299">
        <f t="shared" si="5"/>
        <v>98.747140612957509</v>
      </c>
    </row>
    <row r="63" spans="1:9" ht="12" customHeight="1">
      <c r="A63" s="218" t="s">
        <v>75</v>
      </c>
      <c r="B63" s="217"/>
      <c r="C63" s="274">
        <f>SUM(C64:C67)</f>
        <v>95016519.612163693</v>
      </c>
      <c r="D63" s="274">
        <f>SUM(D64:D67)</f>
        <v>102626353.54649608</v>
      </c>
      <c r="E63" s="274">
        <f>SUM(E64:E67)</f>
        <v>41000338.059511617</v>
      </c>
      <c r="F63" s="274">
        <f>SUM(F64:F67)</f>
        <v>40996369.18267227</v>
      </c>
      <c r="G63" s="215"/>
      <c r="H63" s="214">
        <f t="shared" si="4"/>
        <v>39.947214108214787</v>
      </c>
      <c r="I63" s="214">
        <f t="shared" si="5"/>
        <v>99.990319892402866</v>
      </c>
    </row>
    <row r="64" spans="1:9" ht="12" customHeight="1">
      <c r="A64" s="221"/>
      <c r="B64" s="220" t="s">
        <v>137</v>
      </c>
      <c r="C64" s="275">
        <v>1770145</v>
      </c>
      <c r="D64" s="275">
        <v>3752916.3000000003</v>
      </c>
      <c r="E64" s="275">
        <v>1442362.3800000001</v>
      </c>
      <c r="F64" s="275">
        <v>1442362.3800000001</v>
      </c>
      <c r="G64" s="219"/>
      <c r="H64" s="299">
        <f>IF(F64=0,"n.a.",IF(D64=0,"n.a.",(F64/D64)*100))</f>
        <v>38.433108140461329</v>
      </c>
      <c r="I64" s="299">
        <f>IF(F64=0,"n.a.",IF(E64=0,"n.a.",(F64/E64)*100))</f>
        <v>100</v>
      </c>
    </row>
    <row r="65" spans="1:9" ht="12" customHeight="1">
      <c r="A65" s="221"/>
      <c r="B65" s="220" t="s">
        <v>443</v>
      </c>
      <c r="C65" s="275">
        <v>66104269.000054501</v>
      </c>
      <c r="D65" s="275">
        <v>68888466.390000001</v>
      </c>
      <c r="E65" s="275">
        <v>28279695.529999986</v>
      </c>
      <c r="F65" s="275">
        <v>28279695.529999986</v>
      </c>
      <c r="G65" s="219"/>
      <c r="H65" s="299">
        <f>IF(F65=0,"n.a.",IF(D65=0,"n.a.",(F65/D65)*100))</f>
        <v>41.051422701006921</v>
      </c>
      <c r="I65" s="299">
        <f>IF(F65=0,"n.a.",IF(E65=0,"n.a.",(F65/E65)*100))</f>
        <v>100</v>
      </c>
    </row>
    <row r="66" spans="1:9" ht="12" customHeight="1">
      <c r="A66" s="221"/>
      <c r="B66" s="220" t="s">
        <v>439</v>
      </c>
      <c r="C66" s="275">
        <v>390488.00184384</v>
      </c>
      <c r="D66" s="275">
        <v>957134.74479999999</v>
      </c>
      <c r="E66" s="275">
        <v>0</v>
      </c>
      <c r="F66" s="275">
        <v>0</v>
      </c>
      <c r="G66" s="219"/>
      <c r="H66" s="299" t="str">
        <f>IF(F66=0,"n.a.",IF(D66=0,"n.a.",(F66/D66)*100))</f>
        <v>n.a.</v>
      </c>
      <c r="I66" s="299" t="str">
        <f>IF(F66=0,"n.a.",IF(E66=0,"n.a.",(F66/E66)*100))</f>
        <v>n.a.</v>
      </c>
    </row>
    <row r="67" spans="1:9" ht="12" customHeight="1">
      <c r="A67" s="221"/>
      <c r="B67" s="220" t="s">
        <v>441</v>
      </c>
      <c r="C67" s="275">
        <v>26751617.610265348</v>
      </c>
      <c r="D67" s="275">
        <v>29027836.111696079</v>
      </c>
      <c r="E67" s="287">
        <v>11278280.149511633</v>
      </c>
      <c r="F67" s="287">
        <v>11274311.272672286</v>
      </c>
      <c r="G67" s="219"/>
      <c r="H67" s="299">
        <f>IF(F67=0,"n.a.",IF(D67=0,"n.a.",(F67/D67)*100))</f>
        <v>38.839654562227494</v>
      </c>
      <c r="I67" s="299">
        <f>IF(F67=0,"n.a.",IF(E67=0,"n.a.",(F67/E67)*100))</f>
        <v>99.96480955618469</v>
      </c>
    </row>
    <row r="68" spans="1:9" ht="12" customHeight="1">
      <c r="A68" s="218" t="s">
        <v>154</v>
      </c>
      <c r="B68" s="217"/>
      <c r="C68" s="274">
        <f>SUM(C69)</f>
        <v>5487673254.4463997</v>
      </c>
      <c r="D68" s="274">
        <f>SUM(D69)</f>
        <v>5487673254.4463997</v>
      </c>
      <c r="E68" s="274">
        <f>SUM(E69)</f>
        <v>3275478600</v>
      </c>
      <c r="F68" s="274">
        <f>SUM(F69)</f>
        <v>3275478600</v>
      </c>
      <c r="G68" s="215"/>
      <c r="H68" s="214">
        <f t="shared" si="4"/>
        <v>59.687930533146016</v>
      </c>
      <c r="I68" s="214">
        <f t="shared" si="5"/>
        <v>100</v>
      </c>
    </row>
    <row r="69" spans="1:9" ht="12" customHeight="1">
      <c r="A69" s="221"/>
      <c r="B69" s="220" t="s">
        <v>153</v>
      </c>
      <c r="C69" s="275">
        <v>5487673254.4463997</v>
      </c>
      <c r="D69" s="275">
        <v>5487673254.4463997</v>
      </c>
      <c r="E69" s="275">
        <v>3275478600</v>
      </c>
      <c r="F69" s="275">
        <v>3275478600</v>
      </c>
      <c r="G69" s="219"/>
      <c r="H69" s="299">
        <f t="shared" si="4"/>
        <v>59.687930533146016</v>
      </c>
      <c r="I69" s="299">
        <f t="shared" si="5"/>
        <v>100</v>
      </c>
    </row>
    <row r="70" spans="1:9" ht="12" customHeight="1">
      <c r="A70" s="218" t="s">
        <v>152</v>
      </c>
      <c r="B70" s="217"/>
      <c r="C70" s="274">
        <f>SUM(C71:C78)</f>
        <v>51375904441.663689</v>
      </c>
      <c r="D70" s="274">
        <f>SUM(D71:D78)</f>
        <v>49629559192.715683</v>
      </c>
      <c r="E70" s="274">
        <f>SUM(E71:E78)</f>
        <v>27398292856.641296</v>
      </c>
      <c r="F70" s="274">
        <f>SUM(F71:F78)</f>
        <v>27376282113.81789</v>
      </c>
      <c r="G70" s="215"/>
      <c r="H70" s="214">
        <f t="shared" si="4"/>
        <v>55.16124374087935</v>
      </c>
      <c r="I70" s="214">
        <f t="shared" si="5"/>
        <v>99.919663816506471</v>
      </c>
    </row>
    <row r="71" spans="1:9" ht="12" customHeight="1">
      <c r="A71" s="221"/>
      <c r="B71" s="220" t="s">
        <v>559</v>
      </c>
      <c r="C71" s="275">
        <v>1050397051.6493216</v>
      </c>
      <c r="D71" s="275">
        <v>1182510885.532521</v>
      </c>
      <c r="E71" s="275">
        <v>841093344.63358271</v>
      </c>
      <c r="F71" s="275">
        <v>822839614.06777477</v>
      </c>
      <c r="G71" s="219"/>
      <c r="H71" s="299">
        <f t="shared" ref="H71:H78" si="8">IF(F71=0,"n.a.",IF(D71=0,"n.a.",(F71/D71)*100))</f>
        <v>69.584104817540421</v>
      </c>
      <c r="I71" s="299">
        <f t="shared" ref="I71:I78" si="9">IF(F71=0,"n.a.",IF(E71=0,"n.a.",(F71/E71)*100))</f>
        <v>97.829761621314447</v>
      </c>
    </row>
    <row r="72" spans="1:9" ht="12" customHeight="1">
      <c r="A72" s="221"/>
      <c r="B72" s="220" t="s">
        <v>151</v>
      </c>
      <c r="C72" s="275">
        <v>8200000</v>
      </c>
      <c r="D72" s="275">
        <v>1200000</v>
      </c>
      <c r="E72" s="275">
        <v>0</v>
      </c>
      <c r="F72" s="275">
        <v>0</v>
      </c>
      <c r="G72" s="219"/>
      <c r="H72" s="299" t="str">
        <f t="shared" si="8"/>
        <v>n.a.</v>
      </c>
      <c r="I72" s="299" t="str">
        <f t="shared" si="9"/>
        <v>n.a.</v>
      </c>
    </row>
    <row r="73" spans="1:9" ht="12" customHeight="1">
      <c r="A73" s="221"/>
      <c r="B73" s="220" t="s">
        <v>212</v>
      </c>
      <c r="C73" s="275">
        <v>1249288129.2284</v>
      </c>
      <c r="D73" s="275">
        <v>1249288129.2283998</v>
      </c>
      <c r="E73" s="275">
        <v>783424417.49525201</v>
      </c>
      <c r="F73" s="275">
        <v>783424417.49525201</v>
      </c>
      <c r="G73" s="219"/>
      <c r="H73" s="299">
        <f t="shared" si="8"/>
        <v>62.709666342472971</v>
      </c>
      <c r="I73" s="299">
        <f t="shared" si="9"/>
        <v>100</v>
      </c>
    </row>
    <row r="74" spans="1:9" ht="12" customHeight="1">
      <c r="A74" s="221"/>
      <c r="B74" s="220" t="s">
        <v>148</v>
      </c>
      <c r="C74" s="275">
        <v>29201801.814920701</v>
      </c>
      <c r="D74" s="275">
        <v>11203831.763264578</v>
      </c>
      <c r="E74" s="275">
        <v>127062.80885529</v>
      </c>
      <c r="F74" s="275">
        <v>127062.80885529</v>
      </c>
      <c r="G74" s="219"/>
      <c r="H74" s="299">
        <f t="shared" si="8"/>
        <v>1.1341013640699864</v>
      </c>
      <c r="I74" s="299">
        <f t="shared" si="9"/>
        <v>100</v>
      </c>
    </row>
    <row r="75" spans="1:9" ht="12" customHeight="1">
      <c r="A75" s="221"/>
      <c r="B75" s="220" t="s">
        <v>147</v>
      </c>
      <c r="C75" s="275">
        <v>87060320.640000015</v>
      </c>
      <c r="D75" s="275">
        <v>116374008.33590002</v>
      </c>
      <c r="E75" s="275">
        <v>21686662.683999997</v>
      </c>
      <c r="F75" s="275">
        <v>18590699.596999999</v>
      </c>
      <c r="G75" s="219"/>
      <c r="H75" s="299">
        <f t="shared" si="8"/>
        <v>15.974958552033467</v>
      </c>
      <c r="I75" s="299">
        <f t="shared" si="9"/>
        <v>85.724114714597661</v>
      </c>
    </row>
    <row r="76" spans="1:9" ht="12" customHeight="1">
      <c r="A76" s="221"/>
      <c r="B76" s="220" t="s">
        <v>146</v>
      </c>
      <c r="C76" s="275">
        <v>187332821.80000001</v>
      </c>
      <c r="D76" s="275">
        <v>263827296.80000001</v>
      </c>
      <c r="E76" s="275">
        <v>32269262.75</v>
      </c>
      <c r="F76" s="275">
        <v>32269262.75</v>
      </c>
      <c r="G76" s="219"/>
      <c r="H76" s="299">
        <f t="shared" si="8"/>
        <v>12.231206983279828</v>
      </c>
      <c r="I76" s="299">
        <f t="shared" si="9"/>
        <v>100</v>
      </c>
    </row>
    <row r="77" spans="1:9" ht="12" customHeight="1">
      <c r="A77" s="221"/>
      <c r="B77" s="220" t="s">
        <v>145</v>
      </c>
      <c r="C77" s="275">
        <v>3712739057.1599998</v>
      </c>
      <c r="D77" s="275">
        <v>3423444878.7055998</v>
      </c>
      <c r="E77" s="275">
        <v>1425356905.0895998</v>
      </c>
      <c r="F77" s="275">
        <v>1424695855.9190001</v>
      </c>
      <c r="G77" s="219"/>
      <c r="H77" s="299">
        <f t="shared" si="8"/>
        <v>41.615854976396641</v>
      </c>
      <c r="I77" s="299">
        <f t="shared" si="9"/>
        <v>99.953622200289686</v>
      </c>
    </row>
    <row r="78" spans="1:9" ht="12" customHeight="1">
      <c r="A78" s="221"/>
      <c r="B78" s="220" t="s">
        <v>207</v>
      </c>
      <c r="C78" s="275">
        <v>45051685259.371048</v>
      </c>
      <c r="D78" s="275">
        <v>43381710162.349998</v>
      </c>
      <c r="E78" s="275">
        <v>24294335201.180008</v>
      </c>
      <c r="F78" s="275">
        <v>24294335201.180008</v>
      </c>
      <c r="G78" s="219"/>
      <c r="H78" s="299">
        <f t="shared" si="8"/>
        <v>56.00133122982438</v>
      </c>
      <c r="I78" s="299">
        <f t="shared" si="9"/>
        <v>100</v>
      </c>
    </row>
    <row r="79" spans="1:9" ht="12" customHeight="1">
      <c r="A79" s="218" t="s">
        <v>635</v>
      </c>
      <c r="B79" s="217"/>
      <c r="C79" s="274">
        <f>SUM(C80:C80)</f>
        <v>6904520</v>
      </c>
      <c r="D79" s="274">
        <f>SUM(D80:D80)</f>
        <v>6904520</v>
      </c>
      <c r="E79" s="274">
        <f>SUM(E80:E80)</f>
        <v>939365.33000000007</v>
      </c>
      <c r="F79" s="274">
        <f>SUM(F80:F80)</f>
        <v>517795.12</v>
      </c>
      <c r="G79" s="215"/>
      <c r="H79" s="214">
        <f t="shared" ref="H79:H104" si="10">IF(F79=0,"n.a.",IF(D79=0,"n.a.",(F79/D79)*100))</f>
        <v>7.4993644742864092</v>
      </c>
      <c r="I79" s="214">
        <f t="shared" ref="I79:I104" si="11">IF(F79=0,"n.a.",IF(E79=0,"n.a.",(F79/E79)*100))</f>
        <v>55.121804420863597</v>
      </c>
    </row>
    <row r="80" spans="1:9" ht="12" customHeight="1">
      <c r="A80" s="221"/>
      <c r="B80" s="220" t="s">
        <v>428</v>
      </c>
      <c r="C80" s="289">
        <v>6904520</v>
      </c>
      <c r="D80" s="275">
        <v>6904520</v>
      </c>
      <c r="E80" s="275">
        <v>939365.33000000007</v>
      </c>
      <c r="F80" s="275">
        <v>517795.12</v>
      </c>
      <c r="G80" s="219"/>
      <c r="H80" s="299">
        <f t="shared" si="10"/>
        <v>7.4993644742864092</v>
      </c>
      <c r="I80" s="299">
        <f t="shared" si="11"/>
        <v>55.121804420863597</v>
      </c>
    </row>
    <row r="81" spans="1:9" ht="12" customHeight="1">
      <c r="A81" s="218" t="s">
        <v>615</v>
      </c>
      <c r="B81" s="217"/>
      <c r="C81" s="274">
        <f>SUM(C82:C89)</f>
        <v>39614383548.000015</v>
      </c>
      <c r="D81" s="274">
        <f>SUM(D82:D89)</f>
        <v>39501583459.769958</v>
      </c>
      <c r="E81" s="274">
        <f>SUM(E82:E89)</f>
        <v>14993950781.909996</v>
      </c>
      <c r="F81" s="274">
        <f>SUM(F82:F89)</f>
        <v>14401606541.669992</v>
      </c>
      <c r="G81" s="216">
        <f>SUM(G82:G89)</f>
        <v>0</v>
      </c>
      <c r="H81" s="214">
        <f t="shared" si="10"/>
        <v>36.458301871207723</v>
      </c>
      <c r="I81" s="214">
        <f t="shared" si="11"/>
        <v>96.049445213901464</v>
      </c>
    </row>
    <row r="82" spans="1:9" ht="12" customHeight="1">
      <c r="A82" s="221"/>
      <c r="B82" s="220" t="s">
        <v>558</v>
      </c>
      <c r="C82" s="275">
        <v>38374973704.000015</v>
      </c>
      <c r="D82" s="275">
        <v>38163076463.069954</v>
      </c>
      <c r="E82" s="275">
        <v>14171572626.829994</v>
      </c>
      <c r="F82" s="275">
        <v>13716106793.87999</v>
      </c>
      <c r="G82" s="219"/>
      <c r="H82" s="299">
        <f t="shared" ref="H82:H89" si="12">IF(F82=0,"n.a.",IF(D82=0,"n.a.",(F82/D82)*100))</f>
        <v>35.940778535380751</v>
      </c>
      <c r="I82" s="299">
        <f t="shared" ref="I82:I89" si="13">IF(F82=0,"n.a.",IF(E82=0,"n.a.",(F82/E82)*100))</f>
        <v>96.786060058798952</v>
      </c>
    </row>
    <row r="83" spans="1:9" ht="12" customHeight="1">
      <c r="A83" s="221"/>
      <c r="B83" s="220" t="s">
        <v>557</v>
      </c>
      <c r="C83" s="275">
        <v>1084893684</v>
      </c>
      <c r="D83" s="275">
        <v>1110000258.7000003</v>
      </c>
      <c r="E83" s="275">
        <v>593871417.0799998</v>
      </c>
      <c r="F83" s="275">
        <v>456993009.78999996</v>
      </c>
      <c r="G83" s="219"/>
      <c r="H83" s="299">
        <f t="shared" si="12"/>
        <v>41.170531827192249</v>
      </c>
      <c r="I83" s="299">
        <f t="shared" si="13"/>
        <v>76.951507792205959</v>
      </c>
    </row>
    <row r="84" spans="1:9" ht="12" customHeight="1">
      <c r="A84" s="221"/>
      <c r="B84" s="220" t="s">
        <v>556</v>
      </c>
      <c r="C84" s="275">
        <v>0</v>
      </c>
      <c r="D84" s="275">
        <v>34537244.57</v>
      </c>
      <c r="E84" s="275">
        <v>34537244.57</v>
      </c>
      <c r="F84" s="275">
        <v>34537244.57</v>
      </c>
      <c r="G84" s="219"/>
      <c r="H84" s="299">
        <f t="shared" si="12"/>
        <v>100</v>
      </c>
      <c r="I84" s="299">
        <f t="shared" si="13"/>
        <v>100</v>
      </c>
    </row>
    <row r="85" spans="1:9" ht="12" customHeight="1">
      <c r="A85" s="221"/>
      <c r="B85" s="220" t="s">
        <v>555</v>
      </c>
      <c r="C85" s="275">
        <v>0</v>
      </c>
      <c r="D85" s="275">
        <v>1456968.33</v>
      </c>
      <c r="E85" s="275">
        <v>1456968.33</v>
      </c>
      <c r="F85" s="275">
        <v>1456968.33</v>
      </c>
      <c r="G85" s="219"/>
      <c r="H85" s="299">
        <f t="shared" si="12"/>
        <v>100</v>
      </c>
      <c r="I85" s="299">
        <f t="shared" si="13"/>
        <v>100</v>
      </c>
    </row>
    <row r="86" spans="1:9" ht="12" customHeight="1">
      <c r="A86" s="221"/>
      <c r="B86" s="220" t="s">
        <v>554</v>
      </c>
      <c r="C86" s="275">
        <v>0</v>
      </c>
      <c r="D86" s="275">
        <v>7627126.3599999994</v>
      </c>
      <c r="E86" s="275">
        <v>7627126.3599999994</v>
      </c>
      <c r="F86" s="275">
        <v>7627126.3599999994</v>
      </c>
      <c r="G86" s="219"/>
      <c r="H86" s="299">
        <f t="shared" si="12"/>
        <v>100</v>
      </c>
      <c r="I86" s="299">
        <f t="shared" si="13"/>
        <v>100</v>
      </c>
    </row>
    <row r="87" spans="1:9" ht="12" customHeight="1">
      <c r="A87" s="221"/>
      <c r="B87" s="220" t="s">
        <v>553</v>
      </c>
      <c r="C87" s="275">
        <v>0</v>
      </c>
      <c r="D87" s="275">
        <v>21721604.620000001</v>
      </c>
      <c r="E87" s="275">
        <v>21721604.620000001</v>
      </c>
      <c r="F87" s="275">
        <v>21721604.620000001</v>
      </c>
      <c r="G87" s="219"/>
      <c r="H87" s="299">
        <f t="shared" si="12"/>
        <v>100</v>
      </c>
      <c r="I87" s="299">
        <f t="shared" si="13"/>
        <v>100</v>
      </c>
    </row>
    <row r="88" spans="1:9" ht="12" customHeight="1">
      <c r="A88" s="221"/>
      <c r="B88" s="220" t="s">
        <v>552</v>
      </c>
      <c r="C88" s="275">
        <v>0</v>
      </c>
      <c r="D88" s="275">
        <v>8647634.1199999992</v>
      </c>
      <c r="E88" s="275">
        <v>8647634.1199999992</v>
      </c>
      <c r="F88" s="275">
        <v>8647634.1199999992</v>
      </c>
      <c r="G88" s="219"/>
      <c r="H88" s="299">
        <f t="shared" si="12"/>
        <v>100</v>
      </c>
      <c r="I88" s="299">
        <f t="shared" si="13"/>
        <v>100</v>
      </c>
    </row>
    <row r="89" spans="1:9" ht="12" customHeight="1">
      <c r="A89" s="221"/>
      <c r="B89" s="220" t="s">
        <v>551</v>
      </c>
      <c r="C89" s="275">
        <v>154516160</v>
      </c>
      <c r="D89" s="275">
        <v>154516160</v>
      </c>
      <c r="E89" s="275">
        <v>154516160</v>
      </c>
      <c r="F89" s="275">
        <v>154516160</v>
      </c>
      <c r="G89" s="219"/>
      <c r="H89" s="299">
        <f t="shared" si="12"/>
        <v>100</v>
      </c>
      <c r="I89" s="299">
        <f t="shared" si="13"/>
        <v>100</v>
      </c>
    </row>
    <row r="90" spans="1:9" ht="12" customHeight="1">
      <c r="A90" s="218" t="s">
        <v>202</v>
      </c>
      <c r="B90" s="217"/>
      <c r="C90" s="274">
        <f>SUM(C91:C100)</f>
        <v>416039972428.72656</v>
      </c>
      <c r="D90" s="274">
        <f>SUM(D91:D100)</f>
        <v>415948334642.78583</v>
      </c>
      <c r="E90" s="274">
        <f>SUM(E91:E100)</f>
        <v>201256165920.16058</v>
      </c>
      <c r="F90" s="274">
        <f>SUM(F91:F100)</f>
        <v>195179318698.28259</v>
      </c>
      <c r="G90" s="216">
        <f>SUM(G91:G100)</f>
        <v>0</v>
      </c>
      <c r="H90" s="214">
        <f t="shared" si="10"/>
        <v>46.923933200959091</v>
      </c>
      <c r="I90" s="214">
        <f t="shared" si="11"/>
        <v>96.980541095924139</v>
      </c>
    </row>
    <row r="91" spans="1:9" ht="12" customHeight="1">
      <c r="A91" s="221"/>
      <c r="B91" s="220" t="s">
        <v>550</v>
      </c>
      <c r="C91" s="275">
        <v>345144368.37999994</v>
      </c>
      <c r="D91" s="275">
        <v>290205781.5999999</v>
      </c>
      <c r="E91" s="275">
        <v>148689509.63999996</v>
      </c>
      <c r="F91" s="275">
        <v>148689509.63999996</v>
      </c>
      <c r="G91" s="219"/>
      <c r="H91" s="299">
        <f t="shared" ref="H91:H100" si="14">IF(F91=0,"n.a.",IF(D91=0,"n.a.",(F91/D91)*100))</f>
        <v>51.235888141244388</v>
      </c>
      <c r="I91" s="299">
        <f t="shared" ref="I91:I100" si="15">IF(F91=0,"n.a.",IF(E91=0,"n.a.",(F91/E91)*100))</f>
        <v>100</v>
      </c>
    </row>
    <row r="92" spans="1:9" ht="12" customHeight="1">
      <c r="A92" s="221"/>
      <c r="B92" s="220" t="s">
        <v>549</v>
      </c>
      <c r="C92" s="275">
        <v>4429441041</v>
      </c>
      <c r="D92" s="275">
        <v>4425011600</v>
      </c>
      <c r="E92" s="275">
        <v>2122872699</v>
      </c>
      <c r="F92" s="275">
        <v>2122872699</v>
      </c>
      <c r="G92" s="219"/>
      <c r="H92" s="299">
        <f t="shared" si="14"/>
        <v>47.974398507791484</v>
      </c>
      <c r="I92" s="299">
        <f t="shared" si="15"/>
        <v>100</v>
      </c>
    </row>
    <row r="93" spans="1:9" ht="12" customHeight="1">
      <c r="A93" s="221"/>
      <c r="B93" s="220" t="s">
        <v>200</v>
      </c>
      <c r="C93" s="275">
        <v>8597340938.6619987</v>
      </c>
      <c r="D93" s="275">
        <v>8588743597.6300001</v>
      </c>
      <c r="E93" s="275">
        <v>4296521142.7740021</v>
      </c>
      <c r="F93" s="275">
        <v>4296521142.7740021</v>
      </c>
      <c r="G93" s="219"/>
      <c r="H93" s="299">
        <f t="shared" si="14"/>
        <v>50.025025126604028</v>
      </c>
      <c r="I93" s="299">
        <f t="shared" si="15"/>
        <v>100</v>
      </c>
    </row>
    <row r="94" spans="1:9" ht="12" customHeight="1">
      <c r="A94" s="221"/>
      <c r="B94" s="220" t="s">
        <v>548</v>
      </c>
      <c r="C94" s="275">
        <v>8165890806</v>
      </c>
      <c r="D94" s="275">
        <v>8157724915</v>
      </c>
      <c r="E94" s="275">
        <v>4080903929</v>
      </c>
      <c r="F94" s="275">
        <v>4080903929</v>
      </c>
      <c r="G94" s="219"/>
      <c r="H94" s="299">
        <f t="shared" si="14"/>
        <v>50.025025010297256</v>
      </c>
      <c r="I94" s="299">
        <f t="shared" si="15"/>
        <v>100</v>
      </c>
    </row>
    <row r="95" spans="1:9" ht="12" customHeight="1">
      <c r="A95" s="221"/>
      <c r="B95" s="220" t="s">
        <v>547</v>
      </c>
      <c r="C95" s="275">
        <v>602234447</v>
      </c>
      <c r="D95" s="275">
        <v>601632212</v>
      </c>
      <c r="E95" s="275">
        <v>300966667</v>
      </c>
      <c r="F95" s="275">
        <v>300966667</v>
      </c>
      <c r="G95" s="219"/>
      <c r="H95" s="299">
        <f t="shared" si="14"/>
        <v>50.025025422009818</v>
      </c>
      <c r="I95" s="299">
        <f t="shared" si="15"/>
        <v>100</v>
      </c>
    </row>
    <row r="96" spans="1:9" ht="12" customHeight="1">
      <c r="A96" s="221"/>
      <c r="B96" s="220" t="s">
        <v>546</v>
      </c>
      <c r="C96" s="275">
        <v>24902901634.684536</v>
      </c>
      <c r="D96" s="275">
        <v>24921889374.555874</v>
      </c>
      <c r="E96" s="275">
        <v>12283753251.626564</v>
      </c>
      <c r="F96" s="275">
        <v>12269956129.988541</v>
      </c>
      <c r="G96" s="219"/>
      <c r="H96" s="299">
        <f t="shared" si="14"/>
        <v>49.233651372016816</v>
      </c>
      <c r="I96" s="299">
        <f t="shared" si="15"/>
        <v>99.887679918707278</v>
      </c>
    </row>
    <row r="97" spans="1:9" ht="12" customHeight="1">
      <c r="A97" s="221"/>
      <c r="B97" s="220" t="s">
        <v>545</v>
      </c>
      <c r="C97" s="275">
        <v>9683667329</v>
      </c>
      <c r="D97" s="275">
        <v>9673983662</v>
      </c>
      <c r="E97" s="275">
        <v>4844839890</v>
      </c>
      <c r="F97" s="275">
        <v>4844839890</v>
      </c>
      <c r="G97" s="219"/>
      <c r="H97" s="299">
        <f t="shared" si="14"/>
        <v>50.081125410939322</v>
      </c>
      <c r="I97" s="299">
        <f t="shared" si="15"/>
        <v>100</v>
      </c>
    </row>
    <row r="98" spans="1:9" ht="12" customHeight="1">
      <c r="A98" s="221"/>
      <c r="B98" s="220" t="s">
        <v>544</v>
      </c>
      <c r="C98" s="275">
        <v>13458757536</v>
      </c>
      <c r="D98" s="275">
        <v>13445298779</v>
      </c>
      <c r="E98" s="275">
        <v>7110916698</v>
      </c>
      <c r="F98" s="275">
        <v>7110916698</v>
      </c>
      <c r="G98" s="219"/>
      <c r="H98" s="299">
        <f t="shared" si="14"/>
        <v>52.887755154288044</v>
      </c>
      <c r="I98" s="299">
        <f t="shared" si="15"/>
        <v>100</v>
      </c>
    </row>
    <row r="99" spans="1:9" ht="12" customHeight="1">
      <c r="A99" s="221"/>
      <c r="B99" s="220" t="s">
        <v>543</v>
      </c>
      <c r="C99" s="275">
        <v>10749607402</v>
      </c>
      <c r="D99" s="275">
        <v>10738857795</v>
      </c>
      <c r="E99" s="275">
        <v>5442459576</v>
      </c>
      <c r="F99" s="275">
        <v>5442459576</v>
      </c>
      <c r="G99" s="219"/>
      <c r="H99" s="299">
        <f t="shared" si="14"/>
        <v>50.680060020293801</v>
      </c>
      <c r="I99" s="299">
        <f t="shared" si="15"/>
        <v>100</v>
      </c>
    </row>
    <row r="100" spans="1:9" ht="12" customHeight="1">
      <c r="A100" s="221"/>
      <c r="B100" s="220" t="s">
        <v>542</v>
      </c>
      <c r="C100" s="275">
        <v>335104986926</v>
      </c>
      <c r="D100" s="275">
        <v>335104986925.99994</v>
      </c>
      <c r="E100" s="275">
        <v>160624242557.12003</v>
      </c>
      <c r="F100" s="275">
        <v>154561192456.88004</v>
      </c>
      <c r="G100" s="219"/>
      <c r="H100" s="299">
        <f t="shared" si="14"/>
        <v>46.123214660189838</v>
      </c>
      <c r="I100" s="299">
        <f t="shared" si="15"/>
        <v>96.225320659125359</v>
      </c>
    </row>
    <row r="101" spans="1:9" ht="12" customHeight="1">
      <c r="A101" s="218" t="s">
        <v>199</v>
      </c>
      <c r="B101" s="217"/>
      <c r="C101" s="274">
        <f>SUM(C102)</f>
        <v>12609461</v>
      </c>
      <c r="D101" s="274">
        <f>SUM(D102)</f>
        <v>12788393.4</v>
      </c>
      <c r="E101" s="274">
        <f>SUM(E102)</f>
        <v>6394071.4000000004</v>
      </c>
      <c r="F101" s="274">
        <f>SUM(F102)</f>
        <v>3480350.6100000013</v>
      </c>
      <c r="G101" s="215"/>
      <c r="H101" s="214">
        <f t="shared" si="10"/>
        <v>27.214916691568163</v>
      </c>
      <c r="I101" s="214">
        <f t="shared" si="11"/>
        <v>54.430900005276783</v>
      </c>
    </row>
    <row r="102" spans="1:9" ht="12" customHeight="1">
      <c r="A102" s="221"/>
      <c r="B102" s="220" t="s">
        <v>541</v>
      </c>
      <c r="C102" s="275">
        <v>12609461</v>
      </c>
      <c r="D102" s="275">
        <v>12788393.4</v>
      </c>
      <c r="E102" s="275">
        <v>6394071.4000000004</v>
      </c>
      <c r="F102" s="275">
        <v>3480350.6100000013</v>
      </c>
      <c r="G102" s="219"/>
      <c r="H102" s="299">
        <f t="shared" si="10"/>
        <v>27.214916691568163</v>
      </c>
      <c r="I102" s="299">
        <f t="shared" si="11"/>
        <v>54.430900005276783</v>
      </c>
    </row>
    <row r="103" spans="1:9" ht="12" customHeight="1">
      <c r="A103" s="218" t="s">
        <v>420</v>
      </c>
      <c r="B103" s="217"/>
      <c r="C103" s="274">
        <f>SUM(C104)</f>
        <v>6500000</v>
      </c>
      <c r="D103" s="274">
        <f>SUM(D104)</f>
        <v>6391840</v>
      </c>
      <c r="E103" s="274">
        <f>SUM(E104)</f>
        <v>0</v>
      </c>
      <c r="F103" s="274">
        <f>SUM(F104)</f>
        <v>0</v>
      </c>
      <c r="G103" s="215"/>
      <c r="H103" s="214" t="str">
        <f t="shared" si="10"/>
        <v>n.a.</v>
      </c>
      <c r="I103" s="214" t="str">
        <f t="shared" si="11"/>
        <v>n.a.</v>
      </c>
    </row>
    <row r="104" spans="1:9" ht="12" customHeight="1">
      <c r="A104" s="221"/>
      <c r="B104" s="220" t="s">
        <v>540</v>
      </c>
      <c r="C104" s="275">
        <v>6500000</v>
      </c>
      <c r="D104" s="275">
        <v>6391840</v>
      </c>
      <c r="E104" s="275">
        <v>0</v>
      </c>
      <c r="F104" s="275">
        <v>0</v>
      </c>
      <c r="G104" s="219"/>
      <c r="H104" s="299" t="str">
        <f t="shared" si="10"/>
        <v>n.a.</v>
      </c>
      <c r="I104" s="299" t="str">
        <f t="shared" si="11"/>
        <v>n.a.</v>
      </c>
    </row>
    <row r="105" spans="1:9" ht="12" customHeight="1">
      <c r="A105" s="218" t="s">
        <v>139</v>
      </c>
      <c r="B105" s="217"/>
      <c r="C105" s="274">
        <f>SUM(C106)</f>
        <v>1122498830.309998</v>
      </c>
      <c r="D105" s="274">
        <f>SUM(D106)</f>
        <v>1122498830.3129113</v>
      </c>
      <c r="E105" s="274">
        <f>SUM(E106)</f>
        <v>708588944.73000014</v>
      </c>
      <c r="F105" s="274">
        <f>SUM(F106)</f>
        <v>641347594.18000019</v>
      </c>
      <c r="G105" s="216">
        <f>SUM(G106)</f>
        <v>0</v>
      </c>
      <c r="H105" s="214">
        <f t="shared" ref="H105:H110" si="16">IF(F105=0,"n.a.",IF(D105=0,"n.a.",(F105/D105)*100))</f>
        <v>57.135702671620258</v>
      </c>
      <c r="I105" s="214">
        <f t="shared" ref="I105:I110" si="17">IF(F105=0,"n.a.",IF(E105=0,"n.a.",(F105/E105)*100))</f>
        <v>90.510527852558937</v>
      </c>
    </row>
    <row r="106" spans="1:9" ht="12" customHeight="1">
      <c r="A106" s="221"/>
      <c r="B106" s="220" t="s">
        <v>132</v>
      </c>
      <c r="C106" s="275">
        <v>1122498830.309998</v>
      </c>
      <c r="D106" s="275">
        <v>1122498830.3129113</v>
      </c>
      <c r="E106" s="275">
        <v>708588944.73000014</v>
      </c>
      <c r="F106" s="275">
        <v>641347594.18000019</v>
      </c>
      <c r="G106" s="219"/>
      <c r="H106" s="299">
        <f t="shared" si="16"/>
        <v>57.135702671620258</v>
      </c>
      <c r="I106" s="299">
        <f t="shared" si="17"/>
        <v>90.510527852558937</v>
      </c>
    </row>
    <row r="107" spans="1:9" ht="12" customHeight="1">
      <c r="A107" s="218" t="s">
        <v>117</v>
      </c>
      <c r="B107" s="217"/>
      <c r="C107" s="274">
        <f>SUM(C108:C111)</f>
        <v>94238266.047988012</v>
      </c>
      <c r="D107" s="274">
        <f>SUM(D108:D111)</f>
        <v>81778024.696796358</v>
      </c>
      <c r="E107" s="274">
        <f>SUM(E108:E111)</f>
        <v>25626864.498622593</v>
      </c>
      <c r="F107" s="274">
        <f>SUM(F108:F111)</f>
        <v>25053242.477550134</v>
      </c>
      <c r="G107" s="215"/>
      <c r="H107" s="214">
        <f t="shared" si="16"/>
        <v>30.635665963366797</v>
      </c>
      <c r="I107" s="214">
        <f t="shared" si="17"/>
        <v>97.761637905006722</v>
      </c>
    </row>
    <row r="108" spans="1:9" ht="12" customHeight="1">
      <c r="A108" s="221"/>
      <c r="B108" s="220" t="s">
        <v>413</v>
      </c>
      <c r="C108" s="275">
        <v>60733432.064515777</v>
      </c>
      <c r="D108" s="275">
        <v>55342273.687655576</v>
      </c>
      <c r="E108" s="275">
        <v>17753976.642290156</v>
      </c>
      <c r="F108" s="275">
        <v>17321077.092869271</v>
      </c>
      <c r="G108" s="219"/>
      <c r="H108" s="299">
        <f t="shared" si="16"/>
        <v>31.298094456015889</v>
      </c>
      <c r="I108" s="299">
        <f t="shared" si="17"/>
        <v>97.561675571940796</v>
      </c>
    </row>
    <row r="109" spans="1:9" ht="12" customHeight="1">
      <c r="A109" s="221"/>
      <c r="B109" s="220" t="s">
        <v>538</v>
      </c>
      <c r="C109" s="275">
        <v>1646836.7999999998</v>
      </c>
      <c r="D109" s="275">
        <v>1760836.8</v>
      </c>
      <c r="E109" s="275">
        <v>1573919.81</v>
      </c>
      <c r="F109" s="275">
        <v>1573919.81</v>
      </c>
      <c r="G109" s="219"/>
      <c r="H109" s="299">
        <f t="shared" si="16"/>
        <v>89.384763539698852</v>
      </c>
      <c r="I109" s="299">
        <f t="shared" si="17"/>
        <v>100</v>
      </c>
    </row>
    <row r="110" spans="1:9" ht="12" customHeight="1">
      <c r="A110" s="221"/>
      <c r="B110" s="220" t="s">
        <v>537</v>
      </c>
      <c r="C110" s="275">
        <v>940000.06347223185</v>
      </c>
      <c r="D110" s="275">
        <v>1026854.0203407847</v>
      </c>
      <c r="E110" s="275">
        <v>645636.07993244124</v>
      </c>
      <c r="F110" s="275">
        <v>645636.04828086752</v>
      </c>
      <c r="G110" s="219"/>
      <c r="H110" s="299">
        <f t="shared" si="16"/>
        <v>62.875154159361287</v>
      </c>
      <c r="I110" s="299">
        <f t="shared" si="17"/>
        <v>99.999995097613862</v>
      </c>
    </row>
    <row r="111" spans="1:9" ht="12" customHeight="1">
      <c r="A111" s="221"/>
      <c r="B111" s="220" t="s">
        <v>536</v>
      </c>
      <c r="C111" s="275">
        <v>30917997.120000001</v>
      </c>
      <c r="D111" s="275">
        <v>23648060.1888</v>
      </c>
      <c r="E111" s="275">
        <v>5653331.9663999975</v>
      </c>
      <c r="F111" s="275">
        <v>5512609.526399998</v>
      </c>
      <c r="G111" s="219"/>
      <c r="H111" s="299">
        <f t="shared" ref="H111" si="18">IF(F111=0,"n.a.",IF(D111=0,"n.a.",(F111/D111)*100))</f>
        <v>23.311043199267715</v>
      </c>
      <c r="I111" s="299">
        <f t="shared" ref="I111" si="19">IF(F111=0,"n.a.",IF(E111=0,"n.a.",(F111/E111)*100))</f>
        <v>97.510805294357922</v>
      </c>
    </row>
    <row r="112" spans="1:9" ht="12" customHeight="1">
      <c r="A112" s="218" t="s">
        <v>107</v>
      </c>
      <c r="B112" s="217"/>
      <c r="C112" s="274">
        <f>SUM(C113:C116)</f>
        <v>91078690941.999832</v>
      </c>
      <c r="D112" s="274">
        <f>SUM(D113:D116)</f>
        <v>91887712073.965179</v>
      </c>
      <c r="E112" s="274">
        <f>SUM(E113:E116)</f>
        <v>37989605918.521561</v>
      </c>
      <c r="F112" s="274">
        <f>SUM(F113:F116)</f>
        <v>35644771826.655334</v>
      </c>
      <c r="G112" s="215"/>
      <c r="H112" s="214">
        <f t="shared" ref="H112:H117" si="20">IF(F112=0,"n.a.",IF(D112=0,"n.a.",(F112/D112)*100))</f>
        <v>38.791663239980352</v>
      </c>
      <c r="I112" s="214">
        <f t="shared" ref="I112:I117" si="21">IF(F112=0,"n.a.",IF(E112=0,"n.a.",(F112/E112)*100))</f>
        <v>93.827695667874721</v>
      </c>
    </row>
    <row r="113" spans="1:9" ht="12" customHeight="1">
      <c r="A113" s="221"/>
      <c r="B113" s="220" t="s">
        <v>410</v>
      </c>
      <c r="C113" s="289">
        <v>75538101467.999832</v>
      </c>
      <c r="D113" s="275">
        <v>76942322732.724884</v>
      </c>
      <c r="E113" s="275">
        <v>31084213163.69706</v>
      </c>
      <c r="F113" s="275">
        <v>29255583685.461525</v>
      </c>
      <c r="G113" s="219"/>
      <c r="H113" s="299">
        <f>IF(F113=0,"n.a.",IF(D113=0,"n.a.",(F113/D113)*100))</f>
        <v>38.022745670268968</v>
      </c>
      <c r="I113" s="299">
        <f>IF(F113=0,"n.a.",IF(E113=0,"n.a.",(F113/E113)*100))</f>
        <v>94.117176237965154</v>
      </c>
    </row>
    <row r="114" spans="1:9" ht="12" customHeight="1">
      <c r="A114" s="221"/>
      <c r="B114" s="220" t="s">
        <v>533</v>
      </c>
      <c r="C114" s="289">
        <v>707004934.99999964</v>
      </c>
      <c r="D114" s="275">
        <v>667135701.86000001</v>
      </c>
      <c r="E114" s="275">
        <v>279199445.60000002</v>
      </c>
      <c r="F114" s="275">
        <v>259016778.13219956</v>
      </c>
      <c r="G114" s="219"/>
      <c r="H114" s="299">
        <f>IF(F114=0,"n.a.",IF(D114=0,"n.a.",(F114/D114)*100))</f>
        <v>38.825201141244698</v>
      </c>
      <c r="I114" s="299">
        <f>IF(F114=0,"n.a.",IF(E114=0,"n.a.",(F114/E114)*100))</f>
        <v>92.771236552985314</v>
      </c>
    </row>
    <row r="115" spans="1:9" ht="12" customHeight="1">
      <c r="A115" s="221"/>
      <c r="B115" s="220" t="s">
        <v>226</v>
      </c>
      <c r="C115" s="289">
        <v>2925364566.9999948</v>
      </c>
      <c r="D115" s="275">
        <v>2843248910.3803</v>
      </c>
      <c r="E115" s="275">
        <v>1287787473.2244999</v>
      </c>
      <c r="F115" s="275">
        <v>984235600.28161323</v>
      </c>
      <c r="G115" s="219"/>
      <c r="H115" s="299">
        <f>IF(F115=0,"n.a.",IF(D115=0,"n.a.",(F115/D115)*100))</f>
        <v>34.616582343118402</v>
      </c>
      <c r="I115" s="299">
        <f>IF(F115=0,"n.a.",IF(E115=0,"n.a.",(F115/E115)*100))</f>
        <v>76.428418566394257</v>
      </c>
    </row>
    <row r="116" spans="1:9" ht="12" customHeight="1">
      <c r="A116" s="221"/>
      <c r="B116" s="220" t="s">
        <v>411</v>
      </c>
      <c r="C116" s="289">
        <v>11908219972</v>
      </c>
      <c r="D116" s="275">
        <v>11435004729</v>
      </c>
      <c r="E116" s="275">
        <v>5338405836</v>
      </c>
      <c r="F116" s="275">
        <v>5145935762.7800026</v>
      </c>
      <c r="G116" s="219"/>
      <c r="H116" s="299">
        <f>IF(F116=0,"n.a.",IF(D116=0,"n.a.",(F116/D116)*100))</f>
        <v>45.001605899904327</v>
      </c>
      <c r="I116" s="299">
        <f>IF(F116=0,"n.a.",IF(E116=0,"n.a.",(F116/E116)*100))</f>
        <v>96.394615187888888</v>
      </c>
    </row>
    <row r="117" spans="1:9" ht="12" customHeight="1">
      <c r="A117" s="218" t="s">
        <v>109</v>
      </c>
      <c r="B117" s="217"/>
      <c r="C117" s="274">
        <v>13126632728.770018</v>
      </c>
      <c r="D117" s="274">
        <v>13458026102.400028</v>
      </c>
      <c r="E117" s="274">
        <v>7541256337.1499958</v>
      </c>
      <c r="F117" s="274">
        <v>7221728673.4300041</v>
      </c>
      <c r="G117" s="215"/>
      <c r="H117" s="214">
        <f t="shared" si="20"/>
        <v>53.66112844841431</v>
      </c>
      <c r="I117" s="214">
        <f t="shared" si="21"/>
        <v>95.762938568393125</v>
      </c>
    </row>
    <row r="118" spans="1:9" ht="12" customHeight="1">
      <c r="A118" s="221"/>
      <c r="B118" s="220" t="s">
        <v>534</v>
      </c>
      <c r="C118" s="275">
        <v>10073968750.540018</v>
      </c>
      <c r="D118" s="275">
        <v>10363195087.020027</v>
      </c>
      <c r="E118" s="275">
        <v>6060839720.319994</v>
      </c>
      <c r="F118" s="275">
        <v>5741312056.6000023</v>
      </c>
      <c r="G118" s="219"/>
      <c r="H118" s="299">
        <f>IF(F118=0,"n.a.",IF(D118=0,"n.a.",(F118/D118)*100))</f>
        <v>55.400984043917447</v>
      </c>
      <c r="I118" s="299">
        <f>IF(F118=0,"n.a.",IF(E118=0,"n.a.",(F118/E118)*100))</f>
        <v>94.727996804655291</v>
      </c>
    </row>
    <row r="119" spans="1:9" ht="12" customHeight="1">
      <c r="A119" s="221"/>
      <c r="B119" s="220" t="s">
        <v>533</v>
      </c>
      <c r="C119" s="275">
        <v>1652411354</v>
      </c>
      <c r="D119" s="275">
        <v>1736803043</v>
      </c>
      <c r="E119" s="275">
        <v>864333973</v>
      </c>
      <c r="F119" s="275">
        <v>864333973</v>
      </c>
      <c r="G119" s="219"/>
      <c r="H119" s="299">
        <f>IF(F119=0,"n.a.",IF(D119=0,"n.a.",(F119/D119)*100))</f>
        <v>49.765802546443375</v>
      </c>
      <c r="I119" s="299">
        <f>IF(F119=0,"n.a.",IF(E119=0,"n.a.",(F119/E119)*100))</f>
        <v>100</v>
      </c>
    </row>
    <row r="120" spans="1:9" ht="9" customHeight="1">
      <c r="A120" s="221"/>
      <c r="B120" s="220" t="s">
        <v>226</v>
      </c>
      <c r="C120" s="275">
        <v>1400252624.2299998</v>
      </c>
      <c r="D120" s="275">
        <v>1358027972.380002</v>
      </c>
      <c r="E120" s="275">
        <v>616082643.83000135</v>
      </c>
      <c r="F120" s="275">
        <v>616082643.83000135</v>
      </c>
      <c r="G120" s="219"/>
      <c r="H120" s="299">
        <f>IF(F120=0,"n.a.",IF(D120=0,"n.a.",(F120/D120)*100))</f>
        <v>45.365975985773709</v>
      </c>
      <c r="I120" s="299">
        <f>IF(F120=0,"n.a.",IF(E120=0,"n.a.",(F120/E120)*100))</f>
        <v>100</v>
      </c>
    </row>
    <row r="121" spans="1:9" ht="2.25" customHeight="1">
      <c r="A121" s="213"/>
      <c r="B121" s="212"/>
      <c r="C121" s="211"/>
      <c r="D121" s="211"/>
      <c r="E121" s="211"/>
      <c r="F121" s="211"/>
      <c r="G121" s="210"/>
      <c r="H121" s="209"/>
      <c r="I121" s="209"/>
    </row>
    <row r="122" spans="1:9" s="198" customFormat="1" ht="9" customHeight="1">
      <c r="A122" s="276" t="s">
        <v>195</v>
      </c>
      <c r="B122" s="307"/>
      <c r="C122" s="307"/>
      <c r="D122" s="307"/>
      <c r="E122" s="307"/>
      <c r="F122" s="307"/>
      <c r="G122" s="307"/>
      <c r="H122" s="307"/>
      <c r="I122" s="307"/>
    </row>
    <row r="123" spans="1:9" s="198" customFormat="1" ht="9" customHeight="1">
      <c r="A123" s="306" t="s">
        <v>532</v>
      </c>
      <c r="B123" s="292"/>
      <c r="C123" s="292"/>
      <c r="D123" s="292"/>
      <c r="E123" s="292"/>
      <c r="F123" s="292"/>
      <c r="G123" s="292"/>
      <c r="H123" s="292"/>
      <c r="I123" s="292"/>
    </row>
    <row r="124" spans="1:9" s="198" customFormat="1" ht="9" customHeight="1">
      <c r="A124" s="277" t="s">
        <v>194</v>
      </c>
      <c r="B124" s="292"/>
      <c r="C124" s="292"/>
      <c r="D124" s="292"/>
      <c r="E124" s="292"/>
      <c r="F124" s="292"/>
      <c r="G124" s="292"/>
      <c r="H124" s="292"/>
      <c r="I124" s="292"/>
    </row>
    <row r="125" spans="1:9">
      <c r="A125" s="277" t="s">
        <v>129</v>
      </c>
      <c r="B125" s="292"/>
      <c r="C125" s="292"/>
      <c r="D125" s="292"/>
      <c r="E125" s="292"/>
      <c r="F125" s="292"/>
      <c r="G125" s="292"/>
      <c r="H125" s="292"/>
      <c r="I125" s="292"/>
    </row>
  </sheetData>
  <mergeCells count="10">
    <mergeCell ref="A1:B1"/>
    <mergeCell ref="A8:B8"/>
    <mergeCell ref="A3:I3"/>
    <mergeCell ref="A4:A7"/>
    <mergeCell ref="B4:B7"/>
    <mergeCell ref="E4:F4"/>
    <mergeCell ref="H4:I5"/>
    <mergeCell ref="C5:C6"/>
    <mergeCell ref="D5:D6"/>
    <mergeCell ref="E5:E6"/>
  </mergeCells>
  <printOptions horizontalCentered="1"/>
  <pageMargins left="0.31496062992125984" right="0.31496062992125984" top="0.55118110236220474" bottom="0.55118110236220474" header="0.31496062992125984" footer="0.31496062992125984"/>
  <pageSetup scale="8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20</vt:i4>
      </vt:variant>
    </vt:vector>
  </HeadingPairs>
  <TitlesOfParts>
    <vt:vector size="30" baseType="lpstr">
      <vt:lpstr>Anexo 10</vt:lpstr>
      <vt:lpstr>Anexo 11</vt:lpstr>
      <vt:lpstr>Anexo 12</vt:lpstr>
      <vt:lpstr>Anexo 13</vt:lpstr>
      <vt:lpstr>Anexo 14</vt:lpstr>
      <vt:lpstr>Anexo 15</vt:lpstr>
      <vt:lpstr>Anexo 16 </vt:lpstr>
      <vt:lpstr>Anexo 17</vt:lpstr>
      <vt:lpstr>Anexo 18</vt:lpstr>
      <vt:lpstr>Anexo 19</vt:lpstr>
      <vt:lpstr>'Anexo 10'!Área_de_impresión</vt:lpstr>
      <vt:lpstr>'Anexo 11'!Área_de_impresión</vt:lpstr>
      <vt:lpstr>'Anexo 12'!Área_de_impresión</vt:lpstr>
      <vt:lpstr>'Anexo 13'!Área_de_impresión</vt:lpstr>
      <vt:lpstr>'Anexo 14'!Área_de_impresión</vt:lpstr>
      <vt:lpstr>'Anexo 15'!Área_de_impresión</vt:lpstr>
      <vt:lpstr>'Anexo 16 '!Área_de_impresión</vt:lpstr>
      <vt:lpstr>'Anexo 17'!Área_de_impresión</vt:lpstr>
      <vt:lpstr>'Anexo 18'!Área_de_impresión</vt:lpstr>
      <vt:lpstr>'Anexo 19'!Área_de_impresión</vt:lpstr>
      <vt:lpstr>'Anexo 10'!Títulos_a_imprimir</vt:lpstr>
      <vt:lpstr>'Anexo 11'!Títulos_a_imprimir</vt:lpstr>
      <vt:lpstr>'Anexo 12'!Títulos_a_imprimir</vt:lpstr>
      <vt:lpstr>'Anexo 13'!Títulos_a_imprimir</vt:lpstr>
      <vt:lpstr>'Anexo 14'!Títulos_a_imprimir</vt:lpstr>
      <vt:lpstr>'Anexo 15'!Títulos_a_imprimir</vt:lpstr>
      <vt:lpstr>'Anexo 16 '!Títulos_a_imprimir</vt:lpstr>
      <vt:lpstr>'Anexo 17'!Títulos_a_imprimir</vt:lpstr>
      <vt:lpstr>'Anexo 18'!Títulos_a_imprimir</vt:lpstr>
      <vt:lpstr>'Anexo 19'!Títulos_a_imprimir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francisco_reyes</dc:creator>
  <cp:lastModifiedBy>Usuario de Windows</cp:lastModifiedBy>
  <cp:lastPrinted>2018-07-28T00:00:01Z</cp:lastPrinted>
  <dcterms:created xsi:type="dcterms:W3CDTF">2016-01-19T03:27:21Z</dcterms:created>
  <dcterms:modified xsi:type="dcterms:W3CDTF">2018-07-28T00:02:34Z</dcterms:modified>
</cp:coreProperties>
</file>