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Actual\Mis documentos\Laboral\2018\Trimestrales\2. Segundo Trimestre\Anexos\01. Anexos en elaboración\"/>
    </mc:Choice>
  </mc:AlternateContent>
  <bookViews>
    <workbookView xWindow="0" yWindow="0" windowWidth="25200" windowHeight="10575"/>
  </bookViews>
  <sheets>
    <sheet name="Princi_Prog_2T_2018" sheetId="1" r:id="rId1"/>
  </sheets>
  <definedNames>
    <definedName name="_xlnm._FilterDatabase" localSheetId="0" hidden="1">Princi_Prog_2T_2018!$A$12:$K$249</definedName>
    <definedName name="_xlnm.Print_Area" localSheetId="0">Princi_Prog_2T_2018!$A$1:$K$255</definedName>
    <definedName name="_xlnm.Print_Titles" localSheetId="0">Princi_Prog_2T_2018!$1:$9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9" i="1" l="1"/>
  <c r="J249" i="1"/>
  <c r="K248" i="1"/>
  <c r="J248" i="1"/>
  <c r="K247" i="1"/>
  <c r="J247" i="1"/>
  <c r="H246" i="1"/>
  <c r="G246" i="1"/>
  <c r="F246" i="1"/>
  <c r="K245" i="1"/>
  <c r="J245" i="1"/>
  <c r="K244" i="1"/>
  <c r="J244" i="1"/>
  <c r="K243" i="1"/>
  <c r="J243" i="1"/>
  <c r="K242" i="1"/>
  <c r="J242" i="1"/>
  <c r="K241" i="1"/>
  <c r="J241" i="1"/>
  <c r="K240" i="1"/>
  <c r="J240" i="1"/>
  <c r="K239" i="1"/>
  <c r="J239" i="1"/>
  <c r="K238" i="1"/>
  <c r="J238" i="1"/>
  <c r="H237" i="1"/>
  <c r="G237" i="1"/>
  <c r="G236" i="1" s="1"/>
  <c r="F237" i="1"/>
  <c r="F236" i="1" s="1"/>
  <c r="K235" i="1"/>
  <c r="J235" i="1"/>
  <c r="K234" i="1"/>
  <c r="J234" i="1"/>
  <c r="K233" i="1"/>
  <c r="J233" i="1"/>
  <c r="K232" i="1"/>
  <c r="J232" i="1"/>
  <c r="K231" i="1"/>
  <c r="J231" i="1"/>
  <c r="K230" i="1"/>
  <c r="J230" i="1"/>
  <c r="K229" i="1"/>
  <c r="J229" i="1"/>
  <c r="K228" i="1"/>
  <c r="J228" i="1"/>
  <c r="H227" i="1"/>
  <c r="G227" i="1"/>
  <c r="F227" i="1"/>
  <c r="K226" i="1"/>
  <c r="J226" i="1"/>
  <c r="H225" i="1"/>
  <c r="G225" i="1"/>
  <c r="F225" i="1"/>
  <c r="K224" i="1"/>
  <c r="J224" i="1"/>
  <c r="K223" i="1"/>
  <c r="J223" i="1"/>
  <c r="H222" i="1"/>
  <c r="G222" i="1"/>
  <c r="F222" i="1"/>
  <c r="K221" i="1"/>
  <c r="J221" i="1"/>
  <c r="K220" i="1"/>
  <c r="J220" i="1"/>
  <c r="K219" i="1"/>
  <c r="J219" i="1"/>
  <c r="K218" i="1"/>
  <c r="J218" i="1"/>
  <c r="K217" i="1"/>
  <c r="J217" i="1"/>
  <c r="K216" i="1"/>
  <c r="J216" i="1"/>
  <c r="K215" i="1"/>
  <c r="J215" i="1"/>
  <c r="H214" i="1"/>
  <c r="G214" i="1"/>
  <c r="F214" i="1"/>
  <c r="K213" i="1"/>
  <c r="J213" i="1"/>
  <c r="K212" i="1"/>
  <c r="J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H196" i="1"/>
  <c r="G196" i="1"/>
  <c r="G195" i="1" s="1"/>
  <c r="F196" i="1"/>
  <c r="F195" i="1" s="1"/>
  <c r="K194" i="1"/>
  <c r="J194" i="1"/>
  <c r="H193" i="1"/>
  <c r="G193" i="1"/>
  <c r="F193" i="1"/>
  <c r="K192" i="1"/>
  <c r="J192" i="1"/>
  <c r="K191" i="1"/>
  <c r="J191" i="1"/>
  <c r="H190" i="1"/>
  <c r="G190" i="1"/>
  <c r="F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H172" i="1"/>
  <c r="G172" i="1"/>
  <c r="G171" i="1" s="1"/>
  <c r="F172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J160" i="1"/>
  <c r="K159" i="1"/>
  <c r="J159" i="1"/>
  <c r="H158" i="1"/>
  <c r="G158" i="1"/>
  <c r="F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H151" i="1"/>
  <c r="H150" i="1" s="1"/>
  <c r="G151" i="1"/>
  <c r="G150" i="1" s="1"/>
  <c r="F151" i="1"/>
  <c r="F150" i="1" s="1"/>
  <c r="K149" i="1"/>
  <c r="J149" i="1"/>
  <c r="H148" i="1"/>
  <c r="G148" i="1"/>
  <c r="F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H123" i="1"/>
  <c r="G123" i="1"/>
  <c r="G122" i="1" s="1"/>
  <c r="F123" i="1"/>
  <c r="F122" i="1" s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H91" i="1"/>
  <c r="G91" i="1"/>
  <c r="F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H77" i="1"/>
  <c r="G77" i="1"/>
  <c r="F77" i="1"/>
  <c r="K76" i="1"/>
  <c r="J76" i="1"/>
  <c r="H75" i="1"/>
  <c r="G75" i="1"/>
  <c r="F75" i="1"/>
  <c r="K74" i="1"/>
  <c r="J74" i="1"/>
  <c r="K73" i="1"/>
  <c r="J73" i="1"/>
  <c r="K72" i="1"/>
  <c r="J72" i="1"/>
  <c r="K71" i="1"/>
  <c r="J71" i="1"/>
  <c r="H70" i="1"/>
  <c r="G70" i="1"/>
  <c r="F70" i="1"/>
  <c r="K69" i="1"/>
  <c r="J69" i="1"/>
  <c r="H68" i="1"/>
  <c r="G68" i="1"/>
  <c r="F68" i="1"/>
  <c r="K67" i="1"/>
  <c r="J67" i="1"/>
  <c r="H66" i="1"/>
  <c r="G66" i="1"/>
  <c r="F66" i="1"/>
  <c r="K65" i="1"/>
  <c r="J65" i="1"/>
  <c r="K64" i="1"/>
  <c r="J64" i="1"/>
  <c r="K63" i="1"/>
  <c r="J63" i="1"/>
  <c r="H62" i="1"/>
  <c r="G62" i="1"/>
  <c r="F62" i="1"/>
  <c r="K61" i="1"/>
  <c r="J61" i="1"/>
  <c r="K60" i="1"/>
  <c r="J60" i="1"/>
  <c r="K59" i="1"/>
  <c r="J59" i="1"/>
  <c r="K58" i="1"/>
  <c r="J58" i="1"/>
  <c r="K57" i="1"/>
  <c r="J57" i="1"/>
  <c r="H56" i="1"/>
  <c r="G56" i="1"/>
  <c r="F56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H41" i="1"/>
  <c r="G41" i="1"/>
  <c r="F41" i="1"/>
  <c r="K40" i="1"/>
  <c r="J40" i="1"/>
  <c r="H39" i="1"/>
  <c r="G39" i="1"/>
  <c r="F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H26" i="1"/>
  <c r="G26" i="1"/>
  <c r="F26" i="1"/>
  <c r="K25" i="1"/>
  <c r="J25" i="1"/>
  <c r="H24" i="1"/>
  <c r="G24" i="1"/>
  <c r="F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H12" i="1"/>
  <c r="G12" i="1"/>
  <c r="F12" i="1"/>
  <c r="G55" i="1" l="1"/>
  <c r="J196" i="1"/>
  <c r="J172" i="1"/>
  <c r="K77" i="1"/>
  <c r="K12" i="1"/>
  <c r="J24" i="1"/>
  <c r="J39" i="1"/>
  <c r="J66" i="1"/>
  <c r="K172" i="1"/>
  <c r="G10" i="1"/>
  <c r="J68" i="1"/>
  <c r="K246" i="1"/>
  <c r="K66" i="1"/>
  <c r="H171" i="1"/>
  <c r="K171" i="1" s="1"/>
  <c r="J193" i="1"/>
  <c r="K222" i="1"/>
  <c r="K227" i="1"/>
  <c r="J237" i="1"/>
  <c r="K56" i="1"/>
  <c r="K91" i="1"/>
  <c r="H195" i="1"/>
  <c r="K195" i="1" s="1"/>
  <c r="K196" i="1"/>
  <c r="J12" i="1"/>
  <c r="K39" i="1"/>
  <c r="H55" i="1"/>
  <c r="K55" i="1" s="1"/>
  <c r="K62" i="1"/>
  <c r="K68" i="1"/>
  <c r="J123" i="1"/>
  <c r="K148" i="1"/>
  <c r="K158" i="1"/>
  <c r="K214" i="1"/>
  <c r="K225" i="1"/>
  <c r="K24" i="1"/>
  <c r="K190" i="1"/>
  <c r="K193" i="1"/>
  <c r="H236" i="1"/>
  <c r="K236" i="1" s="1"/>
  <c r="K237" i="1"/>
  <c r="J246" i="1"/>
  <c r="K26" i="1"/>
  <c r="J75" i="1"/>
  <c r="K41" i="1"/>
  <c r="F55" i="1"/>
  <c r="K70" i="1"/>
  <c r="K75" i="1"/>
  <c r="H122" i="1"/>
  <c r="K122" i="1" s="1"/>
  <c r="K123" i="1"/>
  <c r="J148" i="1"/>
  <c r="J151" i="1"/>
  <c r="J150" i="1"/>
  <c r="K150" i="1"/>
  <c r="J62" i="1"/>
  <c r="J91" i="1"/>
  <c r="K151" i="1"/>
  <c r="J158" i="1"/>
  <c r="J222" i="1"/>
  <c r="J227" i="1"/>
  <c r="J26" i="1"/>
  <c r="J41" i="1"/>
  <c r="J56" i="1"/>
  <c r="J70" i="1"/>
  <c r="J77" i="1"/>
  <c r="J190" i="1"/>
  <c r="J214" i="1"/>
  <c r="J225" i="1"/>
  <c r="F171" i="1"/>
  <c r="H10" i="1" l="1"/>
  <c r="J171" i="1"/>
  <c r="J195" i="1"/>
  <c r="F10" i="1"/>
  <c r="J236" i="1"/>
  <c r="K10" i="1"/>
  <c r="J122" i="1"/>
  <c r="J55" i="1"/>
  <c r="J10" i="1" l="1"/>
</calcChain>
</file>

<file path=xl/sharedStrings.xml><?xml version="1.0" encoding="utf-8"?>
<sst xmlns="http://schemas.openxmlformats.org/spreadsheetml/2006/main" count="264" uniqueCount="249">
  <si>
    <t>Millones de pesos</t>
  </si>
  <si>
    <t>Programa Modificado</t>
  </si>
  <si>
    <t>Avance %</t>
  </si>
  <si>
    <t>Aprobado</t>
  </si>
  <si>
    <t>Programado al periodo</t>
  </si>
  <si>
    <t>(1)</t>
  </si>
  <si>
    <t>(2)</t>
  </si>
  <si>
    <t>Total</t>
  </si>
  <si>
    <t>Fuente: Secretaría de Hacienda y Crédito Público.</t>
  </si>
  <si>
    <t>AVANCE FINANCIERO DE LOS PROGRAMAS PRESUPUESTARIOS PRINCIPALES</t>
  </si>
  <si>
    <t>Asignación Anual</t>
  </si>
  <si>
    <t>Ramo / Programa</t>
  </si>
  <si>
    <t>Comunicaciones y Transportes</t>
  </si>
  <si>
    <t xml:space="preserve">Construcción y Modernización de carreteras </t>
  </si>
  <si>
    <t>Estudios técnicos para la construcción, conservación y operación de infraestructura de comunicaciones y transportes</t>
  </si>
  <si>
    <t>Supervisión, regulación, inspección, verificación y servicios administrativos de construcción y conservación de carreteras</t>
  </si>
  <si>
    <t>(3)</t>
  </si>
  <si>
    <t>(4)=(3/1)</t>
  </si>
  <si>
    <t>(5)=(3/2)</t>
  </si>
  <si>
    <t>Informes sobre la Situación Económica,
las Finanzas Públicas y la Deuda Pública</t>
  </si>
  <si>
    <t>ANEXO VI. AVANCE FINANCIERO DE LOS PRINCIPALES PROGRAMAS PRESUPUESTARIOS</t>
  </si>
  <si>
    <t>PEF 2018</t>
  </si>
  <si>
    <t>Registro e Identificación de Población</t>
  </si>
  <si>
    <t>Coordinación del Sistema Nacional de Protección Civil</t>
  </si>
  <si>
    <t>Promover la Protección de los Derechos Humanos y Prevenir la Discriminación</t>
  </si>
  <si>
    <t>Plataforma México</t>
  </si>
  <si>
    <t>Subsidios en materia de seguridad pública</t>
  </si>
  <si>
    <t>Hacienda y Crédito Público</t>
  </si>
  <si>
    <t>Protección y Defensa de los Usuarios de Servicios Financieros</t>
  </si>
  <si>
    <t>Control de la operación aduanera</t>
  </si>
  <si>
    <t>Recaudación de las contribuciones federales</t>
  </si>
  <si>
    <t>Garantías Líquidas</t>
  </si>
  <si>
    <t>Capacitación para Productores e Intermediarios Financieros Rurales</t>
  </si>
  <si>
    <t>Inversión de Capital de Riesgo</t>
  </si>
  <si>
    <t>Apoyos a los Sectores Pesquero y Rural</t>
  </si>
  <si>
    <t>Apoyo a Unidades de Promoción de Crédito</t>
  </si>
  <si>
    <t>Reducción de Costos de Acceso al Crédito</t>
  </si>
  <si>
    <t>Programa de Inclusión Financiera</t>
  </si>
  <si>
    <t>Regulación y supervisión de las entidades del sistema financiero mexicano</t>
  </si>
  <si>
    <t>Programa de aseguramiento agropecuario</t>
  </si>
  <si>
    <t>Defensa Nacional</t>
  </si>
  <si>
    <t>Operación y desarrollo de la Fuerza Aérea Mexicana</t>
  </si>
  <si>
    <t>Agricultura, Ganadería, Desarrollo Rural, Pesca y Alimentación</t>
  </si>
  <si>
    <t>Desarrollo y aplicación de programas educativos en materia agropecuaria</t>
  </si>
  <si>
    <t>Desarrollo y Vinculación de la Investigación Científica y Tecnológica con el Sector</t>
  </si>
  <si>
    <t>Generación de Proyectos de Investigación</t>
  </si>
  <si>
    <t>Regulación, supervisión y aplicación de las políticas públicas en materia agropecuaria, acuícola y pesquera</t>
  </si>
  <si>
    <t>Programa de Productividad y Competitividad Agroalimentaria</t>
  </si>
  <si>
    <t>Programa de Fomento a la Agricultura</t>
  </si>
  <si>
    <t>Programa de Fomento Ganadero</t>
  </si>
  <si>
    <t>Programa de Fomento a la Productividad Pesquera y Acuícola</t>
  </si>
  <si>
    <t>Programa de Apoyos a la Comercialización</t>
  </si>
  <si>
    <t>Programa de Sanidad e Inocuidad Agroalimentaria</t>
  </si>
  <si>
    <t>Programa de Apoyos a Pequeños Productores</t>
  </si>
  <si>
    <t>Programa de Acciones Complementarias para Mejorar las Sanidades</t>
  </si>
  <si>
    <t>Derecho de Vía</t>
  </si>
  <si>
    <t>Proyectos de construcción de carreteras</t>
  </si>
  <si>
    <t>Estudios y Proyectos para la construcción, ampliación, modernización, conservación y operación de infraestructura de comunicaciones y transportes</t>
  </si>
  <si>
    <t>Caminos Rurales</t>
  </si>
  <si>
    <t>Proyectos de construcción de carreteras alimentadoras y caminos rurales</t>
  </si>
  <si>
    <t>Conservación de infraestructura de caminos rurales y carreteras alimentadoras</t>
  </si>
  <si>
    <t>Estudios y proyectos de construcción de caminos rurales y carreteras alimentadoras</t>
  </si>
  <si>
    <t>Programa de Empleo Temporal (PET)</t>
  </si>
  <si>
    <t>Conservación y Mantenimiento de Carreteras</t>
  </si>
  <si>
    <t>Reconstrucción y Conservación de Carreteras</t>
  </si>
  <si>
    <t>Prestación de Servicios en Puertos, Aeropuertos y Ferrocarriles</t>
  </si>
  <si>
    <t>Servicios de ayudas a la navegación aérea</t>
  </si>
  <si>
    <t>Supervisión, inspección y verificación del transporte terrestre, marítimo y aéreo</t>
  </si>
  <si>
    <t>Proyectos de Infraestructura Ferroviaria</t>
  </si>
  <si>
    <t>Sistema Satelital</t>
  </si>
  <si>
    <t>Economía</t>
  </si>
  <si>
    <t>Generación y difusión de información para el consumidor  </t>
  </si>
  <si>
    <t>Protección de los derechos de los consumidores y Sistema Nacional de Protección al Consumidor</t>
  </si>
  <si>
    <t>Atención de trámites y promoción de los programas de la Secretaría en las entidades federativas</t>
  </si>
  <si>
    <t>Promoción del comercio exterior y atracción de inversión extranjera directa</t>
  </si>
  <si>
    <t>Aplicación y modernización del marco regulatorio y operativo en materia mercantil, de normalización e inversión extranjera</t>
  </si>
  <si>
    <t>Negociación, administración y defensa de Tratados y Acuerdos Internacionales de comercio e inversión</t>
  </si>
  <si>
    <t>Instrumentación de políticas de fomento para los emprendedores y las micro, pequeñas y medianas empresas</t>
  </si>
  <si>
    <t>Promoción del desarrollo, competitividad e innovación de los sectores industrial, comercial y de servicios</t>
  </si>
  <si>
    <t>Fortalecimiento de la competitividad y transparencia del marco regulatorio que aplica a los particulares</t>
  </si>
  <si>
    <t>Fondo Nacional Emprendedor</t>
  </si>
  <si>
    <t>Programa Nacional de Financiamiento al Microempresario y a la Mujer Rural</t>
  </si>
  <si>
    <t>Programa para el Desarrollo de la Industria de Software (PROSOFT) y la Innovación</t>
  </si>
  <si>
    <t>Programa para la Productividad y Competitividad Industrial</t>
  </si>
  <si>
    <t>Educación Pública</t>
  </si>
  <si>
    <t>Educación Inicial y Básica Comunitaria</t>
  </si>
  <si>
    <t>Producción y distribución de libros y materiales educativos</t>
  </si>
  <si>
    <t>Evaluaciones de la calidad de la educación</t>
  </si>
  <si>
    <t>Formación y certificación para el trabajo</t>
  </si>
  <si>
    <t>Servicios de Educación Media Superior</t>
  </si>
  <si>
    <t>Servicios de Educación Superior y Posgrado</t>
  </si>
  <si>
    <t>Desarrollo Cultural</t>
  </si>
  <si>
    <t>Producción y transmisión de materiales educativos</t>
  </si>
  <si>
    <t>Investigación Científica y Desarrollo Tecnológico</t>
  </si>
  <si>
    <t>Programa de infraestructura física educativa</t>
  </si>
  <si>
    <t>Educación para Adultos (INEA)</t>
  </si>
  <si>
    <t>Normar los servicios educativos</t>
  </si>
  <si>
    <t>Proyectos de infraestructura social del sector educativo</t>
  </si>
  <si>
    <t>Actividades de apoyo administrativo</t>
  </si>
  <si>
    <t>Actividades de apoyo a la función pública y buen gobierno</t>
  </si>
  <si>
    <t>Diseño de la Política Educativa</t>
  </si>
  <si>
    <t>PROSPERA Programa de Inclusión Social</t>
  </si>
  <si>
    <t>Escuelas de Tiempo Completo</t>
  </si>
  <si>
    <t>Programa Nacional de Becas</t>
  </si>
  <si>
    <t>Programa para el Desarrollo Profesional Docente</t>
  </si>
  <si>
    <t>Programa de Cultura Física y Deporte</t>
  </si>
  <si>
    <t>Subsidios para organismos descentralizados estatales</t>
  </si>
  <si>
    <t>Apoyos a centros y organizaciones de educación</t>
  </si>
  <si>
    <t>Programa de la Reforma Educativa</t>
  </si>
  <si>
    <t xml:space="preserve">Programa Seguro Popular </t>
  </si>
  <si>
    <t>Seguro Popular</t>
  </si>
  <si>
    <t>Rectoría en Salud</t>
  </si>
  <si>
    <t>Seguro Médico Siglo XXI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</si>
  <si>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</si>
  <si>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</si>
  <si>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</si>
  <si>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</si>
  <si>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Programa de vacunación</t>
  </si>
  <si>
    <t>Asistencia social y protección del paciente</t>
  </si>
  <si>
    <t>Prevención y atención de VIH/SIDA y otras ITS</t>
  </si>
  <si>
    <t>Prevención y control de enfermedades</t>
  </si>
  <si>
    <t>Salud materna, sexual y reproductiva</t>
  </si>
  <si>
    <t>Programa de Atención a Personas con Discapacidad</t>
  </si>
  <si>
    <t>Programa de estancias infantiles para apoyar a madres trabajadoras</t>
  </si>
  <si>
    <t>Fortalecimiento a la atención médica</t>
  </si>
  <si>
    <t>Calidad en la Atención Médica</t>
  </si>
  <si>
    <t>Apoyos para la protección de las personas en estado de necesidad</t>
  </si>
  <si>
    <t>Prevención y Control de Sobrepeso, Obesidad y Diabetes</t>
  </si>
  <si>
    <t>Vigilancia epidemiológica</t>
  </si>
  <si>
    <t xml:space="preserve">Marina   </t>
  </si>
  <si>
    <t>Proyectos de infraestructura gubernamental de seguridad nacional</t>
  </si>
  <si>
    <t>Trabajo y Previsión Social</t>
  </si>
  <si>
    <t>Sistema Nacional de Empleo ( Portal de Empleo)</t>
  </si>
  <si>
    <t>Programa de Apoyo al Empleo (PAE)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</si>
  <si>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</si>
  <si>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</si>
  <si>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</si>
  <si>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</si>
  <si>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Instrumentación de la política laboral</t>
  </si>
  <si>
    <t>Desarrollo Agrario, Territorial y Urbano</t>
  </si>
  <si>
    <t>Procuración de justicia agraria</t>
  </si>
  <si>
    <t>Programa de Atención de Conflictos Agrarios</t>
  </si>
  <si>
    <t>Obligaciones jurídicas Ineludibles</t>
  </si>
  <si>
    <t>Modernización del Catastro Rural Nacional</t>
  </si>
  <si>
    <t>Política de Desarrollo Urbano y Ordenamiento del Territorio</t>
  </si>
  <si>
    <t>Programa de acceso al financiamiento para soluciones habitacionales</t>
  </si>
  <si>
    <t>Programa para regularizar asentamientos humanos irregulares</t>
  </si>
  <si>
    <t>Programa de Prevención de Riesgos</t>
  </si>
  <si>
    <t>Programa de Infraestructura</t>
  </si>
  <si>
    <t>Programa de Apoyo a la Vivienda</t>
  </si>
  <si>
    <t>Regularización y Registro de Actos Jurídicos Agrarios</t>
  </si>
  <si>
    <t>Programa de modernización de los registros públicos de la propiedad y catastros</t>
  </si>
  <si>
    <t>Medio Ambiente y Recursos Naturales</t>
  </si>
  <si>
    <t>Programa Nacional Forestal</t>
  </si>
  <si>
    <t>Apoyos para el Desarrollo Forestal Sustentable</t>
  </si>
  <si>
    <t>Capacitación Ambiental y Desarrollo Sustentable</t>
  </si>
  <si>
    <t>Operación y mantenimiento de infraestructura hídrica</t>
  </si>
  <si>
    <t>Sistemas Meteorológicos e Hidrológicos</t>
  </si>
  <si>
    <t>Regulación Ambiental</t>
  </si>
  <si>
    <t>Gestión integral y sustentable del agua</t>
  </si>
  <si>
    <t>Sistema Nacional de Áreas Naturales Protegidas</t>
  </si>
  <si>
    <t>Infraestructura de agua potable, alcantarillado y saneamiento</t>
  </si>
  <si>
    <t>Infraestructura para la Protección de Centros de Población y Áreas Productivas</t>
  </si>
  <si>
    <t>Infraestructura para la modernización y rehabilitación de riego y temporal tecnificado</t>
  </si>
  <si>
    <t>Planeación, Dirección y Evaluación Ambiental</t>
  </si>
  <si>
    <t>Programa de Conservación para el Desarrollo Sostenible</t>
  </si>
  <si>
    <t>Agua Potable, Drenaje y Tratamiento</t>
  </si>
  <si>
    <t>Programa de Apoyo a la Infraestructura Hidroagrícola</t>
  </si>
  <si>
    <t>Programa de Recuperación y Repoblación de Especies en Riesgo</t>
  </si>
  <si>
    <t>Procuraduría General de la República</t>
  </si>
  <si>
    <t>Investigar y perseguir los delitos del orden federal</t>
  </si>
  <si>
    <t>Investigar y perseguir los delitos relativos a la Delincuencia Organizada</t>
  </si>
  <si>
    <t>Aportaciones a Seguridad Social</t>
  </si>
  <si>
    <t>Programa IMSS-PROSPERA</t>
  </si>
  <si>
    <t>Desarrollo Social</t>
  </si>
  <si>
    <t>Adquisición de leche nacional</t>
  </si>
  <si>
    <t>Servicios a grupos con necesidades especiales</t>
  </si>
  <si>
    <t>Programa de Fomento a la Economía Social</t>
  </si>
  <si>
    <t>Programa de Abasto Social de Leche a cargo de Liconsa, S.A. de C.V.</t>
  </si>
  <si>
    <t>Programa de Abasto Rural a cargo de Diconsa, S.A. de C.V. (DICONSA)</t>
  </si>
  <si>
    <t>Programas del Fondo Nacional de Fomento a las Artesanías (FONART)</t>
  </si>
  <si>
    <t>Programa 3 x 1 para Migrantes</t>
  </si>
  <si>
    <t>Programa de Atención a Jornaleros Agrícolas</t>
  </si>
  <si>
    <t>Programa de Coinversión Social</t>
  </si>
  <si>
    <t>Programa de Apoyo a las Instancias de Mujeres en las Entidades Federativas (PAIMEF)</t>
  </si>
  <si>
    <t>Pensión para Adultos Mayores</t>
  </si>
  <si>
    <t>Seguro de vida para jefas de familia</t>
  </si>
  <si>
    <t>Turismo</t>
  </si>
  <si>
    <t>Programa de Calidad y Atención Integral al Turismo</t>
  </si>
  <si>
    <t>Conservación y mantenimiento a los CIP's</t>
  </si>
  <si>
    <t>Desarrollo y promoción de proyectos turísticos sustentables</t>
  </si>
  <si>
    <t>Proyectos de infraestructura de turismo</t>
  </si>
  <si>
    <t>Programa de Desarrollo Regional Turístico Sustentable y Pueblos Mágicos</t>
  </si>
  <si>
    <t>Provisiones Salariales y Económicas</t>
  </si>
  <si>
    <t>Fondo Regional</t>
  </si>
  <si>
    <t>Comisión Nacional de los Derechos Humanos</t>
  </si>
  <si>
    <t>Promover, difundir y proteger los Derechos Humanos de los integrantes de pueblos y comunidades indígenas y atender asuntos de indígenas en reclusión</t>
  </si>
  <si>
    <t>Consejo Nacional de Ciencia y Tecnología</t>
  </si>
  <si>
    <t>Investigación científica, desarrollo e innovación</t>
  </si>
  <si>
    <t>Apoyos para actividades científicas, tecnológicas y de innovación</t>
  </si>
  <si>
    <t>Becas de posgrado y apoyos a la calidad</t>
  </si>
  <si>
    <t>Sistema Nacional de Investigadores</t>
  </si>
  <si>
    <t>Fortalecimiento sectorial de las capacidades científicas, tecnológicas y de innovación</t>
  </si>
  <si>
    <t>Fomento Regional de las Capacidades Científicas, Tecnológicas y de Innovación</t>
  </si>
  <si>
    <t>Innovación tecnológica para incrementar la productividad de las empresas</t>
  </si>
  <si>
    <t>Entidades no Sectorizadas</t>
  </si>
  <si>
    <t>Comisión Nacional para el Desarrollo de los Pueblos Indígenas</t>
  </si>
  <si>
    <t>Planeación y Articulación de la Acción Pública hacia los Pueblos Indígenas</t>
  </si>
  <si>
    <t>Programa de Apoyo a la Educación Indígena</t>
  </si>
  <si>
    <t>Programa de Infraestructura Indígena</t>
  </si>
  <si>
    <t>Programa para el Mejoramiento de la Producción y la Productividad Indígena</t>
  </si>
  <si>
    <t>Programa de Derechos Indígenas</t>
  </si>
  <si>
    <t>Cultura</t>
  </si>
  <si>
    <t>Protección y conservación del Patrimonio Cultural</t>
  </si>
  <si>
    <t>Educación y cultura indígena</t>
  </si>
  <si>
    <r>
      <t xml:space="preserve">Protección Contra Riesgos Sanitarios </t>
    </r>
    <r>
      <rPr>
        <vertAlign val="superscript"/>
        <sz val="9"/>
        <rFont val="Soberana Sans"/>
        <family val="3"/>
      </rPr>
      <t>1_/</t>
    </r>
  </si>
  <si>
    <t>Segundo Trimestre de 2018</t>
  </si>
  <si>
    <t>Enero-junio 2018</t>
  </si>
  <si>
    <t>Enero - junio</t>
  </si>
  <si>
    <t>Programa Nacional de Prevención del Delito</t>
  </si>
  <si>
    <t>Programa de Concurrencia con las Entidades Federativas  </t>
  </si>
  <si>
    <t>Proyectos de construcción de puertos</t>
  </si>
  <si>
    <t>Mantenimiento de Infraestructura</t>
  </si>
  <si>
    <t>Programa para la Inclusión y la Equidad Educativa</t>
  </si>
  <si>
    <t>Fortalecimiento de la Calidad Educativa</t>
  </si>
  <si>
    <t>Programa de Inclusión Digital</t>
  </si>
  <si>
    <t>Expansión de la Educación Media Superior y Superior</t>
  </si>
  <si>
    <t>Apoyos para la atención a problemas estructurales de las UPES</t>
  </si>
  <si>
    <t>Proyectos de infraestructura social de salud</t>
  </si>
  <si>
    <t>Prevención y gestión integral de residuos</t>
  </si>
  <si>
    <t>Promoción de México como Destino Turístico</t>
  </si>
  <si>
    <t>Fondo de Apoyo a Migrantes</t>
  </si>
  <si>
    <t>Fortalecimiento de la Infraestructura Científica y Tecnológica</t>
  </si>
  <si>
    <t>Fortalecimiento a la Transversalidad de la Perspectiva de Género</t>
  </si>
  <si>
    <t>Programa de Apoyos a la Cultura</t>
  </si>
  <si>
    <r>
      <t xml:space="preserve">Servicios de inteligencia para la Seguridad Nacional </t>
    </r>
    <r>
      <rPr>
        <vertAlign val="superscript"/>
        <sz val="9"/>
        <rFont val="Soberana Sans"/>
        <family val="3"/>
      </rPr>
      <t>1_/</t>
    </r>
    <r>
      <rPr>
        <sz val="9"/>
        <rFont val="Soberana Sans"/>
        <family val="3"/>
      </rPr>
      <t xml:space="preserve"> </t>
    </r>
  </si>
  <si>
    <r>
      <t xml:space="preserve">Política y servicios migratorios </t>
    </r>
    <r>
      <rPr>
        <vertAlign val="superscript"/>
        <sz val="9"/>
        <rFont val="Soberana Sans"/>
        <family val="3"/>
      </rPr>
      <t xml:space="preserve">1_/ </t>
    </r>
  </si>
  <si>
    <r>
      <t xml:space="preserve">Servicios de protección, custodia, vigilancia y seguridad de personas, bienes e instalaciones </t>
    </r>
    <r>
      <rPr>
        <vertAlign val="superscript"/>
        <sz val="9"/>
        <rFont val="Soberana Sans"/>
        <family val="3"/>
      </rPr>
      <t>1_/</t>
    </r>
  </si>
  <si>
    <r>
      <t xml:space="preserve">Operativos para la prevención y disuasión del delito </t>
    </r>
    <r>
      <rPr>
        <vertAlign val="superscript"/>
        <sz val="9"/>
        <rFont val="Soberana Sans"/>
        <family val="3"/>
      </rPr>
      <t>1_/</t>
    </r>
  </si>
  <si>
    <r>
      <t xml:space="preserve">Administración del Sistema Federal Penitenciario </t>
    </r>
    <r>
      <rPr>
        <vertAlign val="superscript"/>
        <sz val="9"/>
        <rFont val="Soberana Sans"/>
        <family val="3"/>
      </rPr>
      <t>1_/</t>
    </r>
    <r>
      <rPr>
        <sz val="9"/>
        <rFont val="Soberana Sans"/>
        <family val="3"/>
      </rPr>
      <t xml:space="preserve"> </t>
    </r>
  </si>
  <si>
    <r>
      <t xml:space="preserve">Gobernación </t>
    </r>
    <r>
      <rPr>
        <b/>
        <vertAlign val="superscript"/>
        <sz val="9"/>
        <rFont val="Soberana Sans"/>
        <family val="3"/>
      </rPr>
      <t>1_/</t>
    </r>
  </si>
  <si>
    <r>
      <t xml:space="preserve">Salud </t>
    </r>
    <r>
      <rPr>
        <b/>
        <vertAlign val="superscript"/>
        <sz val="9"/>
        <rFont val="Soberana Sans"/>
        <family val="3"/>
      </rPr>
      <t>1_/</t>
    </r>
  </si>
  <si>
    <r>
      <t xml:space="preserve">Observado </t>
    </r>
    <r>
      <rPr>
        <b/>
        <vertAlign val="superscript"/>
        <sz val="9"/>
        <rFont val="Soberana Sans"/>
        <family val="3"/>
      </rPr>
      <t>p_/</t>
    </r>
  </si>
  <si>
    <r>
      <rPr>
        <vertAlign val="superscript"/>
        <sz val="9"/>
        <rFont val="Soberana Sans"/>
        <family val="3"/>
      </rPr>
      <t>p_/</t>
    </r>
    <r>
      <rPr>
        <sz val="9"/>
        <rFont val="Soberana Sans"/>
        <family val="3"/>
      </rPr>
      <t xml:space="preserve"> Cifras preliminares. Las sumas parciales pueden no coincidir con el total, así como los cálculos porcentuales, debido al redondeo de las cifras.</t>
    </r>
  </si>
  <si>
    <r>
      <rPr>
        <vertAlign val="superscript"/>
        <sz val="9"/>
        <rFont val="Soberana Sans"/>
        <family val="3"/>
      </rPr>
      <t>2_/</t>
    </r>
    <r>
      <rPr>
        <sz val="9"/>
        <rFont val="Soberana Sans"/>
        <family val="3"/>
      </rPr>
      <t xml:space="preserve"> El gasto pagado incluye diferencias cambiarias, razón por la cual el importe observado es mayor al programa modificado al periodo.</t>
    </r>
  </si>
  <si>
    <r>
      <t xml:space="preserve">Relaciones Exteriores </t>
    </r>
    <r>
      <rPr>
        <b/>
        <vertAlign val="superscript"/>
        <sz val="9"/>
        <rFont val="Soberana Sans"/>
        <family val="3"/>
      </rPr>
      <t>2_/</t>
    </r>
  </si>
  <si>
    <r>
      <t xml:space="preserve">Diseño, conducción y ejecución de la política exterior </t>
    </r>
    <r>
      <rPr>
        <vertAlign val="superscript"/>
        <sz val="9"/>
        <rFont val="Soberana Sans"/>
        <family val="3"/>
      </rPr>
      <t>2_/</t>
    </r>
  </si>
  <si>
    <r>
      <rPr>
        <vertAlign val="superscript"/>
        <sz val="9"/>
        <rFont val="Soberana Sans"/>
        <family val="3"/>
      </rPr>
      <t>1_/</t>
    </r>
    <r>
      <rPr>
        <sz val="9"/>
        <rFont val="Soberana Sans"/>
        <family val="3"/>
      </rPr>
      <t xml:space="preserve"> El gasto pagado incluye el saldo de Acuerdos de Ministración pendiente de regularizar, razón por la cual el avance respecto al programa modificado resulta mayor a 100%.</t>
    </r>
  </si>
  <si>
    <t>n.a.: No aplica.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</si>
</sst>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"/>
    <numFmt numFmtId="167" formatCode="#,##0.0000"/>
  </numFmts>
  <fonts count="16" x14ac:knownFonts="1"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b/>
      <sz val="12"/>
      <name val="Soberana Sans"/>
      <family val="3"/>
    </font>
    <font>
      <sz val="10"/>
      <name val="Soberana Sans"/>
      <family val="3"/>
    </font>
    <font>
      <sz val="12"/>
      <name val="Soberana Sans"/>
      <family val="3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b/>
      <sz val="12"/>
      <name val="Soberana Titular"/>
      <family val="3"/>
    </font>
    <font>
      <b/>
      <sz val="12"/>
      <color indexed="23"/>
      <name val="Soberana Titular"/>
      <family val="3"/>
    </font>
    <font>
      <b/>
      <sz val="14"/>
      <color theme="1"/>
      <name val="Soberana Titular"/>
      <family val="3"/>
    </font>
    <font>
      <vertAlign val="superscript"/>
      <sz val="9"/>
      <name val="Soberana Sans"/>
      <family val="3"/>
    </font>
    <font>
      <b/>
      <vertAlign val="superscript"/>
      <sz val="9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/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6" fillId="0" borderId="0" xfId="2" applyFont="1" applyFill="1" applyBorder="1" applyAlignment="1">
      <alignment vertical="top"/>
    </xf>
    <xf numFmtId="43" fontId="6" fillId="0" borderId="0" xfId="1" applyFont="1" applyFill="1" applyBorder="1" applyAlignment="1">
      <alignment vertical="top"/>
    </xf>
    <xf numFmtId="43" fontId="2" fillId="0" borderId="0" xfId="1" applyFont="1" applyFill="1" applyBorder="1" applyAlignment="1">
      <alignment vertical="top"/>
    </xf>
    <xf numFmtId="0" fontId="8" fillId="0" borderId="0" xfId="2" applyFont="1" applyFill="1" applyBorder="1" applyAlignment="1">
      <alignment vertical="top"/>
    </xf>
    <xf numFmtId="0" fontId="8" fillId="0" borderId="0" xfId="2" applyFont="1" applyFill="1" applyBorder="1" applyAlignment="1">
      <alignment horizontal="center" vertical="top" wrapText="1"/>
    </xf>
    <xf numFmtId="43" fontId="9" fillId="0" borderId="0" xfId="1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8" fillId="0" borderId="0" xfId="2" applyFont="1" applyFill="1" applyBorder="1" applyAlignment="1">
      <alignment horizontal="center" vertical="top"/>
    </xf>
    <xf numFmtId="0" fontId="8" fillId="0" borderId="0" xfId="2" applyFont="1" applyFill="1" applyBorder="1" applyAlignment="1">
      <alignment horizontal="centerContinuous" vertical="top" wrapText="1"/>
    </xf>
    <xf numFmtId="0" fontId="8" fillId="0" borderId="0" xfId="2" applyFont="1" applyFill="1" applyBorder="1" applyAlignment="1">
      <alignment horizontal="right" vertical="top"/>
    </xf>
    <xf numFmtId="0" fontId="8" fillId="0" borderId="1" xfId="2" applyFont="1" applyFill="1" applyBorder="1" applyAlignment="1">
      <alignment vertical="top"/>
    </xf>
    <xf numFmtId="0" fontId="8" fillId="0" borderId="1" xfId="2" applyFont="1" applyFill="1" applyBorder="1" applyAlignment="1">
      <alignment horizontal="center" vertical="top"/>
    </xf>
    <xf numFmtId="0" fontId="8" fillId="0" borderId="1" xfId="2" quotePrefix="1" applyFont="1" applyFill="1" applyBorder="1" applyAlignment="1">
      <alignment horizontal="center" vertical="top"/>
    </xf>
    <xf numFmtId="0" fontId="8" fillId="0" borderId="1" xfId="2" applyFont="1" applyFill="1" applyBorder="1" applyAlignment="1">
      <alignment horizontal="right" vertical="top"/>
    </xf>
    <xf numFmtId="164" fontId="8" fillId="0" borderId="0" xfId="0" applyNumberFormat="1" applyFont="1" applyFill="1" applyBorder="1" applyAlignment="1">
      <alignment vertical="top"/>
    </xf>
    <xf numFmtId="164" fontId="8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vertical="top"/>
    </xf>
    <xf numFmtId="164" fontId="9" fillId="0" borderId="0" xfId="0" applyNumberFormat="1" applyFont="1" applyFill="1" applyBorder="1" applyAlignment="1">
      <alignment vertical="top"/>
    </xf>
    <xf numFmtId="0" fontId="12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8" fillId="0" borderId="2" xfId="2" applyFont="1" applyFill="1" applyBorder="1" applyAlignment="1">
      <alignment horizontal="centerContinuous" vertical="center" wrapText="1"/>
    </xf>
    <xf numFmtId="0" fontId="8" fillId="0" borderId="2" xfId="2" applyFont="1" applyFill="1" applyBorder="1" applyAlignment="1">
      <alignment horizontal="centerContinuous" vertical="center"/>
    </xf>
    <xf numFmtId="0" fontId="10" fillId="0" borderId="1" xfId="0" applyFont="1" applyFill="1" applyBorder="1" applyAlignment="1">
      <alignment vertical="top"/>
    </xf>
    <xf numFmtId="0" fontId="9" fillId="0" borderId="1" xfId="0" applyFont="1" applyFill="1" applyBorder="1" applyAlignment="1">
      <alignment vertical="top"/>
    </xf>
    <xf numFmtId="164" fontId="9" fillId="0" borderId="1" xfId="0" applyNumberFormat="1" applyFont="1" applyFill="1" applyBorder="1" applyAlignment="1">
      <alignment vertical="top"/>
    </xf>
    <xf numFmtId="0" fontId="8" fillId="0" borderId="0" xfId="2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right" vertical="top"/>
    </xf>
    <xf numFmtId="164" fontId="9" fillId="0" borderId="1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vertical="top" wrapText="1"/>
    </xf>
    <xf numFmtId="0" fontId="8" fillId="3" borderId="0" xfId="0" applyFont="1" applyFill="1" applyBorder="1" applyAlignment="1">
      <alignment vertical="top"/>
    </xf>
    <xf numFmtId="164" fontId="8" fillId="3" borderId="0" xfId="0" applyNumberFormat="1" applyFont="1" applyFill="1" applyBorder="1" applyAlignment="1">
      <alignment vertical="top"/>
    </xf>
    <xf numFmtId="164" fontId="8" fillId="3" borderId="0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vertical="top" wrapText="1"/>
    </xf>
    <xf numFmtId="43" fontId="8" fillId="0" borderId="0" xfId="1" applyFont="1" applyFill="1" applyBorder="1" applyAlignment="1">
      <alignment vertical="top"/>
    </xf>
    <xf numFmtId="0" fontId="8" fillId="0" borderId="2" xfId="2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wrapText="1"/>
    </xf>
    <xf numFmtId="167" fontId="4" fillId="0" borderId="0" xfId="0" applyNumberFormat="1" applyFont="1" applyFill="1" applyBorder="1" applyAlignment="1">
      <alignment vertical="top"/>
    </xf>
    <xf numFmtId="0" fontId="9" fillId="0" borderId="0" xfId="0" quotePrefix="1" applyFont="1" applyFill="1" applyBorder="1" applyAlignment="1">
      <alignment horizontal="left" vertical="top"/>
    </xf>
    <xf numFmtId="0" fontId="9" fillId="0" borderId="3" xfId="0" quotePrefix="1" applyFont="1" applyFill="1" applyBorder="1" applyAlignment="1">
      <alignment horizontal="left" vertical="top"/>
    </xf>
    <xf numFmtId="0" fontId="0" fillId="0" borderId="3" xfId="0" applyBorder="1" applyAlignment="1">
      <alignment vertical="top"/>
    </xf>
    <xf numFmtId="0" fontId="0" fillId="0" borderId="0" xfId="0" applyAlignment="1">
      <alignment vertical="top"/>
    </xf>
    <xf numFmtId="0" fontId="9" fillId="0" borderId="0" xfId="0" applyFont="1" applyFill="1" applyBorder="1" applyAlignment="1">
      <alignment vertical="top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mruColors>
      <color rgb="FFC4D79B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0"/>
  <sheetViews>
    <sheetView showGridLines="0" tabSelected="1" topLeftCell="C233" zoomScaleNormal="100" workbookViewId="0">
      <selection activeCell="E257" sqref="E257"/>
    </sheetView>
  </sheetViews>
  <sheetFormatPr baseColWidth="10" defaultRowHeight="12.75" x14ac:dyDescent="0.2"/>
  <cols>
    <col min="1" max="1" width="7.140625" style="1" hidden="1" customWidth="1"/>
    <col min="2" max="2" width="5.7109375" style="1" hidden="1" customWidth="1"/>
    <col min="3" max="4" width="3" style="1" customWidth="1"/>
    <col min="5" max="5" width="62.5703125" style="1" customWidth="1"/>
    <col min="6" max="6" width="13.7109375" style="1" customWidth="1"/>
    <col min="7" max="7" width="15" style="1" customWidth="1"/>
    <col min="8" max="8" width="14.85546875" style="1" customWidth="1"/>
    <col min="9" max="9" width="1.5703125" style="1" customWidth="1"/>
    <col min="10" max="10" width="12.85546875" style="1" customWidth="1"/>
    <col min="11" max="11" width="14.42578125" style="1" customWidth="1"/>
    <col min="12" max="12" width="11.42578125" style="6"/>
    <col min="13" max="16384" width="11.42578125" style="1"/>
  </cols>
  <sheetData>
    <row r="1" spans="3:18" ht="51.75" customHeight="1" x14ac:dyDescent="0.2">
      <c r="C1" s="42" t="s">
        <v>19</v>
      </c>
      <c r="D1" s="42"/>
      <c r="E1" s="42"/>
      <c r="F1" s="22" t="s">
        <v>216</v>
      </c>
      <c r="G1" s="22"/>
      <c r="H1" s="22"/>
      <c r="I1" s="22"/>
      <c r="K1" s="22"/>
    </row>
    <row r="2" spans="3:18" ht="45" customHeight="1" x14ac:dyDescent="0.3">
      <c r="C2" s="43" t="s">
        <v>20</v>
      </c>
      <c r="D2" s="43"/>
      <c r="E2" s="43"/>
      <c r="F2" s="43"/>
      <c r="G2" s="43"/>
      <c r="H2" s="43"/>
      <c r="I2" s="43"/>
      <c r="J2" s="43"/>
      <c r="K2" s="43"/>
    </row>
    <row r="3" spans="3:18" s="4" customFormat="1" ht="17.25" x14ac:dyDescent="0.2">
      <c r="C3" s="23" t="s">
        <v>9</v>
      </c>
      <c r="D3" s="24"/>
      <c r="E3" s="24"/>
      <c r="F3" s="24"/>
      <c r="G3" s="24"/>
      <c r="H3" s="24"/>
      <c r="I3" s="24"/>
      <c r="J3" s="24"/>
      <c r="K3" s="24"/>
      <c r="L3" s="5"/>
    </row>
    <row r="4" spans="3:18" s="4" customFormat="1" ht="15.75" x14ac:dyDescent="0.2">
      <c r="C4" s="25" t="s">
        <v>217</v>
      </c>
      <c r="D4" s="24"/>
      <c r="E4" s="24"/>
      <c r="F4" s="24"/>
      <c r="G4" s="24"/>
      <c r="H4" s="24"/>
      <c r="I4" s="24"/>
      <c r="J4" s="24"/>
      <c r="K4" s="24"/>
      <c r="L4" s="5"/>
    </row>
    <row r="5" spans="3:18" s="4" customFormat="1" x14ac:dyDescent="0.2">
      <c r="C5" s="24" t="s">
        <v>0</v>
      </c>
      <c r="D5" s="24"/>
      <c r="E5" s="24"/>
      <c r="F5" s="24"/>
      <c r="G5" s="24"/>
      <c r="H5" s="24"/>
      <c r="I5" s="24"/>
      <c r="J5" s="24"/>
      <c r="K5" s="24"/>
      <c r="L5" s="5"/>
    </row>
    <row r="6" spans="3:18" s="4" customFormat="1" x14ac:dyDescent="0.2">
      <c r="C6" s="24"/>
      <c r="D6" s="24"/>
      <c r="E6" s="24"/>
      <c r="F6" s="24"/>
      <c r="G6" s="24"/>
      <c r="H6" s="24"/>
      <c r="I6" s="24"/>
      <c r="J6" s="24"/>
      <c r="K6" s="24"/>
      <c r="L6" s="5"/>
    </row>
    <row r="7" spans="3:18" s="4" customFormat="1" ht="30" customHeight="1" x14ac:dyDescent="0.2">
      <c r="C7" s="7"/>
      <c r="D7" s="7"/>
      <c r="E7" s="7"/>
      <c r="F7" s="8" t="s">
        <v>10</v>
      </c>
      <c r="G7" s="26" t="s">
        <v>218</v>
      </c>
      <c r="H7" s="27"/>
      <c r="I7" s="7"/>
      <c r="J7" s="40" t="s">
        <v>2</v>
      </c>
      <c r="K7" s="40"/>
      <c r="L7" s="9"/>
    </row>
    <row r="8" spans="3:18" s="4" customFormat="1" ht="27" x14ac:dyDescent="0.2">
      <c r="C8" s="7"/>
      <c r="D8" s="10" t="s">
        <v>11</v>
      </c>
      <c r="E8" s="7"/>
      <c r="F8" s="11" t="s">
        <v>21</v>
      </c>
      <c r="G8" s="12" t="s">
        <v>1</v>
      </c>
      <c r="H8" s="12" t="s">
        <v>242</v>
      </c>
      <c r="I8" s="7"/>
      <c r="J8" s="13" t="s">
        <v>3</v>
      </c>
      <c r="K8" s="31" t="s">
        <v>4</v>
      </c>
      <c r="L8" s="9"/>
    </row>
    <row r="9" spans="3:18" s="4" customFormat="1" ht="14.25" thickBot="1" x14ac:dyDescent="0.25">
      <c r="C9" s="14"/>
      <c r="D9" s="14"/>
      <c r="E9" s="14"/>
      <c r="F9" s="15" t="s">
        <v>5</v>
      </c>
      <c r="G9" s="15" t="s">
        <v>6</v>
      </c>
      <c r="H9" s="16" t="s">
        <v>16</v>
      </c>
      <c r="I9" s="15"/>
      <c r="J9" s="17" t="s">
        <v>17</v>
      </c>
      <c r="K9" s="17" t="s">
        <v>18</v>
      </c>
      <c r="L9" s="9"/>
    </row>
    <row r="10" spans="3:18" s="2" customFormat="1" ht="13.5" x14ac:dyDescent="0.2">
      <c r="C10" s="10" t="s">
        <v>7</v>
      </c>
      <c r="D10" s="10"/>
      <c r="E10" s="10"/>
      <c r="F10" s="18">
        <f>+F12+F24+F26+F39+F41+F55+F77+F91+F122+F148+F150+F158+F171+F190+F193+F195+F214+F222+F225+F227+F236+F246</f>
        <v>844381.61697400012</v>
      </c>
      <c r="G10" s="18">
        <f t="shared" ref="G10:H10" si="0">+G12+G24+G26+G39+G41+G55+G77+G91+G122+G148+G150+G158+G171+G190+G193+G195+G214+G222+G225+G227+G236+G246</f>
        <v>487095.66074882995</v>
      </c>
      <c r="H10" s="18">
        <f>+H12+H24+H26+H39+H41+H55+H77+H91+H122+H148+H150+H158+H171+H190+H193+H195+H214+H222+H225+H227+H236+H246</f>
        <v>475574.71607718</v>
      </c>
      <c r="I10" s="18"/>
      <c r="J10" s="19">
        <f t="shared" ref="J10" si="1">IF(AND(H10=0,F10&gt;0),"n.a.",IF(AND(H10=0,F10&lt;0),"n.a.",IF(OR(H10=0,F10=0),"              n.a.",IF(OR((AND(H10&lt;0,F10&gt;0)),(AND(H10&gt;0,F10&lt;0))),"                n.a.",IF(((H10/F10))*100&gt;500,"             -o-",((H10/F10))*100)))))</f>
        <v>56.322248911752858</v>
      </c>
      <c r="K10" s="19">
        <f t="shared" ref="K10" si="2">IF(AND(H10=0,G10&gt;0),"n.a.",IF(AND(H10=0,G10&lt;0),"n.a.",IF(OR(H10=0,G10=0),"              n.a.",IF(OR((AND(H10&lt;0,G10&gt;0)),(AND(H10&gt;0,G10&lt;0))),"                n.a.",IF(((H10/G10))*100&gt;500,"             -o-",((H10/G10))*100)))))</f>
        <v>97.634767541567015</v>
      </c>
      <c r="L10" s="9"/>
      <c r="M10" s="18"/>
      <c r="N10" s="18"/>
      <c r="O10" s="18"/>
      <c r="P10" s="18"/>
      <c r="Q10" s="19"/>
      <c r="R10" s="19"/>
    </row>
    <row r="11" spans="3:18" s="3" customFormat="1" ht="6.95" customHeight="1" x14ac:dyDescent="0.2">
      <c r="C11" s="10"/>
      <c r="D11" s="20"/>
      <c r="E11" s="34"/>
      <c r="F11" s="21"/>
      <c r="G11" s="21"/>
      <c r="H11" s="21"/>
      <c r="I11" s="21"/>
      <c r="J11" s="32"/>
      <c r="K11" s="32"/>
      <c r="L11" s="9"/>
    </row>
    <row r="12" spans="3:18" s="3" customFormat="1" ht="14.25" x14ac:dyDescent="0.2">
      <c r="C12" s="35" t="s">
        <v>240</v>
      </c>
      <c r="D12" s="35"/>
      <c r="E12" s="35"/>
      <c r="F12" s="36">
        <f>SUM(F13:F23)</f>
        <v>57809.326760000004</v>
      </c>
      <c r="G12" s="36">
        <f>SUM(G13:G23)</f>
        <v>35569.95491914</v>
      </c>
      <c r="H12" s="36">
        <f>SUM(H13:H23)</f>
        <v>38021.866264320015</v>
      </c>
      <c r="I12" s="36"/>
      <c r="J12" s="37">
        <f t="shared" ref="J12:J75" si="3">IF(AND(H12=0,F12&gt;0),"n.a.",IF(AND(H12=0,F12&lt;0),"n.a.",IF(OR(H12=0,F12=0),"              n.a.",IF(OR((AND(H12&lt;0,F12&gt;0)),(AND(H12&gt;0,F12&lt;0))),"                n.a.",IF(((H12/F12))*100&gt;500,"             -o-",((H12/F12))*100)))))</f>
        <v>65.771162536057204</v>
      </c>
      <c r="K12" s="37">
        <f t="shared" ref="K12:K75" si="4">IF(AND(H12=0,G12&gt;0),"n.a.",IF(AND(H12=0,G12&lt;0),"n.a.",IF(OR(H12=0,G12=0),"              n.a.",IF(OR((AND(H12&lt;0,G12&gt;0)),(AND(H12&gt;0,G12&lt;0))),"                n.a.",IF(((H12/G12))*100&gt;500,"             -o-",((H12/G12))*100)))))</f>
        <v>106.89320903204364</v>
      </c>
      <c r="L12" s="9"/>
    </row>
    <row r="13" spans="3:18" s="3" customFormat="1" ht="13.5" x14ac:dyDescent="0.2">
      <c r="C13" s="10"/>
      <c r="D13" s="20" t="s">
        <v>235</v>
      </c>
      <c r="E13" s="34"/>
      <c r="F13" s="21">
        <v>2888.443702</v>
      </c>
      <c r="G13" s="21">
        <v>1561.0958357</v>
      </c>
      <c r="H13" s="21">
        <v>2030.0986661500001</v>
      </c>
      <c r="I13" s="21"/>
      <c r="J13" s="32">
        <f t="shared" si="3"/>
        <v>70.28347704143691</v>
      </c>
      <c r="K13" s="32">
        <f t="shared" si="4"/>
        <v>130.04317990763826</v>
      </c>
      <c r="L13" s="9"/>
    </row>
    <row r="14" spans="3:18" s="3" customFormat="1" ht="13.5" x14ac:dyDescent="0.2">
      <c r="C14" s="10"/>
      <c r="D14" s="20" t="s">
        <v>236</v>
      </c>
      <c r="E14" s="34"/>
      <c r="F14" s="21">
        <v>1844.148375</v>
      </c>
      <c r="G14" s="21">
        <v>2180.4224592400001</v>
      </c>
      <c r="H14" s="21">
        <v>2594.3063180799995</v>
      </c>
      <c r="I14" s="21"/>
      <c r="J14" s="32">
        <f t="shared" si="3"/>
        <v>140.67774335565593</v>
      </c>
      <c r="K14" s="32">
        <f t="shared" si="4"/>
        <v>118.98181965086991</v>
      </c>
      <c r="L14" s="9"/>
    </row>
    <row r="15" spans="3:18" s="3" customFormat="1" ht="13.5" x14ac:dyDescent="0.2">
      <c r="C15" s="10"/>
      <c r="D15" s="20" t="s">
        <v>22</v>
      </c>
      <c r="E15" s="34"/>
      <c r="F15" s="21">
        <v>413.96891900000003</v>
      </c>
      <c r="G15" s="21">
        <v>134.14758669999998</v>
      </c>
      <c r="H15" s="21">
        <v>134.14758670000001</v>
      </c>
      <c r="I15" s="21"/>
      <c r="J15" s="32">
        <f t="shared" si="3"/>
        <v>32.405231538650852</v>
      </c>
      <c r="K15" s="32">
        <f t="shared" si="4"/>
        <v>100.00000000000003</v>
      </c>
      <c r="L15" s="9"/>
    </row>
    <row r="16" spans="3:18" s="3" customFormat="1" ht="24.95" customHeight="1" x14ac:dyDescent="0.2">
      <c r="C16" s="10"/>
      <c r="D16" s="41" t="s">
        <v>237</v>
      </c>
      <c r="E16" s="41"/>
      <c r="F16" s="21">
        <v>1584.1206669999999</v>
      </c>
      <c r="G16" s="21">
        <v>736.12618029999976</v>
      </c>
      <c r="H16" s="21">
        <v>820.82122764999986</v>
      </c>
      <c r="I16" s="21"/>
      <c r="J16" s="32">
        <f t="shared" si="3"/>
        <v>51.815574706468993</v>
      </c>
      <c r="K16" s="32">
        <f t="shared" si="4"/>
        <v>111.50550674824302</v>
      </c>
      <c r="L16" s="9"/>
    </row>
    <row r="17" spans="3:13" s="3" customFormat="1" ht="13.5" x14ac:dyDescent="0.2">
      <c r="C17" s="10"/>
      <c r="D17" s="20" t="s">
        <v>238</v>
      </c>
      <c r="E17" s="34"/>
      <c r="F17" s="21">
        <v>27771.928196000001</v>
      </c>
      <c r="G17" s="21">
        <v>15655.784085040001</v>
      </c>
      <c r="H17" s="21">
        <v>16320.443051610011</v>
      </c>
      <c r="I17" s="21"/>
      <c r="J17" s="32">
        <f t="shared" si="3"/>
        <v>58.76597021434273</v>
      </c>
      <c r="K17" s="32">
        <f t="shared" si="4"/>
        <v>104.24545307318802</v>
      </c>
      <c r="L17" s="9"/>
    </row>
    <row r="18" spans="3:13" s="3" customFormat="1" ht="13.5" x14ac:dyDescent="0.2">
      <c r="C18" s="10"/>
      <c r="D18" s="20" t="s">
        <v>239</v>
      </c>
      <c r="E18" s="34"/>
      <c r="F18" s="21">
        <v>17235.309710000001</v>
      </c>
      <c r="G18" s="21">
        <v>11299.523196369999</v>
      </c>
      <c r="H18" s="21">
        <v>12120.016243820004</v>
      </c>
      <c r="I18" s="21"/>
      <c r="J18" s="32">
        <f t="shared" si="3"/>
        <v>70.320849742479069</v>
      </c>
      <c r="K18" s="32">
        <f t="shared" si="4"/>
        <v>107.26130681083596</v>
      </c>
      <c r="L18" s="9"/>
    </row>
    <row r="19" spans="3:13" s="3" customFormat="1" ht="13.5" x14ac:dyDescent="0.2">
      <c r="C19" s="10"/>
      <c r="D19" s="20" t="s">
        <v>23</v>
      </c>
      <c r="E19" s="34"/>
      <c r="F19" s="21">
        <v>226.58025799999999</v>
      </c>
      <c r="G19" s="21">
        <v>78.630146330000031</v>
      </c>
      <c r="H19" s="21">
        <v>78.607145850000038</v>
      </c>
      <c r="I19" s="21"/>
      <c r="J19" s="32">
        <f t="shared" si="3"/>
        <v>34.692848593190341</v>
      </c>
      <c r="K19" s="32">
        <f t="shared" si="4"/>
        <v>99.97074852194288</v>
      </c>
      <c r="L19" s="9"/>
    </row>
    <row r="20" spans="3:13" s="3" customFormat="1" ht="13.5" x14ac:dyDescent="0.2">
      <c r="C20" s="10"/>
      <c r="D20" s="20" t="s">
        <v>24</v>
      </c>
      <c r="E20" s="34"/>
      <c r="F20" s="21">
        <v>151.598499</v>
      </c>
      <c r="G20" s="21">
        <v>52.970881859999984</v>
      </c>
      <c r="H20" s="21">
        <v>52.970881859999984</v>
      </c>
      <c r="I20" s="21"/>
      <c r="J20" s="32">
        <f t="shared" si="3"/>
        <v>34.941560905560145</v>
      </c>
      <c r="K20" s="32">
        <f t="shared" si="4"/>
        <v>100</v>
      </c>
      <c r="L20" s="9"/>
    </row>
    <row r="21" spans="3:13" s="3" customFormat="1" ht="13.5" x14ac:dyDescent="0.2">
      <c r="C21" s="10"/>
      <c r="D21" s="20" t="s">
        <v>25</v>
      </c>
      <c r="E21" s="34"/>
      <c r="F21" s="21">
        <v>393.22843399999999</v>
      </c>
      <c r="G21" s="21">
        <v>149.23731638000004</v>
      </c>
      <c r="H21" s="21">
        <v>149.23731638000004</v>
      </c>
      <c r="I21" s="21"/>
      <c r="J21" s="32">
        <f t="shared" si="3"/>
        <v>37.951812096070356</v>
      </c>
      <c r="K21" s="32">
        <f t="shared" si="4"/>
        <v>100</v>
      </c>
      <c r="L21" s="9"/>
    </row>
    <row r="22" spans="3:13" s="3" customFormat="1" ht="13.5" x14ac:dyDescent="0.2">
      <c r="C22" s="10"/>
      <c r="D22" s="20" t="s">
        <v>219</v>
      </c>
      <c r="E22" s="34"/>
      <c r="F22" s="21">
        <v>300</v>
      </c>
      <c r="G22" s="21">
        <v>259.91483499999998</v>
      </c>
      <c r="H22" s="21">
        <v>259.91483499999998</v>
      </c>
      <c r="I22" s="21"/>
      <c r="J22" s="32">
        <f t="shared" si="3"/>
        <v>86.638278333333332</v>
      </c>
      <c r="K22" s="32">
        <f t="shared" si="4"/>
        <v>100</v>
      </c>
      <c r="L22" s="9"/>
    </row>
    <row r="23" spans="3:13" s="3" customFormat="1" ht="13.5" x14ac:dyDescent="0.2">
      <c r="C23" s="10"/>
      <c r="D23" s="20" t="s">
        <v>26</v>
      </c>
      <c r="E23" s="34"/>
      <c r="F23" s="21">
        <v>5000</v>
      </c>
      <c r="G23" s="21">
        <v>3462.1023962200006</v>
      </c>
      <c r="H23" s="21">
        <v>3461.3029912200009</v>
      </c>
      <c r="I23" s="21"/>
      <c r="J23" s="32">
        <f t="shared" si="3"/>
        <v>69.226059824400025</v>
      </c>
      <c r="K23" s="32">
        <f t="shared" si="4"/>
        <v>99.976909839498902</v>
      </c>
      <c r="L23" s="9"/>
    </row>
    <row r="24" spans="3:13" s="3" customFormat="1" ht="14.25" x14ac:dyDescent="0.2">
      <c r="C24" s="35" t="s">
        <v>245</v>
      </c>
      <c r="D24" s="35"/>
      <c r="E24" s="35"/>
      <c r="F24" s="36">
        <f>SUM(F25)</f>
        <v>4610.6778430000004</v>
      </c>
      <c r="G24" s="36">
        <f>SUM(G25)</f>
        <v>3017.7924201400028</v>
      </c>
      <c r="H24" s="36">
        <f>SUM(H25)</f>
        <v>3018.0429518500023</v>
      </c>
      <c r="I24" s="36"/>
      <c r="J24" s="37">
        <f t="shared" si="3"/>
        <v>65.457684414712247</v>
      </c>
      <c r="K24" s="37">
        <f t="shared" si="4"/>
        <v>100.0083018205072</v>
      </c>
      <c r="L24" s="9"/>
    </row>
    <row r="25" spans="3:13" s="3" customFormat="1" ht="13.5" x14ac:dyDescent="0.2">
      <c r="C25" s="10"/>
      <c r="D25" s="20" t="s">
        <v>246</v>
      </c>
      <c r="E25" s="34"/>
      <c r="F25" s="21">
        <v>4610.6778430000004</v>
      </c>
      <c r="G25" s="21">
        <v>3017.7924201400028</v>
      </c>
      <c r="H25" s="21">
        <v>3018.0429518500023</v>
      </c>
      <c r="I25" s="21"/>
      <c r="J25" s="32">
        <f t="shared" si="3"/>
        <v>65.457684414712247</v>
      </c>
      <c r="K25" s="32">
        <f t="shared" si="4"/>
        <v>100.0083018205072</v>
      </c>
      <c r="L25" s="9"/>
      <c r="M25" s="44"/>
    </row>
    <row r="26" spans="3:13" s="3" customFormat="1" ht="13.5" x14ac:dyDescent="0.2">
      <c r="C26" s="35" t="s">
        <v>27</v>
      </c>
      <c r="D26" s="35"/>
      <c r="E26" s="35"/>
      <c r="F26" s="36">
        <f>SUM(F27:F38)</f>
        <v>17225.2775</v>
      </c>
      <c r="G26" s="36">
        <f>SUM(G27:G38)</f>
        <v>10147.046869419997</v>
      </c>
      <c r="H26" s="36">
        <f>SUM(H27:H38)</f>
        <v>9610.6264369299988</v>
      </c>
      <c r="I26" s="36"/>
      <c r="J26" s="37">
        <f t="shared" si="3"/>
        <v>55.793739386375627</v>
      </c>
      <c r="K26" s="37">
        <f t="shared" si="4"/>
        <v>94.713531538849978</v>
      </c>
      <c r="L26" s="9"/>
    </row>
    <row r="27" spans="3:13" s="3" customFormat="1" ht="13.5" x14ac:dyDescent="0.2">
      <c r="C27" s="10"/>
      <c r="D27" s="20" t="s">
        <v>28</v>
      </c>
      <c r="E27" s="34"/>
      <c r="F27" s="21">
        <v>550.51685699999996</v>
      </c>
      <c r="G27" s="21">
        <v>282.34006903000005</v>
      </c>
      <c r="H27" s="21">
        <v>276.23007889999997</v>
      </c>
      <c r="I27" s="21"/>
      <c r="J27" s="32">
        <f t="shared" si="3"/>
        <v>50.176497847004164</v>
      </c>
      <c r="K27" s="32">
        <f t="shared" si="4"/>
        <v>97.83594650557697</v>
      </c>
      <c r="L27" s="9"/>
    </row>
    <row r="28" spans="3:13" s="3" customFormat="1" ht="13.5" x14ac:dyDescent="0.2">
      <c r="C28" s="10"/>
      <c r="D28" s="20" t="s">
        <v>29</v>
      </c>
      <c r="E28" s="34"/>
      <c r="F28" s="21">
        <v>3444.1601850000002</v>
      </c>
      <c r="G28" s="21">
        <v>1828.9896816700007</v>
      </c>
      <c r="H28" s="21">
        <v>1766.5845666700015</v>
      </c>
      <c r="I28" s="21"/>
      <c r="J28" s="32">
        <f t="shared" si="3"/>
        <v>51.292172018125846</v>
      </c>
      <c r="K28" s="32">
        <f t="shared" si="4"/>
        <v>96.588000707416853</v>
      </c>
      <c r="L28" s="9"/>
    </row>
    <row r="29" spans="3:13" s="3" customFormat="1" ht="13.5" x14ac:dyDescent="0.2">
      <c r="C29" s="10"/>
      <c r="D29" s="20" t="s">
        <v>30</v>
      </c>
      <c r="E29" s="34"/>
      <c r="F29" s="21">
        <v>8644.1349460000001</v>
      </c>
      <c r="G29" s="21">
        <v>5035.2086356599993</v>
      </c>
      <c r="H29" s="21">
        <v>4845.8483350099987</v>
      </c>
      <c r="I29" s="21"/>
      <c r="J29" s="32">
        <f t="shared" si="3"/>
        <v>56.059378587702099</v>
      </c>
      <c r="K29" s="32">
        <f t="shared" si="4"/>
        <v>96.23927597937201</v>
      </c>
      <c r="L29" s="9"/>
    </row>
    <row r="30" spans="3:13" s="3" customFormat="1" ht="13.5" x14ac:dyDescent="0.2">
      <c r="C30" s="10"/>
      <c r="D30" s="20" t="s">
        <v>31</v>
      </c>
      <c r="E30" s="34"/>
      <c r="F30" s="21">
        <v>410</v>
      </c>
      <c r="G30" s="21">
        <v>278.3</v>
      </c>
      <c r="H30" s="21">
        <v>278.3</v>
      </c>
      <c r="I30" s="21"/>
      <c r="J30" s="32">
        <f t="shared" si="3"/>
        <v>67.878048780487816</v>
      </c>
      <c r="K30" s="32">
        <f t="shared" si="4"/>
        <v>100</v>
      </c>
      <c r="L30" s="9"/>
    </row>
    <row r="31" spans="3:13" s="3" customFormat="1" ht="13.5" x14ac:dyDescent="0.2">
      <c r="C31" s="10"/>
      <c r="D31" s="20" t="s">
        <v>32</v>
      </c>
      <c r="E31" s="34"/>
      <c r="F31" s="21">
        <v>77.5</v>
      </c>
      <c r="G31" s="21">
        <v>43.4</v>
      </c>
      <c r="H31" s="21">
        <v>43.4</v>
      </c>
      <c r="I31" s="21"/>
      <c r="J31" s="32">
        <f t="shared" si="3"/>
        <v>55.999999999999993</v>
      </c>
      <c r="K31" s="32">
        <f t="shared" si="4"/>
        <v>100</v>
      </c>
      <c r="L31" s="9"/>
    </row>
    <row r="32" spans="3:13" s="3" customFormat="1" ht="13.5" x14ac:dyDescent="0.2">
      <c r="C32" s="10"/>
      <c r="D32" s="20" t="s">
        <v>33</v>
      </c>
      <c r="E32" s="34"/>
      <c r="F32" s="21">
        <v>150.4</v>
      </c>
      <c r="G32" s="21">
        <v>150.4</v>
      </c>
      <c r="H32" s="21">
        <v>150.4</v>
      </c>
      <c r="I32" s="21"/>
      <c r="J32" s="32">
        <f t="shared" si="3"/>
        <v>100</v>
      </c>
      <c r="K32" s="32">
        <f t="shared" si="4"/>
        <v>100</v>
      </c>
      <c r="L32" s="9"/>
    </row>
    <row r="33" spans="3:12" s="3" customFormat="1" ht="13.5" x14ac:dyDescent="0.2">
      <c r="C33" s="10"/>
      <c r="D33" s="20" t="s">
        <v>34</v>
      </c>
      <c r="E33" s="34"/>
      <c r="F33" s="21">
        <v>300</v>
      </c>
      <c r="G33" s="21">
        <v>300</v>
      </c>
      <c r="H33" s="21">
        <v>300</v>
      </c>
      <c r="I33" s="21"/>
      <c r="J33" s="32">
        <f t="shared" si="3"/>
        <v>100</v>
      </c>
      <c r="K33" s="32">
        <f t="shared" si="4"/>
        <v>100</v>
      </c>
      <c r="L33" s="9"/>
    </row>
    <row r="34" spans="3:12" s="3" customFormat="1" ht="13.5" x14ac:dyDescent="0.2">
      <c r="C34" s="10"/>
      <c r="D34" s="20" t="s">
        <v>35</v>
      </c>
      <c r="E34" s="34"/>
      <c r="F34" s="21">
        <v>162.5</v>
      </c>
      <c r="G34" s="21">
        <v>134.875</v>
      </c>
      <c r="H34" s="21">
        <v>134.875</v>
      </c>
      <c r="I34" s="21"/>
      <c r="J34" s="32">
        <f t="shared" si="3"/>
        <v>83</v>
      </c>
      <c r="K34" s="32">
        <f t="shared" si="4"/>
        <v>100</v>
      </c>
      <c r="L34" s="9"/>
    </row>
    <row r="35" spans="3:12" s="3" customFormat="1" ht="13.5" x14ac:dyDescent="0.2">
      <c r="C35" s="10"/>
      <c r="D35" s="20" t="s">
        <v>36</v>
      </c>
      <c r="E35" s="34"/>
      <c r="F35" s="21">
        <v>250</v>
      </c>
      <c r="G35" s="21">
        <v>157.5</v>
      </c>
      <c r="H35" s="21">
        <v>157.5</v>
      </c>
      <c r="I35" s="21"/>
      <c r="J35" s="32">
        <f t="shared" si="3"/>
        <v>63</v>
      </c>
      <c r="K35" s="32">
        <f t="shared" si="4"/>
        <v>100</v>
      </c>
      <c r="L35" s="9"/>
    </row>
    <row r="36" spans="3:12" s="3" customFormat="1" ht="13.5" x14ac:dyDescent="0.2">
      <c r="C36" s="10"/>
      <c r="D36" s="20" t="s">
        <v>37</v>
      </c>
      <c r="E36" s="34"/>
      <c r="F36" s="21">
        <v>607.30740500000002</v>
      </c>
      <c r="G36" s="21">
        <v>289.739262</v>
      </c>
      <c r="H36" s="21">
        <v>12.42129768</v>
      </c>
      <c r="I36" s="21"/>
      <c r="J36" s="32">
        <f t="shared" si="3"/>
        <v>2.0453064753919805</v>
      </c>
      <c r="K36" s="32">
        <f t="shared" si="4"/>
        <v>4.287060577934378</v>
      </c>
      <c r="L36" s="9"/>
    </row>
    <row r="37" spans="3:12" s="3" customFormat="1" ht="13.5" x14ac:dyDescent="0.2">
      <c r="C37" s="10"/>
      <c r="D37" s="20" t="s">
        <v>38</v>
      </c>
      <c r="E37" s="34"/>
      <c r="F37" s="21">
        <v>1084.8381039999999</v>
      </c>
      <c r="G37" s="21">
        <v>757.6085710599998</v>
      </c>
      <c r="H37" s="21">
        <v>756.38150866999979</v>
      </c>
      <c r="I37" s="21"/>
      <c r="J37" s="32">
        <f t="shared" si="3"/>
        <v>69.722985013255013</v>
      </c>
      <c r="K37" s="32">
        <f t="shared" si="4"/>
        <v>99.838034779849011</v>
      </c>
      <c r="L37" s="9"/>
    </row>
    <row r="38" spans="3:12" s="3" customFormat="1" ht="13.5" x14ac:dyDescent="0.2">
      <c r="C38" s="10"/>
      <c r="D38" s="20" t="s">
        <v>39</v>
      </c>
      <c r="E38" s="34"/>
      <c r="F38" s="21">
        <v>1543.920003</v>
      </c>
      <c r="G38" s="21">
        <v>888.68565000000001</v>
      </c>
      <c r="H38" s="21">
        <v>888.68565000000001</v>
      </c>
      <c r="I38" s="21"/>
      <c r="J38" s="32">
        <f t="shared" si="3"/>
        <v>57.560343040649109</v>
      </c>
      <c r="K38" s="32">
        <f t="shared" si="4"/>
        <v>100</v>
      </c>
      <c r="L38" s="9"/>
    </row>
    <row r="39" spans="3:12" s="3" customFormat="1" ht="13.5" x14ac:dyDescent="0.2">
      <c r="C39" s="35" t="s">
        <v>40</v>
      </c>
      <c r="D39" s="35"/>
      <c r="E39" s="35"/>
      <c r="F39" s="36">
        <f>SUM(F40)</f>
        <v>10261.207270000001</v>
      </c>
      <c r="G39" s="36">
        <f>SUM(G40)</f>
        <v>4783.67382696</v>
      </c>
      <c r="H39" s="36">
        <f>SUM(H40)</f>
        <v>4746.8274497300008</v>
      </c>
      <c r="I39" s="36"/>
      <c r="J39" s="37">
        <f t="shared" si="3"/>
        <v>46.259931456681322</v>
      </c>
      <c r="K39" s="37">
        <f t="shared" si="4"/>
        <v>99.22974729124843</v>
      </c>
      <c r="L39" s="9"/>
    </row>
    <row r="40" spans="3:12" s="3" customFormat="1" ht="13.5" x14ac:dyDescent="0.2">
      <c r="C40" s="10"/>
      <c r="D40" s="20" t="s">
        <v>41</v>
      </c>
      <c r="E40" s="34"/>
      <c r="F40" s="21">
        <v>10261.207270000001</v>
      </c>
      <c r="G40" s="21">
        <v>4783.67382696</v>
      </c>
      <c r="H40" s="21">
        <v>4746.8274497300008</v>
      </c>
      <c r="I40" s="21"/>
      <c r="J40" s="32">
        <f t="shared" si="3"/>
        <v>46.259931456681322</v>
      </c>
      <c r="K40" s="32">
        <f t="shared" si="4"/>
        <v>99.22974729124843</v>
      </c>
      <c r="L40" s="9"/>
    </row>
    <row r="41" spans="3:12" s="3" customFormat="1" ht="13.5" x14ac:dyDescent="0.2">
      <c r="C41" s="35" t="s">
        <v>42</v>
      </c>
      <c r="D41" s="35"/>
      <c r="E41" s="35"/>
      <c r="F41" s="36">
        <f>SUM(F42:F54)</f>
        <v>65973.722678999999</v>
      </c>
      <c r="G41" s="36">
        <f>SUM(G42:G54)</f>
        <v>50958.900349470001</v>
      </c>
      <c r="H41" s="36">
        <f>SUM(H42:H54)</f>
        <v>47611.536147120001</v>
      </c>
      <c r="I41" s="36"/>
      <c r="J41" s="37">
        <f t="shared" si="3"/>
        <v>72.167423958744052</v>
      </c>
      <c r="K41" s="37">
        <f t="shared" si="4"/>
        <v>93.431247182741046</v>
      </c>
      <c r="L41" s="9"/>
    </row>
    <row r="42" spans="3:12" s="3" customFormat="1" ht="13.5" x14ac:dyDescent="0.2">
      <c r="C42" s="10"/>
      <c r="D42" s="20" t="s">
        <v>43</v>
      </c>
      <c r="E42" s="34"/>
      <c r="F42" s="21">
        <v>3511.2351090000002</v>
      </c>
      <c r="G42" s="21">
        <v>1693.1374771100002</v>
      </c>
      <c r="H42" s="21">
        <v>1678.0771499500004</v>
      </c>
      <c r="I42" s="21"/>
      <c r="J42" s="32">
        <f t="shared" si="3"/>
        <v>47.791648746298762</v>
      </c>
      <c r="K42" s="32">
        <f t="shared" si="4"/>
        <v>99.110507719331437</v>
      </c>
      <c r="L42" s="9"/>
    </row>
    <row r="43" spans="3:12" s="3" customFormat="1" ht="13.5" x14ac:dyDescent="0.2">
      <c r="C43" s="10"/>
      <c r="D43" s="20" t="s">
        <v>44</v>
      </c>
      <c r="E43" s="34"/>
      <c r="F43" s="21">
        <v>421.69417900000002</v>
      </c>
      <c r="G43" s="21">
        <v>194.386304</v>
      </c>
      <c r="H43" s="21">
        <v>194.386304</v>
      </c>
      <c r="I43" s="21"/>
      <c r="J43" s="32">
        <f t="shared" si="3"/>
        <v>46.096511092698769</v>
      </c>
      <c r="K43" s="32">
        <f t="shared" si="4"/>
        <v>100</v>
      </c>
      <c r="L43" s="9"/>
    </row>
    <row r="44" spans="3:12" s="3" customFormat="1" ht="13.5" x14ac:dyDescent="0.2">
      <c r="C44" s="10"/>
      <c r="D44" s="20" t="s">
        <v>45</v>
      </c>
      <c r="E44" s="34"/>
      <c r="F44" s="21">
        <v>1587.4095110000001</v>
      </c>
      <c r="G44" s="21">
        <v>753.96401094999987</v>
      </c>
      <c r="H44" s="21">
        <v>750.39267703000007</v>
      </c>
      <c r="I44" s="21"/>
      <c r="J44" s="32">
        <f t="shared" si="3"/>
        <v>47.271524570700393</v>
      </c>
      <c r="K44" s="32">
        <f t="shared" si="4"/>
        <v>99.526325677600994</v>
      </c>
      <c r="L44" s="9"/>
    </row>
    <row r="45" spans="3:12" s="3" customFormat="1" ht="24.95" customHeight="1" x14ac:dyDescent="0.2">
      <c r="C45" s="10"/>
      <c r="D45" s="41" t="s">
        <v>46</v>
      </c>
      <c r="E45" s="41"/>
      <c r="F45" s="21">
        <v>2046.6781900000001</v>
      </c>
      <c r="G45" s="21">
        <v>1411.1096546199999</v>
      </c>
      <c r="H45" s="21">
        <v>1352.3599521599999</v>
      </c>
      <c r="I45" s="21"/>
      <c r="J45" s="32">
        <f t="shared" si="3"/>
        <v>66.075847134521908</v>
      </c>
      <c r="K45" s="32">
        <f t="shared" si="4"/>
        <v>95.836630961481106</v>
      </c>
      <c r="L45" s="9"/>
    </row>
    <row r="46" spans="3:12" s="3" customFormat="1" ht="13.5" x14ac:dyDescent="0.2">
      <c r="C46" s="10"/>
      <c r="D46" s="20" t="s">
        <v>220</v>
      </c>
      <c r="E46" s="34"/>
      <c r="F46" s="21">
        <v>2000</v>
      </c>
      <c r="G46" s="21">
        <v>1702.6870531500001</v>
      </c>
      <c r="H46" s="21">
        <v>1669.3</v>
      </c>
      <c r="I46" s="21"/>
      <c r="J46" s="32">
        <f t="shared" si="3"/>
        <v>83.465000000000003</v>
      </c>
      <c r="K46" s="32">
        <f t="shared" si="4"/>
        <v>98.03915504682827</v>
      </c>
      <c r="L46" s="9"/>
    </row>
    <row r="47" spans="3:12" s="3" customFormat="1" ht="13.5" x14ac:dyDescent="0.2">
      <c r="C47" s="10"/>
      <c r="D47" s="20" t="s">
        <v>47</v>
      </c>
      <c r="E47" s="34"/>
      <c r="F47" s="21">
        <v>4312.5815130000001</v>
      </c>
      <c r="G47" s="21">
        <v>4707.4002517899999</v>
      </c>
      <c r="H47" s="21">
        <v>4242.5592471800001</v>
      </c>
      <c r="I47" s="21"/>
      <c r="J47" s="32">
        <f t="shared" si="3"/>
        <v>98.376325975313804</v>
      </c>
      <c r="K47" s="32">
        <f t="shared" si="4"/>
        <v>90.125313766696536</v>
      </c>
      <c r="L47" s="9"/>
    </row>
    <row r="48" spans="3:12" s="3" customFormat="1" ht="13.5" x14ac:dyDescent="0.2">
      <c r="C48" s="10"/>
      <c r="D48" s="20" t="s">
        <v>48</v>
      </c>
      <c r="E48" s="34"/>
      <c r="F48" s="21">
        <v>16580.082890999998</v>
      </c>
      <c r="G48" s="21">
        <v>15741.074807890001</v>
      </c>
      <c r="H48" s="21">
        <v>14337.817036019998</v>
      </c>
      <c r="I48" s="21"/>
      <c r="J48" s="32">
        <f t="shared" si="3"/>
        <v>86.476148100579479</v>
      </c>
      <c r="K48" s="32">
        <f t="shared" si="4"/>
        <v>91.085375115766311</v>
      </c>
      <c r="L48" s="9"/>
    </row>
    <row r="49" spans="3:12" s="3" customFormat="1" ht="13.5" x14ac:dyDescent="0.2">
      <c r="C49" s="10"/>
      <c r="D49" s="20" t="s">
        <v>49</v>
      </c>
      <c r="E49" s="34"/>
      <c r="F49" s="21">
        <v>3123.1499560000002</v>
      </c>
      <c r="G49" s="21">
        <v>2956.0425364200005</v>
      </c>
      <c r="H49" s="21">
        <v>2802.5863241899997</v>
      </c>
      <c r="I49" s="21"/>
      <c r="J49" s="32">
        <f t="shared" si="3"/>
        <v>89.735887282832721</v>
      </c>
      <c r="K49" s="32">
        <f t="shared" si="4"/>
        <v>94.80872787386042</v>
      </c>
      <c r="L49" s="9"/>
    </row>
    <row r="50" spans="3:12" s="3" customFormat="1" ht="13.5" x14ac:dyDescent="0.2">
      <c r="C50" s="10"/>
      <c r="D50" s="20" t="s">
        <v>50</v>
      </c>
      <c r="E50" s="34"/>
      <c r="F50" s="21">
        <v>2225.8000750000001</v>
      </c>
      <c r="G50" s="21">
        <v>896.60911668999995</v>
      </c>
      <c r="H50" s="21">
        <v>690.99133077999988</v>
      </c>
      <c r="I50" s="21"/>
      <c r="J50" s="32">
        <f t="shared" si="3"/>
        <v>31.044626987893327</v>
      </c>
      <c r="K50" s="32">
        <f t="shared" si="4"/>
        <v>77.067176534064643</v>
      </c>
      <c r="L50" s="9"/>
    </row>
    <row r="51" spans="3:12" s="3" customFormat="1" ht="13.5" x14ac:dyDescent="0.2">
      <c r="C51" s="10"/>
      <c r="D51" s="20" t="s">
        <v>51</v>
      </c>
      <c r="E51" s="34"/>
      <c r="F51" s="21">
        <v>9748.7743989999999</v>
      </c>
      <c r="G51" s="21">
        <v>3670.7702313900004</v>
      </c>
      <c r="H51" s="21">
        <v>3444.2884574699997</v>
      </c>
      <c r="I51" s="21"/>
      <c r="J51" s="32">
        <f t="shared" si="3"/>
        <v>35.330476596353535</v>
      </c>
      <c r="K51" s="32">
        <f t="shared" si="4"/>
        <v>93.830129383112066</v>
      </c>
      <c r="L51" s="9"/>
    </row>
    <row r="52" spans="3:12" s="3" customFormat="1" ht="13.5" x14ac:dyDescent="0.2">
      <c r="C52" s="10"/>
      <c r="D52" s="20" t="s">
        <v>52</v>
      </c>
      <c r="E52" s="34"/>
      <c r="F52" s="21">
        <v>2806.9031340000001</v>
      </c>
      <c r="G52" s="21">
        <v>2723.6059357599997</v>
      </c>
      <c r="H52" s="21">
        <v>2568.3919316500001</v>
      </c>
      <c r="I52" s="21"/>
      <c r="J52" s="32">
        <f t="shared" si="3"/>
        <v>91.502692078650114</v>
      </c>
      <c r="K52" s="32">
        <f t="shared" si="4"/>
        <v>94.301157811704925</v>
      </c>
      <c r="L52" s="9"/>
    </row>
    <row r="53" spans="3:12" s="3" customFormat="1" ht="13.5" x14ac:dyDescent="0.2">
      <c r="C53" s="10"/>
      <c r="D53" s="20" t="s">
        <v>53</v>
      </c>
      <c r="E53" s="34"/>
      <c r="F53" s="21">
        <v>15524.748578000001</v>
      </c>
      <c r="G53" s="21">
        <v>13137.467237700001</v>
      </c>
      <c r="H53" s="21">
        <v>12611.222187610003</v>
      </c>
      <c r="I53" s="21"/>
      <c r="J53" s="32">
        <f t="shared" si="3"/>
        <v>81.233020452783805</v>
      </c>
      <c r="K53" s="32">
        <f t="shared" si="4"/>
        <v>95.994318839632527</v>
      </c>
      <c r="L53" s="9"/>
    </row>
    <row r="54" spans="3:12" s="3" customFormat="1" ht="13.5" x14ac:dyDescent="0.2">
      <c r="C54" s="10"/>
      <c r="D54" s="20" t="s">
        <v>54</v>
      </c>
      <c r="E54" s="34"/>
      <c r="F54" s="21">
        <v>2084.6651440000001</v>
      </c>
      <c r="G54" s="21">
        <v>1370.645732</v>
      </c>
      <c r="H54" s="21">
        <v>1269.1635490799999</v>
      </c>
      <c r="I54" s="21"/>
      <c r="J54" s="32">
        <f t="shared" si="3"/>
        <v>60.88093105661865</v>
      </c>
      <c r="K54" s="32">
        <f t="shared" si="4"/>
        <v>92.596031158837761</v>
      </c>
      <c r="L54" s="9"/>
    </row>
    <row r="55" spans="3:12" s="3" customFormat="1" ht="13.5" x14ac:dyDescent="0.2">
      <c r="C55" s="35" t="s">
        <v>12</v>
      </c>
      <c r="D55" s="35"/>
      <c r="E55" s="35"/>
      <c r="F55" s="36">
        <f>+F56+F62+F66+F68+F70+F75</f>
        <v>70187.924110000007</v>
      </c>
      <c r="G55" s="36">
        <f>+G56+G62+G66+G68+G70+G75</f>
        <v>35790.877998009986</v>
      </c>
      <c r="H55" s="36">
        <f>+H56+H62+H66+H68+H70+H75</f>
        <v>33530.371850440002</v>
      </c>
      <c r="I55" s="36"/>
      <c r="J55" s="37">
        <f t="shared" si="3"/>
        <v>47.772280311197825</v>
      </c>
      <c r="K55" s="37">
        <f t="shared" si="4"/>
        <v>93.684127705121753</v>
      </c>
      <c r="L55" s="9"/>
    </row>
    <row r="56" spans="3:12" s="3" customFormat="1" ht="13.5" x14ac:dyDescent="0.2">
      <c r="C56" s="10"/>
      <c r="D56" s="10" t="s">
        <v>13</v>
      </c>
      <c r="E56" s="38"/>
      <c r="F56" s="18">
        <f>SUM(F57:F61)</f>
        <v>26364.105019999999</v>
      </c>
      <c r="G56" s="18">
        <f>SUM(G57:G61)</f>
        <v>8017.1804570299928</v>
      </c>
      <c r="H56" s="18">
        <f>SUM(H57:H61)</f>
        <v>6989.6480074200017</v>
      </c>
      <c r="I56" s="18"/>
      <c r="J56" s="19">
        <f t="shared" si="3"/>
        <v>26.511986665648635</v>
      </c>
      <c r="K56" s="19">
        <f t="shared" si="4"/>
        <v>87.183368827516134</v>
      </c>
      <c r="L56" s="39"/>
    </row>
    <row r="57" spans="3:12" s="3" customFormat="1" ht="24" x14ac:dyDescent="0.2">
      <c r="C57" s="10"/>
      <c r="D57" s="20"/>
      <c r="E57" s="34" t="s">
        <v>14</v>
      </c>
      <c r="F57" s="21">
        <v>60.359349000000002</v>
      </c>
      <c r="G57" s="21">
        <v>20.82360877</v>
      </c>
      <c r="H57" s="21">
        <v>19.85075664</v>
      </c>
      <c r="I57" s="21"/>
      <c r="J57" s="32">
        <f t="shared" si="3"/>
        <v>32.887625477869221</v>
      </c>
      <c r="K57" s="32">
        <f t="shared" si="4"/>
        <v>95.328129044560413</v>
      </c>
      <c r="L57" s="9"/>
    </row>
    <row r="58" spans="3:12" s="3" customFormat="1" ht="24" x14ac:dyDescent="0.2">
      <c r="C58" s="10"/>
      <c r="D58" s="20"/>
      <c r="E58" s="34" t="s">
        <v>15</v>
      </c>
      <c r="F58" s="21">
        <v>8824.3364450000008</v>
      </c>
      <c r="G58" s="21">
        <v>2889.2798329299972</v>
      </c>
      <c r="H58" s="21">
        <v>2515.911351600002</v>
      </c>
      <c r="I58" s="21"/>
      <c r="J58" s="32">
        <f t="shared" si="3"/>
        <v>28.511054256386092</v>
      </c>
      <c r="K58" s="32">
        <f t="shared" si="4"/>
        <v>87.07745518192452</v>
      </c>
      <c r="L58" s="9"/>
    </row>
    <row r="59" spans="3:12" s="3" customFormat="1" ht="13.5" x14ac:dyDescent="0.2">
      <c r="C59" s="10"/>
      <c r="D59" s="20"/>
      <c r="E59" s="34" t="s">
        <v>55</v>
      </c>
      <c r="F59" s="21">
        <v>453.34828499999998</v>
      </c>
      <c r="G59" s="21">
        <v>274.79149827999998</v>
      </c>
      <c r="H59" s="21">
        <v>196.40965859999994</v>
      </c>
      <c r="I59" s="21"/>
      <c r="J59" s="32">
        <f t="shared" si="3"/>
        <v>43.324231082069709</v>
      </c>
      <c r="K59" s="32">
        <f t="shared" si="4"/>
        <v>71.475886200768656</v>
      </c>
      <c r="L59" s="9"/>
    </row>
    <row r="60" spans="3:12" s="3" customFormat="1" ht="13.5" x14ac:dyDescent="0.2">
      <c r="C60" s="10"/>
      <c r="D60" s="20"/>
      <c r="E60" s="34" t="s">
        <v>56</v>
      </c>
      <c r="F60" s="21">
        <v>16466.59246</v>
      </c>
      <c r="G60" s="21">
        <v>4723.0103832099958</v>
      </c>
      <c r="H60" s="21">
        <v>4174.5293622600002</v>
      </c>
      <c r="I60" s="21"/>
      <c r="J60" s="32">
        <f t="shared" si="3"/>
        <v>25.35150713422102</v>
      </c>
      <c r="K60" s="32">
        <f t="shared" si="4"/>
        <v>88.387046048007619</v>
      </c>
      <c r="L60" s="9"/>
    </row>
    <row r="61" spans="3:12" s="3" customFormat="1" ht="36" x14ac:dyDescent="0.2">
      <c r="C61" s="10"/>
      <c r="D61" s="20"/>
      <c r="E61" s="34" t="s">
        <v>57</v>
      </c>
      <c r="F61" s="21">
        <v>559.468481</v>
      </c>
      <c r="G61" s="21">
        <v>109.27513383999997</v>
      </c>
      <c r="H61" s="21">
        <v>82.94687832000001</v>
      </c>
      <c r="I61" s="21"/>
      <c r="J61" s="32">
        <f t="shared" si="3"/>
        <v>14.826014536465015</v>
      </c>
      <c r="K61" s="32">
        <f t="shared" si="4"/>
        <v>75.906453193139399</v>
      </c>
      <c r="L61" s="9"/>
    </row>
    <row r="62" spans="3:12" s="3" customFormat="1" ht="13.5" x14ac:dyDescent="0.2">
      <c r="C62" s="10"/>
      <c r="D62" s="10" t="s">
        <v>58</v>
      </c>
      <c r="E62" s="38"/>
      <c r="F62" s="18">
        <f>SUM(F63:F65)</f>
        <v>10126.694324999999</v>
      </c>
      <c r="G62" s="18">
        <f>SUM(G63:G65)</f>
        <v>4285.7575773899998</v>
      </c>
      <c r="H62" s="18">
        <f>SUM(H63:H65)</f>
        <v>4003.6179783799985</v>
      </c>
      <c r="I62" s="18"/>
      <c r="J62" s="19">
        <f t="shared" si="3"/>
        <v>39.535290094578805</v>
      </c>
      <c r="K62" s="19">
        <f t="shared" si="4"/>
        <v>93.416809189151039</v>
      </c>
      <c r="L62" s="39"/>
    </row>
    <row r="63" spans="3:12" s="3" customFormat="1" ht="13.5" x14ac:dyDescent="0.2">
      <c r="C63" s="10"/>
      <c r="D63" s="20"/>
      <c r="E63" s="34" t="s">
        <v>59</v>
      </c>
      <c r="F63" s="21">
        <v>1853.5845139999999</v>
      </c>
      <c r="G63" s="21">
        <v>909.90852714999983</v>
      </c>
      <c r="H63" s="21">
        <v>788.21622445999935</v>
      </c>
      <c r="I63" s="21"/>
      <c r="J63" s="32">
        <f t="shared" si="3"/>
        <v>42.523889172932492</v>
      </c>
      <c r="K63" s="32">
        <f t="shared" si="4"/>
        <v>86.625875122726555</v>
      </c>
      <c r="L63" s="9"/>
    </row>
    <row r="64" spans="3:12" s="3" customFormat="1" ht="24" x14ac:dyDescent="0.2">
      <c r="C64" s="10"/>
      <c r="D64" s="20"/>
      <c r="E64" s="34" t="s">
        <v>60</v>
      </c>
      <c r="F64" s="21">
        <v>7967.51919</v>
      </c>
      <c r="G64" s="21">
        <v>3343.1848031400004</v>
      </c>
      <c r="H64" s="21">
        <v>3183.8768694599989</v>
      </c>
      <c r="I64" s="21"/>
      <c r="J64" s="32">
        <f t="shared" si="3"/>
        <v>39.960705378106518</v>
      </c>
      <c r="K64" s="32">
        <f t="shared" si="4"/>
        <v>95.234845123417173</v>
      </c>
      <c r="L64" s="9"/>
    </row>
    <row r="65" spans="3:12" s="3" customFormat="1" ht="24" x14ac:dyDescent="0.2">
      <c r="C65" s="10"/>
      <c r="D65" s="20"/>
      <c r="E65" s="34" t="s">
        <v>61</v>
      </c>
      <c r="F65" s="21">
        <v>305.590621</v>
      </c>
      <c r="G65" s="21">
        <v>32.664247100000004</v>
      </c>
      <c r="H65" s="21">
        <v>31.524884460000006</v>
      </c>
      <c r="I65" s="21"/>
      <c r="J65" s="32">
        <f t="shared" si="3"/>
        <v>10.316051047914852</v>
      </c>
      <c r="K65" s="32">
        <f t="shared" si="4"/>
        <v>96.511896825566211</v>
      </c>
      <c r="L65" s="9"/>
    </row>
    <row r="66" spans="3:12" s="3" customFormat="1" ht="13.5" x14ac:dyDescent="0.2">
      <c r="C66" s="10"/>
      <c r="D66" s="10" t="s">
        <v>62</v>
      </c>
      <c r="E66" s="38"/>
      <c r="F66" s="18">
        <f>SUM(F67)</f>
        <v>1005.113039</v>
      </c>
      <c r="G66" s="18">
        <f>SUM(G67)</f>
        <v>877.2060650599999</v>
      </c>
      <c r="H66" s="18">
        <f>SUM(H67)</f>
        <v>812.01047340999992</v>
      </c>
      <c r="I66" s="18"/>
      <c r="J66" s="19">
        <f t="shared" si="3"/>
        <v>80.78797527269964</v>
      </c>
      <c r="K66" s="19">
        <f t="shared" si="4"/>
        <v>92.567813396782583</v>
      </c>
      <c r="L66" s="39"/>
    </row>
    <row r="67" spans="3:12" s="3" customFormat="1" ht="13.5" x14ac:dyDescent="0.2">
      <c r="C67" s="10"/>
      <c r="D67" s="20"/>
      <c r="E67" s="34" t="s">
        <v>62</v>
      </c>
      <c r="F67" s="21">
        <v>1005.113039</v>
      </c>
      <c r="G67" s="21">
        <v>877.2060650599999</v>
      </c>
      <c r="H67" s="21">
        <v>812.01047340999992</v>
      </c>
      <c r="I67" s="21"/>
      <c r="J67" s="32">
        <f t="shared" si="3"/>
        <v>80.78797527269964</v>
      </c>
      <c r="K67" s="32">
        <f t="shared" si="4"/>
        <v>92.567813396782583</v>
      </c>
      <c r="L67" s="9"/>
    </row>
    <row r="68" spans="3:12" s="3" customFormat="1" ht="13.5" x14ac:dyDescent="0.2">
      <c r="C68" s="10"/>
      <c r="D68" s="10" t="s">
        <v>63</v>
      </c>
      <c r="E68" s="38"/>
      <c r="F68" s="18">
        <f>SUM(F69)</f>
        <v>8513.4692090000008</v>
      </c>
      <c r="G68" s="18">
        <f>SUM(G69)</f>
        <v>3099.2490533899995</v>
      </c>
      <c r="H68" s="18">
        <f>SUM(H69)</f>
        <v>2783.1413930199969</v>
      </c>
      <c r="I68" s="18"/>
      <c r="J68" s="19">
        <f t="shared" si="3"/>
        <v>32.691037280992376</v>
      </c>
      <c r="K68" s="19">
        <f t="shared" si="4"/>
        <v>89.800507964203788</v>
      </c>
      <c r="L68" s="39"/>
    </row>
    <row r="69" spans="3:12" s="3" customFormat="1" ht="13.5" x14ac:dyDescent="0.2">
      <c r="C69" s="10"/>
      <c r="D69" s="20"/>
      <c r="E69" s="34" t="s">
        <v>64</v>
      </c>
      <c r="F69" s="21">
        <v>8513.4692090000008</v>
      </c>
      <c r="G69" s="21">
        <v>3099.2490533899995</v>
      </c>
      <c r="H69" s="21">
        <v>2783.1413930199969</v>
      </c>
      <c r="I69" s="21"/>
      <c r="J69" s="32">
        <f t="shared" si="3"/>
        <v>32.691037280992376</v>
      </c>
      <c r="K69" s="32">
        <f t="shared" si="4"/>
        <v>89.800507964203788</v>
      </c>
      <c r="L69" s="9"/>
    </row>
    <row r="70" spans="3:12" s="3" customFormat="1" ht="13.5" x14ac:dyDescent="0.2">
      <c r="C70" s="10"/>
      <c r="D70" s="10" t="s">
        <v>65</v>
      </c>
      <c r="E70" s="38"/>
      <c r="F70" s="18">
        <f>SUM(F71:F74)</f>
        <v>23958.267696999999</v>
      </c>
      <c r="G70" s="18">
        <f>SUM(G71:G74)</f>
        <v>19408.552308929997</v>
      </c>
      <c r="H70" s="18">
        <f>SUM(H71:H74)</f>
        <v>18926.59583183</v>
      </c>
      <c r="I70" s="18"/>
      <c r="J70" s="19">
        <f t="shared" si="3"/>
        <v>78.998181634809711</v>
      </c>
      <c r="K70" s="19">
        <f t="shared" si="4"/>
        <v>97.516782965423715</v>
      </c>
      <c r="L70" s="39"/>
    </row>
    <row r="71" spans="3:12" s="3" customFormat="1" ht="13.5" x14ac:dyDescent="0.2">
      <c r="C71" s="10"/>
      <c r="D71" s="20"/>
      <c r="E71" s="34" t="s">
        <v>66</v>
      </c>
      <c r="F71" s="21">
        <v>2241.746482</v>
      </c>
      <c r="G71" s="21">
        <v>1216.8767482500007</v>
      </c>
      <c r="H71" s="21">
        <v>1212.3463689300013</v>
      </c>
      <c r="I71" s="21"/>
      <c r="J71" s="32">
        <f t="shared" si="3"/>
        <v>54.08044034704551</v>
      </c>
      <c r="K71" s="32">
        <f t="shared" si="4"/>
        <v>99.627704340105566</v>
      </c>
      <c r="L71" s="9"/>
    </row>
    <row r="72" spans="3:12" s="3" customFormat="1" ht="24" x14ac:dyDescent="0.2">
      <c r="C72" s="10"/>
      <c r="D72" s="20"/>
      <c r="E72" s="34" t="s">
        <v>67</v>
      </c>
      <c r="F72" s="21">
        <v>1850.276805</v>
      </c>
      <c r="G72" s="21">
        <v>655.6443530200014</v>
      </c>
      <c r="H72" s="21">
        <v>639.46708044999798</v>
      </c>
      <c r="I72" s="21"/>
      <c r="J72" s="32">
        <f t="shared" si="3"/>
        <v>34.560617023461958</v>
      </c>
      <c r="K72" s="32">
        <f t="shared" si="4"/>
        <v>97.532614672041589</v>
      </c>
      <c r="L72" s="9"/>
    </row>
    <row r="73" spans="3:12" s="3" customFormat="1" ht="13.5" x14ac:dyDescent="0.2">
      <c r="C73" s="10"/>
      <c r="D73" s="20"/>
      <c r="E73" s="34" t="s">
        <v>221</v>
      </c>
      <c r="F73" s="21">
        <v>250</v>
      </c>
      <c r="G73" s="21">
        <v>250.15745100000001</v>
      </c>
      <c r="H73" s="21">
        <v>0.15745100000000001</v>
      </c>
      <c r="I73" s="21"/>
      <c r="J73" s="32">
        <f t="shared" si="3"/>
        <v>6.2980400000000006E-2</v>
      </c>
      <c r="K73" s="32">
        <f t="shared" si="4"/>
        <v>6.2940759657804476E-2</v>
      </c>
      <c r="L73" s="9"/>
    </row>
    <row r="74" spans="3:12" s="3" customFormat="1" ht="13.5" x14ac:dyDescent="0.2">
      <c r="C74" s="10"/>
      <c r="D74" s="20"/>
      <c r="E74" s="34" t="s">
        <v>68</v>
      </c>
      <c r="F74" s="21">
        <v>19616.244409999999</v>
      </c>
      <c r="G74" s="21">
        <v>17285.873756659996</v>
      </c>
      <c r="H74" s="21">
        <v>17074.624931450002</v>
      </c>
      <c r="I74" s="21"/>
      <c r="J74" s="32">
        <f t="shared" si="3"/>
        <v>87.043292154056118</v>
      </c>
      <c r="K74" s="32">
        <f t="shared" si="4"/>
        <v>98.777910632787055</v>
      </c>
      <c r="L74" s="9"/>
    </row>
    <row r="75" spans="3:12" s="3" customFormat="1" ht="13.5" x14ac:dyDescent="0.2">
      <c r="C75" s="10"/>
      <c r="D75" s="10" t="s">
        <v>69</v>
      </c>
      <c r="E75" s="38"/>
      <c r="F75" s="18">
        <f>SUM(F76)</f>
        <v>220.27482000000001</v>
      </c>
      <c r="G75" s="18">
        <f>SUM(G76)</f>
        <v>102.93253621000001</v>
      </c>
      <c r="H75" s="18">
        <f>SUM(H76)</f>
        <v>15.35816638</v>
      </c>
      <c r="I75" s="18"/>
      <c r="J75" s="19">
        <f t="shared" si="3"/>
        <v>6.9722750789218662</v>
      </c>
      <c r="K75" s="19">
        <f t="shared" si="4"/>
        <v>14.920613972502055</v>
      </c>
      <c r="L75" s="39"/>
    </row>
    <row r="76" spans="3:12" s="3" customFormat="1" ht="13.5" x14ac:dyDescent="0.2">
      <c r="C76" s="10"/>
      <c r="D76" s="20"/>
      <c r="E76" s="34" t="s">
        <v>69</v>
      </c>
      <c r="F76" s="21">
        <v>220.27482000000001</v>
      </c>
      <c r="G76" s="21">
        <v>102.93253621000001</v>
      </c>
      <c r="H76" s="21">
        <v>15.35816638</v>
      </c>
      <c r="I76" s="21"/>
      <c r="J76" s="32">
        <f t="shared" ref="J76:J139" si="5">IF(AND(H76=0,F76&gt;0),"n.a.",IF(AND(H76=0,F76&lt;0),"n.a.",IF(OR(H76=0,F76=0),"              n.a.",IF(OR((AND(H76&lt;0,F76&gt;0)),(AND(H76&gt;0,F76&lt;0))),"                n.a.",IF(((H76/F76))*100&gt;500,"             -o-",((H76/F76))*100)))))</f>
        <v>6.9722750789218662</v>
      </c>
      <c r="K76" s="32">
        <f t="shared" ref="K76:K139" si="6">IF(AND(H76=0,G76&gt;0),"n.a.",IF(AND(H76=0,G76&lt;0),"n.a.",IF(OR(H76=0,G76=0),"              n.a.",IF(OR((AND(H76&lt;0,G76&gt;0)),(AND(H76&gt;0,G76&lt;0))),"                n.a.",IF(((H76/G76))*100&gt;500,"             -o-",((H76/G76))*100)))))</f>
        <v>14.920613972502055</v>
      </c>
      <c r="L76" s="9"/>
    </row>
    <row r="77" spans="3:12" s="3" customFormat="1" ht="13.5" x14ac:dyDescent="0.2">
      <c r="C77" s="35" t="s">
        <v>70</v>
      </c>
      <c r="D77" s="35"/>
      <c r="E77" s="35"/>
      <c r="F77" s="36">
        <f>SUM(F78:F90)</f>
        <v>7547.9462540000004</v>
      </c>
      <c r="G77" s="36">
        <f>SUM(G78:G90)</f>
        <v>4622.2739500899997</v>
      </c>
      <c r="H77" s="36">
        <f>SUM(H78:H90)</f>
        <v>4600.0809363399994</v>
      </c>
      <c r="I77" s="36"/>
      <c r="J77" s="37">
        <f t="shared" si="5"/>
        <v>60.944802487195872</v>
      </c>
      <c r="K77" s="37">
        <f t="shared" si="6"/>
        <v>99.519868056509978</v>
      </c>
      <c r="L77" s="9"/>
    </row>
    <row r="78" spans="3:12" s="3" customFormat="1" ht="13.5" x14ac:dyDescent="0.2">
      <c r="C78" s="10"/>
      <c r="D78" s="20" t="s">
        <v>71</v>
      </c>
      <c r="E78" s="34"/>
      <c r="F78" s="21">
        <v>330.16724900000003</v>
      </c>
      <c r="G78" s="21">
        <v>131.09145169999991</v>
      </c>
      <c r="H78" s="21">
        <v>131.09121673999994</v>
      </c>
      <c r="I78" s="21"/>
      <c r="J78" s="32">
        <f t="shared" si="5"/>
        <v>39.704488297081191</v>
      </c>
      <c r="K78" s="32">
        <f t="shared" si="6"/>
        <v>99.999820766345223</v>
      </c>
      <c r="L78" s="9"/>
    </row>
    <row r="79" spans="3:12" s="3" customFormat="1" ht="24.95" customHeight="1" x14ac:dyDescent="0.2">
      <c r="C79" s="10"/>
      <c r="D79" s="41" t="s">
        <v>72</v>
      </c>
      <c r="E79" s="41"/>
      <c r="F79" s="21">
        <v>409.40576499999997</v>
      </c>
      <c r="G79" s="21">
        <v>141.19902367999995</v>
      </c>
      <c r="H79" s="21">
        <v>141.19881735999999</v>
      </c>
      <c r="I79" s="21"/>
      <c r="J79" s="32">
        <f t="shared" si="5"/>
        <v>34.488722297303262</v>
      </c>
      <c r="K79" s="32">
        <f t="shared" si="6"/>
        <v>99.99985388000951</v>
      </c>
      <c r="L79" s="9"/>
    </row>
    <row r="80" spans="3:12" s="3" customFormat="1" ht="24.95" customHeight="1" x14ac:dyDescent="0.2">
      <c r="C80" s="10"/>
      <c r="D80" s="41" t="s">
        <v>73</v>
      </c>
      <c r="E80" s="41"/>
      <c r="F80" s="21">
        <v>371.55910999999998</v>
      </c>
      <c r="G80" s="21">
        <v>166.36445848999986</v>
      </c>
      <c r="H80" s="21">
        <v>166.36445848999986</v>
      </c>
      <c r="I80" s="21"/>
      <c r="J80" s="32">
        <f t="shared" si="5"/>
        <v>44.774695065342328</v>
      </c>
      <c r="K80" s="32">
        <f t="shared" si="6"/>
        <v>100</v>
      </c>
      <c r="L80" s="9"/>
    </row>
    <row r="81" spans="3:12" s="3" customFormat="1" ht="13.5" x14ac:dyDescent="0.2">
      <c r="C81" s="10"/>
      <c r="D81" s="20" t="s">
        <v>74</v>
      </c>
      <c r="E81" s="34"/>
      <c r="F81" s="21">
        <v>733.98944500000005</v>
      </c>
      <c r="G81" s="21">
        <v>395.63118689999993</v>
      </c>
      <c r="H81" s="21">
        <v>395.63118689999999</v>
      </c>
      <c r="I81" s="21"/>
      <c r="J81" s="32">
        <f t="shared" si="5"/>
        <v>53.901481771308028</v>
      </c>
      <c r="K81" s="32">
        <f t="shared" si="6"/>
        <v>100.00000000000003</v>
      </c>
      <c r="L81" s="9"/>
    </row>
    <row r="82" spans="3:12" s="3" customFormat="1" ht="24.95" customHeight="1" x14ac:dyDescent="0.2">
      <c r="C82" s="10"/>
      <c r="D82" s="41" t="s">
        <v>75</v>
      </c>
      <c r="E82" s="41"/>
      <c r="F82" s="21">
        <v>209.09683100000001</v>
      </c>
      <c r="G82" s="21">
        <v>89.488186320000025</v>
      </c>
      <c r="H82" s="21">
        <v>86.21478546000003</v>
      </c>
      <c r="I82" s="21"/>
      <c r="J82" s="32">
        <f t="shared" si="5"/>
        <v>41.231990483873012</v>
      </c>
      <c r="K82" s="32">
        <f t="shared" si="6"/>
        <v>96.342086039944235</v>
      </c>
      <c r="L82" s="9"/>
    </row>
    <row r="83" spans="3:12" s="3" customFormat="1" ht="24.95" customHeight="1" x14ac:dyDescent="0.2">
      <c r="C83" s="10"/>
      <c r="D83" s="41" t="s">
        <v>76</v>
      </c>
      <c r="E83" s="41"/>
      <c r="F83" s="21">
        <v>491.277242</v>
      </c>
      <c r="G83" s="21">
        <v>248.96078808999988</v>
      </c>
      <c r="H83" s="21">
        <v>245.33321371999986</v>
      </c>
      <c r="I83" s="21"/>
      <c r="J83" s="32">
        <f t="shared" si="5"/>
        <v>49.937834026514885</v>
      </c>
      <c r="K83" s="32">
        <f t="shared" si="6"/>
        <v>98.54291336485943</v>
      </c>
      <c r="L83" s="9"/>
    </row>
    <row r="84" spans="3:12" s="3" customFormat="1" ht="24.95" customHeight="1" x14ac:dyDescent="0.2">
      <c r="C84" s="10"/>
      <c r="D84" s="41" t="s">
        <v>77</v>
      </c>
      <c r="E84" s="41"/>
      <c r="F84" s="21">
        <v>195.06063800000001</v>
      </c>
      <c r="G84" s="21">
        <v>112.72663159999999</v>
      </c>
      <c r="H84" s="21">
        <v>112.6904596</v>
      </c>
      <c r="I84" s="21"/>
      <c r="J84" s="32">
        <f t="shared" si="5"/>
        <v>57.772014259483761</v>
      </c>
      <c r="K84" s="32">
        <f t="shared" si="6"/>
        <v>99.967911752984563</v>
      </c>
      <c r="L84" s="9"/>
    </row>
    <row r="85" spans="3:12" s="3" customFormat="1" ht="24.95" customHeight="1" x14ac:dyDescent="0.2">
      <c r="C85" s="10"/>
      <c r="D85" s="41" t="s">
        <v>78</v>
      </c>
      <c r="E85" s="41"/>
      <c r="F85" s="21">
        <v>394.45276000000001</v>
      </c>
      <c r="G85" s="21">
        <v>163.30274738000003</v>
      </c>
      <c r="H85" s="21">
        <v>161.89323224000009</v>
      </c>
      <c r="I85" s="21"/>
      <c r="J85" s="32">
        <f t="shared" si="5"/>
        <v>41.042489407350089</v>
      </c>
      <c r="K85" s="32">
        <f t="shared" si="6"/>
        <v>99.136869916389074</v>
      </c>
      <c r="L85" s="9"/>
    </row>
    <row r="86" spans="3:12" s="3" customFormat="1" ht="24.95" customHeight="1" x14ac:dyDescent="0.2">
      <c r="C86" s="10"/>
      <c r="D86" s="41" t="s">
        <v>79</v>
      </c>
      <c r="E86" s="41"/>
      <c r="F86" s="21">
        <v>72.755302</v>
      </c>
      <c r="G86" s="21">
        <v>31.305674590000002</v>
      </c>
      <c r="H86" s="21">
        <v>31.305674590000002</v>
      </c>
      <c r="I86" s="21"/>
      <c r="J86" s="32">
        <f t="shared" si="5"/>
        <v>43.02871918530419</v>
      </c>
      <c r="K86" s="32">
        <f t="shared" si="6"/>
        <v>100</v>
      </c>
      <c r="L86" s="9"/>
    </row>
    <row r="87" spans="3:12" s="3" customFormat="1" ht="13.5" x14ac:dyDescent="0.2">
      <c r="C87" s="10"/>
      <c r="D87" s="20" t="s">
        <v>80</v>
      </c>
      <c r="E87" s="34"/>
      <c r="F87" s="21">
        <v>3940.8453370000002</v>
      </c>
      <c r="G87" s="21">
        <v>3053.7591685899997</v>
      </c>
      <c r="H87" s="21">
        <v>3053.7591685899993</v>
      </c>
      <c r="I87" s="21"/>
      <c r="J87" s="32">
        <f t="shared" si="5"/>
        <v>77.489952217071718</v>
      </c>
      <c r="K87" s="32">
        <f t="shared" si="6"/>
        <v>99.999999999999986</v>
      </c>
      <c r="L87" s="9"/>
    </row>
    <row r="88" spans="3:12" s="3" customFormat="1" ht="13.5" x14ac:dyDescent="0.2">
      <c r="C88" s="10"/>
      <c r="D88" s="20" t="s">
        <v>81</v>
      </c>
      <c r="E88" s="34"/>
      <c r="F88" s="21">
        <v>8.3183000000000007</v>
      </c>
      <c r="G88" s="21">
        <v>3.8448919000000004</v>
      </c>
      <c r="H88" s="21">
        <v>3.8448919000000004</v>
      </c>
      <c r="I88" s="21"/>
      <c r="J88" s="32">
        <f t="shared" si="5"/>
        <v>46.222087445752138</v>
      </c>
      <c r="K88" s="32">
        <f t="shared" si="6"/>
        <v>100</v>
      </c>
      <c r="L88" s="9"/>
    </row>
    <row r="89" spans="3:12" s="3" customFormat="1" ht="24.95" customHeight="1" x14ac:dyDescent="0.2">
      <c r="C89" s="10"/>
      <c r="D89" s="41" t="s">
        <v>82</v>
      </c>
      <c r="E89" s="41"/>
      <c r="F89" s="21">
        <v>225.654808</v>
      </c>
      <c r="G89" s="21">
        <v>4.5125154099999998</v>
      </c>
      <c r="H89" s="21">
        <v>4.5125154099999989</v>
      </c>
      <c r="I89" s="21"/>
      <c r="J89" s="32">
        <f t="shared" si="5"/>
        <v>1.9997426378790026</v>
      </c>
      <c r="K89" s="32">
        <f t="shared" si="6"/>
        <v>99.999999999999972</v>
      </c>
      <c r="L89" s="9"/>
    </row>
    <row r="90" spans="3:12" s="3" customFormat="1" ht="13.5" x14ac:dyDescent="0.2">
      <c r="C90" s="10"/>
      <c r="D90" s="20" t="s">
        <v>83</v>
      </c>
      <c r="E90" s="34"/>
      <c r="F90" s="21">
        <v>165.36346700000001</v>
      </c>
      <c r="G90" s="21">
        <v>80.087225439999997</v>
      </c>
      <c r="H90" s="21">
        <v>66.24131534</v>
      </c>
      <c r="I90" s="21"/>
      <c r="J90" s="32">
        <f t="shared" si="5"/>
        <v>40.058010721316087</v>
      </c>
      <c r="K90" s="32">
        <f t="shared" si="6"/>
        <v>82.711462378762107</v>
      </c>
      <c r="L90" s="9"/>
    </row>
    <row r="91" spans="3:12" s="3" customFormat="1" ht="13.5" x14ac:dyDescent="0.2">
      <c r="C91" s="35" t="s">
        <v>84</v>
      </c>
      <c r="D91" s="35"/>
      <c r="E91" s="35"/>
      <c r="F91" s="36">
        <f>SUM(F92:F121)</f>
        <v>278268.21611600008</v>
      </c>
      <c r="G91" s="36">
        <f>SUM(G92:G121)</f>
        <v>157682.09812573993</v>
      </c>
      <c r="H91" s="36">
        <f>SUM(H92:H121)</f>
        <v>154562.99568960999</v>
      </c>
      <c r="I91" s="36"/>
      <c r="J91" s="37">
        <f t="shared" si="5"/>
        <v>55.544610105660865</v>
      </c>
      <c r="K91" s="37">
        <f t="shared" si="6"/>
        <v>98.02190453247097</v>
      </c>
      <c r="L91" s="9"/>
    </row>
    <row r="92" spans="3:12" s="3" customFormat="1" ht="13.5" x14ac:dyDescent="0.2">
      <c r="C92" s="10"/>
      <c r="D92" s="20" t="s">
        <v>85</v>
      </c>
      <c r="E92" s="34"/>
      <c r="F92" s="21">
        <v>4858.4340700000002</v>
      </c>
      <c r="G92" s="21">
        <v>2573.4426050000002</v>
      </c>
      <c r="H92" s="21">
        <v>2566.0995298499997</v>
      </c>
      <c r="I92" s="21"/>
      <c r="J92" s="32">
        <f t="shared" si="5"/>
        <v>52.81742003447625</v>
      </c>
      <c r="K92" s="32">
        <f t="shared" si="6"/>
        <v>99.714659455169766</v>
      </c>
      <c r="L92" s="9"/>
    </row>
    <row r="93" spans="3:12" s="3" customFormat="1" ht="13.5" x14ac:dyDescent="0.2">
      <c r="C93" s="10"/>
      <c r="D93" s="20" t="s">
        <v>86</v>
      </c>
      <c r="E93" s="34"/>
      <c r="F93" s="21">
        <v>2571.883671</v>
      </c>
      <c r="G93" s="21">
        <v>1173.3845751100002</v>
      </c>
      <c r="H93" s="21">
        <v>1171.8907154299998</v>
      </c>
      <c r="I93" s="21"/>
      <c r="J93" s="32">
        <f t="shared" si="5"/>
        <v>45.565463502256506</v>
      </c>
      <c r="K93" s="32">
        <f t="shared" si="6"/>
        <v>99.872687973603163</v>
      </c>
      <c r="L93" s="9"/>
    </row>
    <row r="94" spans="3:12" s="3" customFormat="1" ht="13.5" x14ac:dyDescent="0.2">
      <c r="C94" s="10"/>
      <c r="D94" s="20" t="s">
        <v>87</v>
      </c>
      <c r="E94" s="34"/>
      <c r="F94" s="21">
        <v>191.27752899999999</v>
      </c>
      <c r="G94" s="21">
        <v>156.69908156</v>
      </c>
      <c r="H94" s="21">
        <v>155.90468679</v>
      </c>
      <c r="I94" s="21"/>
      <c r="J94" s="32">
        <f t="shared" si="5"/>
        <v>81.507058150045424</v>
      </c>
      <c r="K94" s="32">
        <f t="shared" si="6"/>
        <v>99.493044399436485</v>
      </c>
      <c r="L94" s="9"/>
    </row>
    <row r="95" spans="3:12" s="3" customFormat="1" ht="13.5" x14ac:dyDescent="0.2">
      <c r="C95" s="10"/>
      <c r="D95" s="20" t="s">
        <v>88</v>
      </c>
      <c r="E95" s="34"/>
      <c r="F95" s="21">
        <v>3266.8430520000002</v>
      </c>
      <c r="G95" s="21">
        <v>1204.7182288600004</v>
      </c>
      <c r="H95" s="21">
        <v>1155.2687622400006</v>
      </c>
      <c r="I95" s="21"/>
      <c r="J95" s="32">
        <f t="shared" si="5"/>
        <v>35.363460804544353</v>
      </c>
      <c r="K95" s="32">
        <f t="shared" si="6"/>
        <v>95.895350013355994</v>
      </c>
      <c r="L95" s="9"/>
    </row>
    <row r="96" spans="3:12" s="3" customFormat="1" ht="13.5" x14ac:dyDescent="0.2">
      <c r="C96" s="10"/>
      <c r="D96" s="20" t="s">
        <v>89</v>
      </c>
      <c r="E96" s="34"/>
      <c r="F96" s="21">
        <v>41354.283496999997</v>
      </c>
      <c r="G96" s="21">
        <v>16792.322024789995</v>
      </c>
      <c r="H96" s="21">
        <v>16368.659974940001</v>
      </c>
      <c r="I96" s="21"/>
      <c r="J96" s="32">
        <f t="shared" si="5"/>
        <v>39.58153446456749</v>
      </c>
      <c r="K96" s="32">
        <f t="shared" si="6"/>
        <v>97.477049039289781</v>
      </c>
      <c r="L96" s="9"/>
    </row>
    <row r="97" spans="3:12" s="3" customFormat="1" ht="13.5" x14ac:dyDescent="0.2">
      <c r="C97" s="10"/>
      <c r="D97" s="20" t="s">
        <v>90</v>
      </c>
      <c r="E97" s="34"/>
      <c r="F97" s="21">
        <v>48838.385176000003</v>
      </c>
      <c r="G97" s="21">
        <v>24115.302270169985</v>
      </c>
      <c r="H97" s="21">
        <v>23897.342592039986</v>
      </c>
      <c r="I97" s="21"/>
      <c r="J97" s="32">
        <f t="shared" si="5"/>
        <v>48.931475735572718</v>
      </c>
      <c r="K97" s="32">
        <f t="shared" si="6"/>
        <v>99.096176876872036</v>
      </c>
      <c r="L97" s="9"/>
    </row>
    <row r="98" spans="3:12" s="3" customFormat="1" ht="13.5" x14ac:dyDescent="0.2">
      <c r="C98" s="10"/>
      <c r="D98" s="20" t="s">
        <v>91</v>
      </c>
      <c r="E98" s="34"/>
      <c r="F98" s="21">
        <v>3630.2761030000001</v>
      </c>
      <c r="G98" s="21">
        <v>1993.9362659999999</v>
      </c>
      <c r="H98" s="21">
        <v>1993.9362659999999</v>
      </c>
      <c r="I98" s="21"/>
      <c r="J98" s="32">
        <f t="shared" si="5"/>
        <v>54.925196029917501</v>
      </c>
      <c r="K98" s="32">
        <f t="shared" si="6"/>
        <v>100</v>
      </c>
      <c r="L98" s="9"/>
    </row>
    <row r="99" spans="3:12" s="3" customFormat="1" ht="13.5" x14ac:dyDescent="0.2">
      <c r="C99" s="10"/>
      <c r="D99" s="20" t="s">
        <v>92</v>
      </c>
      <c r="E99" s="34"/>
      <c r="F99" s="21">
        <v>927.44754699999999</v>
      </c>
      <c r="G99" s="21">
        <v>412.55240022999988</v>
      </c>
      <c r="H99" s="21">
        <v>409.8280086499999</v>
      </c>
      <c r="I99" s="21"/>
      <c r="J99" s="32">
        <f t="shared" si="5"/>
        <v>44.188807224264501</v>
      </c>
      <c r="K99" s="32">
        <f t="shared" si="6"/>
        <v>99.339625323115044</v>
      </c>
      <c r="L99" s="9"/>
    </row>
    <row r="100" spans="3:12" s="3" customFormat="1" ht="13.5" x14ac:dyDescent="0.2">
      <c r="C100" s="10"/>
      <c r="D100" s="20" t="s">
        <v>93</v>
      </c>
      <c r="E100" s="34"/>
      <c r="F100" s="21">
        <v>14804.870803</v>
      </c>
      <c r="G100" s="21">
        <v>7915.4620964300011</v>
      </c>
      <c r="H100" s="21">
        <v>7913.1486941700023</v>
      </c>
      <c r="I100" s="21"/>
      <c r="J100" s="32">
        <f t="shared" si="5"/>
        <v>53.449630189049088</v>
      </c>
      <c r="K100" s="32">
        <f t="shared" si="6"/>
        <v>99.970773629741188</v>
      </c>
      <c r="L100" s="9"/>
    </row>
    <row r="101" spans="3:12" s="3" customFormat="1" ht="13.5" x14ac:dyDescent="0.2">
      <c r="C101" s="10"/>
      <c r="D101" s="20" t="s">
        <v>94</v>
      </c>
      <c r="E101" s="34"/>
      <c r="F101" s="21">
        <v>203.331512</v>
      </c>
      <c r="G101" s="21">
        <v>179.66123808</v>
      </c>
      <c r="H101" s="21">
        <v>179.32746592000001</v>
      </c>
      <c r="I101" s="21"/>
      <c r="J101" s="32">
        <f t="shared" si="5"/>
        <v>88.194625690876677</v>
      </c>
      <c r="K101" s="32">
        <f t="shared" si="6"/>
        <v>99.814221384886949</v>
      </c>
      <c r="L101" s="9"/>
    </row>
    <row r="102" spans="3:12" s="3" customFormat="1" ht="13.5" x14ac:dyDescent="0.2">
      <c r="C102" s="10"/>
      <c r="D102" s="20" t="s">
        <v>95</v>
      </c>
      <c r="E102" s="34"/>
      <c r="F102" s="21">
        <v>2409.647817</v>
      </c>
      <c r="G102" s="21">
        <v>1033.8868231800002</v>
      </c>
      <c r="H102" s="21">
        <v>1029.9785986100003</v>
      </c>
      <c r="I102" s="21"/>
      <c r="J102" s="32">
        <f t="shared" si="5"/>
        <v>42.743947532229782</v>
      </c>
      <c r="K102" s="32">
        <f t="shared" si="6"/>
        <v>99.621987196047328</v>
      </c>
      <c r="L102" s="9"/>
    </row>
    <row r="103" spans="3:12" s="3" customFormat="1" ht="13.5" x14ac:dyDescent="0.2">
      <c r="C103" s="10"/>
      <c r="D103" s="20" t="s">
        <v>96</v>
      </c>
      <c r="E103" s="34"/>
      <c r="F103" s="21">
        <v>568.86637299999995</v>
      </c>
      <c r="G103" s="21">
        <v>210.74318257000002</v>
      </c>
      <c r="H103" s="21">
        <v>201.11350623999996</v>
      </c>
      <c r="I103" s="21"/>
      <c r="J103" s="32">
        <f t="shared" si="5"/>
        <v>35.353382760066921</v>
      </c>
      <c r="K103" s="32">
        <f t="shared" si="6"/>
        <v>95.430610749744432</v>
      </c>
      <c r="L103" s="9"/>
    </row>
    <row r="104" spans="3:12" s="3" customFormat="1" ht="13.5" x14ac:dyDescent="0.2">
      <c r="C104" s="10"/>
      <c r="D104" s="20" t="s">
        <v>97</v>
      </c>
      <c r="E104" s="34"/>
      <c r="F104" s="21">
        <v>256.52292</v>
      </c>
      <c r="G104" s="21">
        <v>183.88054</v>
      </c>
      <c r="H104" s="21">
        <v>183.88054</v>
      </c>
      <c r="I104" s="21"/>
      <c r="J104" s="32">
        <f t="shared" si="5"/>
        <v>71.681914426983752</v>
      </c>
      <c r="K104" s="32">
        <f t="shared" si="6"/>
        <v>100</v>
      </c>
      <c r="L104" s="9"/>
    </row>
    <row r="105" spans="3:12" s="3" customFormat="1" ht="13.5" x14ac:dyDescent="0.2">
      <c r="C105" s="10"/>
      <c r="D105" s="20" t="s">
        <v>222</v>
      </c>
      <c r="E105" s="34"/>
      <c r="F105" s="21">
        <v>540.21440199999995</v>
      </c>
      <c r="G105" s="21">
        <v>411.06139106000001</v>
      </c>
      <c r="H105" s="21">
        <v>411.06139106000001</v>
      </c>
      <c r="I105" s="21"/>
      <c r="J105" s="32">
        <f t="shared" si="5"/>
        <v>76.09226809543668</v>
      </c>
      <c r="K105" s="32">
        <f t="shared" si="6"/>
        <v>100</v>
      </c>
      <c r="L105" s="9"/>
    </row>
    <row r="106" spans="3:12" s="3" customFormat="1" ht="13.5" x14ac:dyDescent="0.2">
      <c r="C106" s="10"/>
      <c r="D106" s="20" t="s">
        <v>98</v>
      </c>
      <c r="E106" s="34"/>
      <c r="F106" s="21">
        <v>3065.3443069999998</v>
      </c>
      <c r="G106" s="21">
        <v>4032.3800563800064</v>
      </c>
      <c r="H106" s="21">
        <v>4012.0871992800057</v>
      </c>
      <c r="I106" s="21"/>
      <c r="J106" s="32">
        <f t="shared" si="5"/>
        <v>130.88536873714415</v>
      </c>
      <c r="K106" s="32">
        <f t="shared" si="6"/>
        <v>99.496752369164867</v>
      </c>
      <c r="L106" s="9"/>
    </row>
    <row r="107" spans="3:12" s="3" customFormat="1" ht="13.5" x14ac:dyDescent="0.2">
      <c r="C107" s="10"/>
      <c r="D107" s="20" t="s">
        <v>99</v>
      </c>
      <c r="E107" s="34"/>
      <c r="F107" s="21">
        <v>327.976314</v>
      </c>
      <c r="G107" s="21">
        <v>147.29701797999999</v>
      </c>
      <c r="H107" s="21">
        <v>143.98481202999997</v>
      </c>
      <c r="I107" s="21"/>
      <c r="J107" s="32">
        <f t="shared" si="5"/>
        <v>43.900978785315573</v>
      </c>
      <c r="K107" s="32">
        <f t="shared" si="6"/>
        <v>97.751342155175365</v>
      </c>
      <c r="L107" s="9"/>
    </row>
    <row r="108" spans="3:12" s="3" customFormat="1" ht="13.5" x14ac:dyDescent="0.2">
      <c r="C108" s="10"/>
      <c r="D108" s="20" t="s">
        <v>100</v>
      </c>
      <c r="E108" s="34"/>
      <c r="F108" s="21">
        <v>2040.6091269999999</v>
      </c>
      <c r="G108" s="21">
        <v>1457.5320939400001</v>
      </c>
      <c r="H108" s="21">
        <v>1420.1761245200012</v>
      </c>
      <c r="I108" s="21"/>
      <c r="J108" s="32">
        <f t="shared" si="5"/>
        <v>69.595695997296261</v>
      </c>
      <c r="K108" s="32">
        <f t="shared" si="6"/>
        <v>97.437039666206033</v>
      </c>
      <c r="L108" s="9"/>
    </row>
    <row r="109" spans="3:12" s="3" customFormat="1" ht="13.5" x14ac:dyDescent="0.2">
      <c r="C109" s="10"/>
      <c r="D109" s="20" t="s">
        <v>101</v>
      </c>
      <c r="E109" s="34"/>
      <c r="F109" s="21">
        <v>29448.470926000002</v>
      </c>
      <c r="G109" s="21">
        <v>24301.846105299988</v>
      </c>
      <c r="H109" s="21">
        <v>22324.723072369998</v>
      </c>
      <c r="I109" s="21"/>
      <c r="J109" s="32">
        <f t="shared" si="5"/>
        <v>75.809447385125665</v>
      </c>
      <c r="K109" s="32">
        <f t="shared" si="6"/>
        <v>91.864309302416331</v>
      </c>
      <c r="L109" s="9"/>
    </row>
    <row r="110" spans="3:12" s="3" customFormat="1" ht="13.5" x14ac:dyDescent="0.2">
      <c r="C110" s="10"/>
      <c r="D110" s="20" t="s">
        <v>102</v>
      </c>
      <c r="E110" s="34"/>
      <c r="F110" s="21">
        <v>11243.182262</v>
      </c>
      <c r="G110" s="21">
        <v>8605.1803021199994</v>
      </c>
      <c r="H110" s="21">
        <v>8603.9319481599978</v>
      </c>
      <c r="I110" s="21"/>
      <c r="J110" s="32">
        <f t="shared" si="5"/>
        <v>76.525771331127402</v>
      </c>
      <c r="K110" s="32">
        <f t="shared" si="6"/>
        <v>99.985492994729071</v>
      </c>
      <c r="L110" s="9"/>
    </row>
    <row r="111" spans="3:12" s="3" customFormat="1" ht="13.5" x14ac:dyDescent="0.2">
      <c r="C111" s="10"/>
      <c r="D111" s="20" t="s">
        <v>103</v>
      </c>
      <c r="E111" s="34"/>
      <c r="F111" s="21">
        <v>11214.544592</v>
      </c>
      <c r="G111" s="21">
        <v>4145.8921068399995</v>
      </c>
      <c r="H111" s="21">
        <v>4144.3272291499998</v>
      </c>
      <c r="I111" s="21"/>
      <c r="J111" s="32">
        <f t="shared" si="5"/>
        <v>36.954931117812798</v>
      </c>
      <c r="K111" s="32">
        <f t="shared" si="6"/>
        <v>99.962254741568941</v>
      </c>
      <c r="L111" s="9"/>
    </row>
    <row r="112" spans="3:12" s="3" customFormat="1" ht="13.5" x14ac:dyDescent="0.2">
      <c r="C112" s="10"/>
      <c r="D112" s="20" t="s">
        <v>223</v>
      </c>
      <c r="E112" s="34"/>
      <c r="F112" s="21">
        <v>401.71614099999999</v>
      </c>
      <c r="G112" s="21">
        <v>105.03834262999999</v>
      </c>
      <c r="H112" s="21">
        <v>104.90650382999999</v>
      </c>
      <c r="I112" s="21"/>
      <c r="J112" s="32">
        <f t="shared" si="5"/>
        <v>26.114585181679317</v>
      </c>
      <c r="K112" s="32">
        <f t="shared" si="6"/>
        <v>99.874485072118475</v>
      </c>
      <c r="L112" s="9"/>
    </row>
    <row r="113" spans="3:12" s="3" customFormat="1" ht="13.5" x14ac:dyDescent="0.2">
      <c r="C113" s="10"/>
      <c r="D113" s="20" t="s">
        <v>104</v>
      </c>
      <c r="E113" s="34"/>
      <c r="F113" s="21">
        <v>1733.2754420000001</v>
      </c>
      <c r="G113" s="21">
        <v>379.61242235000003</v>
      </c>
      <c r="H113" s="21">
        <v>379.25338769999996</v>
      </c>
      <c r="I113" s="21"/>
      <c r="J113" s="32">
        <f t="shared" si="5"/>
        <v>21.880733927804645</v>
      </c>
      <c r="K113" s="32">
        <f t="shared" si="6"/>
        <v>99.905420732077872</v>
      </c>
      <c r="L113" s="9"/>
    </row>
    <row r="114" spans="3:12" s="3" customFormat="1" ht="13.5" x14ac:dyDescent="0.2">
      <c r="C114" s="10"/>
      <c r="D114" s="20" t="s">
        <v>224</v>
      </c>
      <c r="E114" s="34"/>
      <c r="F114" s="21">
        <v>2293.1685969999999</v>
      </c>
      <c r="G114" s="21">
        <v>1379.05551825</v>
      </c>
      <c r="H114" s="21">
        <v>1378.4403456299997</v>
      </c>
      <c r="I114" s="21"/>
      <c r="J114" s="32">
        <f t="shared" si="5"/>
        <v>60.110728336037809</v>
      </c>
      <c r="K114" s="32">
        <f t="shared" si="6"/>
        <v>99.955391743707239</v>
      </c>
      <c r="L114" s="9"/>
    </row>
    <row r="115" spans="3:12" s="3" customFormat="1" ht="13.5" x14ac:dyDescent="0.2">
      <c r="C115" s="10"/>
      <c r="D115" s="20" t="s">
        <v>105</v>
      </c>
      <c r="E115" s="34"/>
      <c r="F115" s="21">
        <v>1503.7065769999999</v>
      </c>
      <c r="G115" s="21">
        <v>734.87875480999992</v>
      </c>
      <c r="H115" s="21">
        <v>734.87875480999992</v>
      </c>
      <c r="I115" s="21"/>
      <c r="J115" s="32">
        <f t="shared" si="5"/>
        <v>48.871153857432382</v>
      </c>
      <c r="K115" s="32">
        <f t="shared" si="6"/>
        <v>100</v>
      </c>
      <c r="L115" s="9"/>
    </row>
    <row r="116" spans="3:12" s="3" customFormat="1" ht="13.5" x14ac:dyDescent="0.2">
      <c r="C116" s="10"/>
      <c r="D116" s="20" t="s">
        <v>106</v>
      </c>
      <c r="E116" s="34"/>
      <c r="F116" s="21">
        <v>83748.339269000004</v>
      </c>
      <c r="G116" s="21">
        <v>46679.770486599984</v>
      </c>
      <c r="H116" s="21">
        <v>46626.204482409979</v>
      </c>
      <c r="I116" s="21"/>
      <c r="J116" s="32">
        <f t="shared" si="5"/>
        <v>55.674183977125111</v>
      </c>
      <c r="K116" s="32">
        <f t="shared" si="6"/>
        <v>99.885247927246382</v>
      </c>
      <c r="L116" s="9"/>
    </row>
    <row r="117" spans="3:12" s="3" customFormat="1" ht="13.5" x14ac:dyDescent="0.2">
      <c r="C117" s="10"/>
      <c r="D117" s="20" t="s">
        <v>225</v>
      </c>
      <c r="E117" s="34"/>
      <c r="F117" s="21">
        <v>100</v>
      </c>
      <c r="G117" s="21">
        <v>1.70967723</v>
      </c>
      <c r="H117" s="21">
        <v>1.5660814000000001</v>
      </c>
      <c r="I117" s="21"/>
      <c r="J117" s="32">
        <f t="shared" si="5"/>
        <v>1.5660814000000003</v>
      </c>
      <c r="K117" s="32">
        <f t="shared" si="6"/>
        <v>91.600997692412392</v>
      </c>
      <c r="L117" s="9"/>
    </row>
    <row r="118" spans="3:12" s="3" customFormat="1" ht="13.5" x14ac:dyDescent="0.2">
      <c r="C118" s="10"/>
      <c r="D118" s="20" t="s">
        <v>226</v>
      </c>
      <c r="E118" s="34"/>
      <c r="F118" s="21">
        <v>692.58999900000003</v>
      </c>
      <c r="G118" s="21">
        <v>5.6335833399999995</v>
      </c>
      <c r="H118" s="21">
        <v>4.7034801999999996</v>
      </c>
      <c r="I118" s="21"/>
      <c r="J118" s="32">
        <f t="shared" si="5"/>
        <v>0.67911465755947187</v>
      </c>
      <c r="K118" s="32">
        <f t="shared" si="6"/>
        <v>83.490026083469644</v>
      </c>
      <c r="L118" s="9"/>
    </row>
    <row r="119" spans="3:12" s="3" customFormat="1" ht="13.5" x14ac:dyDescent="0.2">
      <c r="C119" s="10"/>
      <c r="D119" s="20" t="s">
        <v>107</v>
      </c>
      <c r="E119" s="34"/>
      <c r="F119" s="21">
        <v>3089.4802639999998</v>
      </c>
      <c r="G119" s="21">
        <v>7338.5638235400002</v>
      </c>
      <c r="H119" s="21">
        <v>7036.2865786800003</v>
      </c>
      <c r="I119" s="21"/>
      <c r="J119" s="32">
        <f t="shared" si="5"/>
        <v>227.74984713998487</v>
      </c>
      <c r="K119" s="32">
        <f t="shared" si="6"/>
        <v>95.880975458844119</v>
      </c>
      <c r="L119" s="9"/>
    </row>
    <row r="120" spans="3:12" s="3" customFormat="1" ht="13.5" x14ac:dyDescent="0.2">
      <c r="C120" s="10"/>
      <c r="D120" s="20" t="s">
        <v>227</v>
      </c>
      <c r="E120" s="34"/>
      <c r="F120" s="21">
        <v>700</v>
      </c>
      <c r="G120" s="21">
        <v>5.6416089400000002</v>
      </c>
      <c r="H120" s="21">
        <v>5.3885016800000001</v>
      </c>
      <c r="I120" s="21"/>
      <c r="J120" s="32">
        <f t="shared" si="5"/>
        <v>0.76978595428571439</v>
      </c>
      <c r="K120" s="32">
        <f t="shared" si="6"/>
        <v>95.513562483825751</v>
      </c>
      <c r="L120" s="9"/>
    </row>
    <row r="121" spans="3:12" s="3" customFormat="1" ht="13.5" x14ac:dyDescent="0.2">
      <c r="C121" s="10"/>
      <c r="D121" s="20" t="s">
        <v>108</v>
      </c>
      <c r="E121" s="34"/>
      <c r="F121" s="21">
        <v>2243.5278269999999</v>
      </c>
      <c r="G121" s="21">
        <v>5.0135024499999998</v>
      </c>
      <c r="H121" s="21">
        <v>4.6964558200000006</v>
      </c>
      <c r="I121" s="21"/>
      <c r="J121" s="32">
        <f t="shared" si="5"/>
        <v>0.20933352211993761</v>
      </c>
      <c r="K121" s="32">
        <f t="shared" si="6"/>
        <v>93.676144907438925</v>
      </c>
      <c r="L121" s="9"/>
    </row>
    <row r="122" spans="3:12" s="3" customFormat="1" ht="14.25" x14ac:dyDescent="0.2">
      <c r="C122" s="35" t="s">
        <v>241</v>
      </c>
      <c r="D122" s="35"/>
      <c r="E122" s="35"/>
      <c r="F122" s="36">
        <f>SUM(F123,F128:F147)</f>
        <v>119516.269447</v>
      </c>
      <c r="G122" s="36">
        <f>SUM(G123,G128:G147)</f>
        <v>63776.902866889985</v>
      </c>
      <c r="H122" s="36">
        <f>SUM(H123,H128:H147)</f>
        <v>63988.75638224998</v>
      </c>
      <c r="I122" s="36"/>
      <c r="J122" s="37">
        <f t="shared" si="5"/>
        <v>53.539787242628144</v>
      </c>
      <c r="K122" s="37">
        <f t="shared" si="6"/>
        <v>100.33217905830605</v>
      </c>
      <c r="L122" s="9"/>
    </row>
    <row r="123" spans="3:12" s="3" customFormat="1" ht="13.5" x14ac:dyDescent="0.2">
      <c r="C123" s="10"/>
      <c r="D123" s="10" t="s">
        <v>109</v>
      </c>
      <c r="E123" s="38"/>
      <c r="F123" s="18">
        <f>SUM(F124:F127)</f>
        <v>72573.035758999991</v>
      </c>
      <c r="G123" s="18">
        <f t="shared" ref="G123:H123" si="7">SUM(G124:G127)</f>
        <v>41644.056135619983</v>
      </c>
      <c r="H123" s="18">
        <f t="shared" si="7"/>
        <v>41592.180391209993</v>
      </c>
      <c r="I123" s="18"/>
      <c r="J123" s="19">
        <f t="shared" si="5"/>
        <v>57.310790373065011</v>
      </c>
      <c r="K123" s="19">
        <f t="shared" si="6"/>
        <v>99.875430615497564</v>
      </c>
      <c r="L123" s="39"/>
    </row>
    <row r="124" spans="3:12" s="3" customFormat="1" ht="13.5" x14ac:dyDescent="0.2">
      <c r="C124" s="10"/>
      <c r="D124" s="20"/>
      <c r="E124" s="34" t="s">
        <v>110</v>
      </c>
      <c r="F124" s="21">
        <v>68974.623793000006</v>
      </c>
      <c r="G124" s="21">
        <v>39924.226291949984</v>
      </c>
      <c r="H124" s="21">
        <v>39924.226291949992</v>
      </c>
      <c r="I124" s="21"/>
      <c r="J124" s="32">
        <f t="shared" si="5"/>
        <v>57.882485030678431</v>
      </c>
      <c r="K124" s="32">
        <f t="shared" si="6"/>
        <v>100.00000000000003</v>
      </c>
      <c r="L124" s="9"/>
    </row>
    <row r="125" spans="3:12" s="3" customFormat="1" ht="13.5" x14ac:dyDescent="0.2">
      <c r="C125" s="10"/>
      <c r="D125" s="20"/>
      <c r="E125" s="34" t="s">
        <v>111</v>
      </c>
      <c r="F125" s="21">
        <v>1272.4243300000001</v>
      </c>
      <c r="G125" s="21">
        <v>479.1994560899999</v>
      </c>
      <c r="H125" s="21">
        <v>465.07686776999986</v>
      </c>
      <c r="I125" s="21"/>
      <c r="J125" s="32">
        <f t="shared" si="5"/>
        <v>36.550453870211662</v>
      </c>
      <c r="K125" s="32">
        <f t="shared" si="6"/>
        <v>97.052878891968604</v>
      </c>
      <c r="L125" s="9"/>
    </row>
    <row r="126" spans="3:12" s="3" customFormat="1" ht="13.5" x14ac:dyDescent="0.2">
      <c r="C126" s="10"/>
      <c r="D126" s="20"/>
      <c r="E126" s="34" t="s">
        <v>98</v>
      </c>
      <c r="F126" s="21">
        <v>276.42384499999997</v>
      </c>
      <c r="G126" s="21">
        <v>79.148600090000002</v>
      </c>
      <c r="H126" s="21">
        <v>78.783384789999999</v>
      </c>
      <c r="I126" s="21"/>
      <c r="J126" s="32">
        <f t="shared" si="5"/>
        <v>28.500936592499826</v>
      </c>
      <c r="K126" s="32">
        <f t="shared" si="6"/>
        <v>99.538570107892355</v>
      </c>
      <c r="L126" s="9"/>
    </row>
    <row r="127" spans="3:12" s="3" customFormat="1" ht="13.5" x14ac:dyDescent="0.2">
      <c r="C127" s="10"/>
      <c r="D127" s="20"/>
      <c r="E127" s="34" t="s">
        <v>112</v>
      </c>
      <c r="F127" s="21">
        <v>2049.563791</v>
      </c>
      <c r="G127" s="21">
        <v>1161.4817874900002</v>
      </c>
      <c r="H127" s="21">
        <v>1124.0938467000003</v>
      </c>
      <c r="I127" s="21"/>
      <c r="J127" s="32">
        <f t="shared" si="5"/>
        <v>54.845516477022905</v>
      </c>
      <c r="K127" s="32">
        <f t="shared" si="6"/>
        <v>96.781013598947908</v>
      </c>
      <c r="L127" s="9"/>
    </row>
    <row r="128" spans="3:12" s="3" customFormat="1" ht="13.5" x14ac:dyDescent="0.2">
      <c r="C128" s="10"/>
      <c r="D128" s="20" t="s">
        <v>215</v>
      </c>
      <c r="E128" s="34"/>
      <c r="F128" s="21">
        <v>437.813287</v>
      </c>
      <c r="G128" s="21">
        <v>195.04765880000002</v>
      </c>
      <c r="H128" s="21">
        <v>584.69787886999984</v>
      </c>
      <c r="I128" s="21"/>
      <c r="J128" s="32">
        <f t="shared" si="5"/>
        <v>133.54959665031816</v>
      </c>
      <c r="K128" s="32">
        <f t="shared" si="6"/>
        <v>299.77180062927255</v>
      </c>
      <c r="L128" s="9"/>
    </row>
    <row r="129" spans="3:12" s="3" customFormat="1" ht="13.5" x14ac:dyDescent="0.2">
      <c r="C129" s="10"/>
      <c r="D129" s="20" t="s">
        <v>98</v>
      </c>
      <c r="E129" s="34"/>
      <c r="F129" s="21">
        <v>2872.3284110000004</v>
      </c>
      <c r="G129" s="21">
        <v>1305.9249582800012</v>
      </c>
      <c r="H129" s="21">
        <v>1297.5527178300001</v>
      </c>
      <c r="I129" s="21"/>
      <c r="J129" s="32">
        <f t="shared" si="5"/>
        <v>45.174246540222654</v>
      </c>
      <c r="K129" s="32">
        <f t="shared" si="6"/>
        <v>99.358903404294537</v>
      </c>
      <c r="L129" s="9"/>
    </row>
    <row r="130" spans="3:12" s="3" customFormat="1" ht="13.5" x14ac:dyDescent="0.2">
      <c r="C130" s="10"/>
      <c r="D130" s="20" t="s">
        <v>113</v>
      </c>
      <c r="E130" s="34"/>
      <c r="F130" s="21">
        <v>3930.2120060000002</v>
      </c>
      <c r="G130" s="21">
        <v>1508.5845602199997</v>
      </c>
      <c r="H130" s="21">
        <v>1499.8648443099989</v>
      </c>
      <c r="I130" s="21"/>
      <c r="J130" s="32">
        <f t="shared" si="5"/>
        <v>38.162441161450126</v>
      </c>
      <c r="K130" s="32">
        <f t="shared" si="6"/>
        <v>99.421993560060756</v>
      </c>
      <c r="L130" s="9"/>
    </row>
    <row r="131" spans="3:12" s="3" customFormat="1" ht="13.5" x14ac:dyDescent="0.2">
      <c r="C131" s="10"/>
      <c r="D131" s="20" t="s">
        <v>114</v>
      </c>
      <c r="E131" s="34"/>
      <c r="F131" s="21">
        <v>2162.7680690000002</v>
      </c>
      <c r="G131" s="21">
        <v>926.4228866099993</v>
      </c>
      <c r="H131" s="21">
        <v>920.01996860999964</v>
      </c>
      <c r="I131" s="21"/>
      <c r="J131" s="32">
        <f t="shared" si="5"/>
        <v>42.539002762112609</v>
      </c>
      <c r="K131" s="32">
        <f t="shared" si="6"/>
        <v>99.308855805211209</v>
      </c>
      <c r="L131" s="9"/>
    </row>
    <row r="132" spans="3:12" s="3" customFormat="1" ht="13.5" x14ac:dyDescent="0.2">
      <c r="C132" s="10"/>
      <c r="D132" s="20" t="s">
        <v>115</v>
      </c>
      <c r="E132" s="34"/>
      <c r="F132" s="21">
        <v>21144.408883</v>
      </c>
      <c r="G132" s="21">
        <v>10103.672344739987</v>
      </c>
      <c r="H132" s="21">
        <v>10044.698275529989</v>
      </c>
      <c r="I132" s="21"/>
      <c r="J132" s="32">
        <f t="shared" si="5"/>
        <v>47.50522150376063</v>
      </c>
      <c r="K132" s="32">
        <f t="shared" si="6"/>
        <v>99.416310553254434</v>
      </c>
      <c r="L132" s="9"/>
    </row>
    <row r="133" spans="3:12" s="3" customFormat="1" ht="13.5" x14ac:dyDescent="0.2">
      <c r="C133" s="10"/>
      <c r="D133" s="20" t="s">
        <v>116</v>
      </c>
      <c r="E133" s="34"/>
      <c r="F133" s="21">
        <v>1334.957486</v>
      </c>
      <c r="G133" s="21">
        <v>564.66582285000004</v>
      </c>
      <c r="H133" s="21">
        <v>563.33893467999985</v>
      </c>
      <c r="I133" s="21"/>
      <c r="J133" s="32">
        <f t="shared" si="5"/>
        <v>42.199016866668956</v>
      </c>
      <c r="K133" s="32">
        <f t="shared" si="6"/>
        <v>99.765013550261799</v>
      </c>
      <c r="L133" s="9"/>
    </row>
    <row r="134" spans="3:12" s="3" customFormat="1" ht="13.5" x14ac:dyDescent="0.2">
      <c r="C134" s="10"/>
      <c r="D134" s="20" t="s">
        <v>117</v>
      </c>
      <c r="E134" s="34"/>
      <c r="F134" s="21">
        <v>1996.0544090000001</v>
      </c>
      <c r="G134" s="21">
        <v>675.56048271000009</v>
      </c>
      <c r="H134" s="21">
        <v>675.50976155000012</v>
      </c>
      <c r="I134" s="21"/>
      <c r="J134" s="32">
        <f t="shared" si="5"/>
        <v>33.842251919797242</v>
      </c>
      <c r="K134" s="32">
        <f t="shared" si="6"/>
        <v>99.99249198831221</v>
      </c>
      <c r="L134" s="9"/>
    </row>
    <row r="135" spans="3:12" s="3" customFormat="1" ht="13.5" x14ac:dyDescent="0.2">
      <c r="C135" s="10"/>
      <c r="D135" s="20" t="s">
        <v>228</v>
      </c>
      <c r="E135" s="34"/>
      <c r="F135" s="21">
        <v>20.987786</v>
      </c>
      <c r="G135" s="21">
        <v>16.987786</v>
      </c>
      <c r="H135" s="21">
        <v>16.987786</v>
      </c>
      <c r="I135" s="21"/>
      <c r="J135" s="32">
        <f t="shared" si="5"/>
        <v>80.941296047139033</v>
      </c>
      <c r="K135" s="32">
        <f t="shared" si="6"/>
        <v>100</v>
      </c>
      <c r="L135" s="9"/>
    </row>
    <row r="136" spans="3:12" s="3" customFormat="1" ht="13.5" x14ac:dyDescent="0.2">
      <c r="C136" s="10"/>
      <c r="D136" s="20" t="s">
        <v>118</v>
      </c>
      <c r="E136" s="34"/>
      <c r="F136" s="21">
        <v>697.85355800000002</v>
      </c>
      <c r="G136" s="21">
        <v>290.25432579000017</v>
      </c>
      <c r="H136" s="21">
        <v>287.74647711000023</v>
      </c>
      <c r="I136" s="21"/>
      <c r="J136" s="32">
        <f t="shared" si="5"/>
        <v>41.233074448264148</v>
      </c>
      <c r="K136" s="32">
        <f t="shared" si="6"/>
        <v>99.135982324062113</v>
      </c>
      <c r="L136" s="9"/>
    </row>
    <row r="137" spans="3:12" s="3" customFormat="1" ht="13.5" x14ac:dyDescent="0.2">
      <c r="C137" s="10"/>
      <c r="D137" s="20" t="s">
        <v>119</v>
      </c>
      <c r="E137" s="34"/>
      <c r="F137" s="21">
        <v>431.38409100000001</v>
      </c>
      <c r="G137" s="21">
        <v>99.41153912</v>
      </c>
      <c r="H137" s="21">
        <v>98.026387230000026</v>
      </c>
      <c r="I137" s="21"/>
      <c r="J137" s="32">
        <f t="shared" si="5"/>
        <v>22.723690853495111</v>
      </c>
      <c r="K137" s="32">
        <f t="shared" si="6"/>
        <v>98.606648783167955</v>
      </c>
      <c r="L137" s="9"/>
    </row>
    <row r="138" spans="3:12" s="3" customFormat="1" ht="13.5" x14ac:dyDescent="0.2">
      <c r="C138" s="10"/>
      <c r="D138" s="20" t="s">
        <v>120</v>
      </c>
      <c r="E138" s="34"/>
      <c r="F138" s="21">
        <v>648.49404600000003</v>
      </c>
      <c r="G138" s="21">
        <v>288.73471653000001</v>
      </c>
      <c r="H138" s="21">
        <v>283.84274815000003</v>
      </c>
      <c r="I138" s="21"/>
      <c r="J138" s="32">
        <f t="shared" si="5"/>
        <v>43.769522619487553</v>
      </c>
      <c r="K138" s="32">
        <f t="shared" si="6"/>
        <v>98.305722138719091</v>
      </c>
      <c r="L138" s="9"/>
    </row>
    <row r="139" spans="3:12" s="3" customFormat="1" ht="13.5" x14ac:dyDescent="0.2">
      <c r="C139" s="10"/>
      <c r="D139" s="20" t="s">
        <v>121</v>
      </c>
      <c r="E139" s="34"/>
      <c r="F139" s="21">
        <v>2365.3374869999998</v>
      </c>
      <c r="G139" s="21">
        <v>1065.0228046900004</v>
      </c>
      <c r="H139" s="21">
        <v>1063.9629607900004</v>
      </c>
      <c r="I139" s="21"/>
      <c r="J139" s="32">
        <f t="shared" si="5"/>
        <v>44.981444154907628</v>
      </c>
      <c r="K139" s="32">
        <f t="shared" si="6"/>
        <v>99.900486271718052</v>
      </c>
      <c r="L139" s="9"/>
    </row>
    <row r="140" spans="3:12" s="3" customFormat="1" ht="13.5" x14ac:dyDescent="0.2">
      <c r="C140" s="10"/>
      <c r="D140" s="20" t="s">
        <v>122</v>
      </c>
      <c r="E140" s="34"/>
      <c r="F140" s="21">
        <v>43.759106000000003</v>
      </c>
      <c r="G140" s="21">
        <v>155.42078722000002</v>
      </c>
      <c r="H140" s="21">
        <v>153.43975422000003</v>
      </c>
      <c r="I140" s="21"/>
      <c r="J140" s="32">
        <f t="shared" ref="J140:J203" si="8">IF(AND(H140=0,F140&gt;0),"n.a.",IF(AND(H140=0,F140&lt;0),"n.a.",IF(OR(H140=0,F140=0),"              n.a.",IF(OR((AND(H140&lt;0,F140&gt;0)),(AND(H140&gt;0,F140&lt;0))),"                n.a.",IF(((H140/F140))*100&gt;500,"             -o-",((H140/F140))*100)))))</f>
        <v>350.64645566570766</v>
      </c>
      <c r="K140" s="32">
        <f t="shared" ref="K140:K203" si="9">IF(AND(H140=0,G140&gt;0),"n.a.",IF(AND(H140=0,G140&lt;0),"n.a.",IF(OR(H140=0,G140=0),"              n.a.",IF(OR((AND(H140&lt;0,G140&gt;0)),(AND(H140&gt;0,G140&lt;0))),"                n.a.",IF(((H140/G140))*100&gt;500,"             -o-",((H140/G140))*100)))))</f>
        <v>98.725374491125294</v>
      </c>
      <c r="L140" s="9"/>
    </row>
    <row r="141" spans="3:12" s="3" customFormat="1" ht="13.5" x14ac:dyDescent="0.2">
      <c r="C141" s="10"/>
      <c r="D141" s="20" t="s">
        <v>101</v>
      </c>
      <c r="E141" s="34"/>
      <c r="F141" s="21">
        <v>6382.1424980000002</v>
      </c>
      <c r="G141" s="21">
        <v>3547.3471516300001</v>
      </c>
      <c r="H141" s="21">
        <v>3547.2729967499999</v>
      </c>
      <c r="I141" s="21"/>
      <c r="J141" s="32">
        <f t="shared" si="8"/>
        <v>55.581225236848354</v>
      </c>
      <c r="K141" s="32">
        <f t="shared" si="9"/>
        <v>99.997909568000239</v>
      </c>
      <c r="L141" s="9"/>
    </row>
    <row r="142" spans="3:12" s="3" customFormat="1" ht="13.5" x14ac:dyDescent="0.2">
      <c r="C142" s="10"/>
      <c r="D142" s="20" t="s">
        <v>123</v>
      </c>
      <c r="E142" s="34"/>
      <c r="F142" s="21">
        <v>241.36339000000001</v>
      </c>
      <c r="G142" s="21">
        <v>104.97008614999999</v>
      </c>
      <c r="H142" s="21">
        <v>104.62742341999997</v>
      </c>
      <c r="I142" s="21"/>
      <c r="J142" s="32">
        <f t="shared" si="8"/>
        <v>43.348505927100199</v>
      </c>
      <c r="K142" s="32">
        <f t="shared" si="9"/>
        <v>99.673561542561416</v>
      </c>
      <c r="L142" s="9"/>
    </row>
    <row r="143" spans="3:12" s="3" customFormat="1" ht="13.5" x14ac:dyDescent="0.2">
      <c r="C143" s="10"/>
      <c r="D143" s="20" t="s">
        <v>124</v>
      </c>
      <c r="E143" s="34"/>
      <c r="F143" s="21">
        <v>901.04834100000005</v>
      </c>
      <c r="G143" s="21">
        <v>239.85911953999997</v>
      </c>
      <c r="H143" s="21">
        <v>213.79175930999997</v>
      </c>
      <c r="I143" s="21"/>
      <c r="J143" s="32">
        <f t="shared" si="8"/>
        <v>23.727002157590118</v>
      </c>
      <c r="K143" s="32">
        <f t="shared" si="9"/>
        <v>89.132220496768369</v>
      </c>
      <c r="L143" s="9"/>
    </row>
    <row r="144" spans="3:12" s="3" customFormat="1" ht="13.5" x14ac:dyDescent="0.2">
      <c r="C144" s="10"/>
      <c r="D144" s="20" t="s">
        <v>125</v>
      </c>
      <c r="E144" s="34"/>
      <c r="F144" s="21">
        <v>86.611497</v>
      </c>
      <c r="G144" s="21">
        <v>22.350758949999999</v>
      </c>
      <c r="H144" s="21">
        <v>19.137457689999998</v>
      </c>
      <c r="I144" s="21"/>
      <c r="J144" s="32">
        <f t="shared" si="8"/>
        <v>22.095747507978068</v>
      </c>
      <c r="K144" s="32">
        <f t="shared" si="9"/>
        <v>85.62330135102637</v>
      </c>
      <c r="L144" s="9"/>
    </row>
    <row r="145" spans="3:12" s="3" customFormat="1" ht="13.5" x14ac:dyDescent="0.2">
      <c r="C145" s="10"/>
      <c r="D145" s="20" t="s">
        <v>126</v>
      </c>
      <c r="E145" s="34"/>
      <c r="F145" s="21">
        <v>173.949378</v>
      </c>
      <c r="G145" s="21">
        <v>124.42928433</v>
      </c>
      <c r="H145" s="21">
        <v>124.07224909</v>
      </c>
      <c r="I145" s="21"/>
      <c r="J145" s="32">
        <f t="shared" si="8"/>
        <v>71.326641415182308</v>
      </c>
      <c r="K145" s="32">
        <f t="shared" si="9"/>
        <v>99.713061726648604</v>
      </c>
      <c r="L145" s="9"/>
    </row>
    <row r="146" spans="3:12" s="3" customFormat="1" ht="13.5" x14ac:dyDescent="0.2">
      <c r="C146" s="10"/>
      <c r="D146" s="20" t="s">
        <v>127</v>
      </c>
      <c r="E146" s="34"/>
      <c r="F146" s="21">
        <v>453.582155</v>
      </c>
      <c r="G146" s="21">
        <v>406.13218122000001</v>
      </c>
      <c r="H146" s="21">
        <v>406.13090235000004</v>
      </c>
      <c r="I146" s="21"/>
      <c r="J146" s="32">
        <f t="shared" si="8"/>
        <v>89.538553903206363</v>
      </c>
      <c r="K146" s="32">
        <f t="shared" si="9"/>
        <v>99.999685109907787</v>
      </c>
      <c r="L146" s="9"/>
    </row>
    <row r="147" spans="3:12" s="3" customFormat="1" ht="13.5" x14ac:dyDescent="0.2">
      <c r="C147" s="10"/>
      <c r="D147" s="20" t="s">
        <v>128</v>
      </c>
      <c r="E147" s="34"/>
      <c r="F147" s="21">
        <v>618.17780400000004</v>
      </c>
      <c r="G147" s="21">
        <v>492.04747588999987</v>
      </c>
      <c r="H147" s="21">
        <v>491.85470754999983</v>
      </c>
      <c r="I147" s="21"/>
      <c r="J147" s="32">
        <f t="shared" si="8"/>
        <v>79.565248762959442</v>
      </c>
      <c r="K147" s="32">
        <f t="shared" si="9"/>
        <v>99.960823223480347</v>
      </c>
      <c r="L147" s="9"/>
    </row>
    <row r="148" spans="3:12" s="3" customFormat="1" ht="13.5" x14ac:dyDescent="0.2">
      <c r="C148" s="35" t="s">
        <v>129</v>
      </c>
      <c r="D148" s="35"/>
      <c r="E148" s="35"/>
      <c r="F148" s="36">
        <f>SUM(F149)</f>
        <v>100</v>
      </c>
      <c r="G148" s="36">
        <f>SUM(G149)</f>
        <v>448.44677615000006</v>
      </c>
      <c r="H148" s="36">
        <f>SUM(H149)</f>
        <v>425.16096728999997</v>
      </c>
      <c r="I148" s="36"/>
      <c r="J148" s="37">
        <f t="shared" si="8"/>
        <v>425.16096728999997</v>
      </c>
      <c r="K148" s="37">
        <f t="shared" si="9"/>
        <v>94.807453169824711</v>
      </c>
      <c r="L148" s="9"/>
    </row>
    <row r="149" spans="3:12" s="3" customFormat="1" ht="13.5" x14ac:dyDescent="0.2">
      <c r="C149" s="10"/>
      <c r="D149" s="20" t="s">
        <v>130</v>
      </c>
      <c r="E149" s="34"/>
      <c r="F149" s="21">
        <v>100</v>
      </c>
      <c r="G149" s="21">
        <v>448.44677615000006</v>
      </c>
      <c r="H149" s="21">
        <v>425.16096728999997</v>
      </c>
      <c r="I149" s="21"/>
      <c r="J149" s="32">
        <f t="shared" si="8"/>
        <v>425.16096728999997</v>
      </c>
      <c r="K149" s="32">
        <f t="shared" si="9"/>
        <v>94.807453169824711</v>
      </c>
      <c r="L149" s="9"/>
    </row>
    <row r="150" spans="3:12" s="3" customFormat="1" ht="13.5" x14ac:dyDescent="0.2">
      <c r="C150" s="35" t="s">
        <v>131</v>
      </c>
      <c r="D150" s="35"/>
      <c r="E150" s="35"/>
      <c r="F150" s="36">
        <f>SUM(F151,F153:F157)</f>
        <v>3476.732563</v>
      </c>
      <c r="G150" s="36">
        <f>SUM(G151,G153:G157)</f>
        <v>1914.6279995300006</v>
      </c>
      <c r="H150" s="36">
        <f>SUM(H151,H153:H157)</f>
        <v>1828.4812198300006</v>
      </c>
      <c r="I150" s="36"/>
      <c r="J150" s="37">
        <f t="shared" si="8"/>
        <v>52.591943346146884</v>
      </c>
      <c r="K150" s="37">
        <f t="shared" si="9"/>
        <v>95.500599608845832</v>
      </c>
      <c r="L150" s="9"/>
    </row>
    <row r="151" spans="3:12" s="3" customFormat="1" ht="13.5" x14ac:dyDescent="0.2">
      <c r="C151" s="10"/>
      <c r="D151" s="10" t="s">
        <v>132</v>
      </c>
      <c r="E151" s="38"/>
      <c r="F151" s="18">
        <f>SUM(F152)</f>
        <v>975.35412499999995</v>
      </c>
      <c r="G151" s="18">
        <f>SUM(G152)</f>
        <v>655.54634392999992</v>
      </c>
      <c r="H151" s="18">
        <f>SUM(H152)</f>
        <v>596.67636577000007</v>
      </c>
      <c r="I151" s="18"/>
      <c r="J151" s="19">
        <f t="shared" si="8"/>
        <v>61.175356773110487</v>
      </c>
      <c r="K151" s="19">
        <f t="shared" si="9"/>
        <v>91.019707652234871</v>
      </c>
      <c r="L151" s="39"/>
    </row>
    <row r="152" spans="3:12" s="3" customFormat="1" ht="13.5" x14ac:dyDescent="0.2">
      <c r="C152" s="10"/>
      <c r="D152" s="20"/>
      <c r="E152" s="34" t="s">
        <v>133</v>
      </c>
      <c r="F152" s="21">
        <v>975.35412499999995</v>
      </c>
      <c r="G152" s="21">
        <v>655.54634392999992</v>
      </c>
      <c r="H152" s="21">
        <v>596.67636577000007</v>
      </c>
      <c r="I152" s="21"/>
      <c r="J152" s="32">
        <f t="shared" si="8"/>
        <v>61.175356773110487</v>
      </c>
      <c r="K152" s="32">
        <f t="shared" si="9"/>
        <v>91.019707652234871</v>
      </c>
      <c r="L152" s="9"/>
    </row>
    <row r="153" spans="3:12" s="3" customFormat="1" ht="13.5" x14ac:dyDescent="0.2">
      <c r="C153" s="10"/>
      <c r="D153" s="20" t="s">
        <v>134</v>
      </c>
      <c r="E153" s="34"/>
      <c r="F153" s="21">
        <v>915.36213799999996</v>
      </c>
      <c r="G153" s="21">
        <v>448.34590687000036</v>
      </c>
      <c r="H153" s="21">
        <v>439.61874724000046</v>
      </c>
      <c r="I153" s="21"/>
      <c r="J153" s="32">
        <f t="shared" si="8"/>
        <v>48.026756732645246</v>
      </c>
      <c r="K153" s="32">
        <f t="shared" si="9"/>
        <v>98.053476234248222</v>
      </c>
      <c r="L153" s="9"/>
    </row>
    <row r="154" spans="3:12" s="3" customFormat="1" ht="13.5" x14ac:dyDescent="0.2">
      <c r="C154" s="10"/>
      <c r="D154" s="20" t="s">
        <v>135</v>
      </c>
      <c r="E154" s="34"/>
      <c r="F154" s="21">
        <v>202.29275899999999</v>
      </c>
      <c r="G154" s="21">
        <v>92.765661219999998</v>
      </c>
      <c r="H154" s="21">
        <v>92.765660720000014</v>
      </c>
      <c r="I154" s="21"/>
      <c r="J154" s="32">
        <f t="shared" si="8"/>
        <v>45.857133581335958</v>
      </c>
      <c r="K154" s="32">
        <f t="shared" si="9"/>
        <v>99.999999461007476</v>
      </c>
      <c r="L154" s="9"/>
    </row>
    <row r="155" spans="3:12" s="3" customFormat="1" ht="13.5" x14ac:dyDescent="0.2">
      <c r="C155" s="10"/>
      <c r="D155" s="20" t="s">
        <v>136</v>
      </c>
      <c r="E155" s="34"/>
      <c r="F155" s="21">
        <v>658.09239000000002</v>
      </c>
      <c r="G155" s="21">
        <v>268.09880822999992</v>
      </c>
      <c r="H155" s="21">
        <v>263.86943866999991</v>
      </c>
      <c r="I155" s="21"/>
      <c r="J155" s="32">
        <f t="shared" si="8"/>
        <v>40.096108491696718</v>
      </c>
      <c r="K155" s="32">
        <f t="shared" si="9"/>
        <v>98.422458649509664</v>
      </c>
      <c r="L155" s="9"/>
    </row>
    <row r="156" spans="3:12" s="3" customFormat="1" ht="13.5" x14ac:dyDescent="0.2">
      <c r="C156" s="10"/>
      <c r="D156" s="20" t="s">
        <v>137</v>
      </c>
      <c r="E156" s="34"/>
      <c r="F156" s="21">
        <v>76.561167999999995</v>
      </c>
      <c r="G156" s="21">
        <v>28.523965889999999</v>
      </c>
      <c r="H156" s="21">
        <v>26.202119130000003</v>
      </c>
      <c r="I156" s="21"/>
      <c r="J156" s="32">
        <f t="shared" si="8"/>
        <v>34.223771416339943</v>
      </c>
      <c r="K156" s="32">
        <f t="shared" si="9"/>
        <v>91.860014245725935</v>
      </c>
      <c r="L156" s="9"/>
    </row>
    <row r="157" spans="3:12" s="3" customFormat="1" ht="13.5" x14ac:dyDescent="0.2">
      <c r="C157" s="10"/>
      <c r="D157" s="20" t="s">
        <v>138</v>
      </c>
      <c r="E157" s="34"/>
      <c r="F157" s="21">
        <v>649.06998299999998</v>
      </c>
      <c r="G157" s="21">
        <v>421.34731339000018</v>
      </c>
      <c r="H157" s="21">
        <v>409.34888830000023</v>
      </c>
      <c r="I157" s="21"/>
      <c r="J157" s="32">
        <f t="shared" si="8"/>
        <v>63.066988001508037</v>
      </c>
      <c r="K157" s="32">
        <f t="shared" si="9"/>
        <v>97.152367012034517</v>
      </c>
      <c r="L157" s="9"/>
    </row>
    <row r="158" spans="3:12" s="3" customFormat="1" ht="13.5" x14ac:dyDescent="0.2">
      <c r="C158" s="35" t="s">
        <v>139</v>
      </c>
      <c r="D158" s="35"/>
      <c r="E158" s="35"/>
      <c r="F158" s="36">
        <f>SUM(F159:F170)</f>
        <v>15975.609078000005</v>
      </c>
      <c r="G158" s="36">
        <f>SUM(G159:G170)</f>
        <v>12251.082864399999</v>
      </c>
      <c r="H158" s="36">
        <f>SUM(H159:H170)</f>
        <v>11023.477068</v>
      </c>
      <c r="I158" s="36"/>
      <c r="J158" s="37">
        <f t="shared" si="8"/>
        <v>69.001920453727294</v>
      </c>
      <c r="K158" s="37">
        <f t="shared" si="9"/>
        <v>89.979613965658032</v>
      </c>
      <c r="L158" s="9"/>
    </row>
    <row r="159" spans="3:12" s="3" customFormat="1" ht="13.5" x14ac:dyDescent="0.2">
      <c r="C159" s="10"/>
      <c r="D159" s="20" t="s">
        <v>140</v>
      </c>
      <c r="E159" s="34"/>
      <c r="F159" s="21">
        <v>735.08624999999995</v>
      </c>
      <c r="G159" s="21">
        <v>464.93923563999994</v>
      </c>
      <c r="H159" s="21">
        <v>451.85656615999994</v>
      </c>
      <c r="I159" s="21"/>
      <c r="J159" s="32">
        <f t="shared" si="8"/>
        <v>61.469870530158879</v>
      </c>
      <c r="K159" s="32">
        <f t="shared" si="9"/>
        <v>97.186154990341606</v>
      </c>
      <c r="L159" s="9"/>
    </row>
    <row r="160" spans="3:12" s="3" customFormat="1" ht="13.5" x14ac:dyDescent="0.2">
      <c r="C160" s="10"/>
      <c r="D160" s="20" t="s">
        <v>141</v>
      </c>
      <c r="E160" s="34"/>
      <c r="F160" s="21">
        <v>317</v>
      </c>
      <c r="G160" s="21">
        <v>120.87471083</v>
      </c>
      <c r="H160" s="21">
        <v>75.898563249999995</v>
      </c>
      <c r="I160" s="21"/>
      <c r="J160" s="32">
        <f t="shared" si="8"/>
        <v>23.942764432176656</v>
      </c>
      <c r="K160" s="32">
        <f t="shared" si="9"/>
        <v>62.791102232082999</v>
      </c>
      <c r="L160" s="9"/>
    </row>
    <row r="161" spans="3:12" s="3" customFormat="1" ht="13.5" x14ac:dyDescent="0.2">
      <c r="C161" s="10"/>
      <c r="D161" s="20" t="s">
        <v>142</v>
      </c>
      <c r="E161" s="34"/>
      <c r="F161" s="21">
        <v>158.1</v>
      </c>
      <c r="G161" s="21">
        <v>208.63111576999998</v>
      </c>
      <c r="H161" s="21">
        <v>187.04001085000002</v>
      </c>
      <c r="I161" s="21"/>
      <c r="J161" s="32">
        <f t="shared" si="8"/>
        <v>118.30487719797598</v>
      </c>
      <c r="K161" s="32">
        <f t="shared" si="9"/>
        <v>89.651061951946559</v>
      </c>
      <c r="L161" s="9"/>
    </row>
    <row r="162" spans="3:12" s="3" customFormat="1" ht="13.5" x14ac:dyDescent="0.2">
      <c r="C162" s="10"/>
      <c r="D162" s="20" t="s">
        <v>143</v>
      </c>
      <c r="E162" s="34"/>
      <c r="F162" s="21">
        <v>126.503699</v>
      </c>
      <c r="G162" s="21">
        <v>92.318926429999991</v>
      </c>
      <c r="H162" s="21">
        <v>91.923056770000002</v>
      </c>
      <c r="I162" s="21"/>
      <c r="J162" s="32">
        <f t="shared" si="8"/>
        <v>72.664323254294729</v>
      </c>
      <c r="K162" s="32">
        <f t="shared" si="9"/>
        <v>99.571193388714121</v>
      </c>
      <c r="L162" s="9"/>
    </row>
    <row r="163" spans="3:12" s="3" customFormat="1" ht="13.5" x14ac:dyDescent="0.2">
      <c r="C163" s="10"/>
      <c r="D163" s="20" t="s">
        <v>144</v>
      </c>
      <c r="E163" s="34"/>
      <c r="F163" s="21">
        <v>861.22947599999998</v>
      </c>
      <c r="G163" s="21">
        <v>1261.0968969199996</v>
      </c>
      <c r="H163" s="21">
        <v>1063.9364958899998</v>
      </c>
      <c r="I163" s="21"/>
      <c r="J163" s="32">
        <f t="shared" si="8"/>
        <v>123.53693475883772</v>
      </c>
      <c r="K163" s="32">
        <f t="shared" si="9"/>
        <v>84.365959387297821</v>
      </c>
      <c r="L163" s="9"/>
    </row>
    <row r="164" spans="3:12" s="3" customFormat="1" ht="13.5" x14ac:dyDescent="0.2">
      <c r="C164" s="10"/>
      <c r="D164" s="20" t="s">
        <v>145</v>
      </c>
      <c r="E164" s="34"/>
      <c r="F164" s="21">
        <v>6837.8634940000002</v>
      </c>
      <c r="G164" s="21">
        <v>4581.4758619800004</v>
      </c>
      <c r="H164" s="21">
        <v>4045.6963216300001</v>
      </c>
      <c r="I164" s="21"/>
      <c r="J164" s="32">
        <f t="shared" si="8"/>
        <v>59.166087845713292</v>
      </c>
      <c r="K164" s="32">
        <f t="shared" si="9"/>
        <v>88.305525195576394</v>
      </c>
      <c r="L164" s="9"/>
    </row>
    <row r="165" spans="3:12" s="3" customFormat="1" ht="13.5" x14ac:dyDescent="0.2">
      <c r="C165" s="10"/>
      <c r="D165" s="20" t="s">
        <v>146</v>
      </c>
      <c r="E165" s="34"/>
      <c r="F165" s="21">
        <v>99.556205000000006</v>
      </c>
      <c r="G165" s="21">
        <v>31.816942000000001</v>
      </c>
      <c r="H165" s="21">
        <v>31.64918978</v>
      </c>
      <c r="I165" s="21"/>
      <c r="J165" s="32">
        <f t="shared" si="8"/>
        <v>31.790273423941777</v>
      </c>
      <c r="K165" s="32">
        <f t="shared" si="9"/>
        <v>99.472758192789229</v>
      </c>
      <c r="L165" s="9"/>
    </row>
    <row r="166" spans="3:12" s="3" customFormat="1" ht="13.5" x14ac:dyDescent="0.2">
      <c r="C166" s="10"/>
      <c r="D166" s="20" t="s">
        <v>147</v>
      </c>
      <c r="E166" s="34"/>
      <c r="F166" s="21">
        <v>50.266823000000002</v>
      </c>
      <c r="G166" s="21">
        <v>1.5283781399999998</v>
      </c>
      <c r="H166" s="21">
        <v>1.2726586599999998</v>
      </c>
      <c r="I166" s="21"/>
      <c r="J166" s="32">
        <f t="shared" si="8"/>
        <v>2.5318064362253407</v>
      </c>
      <c r="K166" s="32">
        <f t="shared" si="9"/>
        <v>83.268572527476735</v>
      </c>
      <c r="L166" s="9"/>
    </row>
    <row r="167" spans="3:12" s="3" customFormat="1" ht="13.5" x14ac:dyDescent="0.2">
      <c r="C167" s="10"/>
      <c r="D167" s="20" t="s">
        <v>148</v>
      </c>
      <c r="E167" s="34"/>
      <c r="F167" s="21">
        <v>4257.141901</v>
      </c>
      <c r="G167" s="21">
        <v>2550.9202807799998</v>
      </c>
      <c r="H167" s="21">
        <v>2416.9255378100006</v>
      </c>
      <c r="I167" s="21"/>
      <c r="J167" s="32">
        <f t="shared" si="8"/>
        <v>56.773431424549557</v>
      </c>
      <c r="K167" s="32">
        <f t="shared" si="9"/>
        <v>94.747199903517668</v>
      </c>
      <c r="L167" s="9"/>
    </row>
    <row r="168" spans="3:12" s="3" customFormat="1" ht="13.5" x14ac:dyDescent="0.2">
      <c r="C168" s="10"/>
      <c r="D168" s="20" t="s">
        <v>149</v>
      </c>
      <c r="E168" s="34"/>
      <c r="F168" s="21">
        <v>2161.1447870000002</v>
      </c>
      <c r="G168" s="21">
        <v>2685.6207460300002</v>
      </c>
      <c r="H168" s="21">
        <v>2407.4375480499998</v>
      </c>
      <c r="I168" s="21"/>
      <c r="J168" s="32">
        <f t="shared" si="8"/>
        <v>111.39640261640645</v>
      </c>
      <c r="K168" s="32">
        <f t="shared" si="9"/>
        <v>89.641754205569697</v>
      </c>
      <c r="L168" s="9"/>
    </row>
    <row r="169" spans="3:12" s="3" customFormat="1" ht="13.5" x14ac:dyDescent="0.2">
      <c r="C169" s="10"/>
      <c r="D169" s="20" t="s">
        <v>150</v>
      </c>
      <c r="E169" s="34"/>
      <c r="F169" s="21">
        <v>227.42644300000001</v>
      </c>
      <c r="G169" s="21">
        <v>114.33013922999999</v>
      </c>
      <c r="H169" s="21">
        <v>114.28243107</v>
      </c>
      <c r="I169" s="21"/>
      <c r="J169" s="32">
        <f t="shared" si="8"/>
        <v>50.250282932139079</v>
      </c>
      <c r="K169" s="32">
        <f t="shared" si="9"/>
        <v>99.958271580598705</v>
      </c>
      <c r="L169" s="9"/>
    </row>
    <row r="170" spans="3:12" s="3" customFormat="1" ht="13.5" x14ac:dyDescent="0.2">
      <c r="C170" s="10"/>
      <c r="D170" s="20" t="s">
        <v>151</v>
      </c>
      <c r="E170" s="34"/>
      <c r="F170" s="21">
        <v>144.29</v>
      </c>
      <c r="G170" s="21">
        <v>137.52963065</v>
      </c>
      <c r="H170" s="21">
        <v>135.55868808</v>
      </c>
      <c r="I170" s="21"/>
      <c r="J170" s="32">
        <f t="shared" si="8"/>
        <v>93.948775438353323</v>
      </c>
      <c r="K170" s="32">
        <f t="shared" si="9"/>
        <v>98.566896049465967</v>
      </c>
      <c r="L170" s="9"/>
    </row>
    <row r="171" spans="3:12" s="3" customFormat="1" ht="13.5" x14ac:dyDescent="0.2">
      <c r="C171" s="35" t="s">
        <v>152</v>
      </c>
      <c r="D171" s="35"/>
      <c r="E171" s="35"/>
      <c r="F171" s="36">
        <f>SUM(,F172,F175:F189)</f>
        <v>31159.901496999999</v>
      </c>
      <c r="G171" s="36">
        <f>SUM(,G172,G175:G189)</f>
        <v>15206.489273369998</v>
      </c>
      <c r="H171" s="36">
        <f>SUM(,H172,H175:H189)</f>
        <v>13250.519082480003</v>
      </c>
      <c r="I171" s="36"/>
      <c r="J171" s="37">
        <f t="shared" si="8"/>
        <v>42.524264987666058</v>
      </c>
      <c r="K171" s="37">
        <f t="shared" si="9"/>
        <v>87.137266493750516</v>
      </c>
      <c r="L171" s="9"/>
    </row>
    <row r="172" spans="3:12" s="3" customFormat="1" ht="13.5" x14ac:dyDescent="0.2">
      <c r="C172" s="10"/>
      <c r="D172" s="10" t="s">
        <v>153</v>
      </c>
      <c r="E172" s="38"/>
      <c r="F172" s="18">
        <f>SUM(F173:F174)</f>
        <v>2149.0243449999998</v>
      </c>
      <c r="G172" s="18">
        <f>SUM(G173:G174)</f>
        <v>2067.5080915399999</v>
      </c>
      <c r="H172" s="18">
        <f>SUM(H173:H174)</f>
        <v>1927.5565039200001</v>
      </c>
      <c r="I172" s="18"/>
      <c r="J172" s="19">
        <f t="shared" si="8"/>
        <v>89.694493615427149</v>
      </c>
      <c r="K172" s="19">
        <f t="shared" si="9"/>
        <v>93.23090496271017</v>
      </c>
      <c r="L172" s="39"/>
    </row>
    <row r="173" spans="3:12" s="3" customFormat="1" ht="13.5" x14ac:dyDescent="0.2">
      <c r="C173" s="10"/>
      <c r="D173" s="20"/>
      <c r="E173" s="34" t="s">
        <v>154</v>
      </c>
      <c r="F173" s="21">
        <v>2095.7756399999998</v>
      </c>
      <c r="G173" s="21">
        <v>2045.7163700599997</v>
      </c>
      <c r="H173" s="21">
        <v>1918.0932946600001</v>
      </c>
      <c r="I173" s="21"/>
      <c r="J173" s="32">
        <f t="shared" si="8"/>
        <v>91.521881352719618</v>
      </c>
      <c r="K173" s="32">
        <f t="shared" si="9"/>
        <v>93.761448201333181</v>
      </c>
      <c r="L173" s="9"/>
    </row>
    <row r="174" spans="3:12" s="3" customFormat="1" ht="13.5" x14ac:dyDescent="0.2">
      <c r="C174" s="10"/>
      <c r="D174" s="20"/>
      <c r="E174" s="34" t="s">
        <v>155</v>
      </c>
      <c r="F174" s="21">
        <v>53.248705000000001</v>
      </c>
      <c r="G174" s="21">
        <v>21.79172148</v>
      </c>
      <c r="H174" s="21">
        <v>9.4632092599999975</v>
      </c>
      <c r="I174" s="21"/>
      <c r="J174" s="32">
        <f t="shared" si="8"/>
        <v>17.771717190117574</v>
      </c>
      <c r="K174" s="32">
        <f t="shared" si="9"/>
        <v>43.425707641707604</v>
      </c>
      <c r="L174" s="9"/>
    </row>
    <row r="175" spans="3:12" s="3" customFormat="1" ht="13.5" x14ac:dyDescent="0.2">
      <c r="C175" s="10"/>
      <c r="D175" s="20" t="s">
        <v>156</v>
      </c>
      <c r="E175" s="34"/>
      <c r="F175" s="21">
        <v>2645.2016450000001</v>
      </c>
      <c r="G175" s="21">
        <v>1419.7966886799998</v>
      </c>
      <c r="H175" s="21">
        <v>1401.3065527900003</v>
      </c>
      <c r="I175" s="21"/>
      <c r="J175" s="32">
        <f t="shared" si="8"/>
        <v>52.975415142311398</v>
      </c>
      <c r="K175" s="32">
        <f t="shared" si="9"/>
        <v>98.697691293590069</v>
      </c>
      <c r="L175" s="9"/>
    </row>
    <row r="176" spans="3:12" s="3" customFormat="1" ht="13.5" x14ac:dyDescent="0.2">
      <c r="C176" s="10"/>
      <c r="D176" s="20" t="s">
        <v>157</v>
      </c>
      <c r="E176" s="34"/>
      <c r="F176" s="21">
        <v>420.37547499999999</v>
      </c>
      <c r="G176" s="21">
        <v>167.82874478000005</v>
      </c>
      <c r="H176" s="21">
        <v>133.21437456999996</v>
      </c>
      <c r="I176" s="21"/>
      <c r="J176" s="32">
        <f t="shared" si="8"/>
        <v>31.689378304003096</v>
      </c>
      <c r="K176" s="32">
        <f t="shared" si="9"/>
        <v>79.375183759269206</v>
      </c>
      <c r="L176" s="9"/>
    </row>
    <row r="177" spans="3:12" s="3" customFormat="1" ht="13.5" x14ac:dyDescent="0.2">
      <c r="C177" s="10"/>
      <c r="D177" s="20" t="s">
        <v>158</v>
      </c>
      <c r="E177" s="34"/>
      <c r="F177" s="21">
        <v>1022.37755</v>
      </c>
      <c r="G177" s="21">
        <v>362.72075364</v>
      </c>
      <c r="H177" s="21">
        <v>337.90289184999978</v>
      </c>
      <c r="I177" s="21"/>
      <c r="J177" s="32">
        <f t="shared" si="8"/>
        <v>33.050695591858386</v>
      </c>
      <c r="K177" s="32">
        <f t="shared" si="9"/>
        <v>93.157859995341781</v>
      </c>
      <c r="L177" s="9"/>
    </row>
    <row r="178" spans="3:12" s="3" customFormat="1" ht="13.5" x14ac:dyDescent="0.2">
      <c r="C178" s="10"/>
      <c r="D178" s="20" t="s">
        <v>159</v>
      </c>
      <c r="E178" s="34"/>
      <c r="F178" s="21">
        <v>6266.306407</v>
      </c>
      <c r="G178" s="21">
        <v>3456.0908093999992</v>
      </c>
      <c r="H178" s="21">
        <v>3314.4963020500036</v>
      </c>
      <c r="I178" s="21"/>
      <c r="J178" s="32">
        <f t="shared" si="8"/>
        <v>52.893939216687968</v>
      </c>
      <c r="K178" s="32">
        <f t="shared" si="9"/>
        <v>95.90304435968865</v>
      </c>
      <c r="L178" s="9"/>
    </row>
    <row r="179" spans="3:12" s="3" customFormat="1" ht="13.5" x14ac:dyDescent="0.2">
      <c r="C179" s="10"/>
      <c r="D179" s="20" t="s">
        <v>160</v>
      </c>
      <c r="E179" s="34"/>
      <c r="F179" s="21">
        <v>138.02252300000001</v>
      </c>
      <c r="G179" s="21">
        <v>59.607387730000006</v>
      </c>
      <c r="H179" s="21">
        <v>58.430833769999992</v>
      </c>
      <c r="I179" s="21"/>
      <c r="J179" s="32">
        <f t="shared" si="8"/>
        <v>42.33427450822645</v>
      </c>
      <c r="K179" s="32">
        <f t="shared" si="9"/>
        <v>98.026160842126856</v>
      </c>
      <c r="L179" s="9"/>
    </row>
    <row r="180" spans="3:12" s="3" customFormat="1" ht="13.5" x14ac:dyDescent="0.2">
      <c r="C180" s="10"/>
      <c r="D180" s="20" t="s">
        <v>161</v>
      </c>
      <c r="E180" s="34"/>
      <c r="F180" s="21">
        <v>7791.5834279999999</v>
      </c>
      <c r="G180" s="21">
        <v>2153.4036531800002</v>
      </c>
      <c r="H180" s="21">
        <v>1981.69735728</v>
      </c>
      <c r="I180" s="21"/>
      <c r="J180" s="32">
        <f t="shared" si="8"/>
        <v>25.433820680896908</v>
      </c>
      <c r="K180" s="32">
        <f t="shared" si="9"/>
        <v>92.026283802089964</v>
      </c>
      <c r="L180" s="9"/>
    </row>
    <row r="181" spans="3:12" s="3" customFormat="1" ht="13.5" x14ac:dyDescent="0.2">
      <c r="C181" s="10"/>
      <c r="D181" s="20" t="s">
        <v>162</v>
      </c>
      <c r="E181" s="34"/>
      <c r="F181" s="21">
        <v>3431.4644520000002</v>
      </c>
      <c r="G181" s="21">
        <v>743.07692243000008</v>
      </c>
      <c r="H181" s="21">
        <v>559.18254023999998</v>
      </c>
      <c r="I181" s="21"/>
      <c r="J181" s="32">
        <f t="shared" si="8"/>
        <v>16.295740435663998</v>
      </c>
      <c r="K181" s="32">
        <f t="shared" si="9"/>
        <v>75.252308793464991</v>
      </c>
      <c r="L181" s="9"/>
    </row>
    <row r="182" spans="3:12" s="3" customFormat="1" ht="24.95" customHeight="1" x14ac:dyDescent="0.2">
      <c r="C182" s="10"/>
      <c r="D182" s="41" t="s">
        <v>163</v>
      </c>
      <c r="E182" s="41"/>
      <c r="F182" s="21">
        <v>248</v>
      </c>
      <c r="G182" s="21">
        <v>96.857424410000007</v>
      </c>
      <c r="H182" s="21">
        <v>78.299109929999972</v>
      </c>
      <c r="I182" s="21"/>
      <c r="J182" s="32">
        <f t="shared" si="8"/>
        <v>31.572221745967731</v>
      </c>
      <c r="K182" s="32">
        <f t="shared" si="9"/>
        <v>80.83955402175242</v>
      </c>
      <c r="L182" s="9"/>
    </row>
    <row r="183" spans="3:12" s="3" customFormat="1" ht="13.5" x14ac:dyDescent="0.2">
      <c r="C183" s="10"/>
      <c r="D183" s="20" t="s">
        <v>164</v>
      </c>
      <c r="E183" s="34"/>
      <c r="F183" s="21">
        <v>708.376668</v>
      </c>
      <c r="G183" s="21">
        <v>362.70874215000003</v>
      </c>
      <c r="H183" s="21">
        <v>341.95086261000012</v>
      </c>
      <c r="I183" s="21"/>
      <c r="J183" s="32">
        <f t="shared" si="8"/>
        <v>48.272462668123914</v>
      </c>
      <c r="K183" s="32">
        <f t="shared" si="9"/>
        <v>94.276983946690933</v>
      </c>
      <c r="L183" s="9"/>
    </row>
    <row r="184" spans="3:12" s="3" customFormat="1" ht="13.5" x14ac:dyDescent="0.2">
      <c r="C184" s="10"/>
      <c r="D184" s="20" t="s">
        <v>165</v>
      </c>
      <c r="E184" s="34"/>
      <c r="F184" s="21">
        <v>252.018889</v>
      </c>
      <c r="G184" s="21">
        <v>130.78725721999999</v>
      </c>
      <c r="H184" s="21">
        <v>119.17199562</v>
      </c>
      <c r="I184" s="21"/>
      <c r="J184" s="32">
        <f t="shared" si="8"/>
        <v>47.286929996743218</v>
      </c>
      <c r="K184" s="32">
        <f t="shared" si="9"/>
        <v>91.118965374079437</v>
      </c>
      <c r="L184" s="9"/>
    </row>
    <row r="185" spans="3:12" s="3" customFormat="1" ht="13.5" x14ac:dyDescent="0.2">
      <c r="C185" s="10"/>
      <c r="D185" s="20" t="s">
        <v>62</v>
      </c>
      <c r="E185" s="34"/>
      <c r="F185" s="21">
        <v>349.28394900000001</v>
      </c>
      <c r="G185" s="21">
        <v>331.52877242999995</v>
      </c>
      <c r="H185" s="21">
        <v>328.57828357999989</v>
      </c>
      <c r="I185" s="21"/>
      <c r="J185" s="32">
        <f t="shared" si="8"/>
        <v>94.07196767006316</v>
      </c>
      <c r="K185" s="32">
        <f t="shared" si="9"/>
        <v>99.110035358809455</v>
      </c>
      <c r="L185" s="9"/>
    </row>
    <row r="186" spans="3:12" s="3" customFormat="1" ht="13.5" x14ac:dyDescent="0.2">
      <c r="C186" s="10"/>
      <c r="D186" s="20" t="s">
        <v>166</v>
      </c>
      <c r="E186" s="34"/>
      <c r="F186" s="21">
        <v>3587.1336299999998</v>
      </c>
      <c r="G186" s="21">
        <v>2715.0268891900005</v>
      </c>
      <c r="H186" s="21">
        <v>1851.4324010999999</v>
      </c>
      <c r="I186" s="21"/>
      <c r="J186" s="32">
        <f t="shared" si="8"/>
        <v>51.613142750413786</v>
      </c>
      <c r="K186" s="32">
        <f t="shared" si="9"/>
        <v>68.192046586041556</v>
      </c>
      <c r="L186" s="9"/>
    </row>
    <row r="187" spans="3:12" s="3" customFormat="1" ht="13.5" x14ac:dyDescent="0.2">
      <c r="C187" s="10"/>
      <c r="D187" s="20" t="s">
        <v>167</v>
      </c>
      <c r="E187" s="34"/>
      <c r="F187" s="21">
        <v>2009.058988</v>
      </c>
      <c r="G187" s="21">
        <v>916.23050115000001</v>
      </c>
      <c r="H187" s="21">
        <v>597.66335692999996</v>
      </c>
      <c r="I187" s="21"/>
      <c r="J187" s="32">
        <f t="shared" si="8"/>
        <v>29.748422545072629</v>
      </c>
      <c r="K187" s="32">
        <f t="shared" si="9"/>
        <v>65.230676798016134</v>
      </c>
      <c r="L187" s="9"/>
    </row>
    <row r="188" spans="3:12" s="3" customFormat="1" ht="13.5" x14ac:dyDescent="0.2">
      <c r="C188" s="10"/>
      <c r="D188" s="20" t="s">
        <v>229</v>
      </c>
      <c r="E188" s="34"/>
      <c r="F188" s="21">
        <v>0</v>
      </c>
      <c r="G188" s="21">
        <v>1.8</v>
      </c>
      <c r="H188" s="21">
        <v>1.8</v>
      </c>
      <c r="I188" s="21"/>
      <c r="J188" s="32" t="str">
        <f t="shared" si="8"/>
        <v xml:space="preserve">              n.a.</v>
      </c>
      <c r="K188" s="32">
        <f t="shared" si="9"/>
        <v>100</v>
      </c>
      <c r="L188" s="9"/>
    </row>
    <row r="189" spans="3:12" s="3" customFormat="1" ht="13.5" x14ac:dyDescent="0.2">
      <c r="C189" s="10"/>
      <c r="D189" s="20" t="s">
        <v>168</v>
      </c>
      <c r="E189" s="34"/>
      <c r="F189" s="21">
        <v>141.67354800000001</v>
      </c>
      <c r="G189" s="21">
        <v>221.51663543999999</v>
      </c>
      <c r="H189" s="21">
        <v>217.83571623999998</v>
      </c>
      <c r="I189" s="21"/>
      <c r="J189" s="32">
        <f t="shared" si="8"/>
        <v>153.75891923028564</v>
      </c>
      <c r="K189" s="32">
        <f t="shared" si="9"/>
        <v>98.338310261579878</v>
      </c>
      <c r="L189" s="9"/>
    </row>
    <row r="190" spans="3:12" s="3" customFormat="1" ht="13.5" x14ac:dyDescent="0.2">
      <c r="C190" s="35" t="s">
        <v>169</v>
      </c>
      <c r="D190" s="35"/>
      <c r="E190" s="35"/>
      <c r="F190" s="36">
        <f>SUM(F191:F192)</f>
        <v>11566.708277</v>
      </c>
      <c r="G190" s="36">
        <f>SUM(G191:G192)</f>
        <v>5398.3316854800032</v>
      </c>
      <c r="H190" s="36">
        <f>SUM(H191:H192)</f>
        <v>5387.3656247600056</v>
      </c>
      <c r="I190" s="36"/>
      <c r="J190" s="37">
        <f t="shared" si="8"/>
        <v>46.576480496811669</v>
      </c>
      <c r="K190" s="37">
        <f t="shared" si="9"/>
        <v>99.796862042591911</v>
      </c>
      <c r="L190" s="9"/>
    </row>
    <row r="191" spans="3:12" s="3" customFormat="1" ht="13.5" x14ac:dyDescent="0.2">
      <c r="C191" s="10"/>
      <c r="D191" s="20" t="s">
        <v>170</v>
      </c>
      <c r="E191" s="34"/>
      <c r="F191" s="21">
        <v>9564.1404000000002</v>
      </c>
      <c r="G191" s="21">
        <v>4545.1352133200035</v>
      </c>
      <c r="H191" s="21">
        <v>4535.723522830006</v>
      </c>
      <c r="I191" s="21"/>
      <c r="J191" s="32">
        <f t="shared" si="8"/>
        <v>47.424267452514663</v>
      </c>
      <c r="K191" s="32">
        <f t="shared" si="9"/>
        <v>99.792928261794827</v>
      </c>
      <c r="L191" s="9"/>
    </row>
    <row r="192" spans="3:12" s="3" customFormat="1" ht="13.5" x14ac:dyDescent="0.2">
      <c r="C192" s="10"/>
      <c r="D192" s="20" t="s">
        <v>171</v>
      </c>
      <c r="E192" s="34"/>
      <c r="F192" s="21">
        <v>2002.567877</v>
      </c>
      <c r="G192" s="21">
        <v>853.19647215999998</v>
      </c>
      <c r="H192" s="21">
        <v>851.64210192999997</v>
      </c>
      <c r="I192" s="21"/>
      <c r="J192" s="32">
        <f t="shared" si="8"/>
        <v>42.527502398861259</v>
      </c>
      <c r="K192" s="32">
        <f t="shared" si="9"/>
        <v>99.817818019562964</v>
      </c>
      <c r="L192" s="9"/>
    </row>
    <row r="193" spans="3:12" s="3" customFormat="1" ht="13.5" x14ac:dyDescent="0.2">
      <c r="C193" s="35" t="s">
        <v>172</v>
      </c>
      <c r="D193" s="35"/>
      <c r="E193" s="35"/>
      <c r="F193" s="36">
        <f>SUM(F194:F194)</f>
        <v>11893.526776000001</v>
      </c>
      <c r="G193" s="36">
        <f>SUM(G194:G194)</f>
        <v>7099</v>
      </c>
      <c r="H193" s="36">
        <f>SUM(H194:H194)</f>
        <v>7099</v>
      </c>
      <c r="I193" s="36"/>
      <c r="J193" s="37">
        <f t="shared" si="8"/>
        <v>59.687930533146002</v>
      </c>
      <c r="K193" s="37">
        <f t="shared" si="9"/>
        <v>100</v>
      </c>
      <c r="L193" s="9"/>
    </row>
    <row r="194" spans="3:12" s="3" customFormat="1" ht="13.5" x14ac:dyDescent="0.2">
      <c r="C194" s="10"/>
      <c r="D194" s="20" t="s">
        <v>173</v>
      </c>
      <c r="E194" s="34"/>
      <c r="F194" s="21">
        <v>11893.526776000001</v>
      </c>
      <c r="G194" s="21">
        <v>7099</v>
      </c>
      <c r="H194" s="21">
        <v>7099</v>
      </c>
      <c r="I194" s="21"/>
      <c r="J194" s="32">
        <f t="shared" si="8"/>
        <v>59.687930533146002</v>
      </c>
      <c r="K194" s="32">
        <f t="shared" si="9"/>
        <v>100</v>
      </c>
      <c r="L194" s="9"/>
    </row>
    <row r="195" spans="3:12" s="3" customFormat="1" ht="13.5" x14ac:dyDescent="0.2">
      <c r="C195" s="35" t="s">
        <v>174</v>
      </c>
      <c r="D195" s="35"/>
      <c r="E195" s="35"/>
      <c r="F195" s="36">
        <f>SUM(F196,F200:F213)</f>
        <v>100288.345428</v>
      </c>
      <c r="G195" s="36">
        <f>SUM(G196,G200:G213)</f>
        <v>52352.635030849997</v>
      </c>
      <c r="H195" s="36">
        <f>SUM(H196,H200:H213)</f>
        <v>51975.930734789996</v>
      </c>
      <c r="I195" s="36"/>
      <c r="J195" s="37">
        <f t="shared" si="8"/>
        <v>51.826491416298282</v>
      </c>
      <c r="K195" s="37">
        <f t="shared" si="9"/>
        <v>99.280448260459067</v>
      </c>
      <c r="L195" s="9"/>
    </row>
    <row r="196" spans="3:12" s="3" customFormat="1" ht="13.5" x14ac:dyDescent="0.2">
      <c r="C196" s="10"/>
      <c r="D196" s="10" t="s">
        <v>101</v>
      </c>
      <c r="E196" s="38"/>
      <c r="F196" s="18">
        <f>SUM(F197:F199)</f>
        <v>46899.275372999997</v>
      </c>
      <c r="G196" s="18">
        <f>SUM(G197:G199)</f>
        <v>26253.517701250003</v>
      </c>
      <c r="H196" s="18">
        <f>SUM(H197:H199)</f>
        <v>26061.691601129998</v>
      </c>
      <c r="I196" s="18"/>
      <c r="J196" s="19">
        <f t="shared" si="8"/>
        <v>55.569497383180824</v>
      </c>
      <c r="K196" s="19">
        <f t="shared" si="9"/>
        <v>99.269331819442726</v>
      </c>
      <c r="L196" s="39"/>
    </row>
    <row r="197" spans="3:12" s="3" customFormat="1" ht="13.5" x14ac:dyDescent="0.2">
      <c r="C197" s="10"/>
      <c r="D197" s="20"/>
      <c r="E197" s="34" t="s">
        <v>101</v>
      </c>
      <c r="F197" s="21">
        <v>46396.000659999998</v>
      </c>
      <c r="G197" s="21">
        <v>26069.828313770002</v>
      </c>
      <c r="H197" s="21">
        <v>25881.28279234</v>
      </c>
      <c r="I197" s="21"/>
      <c r="J197" s="32">
        <f t="shared" si="8"/>
        <v>55.783434830953816</v>
      </c>
      <c r="K197" s="32">
        <f t="shared" si="9"/>
        <v>99.276767306785786</v>
      </c>
      <c r="L197" s="9"/>
    </row>
    <row r="198" spans="3:12" s="3" customFormat="1" ht="13.5" x14ac:dyDescent="0.2">
      <c r="C198" s="10"/>
      <c r="D198" s="20"/>
      <c r="E198" s="34" t="s">
        <v>98</v>
      </c>
      <c r="F198" s="21">
        <v>481.53410100000002</v>
      </c>
      <c r="G198" s="21">
        <v>176.81891680000001</v>
      </c>
      <c r="H198" s="21">
        <v>173.83433811</v>
      </c>
      <c r="I198" s="21"/>
      <c r="J198" s="32">
        <f t="shared" si="8"/>
        <v>36.100109576663193</v>
      </c>
      <c r="K198" s="32">
        <f t="shared" si="9"/>
        <v>98.312070482042444</v>
      </c>
      <c r="L198" s="9"/>
    </row>
    <row r="199" spans="3:12" s="3" customFormat="1" ht="13.5" x14ac:dyDescent="0.2">
      <c r="C199" s="10"/>
      <c r="D199" s="20"/>
      <c r="E199" s="34" t="s">
        <v>99</v>
      </c>
      <c r="F199" s="21">
        <v>21.740611999999999</v>
      </c>
      <c r="G199" s="21">
        <v>6.8704706800000013</v>
      </c>
      <c r="H199" s="21">
        <v>6.5744706800000019</v>
      </c>
      <c r="I199" s="21"/>
      <c r="J199" s="32">
        <f t="shared" si="8"/>
        <v>30.240504177159327</v>
      </c>
      <c r="K199" s="32">
        <f t="shared" si="9"/>
        <v>95.691707107321506</v>
      </c>
      <c r="L199" s="9"/>
    </row>
    <row r="200" spans="3:12" s="3" customFormat="1" ht="13.5" x14ac:dyDescent="0.2">
      <c r="C200" s="10"/>
      <c r="D200" s="20" t="s">
        <v>175</v>
      </c>
      <c r="E200" s="34"/>
      <c r="F200" s="21">
        <v>1690.9887120000001</v>
      </c>
      <c r="G200" s="21">
        <v>1407.80077603</v>
      </c>
      <c r="H200" s="21">
        <v>1378.8860738999999</v>
      </c>
      <c r="I200" s="21"/>
      <c r="J200" s="32">
        <f t="shared" si="8"/>
        <v>81.54318619129846</v>
      </c>
      <c r="K200" s="32">
        <f t="shared" si="9"/>
        <v>97.946108382498593</v>
      </c>
      <c r="L200" s="9"/>
    </row>
    <row r="201" spans="3:12" s="3" customFormat="1" ht="13.5" x14ac:dyDescent="0.2">
      <c r="C201" s="10"/>
      <c r="D201" s="20" t="s">
        <v>176</v>
      </c>
      <c r="E201" s="34"/>
      <c r="F201" s="21">
        <v>341.67916600000001</v>
      </c>
      <c r="G201" s="21">
        <v>145.19824678999996</v>
      </c>
      <c r="H201" s="21">
        <v>142.34586632999998</v>
      </c>
      <c r="I201" s="21"/>
      <c r="J201" s="32">
        <f t="shared" si="8"/>
        <v>41.660680689556578</v>
      </c>
      <c r="K201" s="32">
        <f t="shared" si="9"/>
        <v>98.035526927452949</v>
      </c>
      <c r="L201" s="9"/>
    </row>
    <row r="202" spans="3:12" s="3" customFormat="1" ht="13.5" x14ac:dyDescent="0.2">
      <c r="C202" s="10"/>
      <c r="D202" s="20" t="s">
        <v>177</v>
      </c>
      <c r="E202" s="34"/>
      <c r="F202" s="21">
        <v>2112.3878289999998</v>
      </c>
      <c r="G202" s="21">
        <v>1411.5466341299996</v>
      </c>
      <c r="H202" s="21">
        <v>1403.9083683699996</v>
      </c>
      <c r="I202" s="21"/>
      <c r="J202" s="32">
        <f t="shared" si="8"/>
        <v>66.460729847823785</v>
      </c>
      <c r="K202" s="32">
        <f t="shared" si="9"/>
        <v>99.458872588739666</v>
      </c>
      <c r="L202" s="9"/>
    </row>
    <row r="203" spans="3:12" s="3" customFormat="1" ht="13.5" x14ac:dyDescent="0.2">
      <c r="C203" s="10"/>
      <c r="D203" s="20" t="s">
        <v>178</v>
      </c>
      <c r="E203" s="34"/>
      <c r="F203" s="21">
        <v>1260.1252059999999</v>
      </c>
      <c r="G203" s="21">
        <v>790.22031217999995</v>
      </c>
      <c r="H203" s="21">
        <v>790.22031217999995</v>
      </c>
      <c r="I203" s="21"/>
      <c r="J203" s="32">
        <f t="shared" si="8"/>
        <v>62.709666342472957</v>
      </c>
      <c r="K203" s="32">
        <f t="shared" si="9"/>
        <v>100</v>
      </c>
      <c r="L203" s="9"/>
    </row>
    <row r="204" spans="3:12" s="3" customFormat="1" ht="13.5" x14ac:dyDescent="0.2">
      <c r="C204" s="10"/>
      <c r="D204" s="20" t="s">
        <v>179</v>
      </c>
      <c r="E204" s="34"/>
      <c r="F204" s="21">
        <v>2155.3795019999998</v>
      </c>
      <c r="G204" s="21">
        <v>1130.83260808</v>
      </c>
      <c r="H204" s="21">
        <v>1130.83260808</v>
      </c>
      <c r="I204" s="21"/>
      <c r="J204" s="32">
        <f t="shared" ref="J204:J249" si="10">IF(AND(H204=0,F204&gt;0),"n.a.",IF(AND(H204=0,F204&lt;0),"n.a.",IF(OR(H204=0,F204=0),"              n.a.",IF(OR((AND(H204&lt;0,F204&gt;0)),(AND(H204&gt;0,F204&lt;0))),"                n.a.",IF(((H204/F204))*100&gt;500,"             -o-",((H204/F204))*100)))))</f>
        <v>52.465591652453234</v>
      </c>
      <c r="K204" s="32">
        <f t="shared" ref="K204:K249" si="11">IF(AND(H204=0,G204&gt;0),"n.a.",IF(AND(H204=0,G204&lt;0),"n.a.",IF(OR(H204=0,G204=0),"              n.a.",IF(OR((AND(H204&lt;0,G204&gt;0)),(AND(H204&gt;0,G204&lt;0))),"                n.a.",IF(((H204/G204))*100&gt;500,"             -o-",((H204/G204))*100)))))</f>
        <v>100</v>
      </c>
      <c r="L204" s="9"/>
    </row>
    <row r="205" spans="3:12" s="3" customFormat="1" ht="13.5" x14ac:dyDescent="0.2">
      <c r="C205" s="10"/>
      <c r="D205" s="20" t="s">
        <v>180</v>
      </c>
      <c r="E205" s="34"/>
      <c r="F205" s="21">
        <v>182.11772999999999</v>
      </c>
      <c r="G205" s="21">
        <v>67.840436109999999</v>
      </c>
      <c r="H205" s="21">
        <v>66.860749429999998</v>
      </c>
      <c r="I205" s="21"/>
      <c r="J205" s="32">
        <f t="shared" si="10"/>
        <v>36.712927088427911</v>
      </c>
      <c r="K205" s="32">
        <f t="shared" si="11"/>
        <v>98.55589566315362</v>
      </c>
      <c r="L205" s="9"/>
    </row>
    <row r="206" spans="3:12" s="3" customFormat="1" ht="13.5" x14ac:dyDescent="0.2">
      <c r="C206" s="10"/>
      <c r="D206" s="20" t="s">
        <v>181</v>
      </c>
      <c r="E206" s="34"/>
      <c r="F206" s="21">
        <v>498.63248800000002</v>
      </c>
      <c r="G206" s="21">
        <v>10.86110562</v>
      </c>
      <c r="H206" s="21">
        <v>10.471207859999996</v>
      </c>
      <c r="I206" s="21"/>
      <c r="J206" s="32">
        <f t="shared" si="10"/>
        <v>2.0999850815978114</v>
      </c>
      <c r="K206" s="32">
        <f t="shared" si="11"/>
        <v>96.410146686337043</v>
      </c>
      <c r="L206" s="9"/>
    </row>
    <row r="207" spans="3:12" s="3" customFormat="1" ht="13.5" x14ac:dyDescent="0.2">
      <c r="C207" s="10"/>
      <c r="D207" s="20" t="s">
        <v>182</v>
      </c>
      <c r="E207" s="34"/>
      <c r="F207" s="21">
        <v>296.494663</v>
      </c>
      <c r="G207" s="21">
        <v>77.446404079999994</v>
      </c>
      <c r="H207" s="21">
        <v>67.216349819999991</v>
      </c>
      <c r="I207" s="21"/>
      <c r="J207" s="32">
        <f t="shared" si="10"/>
        <v>22.670340551796034</v>
      </c>
      <c r="K207" s="32">
        <f t="shared" si="11"/>
        <v>86.790795025896045</v>
      </c>
      <c r="L207" s="9"/>
    </row>
    <row r="208" spans="3:12" s="3" customFormat="1" ht="13.5" x14ac:dyDescent="0.2">
      <c r="C208" s="10"/>
      <c r="D208" s="20" t="s">
        <v>183</v>
      </c>
      <c r="E208" s="34"/>
      <c r="F208" s="21">
        <v>208.16261399999999</v>
      </c>
      <c r="G208" s="21">
        <v>37.816006130000005</v>
      </c>
      <c r="H208" s="21">
        <v>37.806303890000002</v>
      </c>
      <c r="I208" s="21"/>
      <c r="J208" s="32">
        <f t="shared" si="10"/>
        <v>18.161908694132752</v>
      </c>
      <c r="K208" s="32">
        <f t="shared" si="11"/>
        <v>99.974343562441121</v>
      </c>
      <c r="L208" s="9"/>
    </row>
    <row r="209" spans="3:12" s="3" customFormat="1" ht="13.5" x14ac:dyDescent="0.2">
      <c r="C209" s="10"/>
      <c r="D209" s="20" t="s">
        <v>62</v>
      </c>
      <c r="E209" s="34"/>
      <c r="F209" s="21">
        <v>758.13799400000005</v>
      </c>
      <c r="G209" s="21">
        <v>1348.28233933</v>
      </c>
      <c r="H209" s="21">
        <v>1230.89087836</v>
      </c>
      <c r="I209" s="21"/>
      <c r="J209" s="32">
        <f t="shared" si="10"/>
        <v>162.35710228235837</v>
      </c>
      <c r="K209" s="32">
        <f t="shared" si="11"/>
        <v>91.293258277911193</v>
      </c>
      <c r="L209" s="9"/>
    </row>
    <row r="210" spans="3:12" s="3" customFormat="1" ht="24.95" customHeight="1" x14ac:dyDescent="0.2">
      <c r="C210" s="10"/>
      <c r="D210" s="41" t="s">
        <v>184</v>
      </c>
      <c r="E210" s="41"/>
      <c r="F210" s="21">
        <v>277.71487200000001</v>
      </c>
      <c r="G210" s="21">
        <v>147.28386748999998</v>
      </c>
      <c r="H210" s="21">
        <v>146.99396096999996</v>
      </c>
      <c r="I210" s="21"/>
      <c r="J210" s="32">
        <f t="shared" si="10"/>
        <v>52.929812476877345</v>
      </c>
      <c r="K210" s="32">
        <f t="shared" si="11"/>
        <v>99.803164783122156</v>
      </c>
      <c r="L210" s="9"/>
    </row>
    <row r="211" spans="3:12" s="3" customFormat="1" ht="13.5" x14ac:dyDescent="0.2">
      <c r="C211" s="10"/>
      <c r="D211" s="20" t="s">
        <v>123</v>
      </c>
      <c r="E211" s="34"/>
      <c r="F211" s="21">
        <v>4070.2645069999999</v>
      </c>
      <c r="G211" s="21">
        <v>1593.5814837299995</v>
      </c>
      <c r="H211" s="21">
        <v>1587.7949396600002</v>
      </c>
      <c r="I211" s="21"/>
      <c r="J211" s="32">
        <f t="shared" si="10"/>
        <v>39.009625466092594</v>
      </c>
      <c r="K211" s="32">
        <f t="shared" si="11"/>
        <v>99.636884330730595</v>
      </c>
      <c r="L211" s="9"/>
    </row>
    <row r="212" spans="3:12" s="3" customFormat="1" ht="13.5" x14ac:dyDescent="0.2">
      <c r="C212" s="10"/>
      <c r="D212" s="20" t="s">
        <v>185</v>
      </c>
      <c r="E212" s="34"/>
      <c r="F212" s="21">
        <v>39472.980237999996</v>
      </c>
      <c r="G212" s="21">
        <v>17910.616718789999</v>
      </c>
      <c r="H212" s="21">
        <v>17901.692732619998</v>
      </c>
      <c r="I212" s="21"/>
      <c r="J212" s="32">
        <f t="shared" si="10"/>
        <v>45.351763724661282</v>
      </c>
      <c r="K212" s="32">
        <f t="shared" si="11"/>
        <v>99.95017488057438</v>
      </c>
      <c r="L212" s="9"/>
    </row>
    <row r="213" spans="3:12" s="3" customFormat="1" ht="13.5" x14ac:dyDescent="0.2">
      <c r="C213" s="10"/>
      <c r="D213" s="20" t="s">
        <v>186</v>
      </c>
      <c r="E213" s="34"/>
      <c r="F213" s="21">
        <v>64.004534000000007</v>
      </c>
      <c r="G213" s="21">
        <v>19.790391109999995</v>
      </c>
      <c r="H213" s="21">
        <v>18.318782189999997</v>
      </c>
      <c r="I213" s="21"/>
      <c r="J213" s="32">
        <f t="shared" si="10"/>
        <v>28.6210695479792</v>
      </c>
      <c r="K213" s="32">
        <f t="shared" si="11"/>
        <v>92.564023056338684</v>
      </c>
      <c r="L213" s="9"/>
    </row>
    <row r="214" spans="3:12" s="3" customFormat="1" ht="13.5" x14ac:dyDescent="0.2">
      <c r="C214" s="35" t="s">
        <v>187</v>
      </c>
      <c r="D214" s="35"/>
      <c r="E214" s="35"/>
      <c r="F214" s="36">
        <f>SUM(F215:F221)</f>
        <v>2712.5727740000002</v>
      </c>
      <c r="G214" s="36">
        <f>SUM(G215:G221)</f>
        <v>4081.0341328099989</v>
      </c>
      <c r="H214" s="36">
        <f>SUM(H215:H221)</f>
        <v>3128.2680732199997</v>
      </c>
      <c r="I214" s="36"/>
      <c r="J214" s="37">
        <f t="shared" si="10"/>
        <v>115.32476117155039</v>
      </c>
      <c r="K214" s="37">
        <f t="shared" si="11"/>
        <v>76.653808113729951</v>
      </c>
      <c r="L214" s="9"/>
    </row>
    <row r="215" spans="3:12" s="3" customFormat="1" ht="13.5" x14ac:dyDescent="0.2">
      <c r="C215" s="10"/>
      <c r="D215" s="20" t="s">
        <v>188</v>
      </c>
      <c r="E215" s="34"/>
      <c r="F215" s="21">
        <v>221.216938</v>
      </c>
      <c r="G215" s="21">
        <v>102.07247226999999</v>
      </c>
      <c r="H215" s="21">
        <v>92.063042390000007</v>
      </c>
      <c r="I215" s="21"/>
      <c r="J215" s="32">
        <f t="shared" si="10"/>
        <v>41.616633528306053</v>
      </c>
      <c r="K215" s="32">
        <f t="shared" si="11"/>
        <v>90.193800877553699</v>
      </c>
      <c r="L215" s="9"/>
    </row>
    <row r="216" spans="3:12" s="3" customFormat="1" ht="13.5" x14ac:dyDescent="0.2">
      <c r="C216" s="10"/>
      <c r="D216" s="20" t="s">
        <v>189</v>
      </c>
      <c r="E216" s="34"/>
      <c r="F216" s="21">
        <v>175.366277</v>
      </c>
      <c r="G216" s="21">
        <v>91.352221999999983</v>
      </c>
      <c r="H216" s="21">
        <v>81.228847899999991</v>
      </c>
      <c r="I216" s="21"/>
      <c r="J216" s="32">
        <f t="shared" si="10"/>
        <v>46.319537193573424</v>
      </c>
      <c r="K216" s="32">
        <f t="shared" si="11"/>
        <v>88.918305566776482</v>
      </c>
      <c r="L216" s="9"/>
    </row>
    <row r="217" spans="3:12" s="3" customFormat="1" ht="13.5" x14ac:dyDescent="0.2">
      <c r="C217" s="10"/>
      <c r="D217" s="20" t="s">
        <v>230</v>
      </c>
      <c r="E217" s="34"/>
      <c r="F217" s="21">
        <v>583.15399600000001</v>
      </c>
      <c r="G217" s="21">
        <v>2964.3735860099987</v>
      </c>
      <c r="H217" s="21">
        <v>2318.0973249899994</v>
      </c>
      <c r="I217" s="21"/>
      <c r="J217" s="32">
        <f t="shared" si="10"/>
        <v>397.51032161151466</v>
      </c>
      <c r="K217" s="32">
        <f t="shared" si="11"/>
        <v>78.198555537331004</v>
      </c>
      <c r="L217" s="9"/>
    </row>
    <row r="218" spans="3:12" s="3" customFormat="1" ht="13.5" x14ac:dyDescent="0.2">
      <c r="C218" s="10"/>
      <c r="D218" s="20" t="s">
        <v>190</v>
      </c>
      <c r="E218" s="34"/>
      <c r="F218" s="21">
        <v>91.772808999999995</v>
      </c>
      <c r="G218" s="21">
        <v>40.453397789999997</v>
      </c>
      <c r="H218" s="21">
        <v>35.85904397000003</v>
      </c>
      <c r="I218" s="21"/>
      <c r="J218" s="32">
        <f t="shared" si="10"/>
        <v>39.073712966549856</v>
      </c>
      <c r="K218" s="32">
        <f t="shared" si="11"/>
        <v>88.642848138863428</v>
      </c>
      <c r="L218" s="9"/>
    </row>
    <row r="219" spans="3:12" s="3" customFormat="1" ht="13.5" x14ac:dyDescent="0.2">
      <c r="C219" s="10"/>
      <c r="D219" s="20" t="s">
        <v>191</v>
      </c>
      <c r="E219" s="34"/>
      <c r="F219" s="21">
        <v>419.54547100000002</v>
      </c>
      <c r="G219" s="21">
        <v>107.28608982</v>
      </c>
      <c r="H219" s="21">
        <v>53.385920470000002</v>
      </c>
      <c r="I219" s="21"/>
      <c r="J219" s="32">
        <f t="shared" si="10"/>
        <v>12.724704271685489</v>
      </c>
      <c r="K219" s="32">
        <f t="shared" si="11"/>
        <v>49.760337579241273</v>
      </c>
      <c r="L219" s="9"/>
    </row>
    <row r="220" spans="3:12" s="3" customFormat="1" ht="13.5" x14ac:dyDescent="0.2">
      <c r="C220" s="10"/>
      <c r="D220" s="20" t="s">
        <v>222</v>
      </c>
      <c r="E220" s="34"/>
      <c r="F220" s="21">
        <v>635.53083100000003</v>
      </c>
      <c r="G220" s="21">
        <v>354.85708342999999</v>
      </c>
      <c r="H220" s="21">
        <v>276.56255135999993</v>
      </c>
      <c r="I220" s="21"/>
      <c r="J220" s="32">
        <f t="shared" si="10"/>
        <v>43.516779654077851</v>
      </c>
      <c r="K220" s="32">
        <f t="shared" si="11"/>
        <v>77.936319795784868</v>
      </c>
      <c r="L220" s="9"/>
    </row>
    <row r="221" spans="3:12" s="3" customFormat="1" ht="13.5" x14ac:dyDescent="0.2">
      <c r="C221" s="10"/>
      <c r="D221" s="20" t="s">
        <v>192</v>
      </c>
      <c r="E221" s="34"/>
      <c r="F221" s="21">
        <v>585.98645199999999</v>
      </c>
      <c r="G221" s="21">
        <v>420.63928149000003</v>
      </c>
      <c r="H221" s="21">
        <v>271.07134214000001</v>
      </c>
      <c r="I221" s="21"/>
      <c r="J221" s="32">
        <f t="shared" si="10"/>
        <v>46.258977697320553</v>
      </c>
      <c r="K221" s="32">
        <f t="shared" si="11"/>
        <v>64.442707580662386</v>
      </c>
      <c r="L221" s="9"/>
    </row>
    <row r="222" spans="3:12" s="3" customFormat="1" ht="13.5" x14ac:dyDescent="0.2">
      <c r="C222" s="35" t="s">
        <v>193</v>
      </c>
      <c r="D222" s="35"/>
      <c r="E222" s="35"/>
      <c r="F222" s="36">
        <f>SUM(F223:F224)</f>
        <v>2635.9852609999998</v>
      </c>
      <c r="G222" s="36">
        <f>SUM(G223:G224)</f>
        <v>2603.8025222200004</v>
      </c>
      <c r="H222" s="36">
        <f>SUM(H223:H224)</f>
        <v>2603.8025222200004</v>
      </c>
      <c r="I222" s="36"/>
      <c r="J222" s="37">
        <f t="shared" si="10"/>
        <v>98.779100199984029</v>
      </c>
      <c r="K222" s="37">
        <f t="shared" si="11"/>
        <v>100</v>
      </c>
      <c r="L222" s="9"/>
    </row>
    <row r="223" spans="3:12" s="3" customFormat="1" ht="13.5" x14ac:dyDescent="0.2">
      <c r="C223" s="10"/>
      <c r="D223" s="20" t="s">
        <v>194</v>
      </c>
      <c r="E223" s="34"/>
      <c r="F223" s="21">
        <v>2335.9852609999998</v>
      </c>
      <c r="G223" s="21">
        <v>2310.2894231300002</v>
      </c>
      <c r="H223" s="21">
        <v>2310.2894231300002</v>
      </c>
      <c r="I223" s="21"/>
      <c r="J223" s="32">
        <f t="shared" si="10"/>
        <v>98.900000000042823</v>
      </c>
      <c r="K223" s="32">
        <f t="shared" si="11"/>
        <v>100</v>
      </c>
      <c r="L223" s="9"/>
    </row>
    <row r="224" spans="3:12" s="3" customFormat="1" ht="13.5" x14ac:dyDescent="0.2">
      <c r="C224" s="10"/>
      <c r="D224" s="20" t="s">
        <v>231</v>
      </c>
      <c r="E224" s="34"/>
      <c r="F224" s="21">
        <v>300</v>
      </c>
      <c r="G224" s="21">
        <v>293.51309908999997</v>
      </c>
      <c r="H224" s="21">
        <v>293.51309908999997</v>
      </c>
      <c r="I224" s="21"/>
      <c r="J224" s="32">
        <f t="shared" si="10"/>
        <v>97.837699696666661</v>
      </c>
      <c r="K224" s="32">
        <f t="shared" si="11"/>
        <v>100</v>
      </c>
      <c r="L224" s="9"/>
    </row>
    <row r="225" spans="3:12" s="3" customFormat="1" ht="13.5" x14ac:dyDescent="0.2">
      <c r="C225" s="35" t="s">
        <v>195</v>
      </c>
      <c r="D225" s="35"/>
      <c r="E225" s="35"/>
      <c r="F225" s="36">
        <f>SUM(F226)</f>
        <v>25.217039</v>
      </c>
      <c r="G225" s="36">
        <f>SUM(G226)</f>
        <v>13.771720999999999</v>
      </c>
      <c r="H225" s="36">
        <f>SUM(H226)</f>
        <v>7.4681081599999981</v>
      </c>
      <c r="I225" s="36"/>
      <c r="J225" s="37">
        <f t="shared" si="10"/>
        <v>29.615325415485927</v>
      </c>
      <c r="K225" s="37">
        <f t="shared" si="11"/>
        <v>54.227849663814695</v>
      </c>
      <c r="L225" s="9"/>
    </row>
    <row r="226" spans="3:12" s="3" customFormat="1" ht="24.95" customHeight="1" x14ac:dyDescent="0.2">
      <c r="C226" s="10"/>
      <c r="D226" s="41" t="s">
        <v>196</v>
      </c>
      <c r="E226" s="41"/>
      <c r="F226" s="21">
        <v>25.217039</v>
      </c>
      <c r="G226" s="21">
        <v>13.771720999999999</v>
      </c>
      <c r="H226" s="21">
        <v>7.4681081599999981</v>
      </c>
      <c r="I226" s="21"/>
      <c r="J226" s="32">
        <f t="shared" si="10"/>
        <v>29.615325415485927</v>
      </c>
      <c r="K226" s="32">
        <f t="shared" si="11"/>
        <v>54.227849663814695</v>
      </c>
      <c r="L226" s="9"/>
    </row>
    <row r="227" spans="3:12" s="3" customFormat="1" ht="13.5" x14ac:dyDescent="0.2">
      <c r="C227" s="35" t="s">
        <v>197</v>
      </c>
      <c r="D227" s="35"/>
      <c r="E227" s="35"/>
      <c r="F227" s="36">
        <f>SUM(F228:F235)</f>
        <v>24692.964275999999</v>
      </c>
      <c r="G227" s="36">
        <f>SUM(G228:G235)</f>
        <v>14941.75632599</v>
      </c>
      <c r="H227" s="36">
        <f>SUM(H228:H235)</f>
        <v>14941.605414809999</v>
      </c>
      <c r="I227" s="36"/>
      <c r="J227" s="37">
        <f t="shared" si="10"/>
        <v>60.509565590439443</v>
      </c>
      <c r="K227" s="37">
        <f t="shared" si="11"/>
        <v>99.998990003740474</v>
      </c>
      <c r="L227" s="9"/>
    </row>
    <row r="228" spans="3:12" s="3" customFormat="1" ht="13.5" x14ac:dyDescent="0.2">
      <c r="C228" s="10"/>
      <c r="D228" s="20" t="s">
        <v>198</v>
      </c>
      <c r="E228" s="34"/>
      <c r="F228" s="21">
        <v>5053.3320919999996</v>
      </c>
      <c r="G228" s="21">
        <v>2465.2906919899997</v>
      </c>
      <c r="H228" s="21">
        <v>2465.2906919899997</v>
      </c>
      <c r="I228" s="21"/>
      <c r="J228" s="32">
        <f t="shared" si="10"/>
        <v>48.785447841293383</v>
      </c>
      <c r="K228" s="32">
        <f t="shared" si="11"/>
        <v>100</v>
      </c>
      <c r="L228" s="9"/>
    </row>
    <row r="229" spans="3:12" s="3" customFormat="1" ht="13.5" x14ac:dyDescent="0.2">
      <c r="C229" s="10"/>
      <c r="D229" s="20" t="s">
        <v>199</v>
      </c>
      <c r="E229" s="34"/>
      <c r="F229" s="21">
        <v>1589.6321840000001</v>
      </c>
      <c r="G229" s="21">
        <v>1589.6321840000001</v>
      </c>
      <c r="H229" s="21">
        <v>1589.6321840000001</v>
      </c>
      <c r="I229" s="21"/>
      <c r="J229" s="32">
        <f t="shared" si="10"/>
        <v>100</v>
      </c>
      <c r="K229" s="32">
        <f t="shared" si="11"/>
        <v>100</v>
      </c>
      <c r="L229" s="9"/>
    </row>
    <row r="230" spans="3:12" s="3" customFormat="1" ht="13.5" x14ac:dyDescent="0.2">
      <c r="C230" s="10"/>
      <c r="D230" s="20" t="s">
        <v>200</v>
      </c>
      <c r="E230" s="34"/>
      <c r="F230" s="21">
        <v>10100</v>
      </c>
      <c r="G230" s="21">
        <v>5200.8334500000001</v>
      </c>
      <c r="H230" s="21">
        <v>5200.73263701</v>
      </c>
      <c r="I230" s="21"/>
      <c r="J230" s="32">
        <f t="shared" si="10"/>
        <v>51.492402346633661</v>
      </c>
      <c r="K230" s="32">
        <f t="shared" si="11"/>
        <v>99.998061599338456</v>
      </c>
      <c r="L230" s="9"/>
    </row>
    <row r="231" spans="3:12" s="3" customFormat="1" ht="13.5" x14ac:dyDescent="0.2">
      <c r="C231" s="10"/>
      <c r="D231" s="20" t="s">
        <v>201</v>
      </c>
      <c r="E231" s="34"/>
      <c r="F231" s="21">
        <v>5000</v>
      </c>
      <c r="G231" s="21">
        <v>2736</v>
      </c>
      <c r="H231" s="21">
        <v>2735.94990181</v>
      </c>
      <c r="I231" s="21"/>
      <c r="J231" s="32">
        <f t="shared" si="10"/>
        <v>54.718998036199991</v>
      </c>
      <c r="K231" s="32">
        <f t="shared" si="11"/>
        <v>99.998168925804094</v>
      </c>
      <c r="L231" s="9"/>
    </row>
    <row r="232" spans="3:12" s="3" customFormat="1" ht="24.95" customHeight="1" x14ac:dyDescent="0.2">
      <c r="C232" s="10"/>
      <c r="D232" s="41" t="s">
        <v>202</v>
      </c>
      <c r="E232" s="41"/>
      <c r="F232" s="21">
        <v>350</v>
      </c>
      <c r="G232" s="21">
        <v>350</v>
      </c>
      <c r="H232" s="21">
        <v>350</v>
      </c>
      <c r="I232" s="21"/>
      <c r="J232" s="32">
        <f t="shared" si="10"/>
        <v>100</v>
      </c>
      <c r="K232" s="32">
        <f t="shared" si="11"/>
        <v>100</v>
      </c>
      <c r="L232" s="9"/>
    </row>
    <row r="233" spans="3:12" s="3" customFormat="1" ht="13.5" x14ac:dyDescent="0.2">
      <c r="C233" s="10"/>
      <c r="D233" s="20" t="s">
        <v>232</v>
      </c>
      <c r="E233" s="34"/>
      <c r="F233" s="21">
        <v>100</v>
      </c>
      <c r="G233" s="21">
        <v>100</v>
      </c>
      <c r="H233" s="21">
        <v>100</v>
      </c>
      <c r="I233" s="21"/>
      <c r="J233" s="32">
        <f t="shared" si="10"/>
        <v>100</v>
      </c>
      <c r="K233" s="32">
        <f t="shared" si="11"/>
        <v>100</v>
      </c>
      <c r="L233" s="9"/>
    </row>
    <row r="234" spans="3:12" s="3" customFormat="1" ht="13.5" x14ac:dyDescent="0.2">
      <c r="C234" s="10"/>
      <c r="D234" s="20" t="s">
        <v>203</v>
      </c>
      <c r="E234" s="34"/>
      <c r="F234" s="21">
        <v>800</v>
      </c>
      <c r="G234" s="21">
        <v>800</v>
      </c>
      <c r="H234" s="21">
        <v>800</v>
      </c>
      <c r="I234" s="21"/>
      <c r="J234" s="32">
        <f t="shared" si="10"/>
        <v>100</v>
      </c>
      <c r="K234" s="32">
        <f t="shared" si="11"/>
        <v>100</v>
      </c>
      <c r="L234" s="9"/>
    </row>
    <row r="235" spans="3:12" s="3" customFormat="1" ht="13.5" x14ac:dyDescent="0.2">
      <c r="C235" s="10"/>
      <c r="D235" s="20" t="s">
        <v>204</v>
      </c>
      <c r="E235" s="34"/>
      <c r="F235" s="21">
        <v>1700</v>
      </c>
      <c r="G235" s="21">
        <v>1700</v>
      </c>
      <c r="H235" s="21">
        <v>1700</v>
      </c>
      <c r="I235" s="21"/>
      <c r="J235" s="32">
        <f t="shared" si="10"/>
        <v>100</v>
      </c>
      <c r="K235" s="32">
        <f t="shared" si="11"/>
        <v>100</v>
      </c>
      <c r="L235" s="9"/>
    </row>
    <row r="236" spans="3:12" s="3" customFormat="1" ht="13.5" x14ac:dyDescent="0.2">
      <c r="C236" s="35" t="s">
        <v>205</v>
      </c>
      <c r="D236" s="35"/>
      <c r="E236" s="35"/>
      <c r="F236" s="36">
        <f>+F237+F245</f>
        <v>6438.9358159999992</v>
      </c>
      <c r="G236" s="36">
        <f t="shared" ref="G236:H236" si="12">+G237+G245</f>
        <v>3323.1761540000002</v>
      </c>
      <c r="H236" s="36">
        <f t="shared" si="12"/>
        <v>3110.1919907500005</v>
      </c>
      <c r="I236" s="36"/>
      <c r="J236" s="37">
        <f t="shared" si="10"/>
        <v>48.302888545985176</v>
      </c>
      <c r="K236" s="37">
        <f t="shared" si="11"/>
        <v>93.590945728421957</v>
      </c>
      <c r="L236" s="9"/>
    </row>
    <row r="237" spans="3:12" s="3" customFormat="1" ht="13.5" x14ac:dyDescent="0.2">
      <c r="C237" s="10"/>
      <c r="D237" s="10" t="s">
        <v>206</v>
      </c>
      <c r="E237" s="38"/>
      <c r="F237" s="18">
        <f>SUM(F238:F244)</f>
        <v>6088.9358159999992</v>
      </c>
      <c r="G237" s="18">
        <f>SUM(G238:G244)</f>
        <v>2976.3260540000001</v>
      </c>
      <c r="H237" s="18">
        <f>SUM(H238:H244)</f>
        <v>2764.3663934200003</v>
      </c>
      <c r="I237" s="18"/>
      <c r="J237" s="19">
        <f t="shared" si="10"/>
        <v>45.399828097317567</v>
      </c>
      <c r="K237" s="19">
        <f t="shared" si="11"/>
        <v>92.878479819267824</v>
      </c>
      <c r="L237" s="39"/>
    </row>
    <row r="238" spans="3:12" s="3" customFormat="1" ht="13.5" x14ac:dyDescent="0.2">
      <c r="C238" s="10"/>
      <c r="D238" s="20"/>
      <c r="E238" s="34" t="s">
        <v>98</v>
      </c>
      <c r="F238" s="21">
        <v>202.72745800000001</v>
      </c>
      <c r="G238" s="21">
        <v>53.596425300000014</v>
      </c>
      <c r="H238" s="21">
        <v>53.02716585000001</v>
      </c>
      <c r="I238" s="21"/>
      <c r="J238" s="32">
        <f t="shared" si="10"/>
        <v>26.156874048112421</v>
      </c>
      <c r="K238" s="32">
        <f t="shared" si="11"/>
        <v>98.937877952095434</v>
      </c>
      <c r="L238" s="9"/>
    </row>
    <row r="239" spans="3:12" s="3" customFormat="1" ht="13.5" x14ac:dyDescent="0.2">
      <c r="C239" s="10"/>
      <c r="D239" s="20"/>
      <c r="E239" s="34" t="s">
        <v>99</v>
      </c>
      <c r="F239" s="21">
        <v>12.011540999999999</v>
      </c>
      <c r="G239" s="21">
        <v>7.994515390000001</v>
      </c>
      <c r="H239" s="21">
        <v>7.9924184699999987</v>
      </c>
      <c r="I239" s="21"/>
      <c r="J239" s="32">
        <f t="shared" si="10"/>
        <v>66.539492892710427</v>
      </c>
      <c r="K239" s="32">
        <f t="shared" si="11"/>
        <v>99.973770517689857</v>
      </c>
      <c r="L239" s="9"/>
    </row>
    <row r="240" spans="3:12" s="3" customFormat="1" ht="13.5" x14ac:dyDescent="0.2">
      <c r="C240" s="10"/>
      <c r="D240" s="20"/>
      <c r="E240" s="34" t="s">
        <v>207</v>
      </c>
      <c r="F240" s="21">
        <v>1066.5890959999999</v>
      </c>
      <c r="G240" s="21">
        <v>471.65818467999981</v>
      </c>
      <c r="H240" s="21">
        <v>453.02532775999981</v>
      </c>
      <c r="I240" s="21"/>
      <c r="J240" s="32">
        <f t="shared" si="10"/>
        <v>42.47421330847731</v>
      </c>
      <c r="K240" s="32">
        <f t="shared" si="11"/>
        <v>96.049499929140083</v>
      </c>
      <c r="L240" s="9"/>
    </row>
    <row r="241" spans="3:12" s="3" customFormat="1" ht="13.5" x14ac:dyDescent="0.2">
      <c r="C241" s="10"/>
      <c r="D241" s="20"/>
      <c r="E241" s="34" t="s">
        <v>208</v>
      </c>
      <c r="F241" s="21">
        <v>1322.0197599999999</v>
      </c>
      <c r="G241" s="21">
        <v>828.81867322000051</v>
      </c>
      <c r="H241" s="21">
        <v>751.28701365000018</v>
      </c>
      <c r="I241" s="21"/>
      <c r="J241" s="32">
        <f t="shared" si="10"/>
        <v>56.82872801008665</v>
      </c>
      <c r="K241" s="32">
        <f t="shared" si="11"/>
        <v>90.645522105723558</v>
      </c>
      <c r="L241" s="9"/>
    </row>
    <row r="242" spans="3:12" s="3" customFormat="1" ht="13.5" x14ac:dyDescent="0.2">
      <c r="C242" s="10"/>
      <c r="D242" s="20"/>
      <c r="E242" s="34" t="s">
        <v>209</v>
      </c>
      <c r="F242" s="21">
        <v>2372.5514939999998</v>
      </c>
      <c r="G242" s="21">
        <v>963.95123248000004</v>
      </c>
      <c r="H242" s="21">
        <v>916.38769213000012</v>
      </c>
      <c r="I242" s="21"/>
      <c r="J242" s="32">
        <f t="shared" si="10"/>
        <v>38.624564922931029</v>
      </c>
      <c r="K242" s="32">
        <f t="shared" si="11"/>
        <v>95.065773169081268</v>
      </c>
      <c r="L242" s="9"/>
    </row>
    <row r="243" spans="3:12" s="3" customFormat="1" ht="13.5" x14ac:dyDescent="0.2">
      <c r="C243" s="10"/>
      <c r="D243" s="20"/>
      <c r="E243" s="20" t="s">
        <v>210</v>
      </c>
      <c r="F243" s="21">
        <v>809.18858899999998</v>
      </c>
      <c r="G243" s="21">
        <v>508.40759200000002</v>
      </c>
      <c r="H243" s="21">
        <v>444.31278688999998</v>
      </c>
      <c r="I243" s="21"/>
      <c r="J243" s="32">
        <f t="shared" si="10"/>
        <v>54.908434563948106</v>
      </c>
      <c r="K243" s="32">
        <f t="shared" si="11"/>
        <v>87.393027539604475</v>
      </c>
      <c r="L243" s="9"/>
    </row>
    <row r="244" spans="3:12" s="3" customFormat="1" ht="13.5" x14ac:dyDescent="0.2">
      <c r="C244" s="10"/>
      <c r="D244" s="20"/>
      <c r="E244" s="34" t="s">
        <v>211</v>
      </c>
      <c r="F244" s="21">
        <v>303.84787799999998</v>
      </c>
      <c r="G244" s="21">
        <v>141.89943092999999</v>
      </c>
      <c r="H244" s="21">
        <v>138.33398867</v>
      </c>
      <c r="I244" s="21"/>
      <c r="J244" s="32">
        <f t="shared" si="10"/>
        <v>45.527383498791458</v>
      </c>
      <c r="K244" s="32">
        <f t="shared" si="11"/>
        <v>97.487345624550912</v>
      </c>
      <c r="L244" s="9"/>
    </row>
    <row r="245" spans="3:12" s="3" customFormat="1" ht="13.5" x14ac:dyDescent="0.2">
      <c r="C245" s="10"/>
      <c r="D245" s="20" t="s">
        <v>233</v>
      </c>
      <c r="E245" s="34"/>
      <c r="F245" s="21">
        <v>350</v>
      </c>
      <c r="G245" s="21">
        <v>346.8501</v>
      </c>
      <c r="H245" s="21">
        <v>345.82559732999999</v>
      </c>
      <c r="I245" s="21"/>
      <c r="J245" s="32">
        <f t="shared" si="10"/>
        <v>98.807313522857143</v>
      </c>
      <c r="K245" s="32">
        <f t="shared" si="11"/>
        <v>99.70462667590408</v>
      </c>
      <c r="L245" s="9"/>
    </row>
    <row r="246" spans="3:12" s="3" customFormat="1" ht="13.5" x14ac:dyDescent="0.2">
      <c r="C246" s="35" t="s">
        <v>212</v>
      </c>
      <c r="D246" s="35"/>
      <c r="E246" s="35"/>
      <c r="F246" s="36">
        <f>SUM(F247:F249)</f>
        <v>2014.5502099999999</v>
      </c>
      <c r="G246" s="36">
        <f t="shared" ref="G246:H246" si="13">SUM(G247:G249)</f>
        <v>1111.9849371700002</v>
      </c>
      <c r="H246" s="36">
        <f t="shared" si="13"/>
        <v>1102.3411622799999</v>
      </c>
      <c r="I246" s="36"/>
      <c r="J246" s="37">
        <f t="shared" si="10"/>
        <v>54.71897184831149</v>
      </c>
      <c r="K246" s="37">
        <f t="shared" si="11"/>
        <v>99.132742309033105</v>
      </c>
      <c r="L246" s="9"/>
    </row>
    <row r="247" spans="3:12" s="3" customFormat="1" ht="13.5" x14ac:dyDescent="0.2">
      <c r="C247" s="10"/>
      <c r="D247" s="20" t="s">
        <v>213</v>
      </c>
      <c r="E247" s="34"/>
      <c r="F247" s="21">
        <v>1789.6452039999999</v>
      </c>
      <c r="G247" s="21">
        <v>963.40233170000022</v>
      </c>
      <c r="H247" s="21">
        <v>953.77867805999995</v>
      </c>
      <c r="I247" s="21"/>
      <c r="J247" s="32">
        <f t="shared" si="10"/>
        <v>53.29428849518488</v>
      </c>
      <c r="K247" s="32">
        <f t="shared" si="11"/>
        <v>99.001076359964941</v>
      </c>
      <c r="L247" s="9"/>
    </row>
    <row r="248" spans="3:12" s="3" customFormat="1" ht="13.5" x14ac:dyDescent="0.2">
      <c r="C248" s="10"/>
      <c r="D248" s="20" t="s">
        <v>214</v>
      </c>
      <c r="E248" s="34"/>
      <c r="F248" s="21">
        <v>74.905006</v>
      </c>
      <c r="G248" s="21">
        <v>28.582605469999994</v>
      </c>
      <c r="H248" s="21">
        <v>28.562484219999995</v>
      </c>
      <c r="I248" s="21"/>
      <c r="J248" s="32">
        <f t="shared" si="10"/>
        <v>38.131609281227476</v>
      </c>
      <c r="K248" s="32">
        <f t="shared" si="11"/>
        <v>99.929603163640493</v>
      </c>
      <c r="L248" s="9"/>
    </row>
    <row r="249" spans="3:12" s="3" customFormat="1" ht="13.5" x14ac:dyDescent="0.2">
      <c r="C249" s="10"/>
      <c r="D249" s="20" t="s">
        <v>234</v>
      </c>
      <c r="E249" s="34"/>
      <c r="F249" s="21">
        <v>150</v>
      </c>
      <c r="G249" s="21">
        <v>120</v>
      </c>
      <c r="H249" s="21">
        <v>120</v>
      </c>
      <c r="I249" s="21"/>
      <c r="J249" s="32">
        <f t="shared" si="10"/>
        <v>80</v>
      </c>
      <c r="K249" s="32">
        <f t="shared" si="11"/>
        <v>100</v>
      </c>
      <c r="L249" s="9"/>
    </row>
    <row r="250" spans="3:12" s="3" customFormat="1" ht="6.95" customHeight="1" thickBot="1" x14ac:dyDescent="0.25">
      <c r="C250" s="28"/>
      <c r="D250" s="29"/>
      <c r="E250" s="28"/>
      <c r="F250" s="30"/>
      <c r="G250" s="30"/>
      <c r="H250" s="30"/>
      <c r="I250" s="30"/>
      <c r="J250" s="33"/>
      <c r="K250" s="33"/>
      <c r="L250" s="9"/>
    </row>
    <row r="251" spans="3:12" ht="13.5" x14ac:dyDescent="0.2">
      <c r="C251" s="46" t="s">
        <v>243</v>
      </c>
      <c r="D251" s="47"/>
      <c r="E251" s="47"/>
      <c r="F251" s="47"/>
      <c r="G251" s="47"/>
      <c r="H251" s="47"/>
      <c r="I251" s="47"/>
      <c r="J251" s="47"/>
      <c r="K251" s="47"/>
      <c r="L251" s="9"/>
    </row>
    <row r="252" spans="3:12" x14ac:dyDescent="0.2">
      <c r="C252" s="45" t="s">
        <v>248</v>
      </c>
      <c r="D252" s="48"/>
      <c r="E252" s="48"/>
      <c r="F252" s="48"/>
      <c r="G252" s="48"/>
      <c r="H252" s="48"/>
      <c r="I252" s="48"/>
      <c r="J252" s="48"/>
      <c r="K252" s="48"/>
      <c r="L252" s="9"/>
    </row>
    <row r="253" spans="3:12" ht="13.5" x14ac:dyDescent="0.2">
      <c r="C253" s="45" t="s">
        <v>247</v>
      </c>
      <c r="D253" s="48"/>
      <c r="E253" s="48"/>
      <c r="F253" s="48"/>
      <c r="G253" s="48"/>
      <c r="H253" s="48"/>
      <c r="I253" s="48"/>
      <c r="J253" s="48"/>
      <c r="K253" s="48"/>
      <c r="L253" s="9"/>
    </row>
    <row r="254" spans="3:12" ht="13.5" x14ac:dyDescent="0.2">
      <c r="C254" s="45" t="s">
        <v>244</v>
      </c>
      <c r="D254" s="48"/>
      <c r="E254" s="48"/>
      <c r="F254" s="48"/>
      <c r="G254" s="48"/>
      <c r="H254" s="48"/>
      <c r="I254" s="48"/>
      <c r="J254" s="48"/>
      <c r="K254" s="48"/>
      <c r="L254" s="9"/>
    </row>
    <row r="255" spans="3:12" x14ac:dyDescent="0.2">
      <c r="C255" s="49" t="s">
        <v>8</v>
      </c>
      <c r="D255" s="48"/>
      <c r="E255" s="48"/>
      <c r="F255" s="48"/>
      <c r="G255" s="48"/>
      <c r="H255" s="48"/>
      <c r="I255" s="48"/>
      <c r="J255" s="48"/>
      <c r="K255" s="48"/>
      <c r="L255" s="9"/>
    </row>
    <row r="256" spans="3:12" x14ac:dyDescent="0.2">
      <c r="C256" s="20"/>
      <c r="D256" s="20"/>
      <c r="E256" s="20"/>
      <c r="F256" s="20"/>
      <c r="G256" s="20"/>
      <c r="H256" s="20"/>
      <c r="I256" s="20"/>
      <c r="J256" s="20"/>
      <c r="K256" s="20"/>
      <c r="L256" s="9"/>
    </row>
    <row r="257" spans="3:12" x14ac:dyDescent="0.2">
      <c r="C257" s="20"/>
      <c r="D257" s="20"/>
      <c r="E257" s="20"/>
      <c r="F257" s="20"/>
      <c r="G257" s="20"/>
      <c r="H257" s="20"/>
      <c r="I257" s="20"/>
      <c r="J257" s="20"/>
      <c r="K257" s="20"/>
      <c r="L257" s="9"/>
    </row>
    <row r="258" spans="3:12" x14ac:dyDescent="0.2">
      <c r="C258" s="20"/>
      <c r="D258" s="20"/>
      <c r="E258" s="20"/>
      <c r="F258" s="20"/>
      <c r="G258" s="20"/>
      <c r="H258" s="20"/>
      <c r="I258" s="20"/>
      <c r="J258" s="20"/>
      <c r="K258" s="20"/>
      <c r="L258" s="9"/>
    </row>
    <row r="259" spans="3:12" x14ac:dyDescent="0.2">
      <c r="C259" s="20"/>
      <c r="D259" s="20"/>
      <c r="E259" s="20"/>
      <c r="F259" s="20"/>
      <c r="G259" s="20"/>
      <c r="H259" s="20"/>
      <c r="I259" s="20"/>
      <c r="J259" s="20"/>
      <c r="K259" s="20"/>
      <c r="L259" s="9"/>
    </row>
    <row r="260" spans="3:12" x14ac:dyDescent="0.2">
      <c r="C260" s="20"/>
      <c r="D260" s="20"/>
      <c r="E260" s="20"/>
      <c r="F260" s="20"/>
      <c r="G260" s="20"/>
      <c r="H260" s="20"/>
      <c r="I260" s="20"/>
      <c r="J260" s="20"/>
      <c r="K260" s="20"/>
      <c r="L260" s="9"/>
    </row>
    <row r="261" spans="3:12" x14ac:dyDescent="0.2">
      <c r="C261" s="20"/>
      <c r="D261" s="20"/>
      <c r="E261" s="20"/>
      <c r="F261" s="20"/>
      <c r="G261" s="20"/>
      <c r="H261" s="20"/>
      <c r="I261" s="20"/>
      <c r="J261" s="20"/>
      <c r="K261" s="20"/>
      <c r="L261" s="9"/>
    </row>
    <row r="262" spans="3:12" x14ac:dyDescent="0.2">
      <c r="C262" s="20"/>
      <c r="D262" s="20"/>
      <c r="E262" s="20"/>
      <c r="F262" s="20"/>
      <c r="G262" s="20"/>
      <c r="H262" s="20"/>
      <c r="I262" s="20"/>
      <c r="J262" s="20"/>
      <c r="K262" s="20"/>
      <c r="L262" s="9"/>
    </row>
    <row r="263" spans="3:12" x14ac:dyDescent="0.2">
      <c r="C263" s="20"/>
      <c r="D263" s="20"/>
      <c r="E263" s="20"/>
      <c r="F263" s="20"/>
      <c r="G263" s="20"/>
      <c r="H263" s="20"/>
      <c r="I263" s="20"/>
      <c r="J263" s="20"/>
      <c r="K263" s="20"/>
      <c r="L263" s="9"/>
    </row>
    <row r="264" spans="3:12" x14ac:dyDescent="0.2">
      <c r="C264" s="20"/>
      <c r="D264" s="20"/>
      <c r="E264" s="20"/>
      <c r="F264" s="20"/>
      <c r="G264" s="20"/>
      <c r="H264" s="20"/>
      <c r="I264" s="20"/>
      <c r="J264" s="20"/>
      <c r="K264" s="20"/>
      <c r="L264" s="9"/>
    </row>
    <row r="265" spans="3:12" x14ac:dyDescent="0.2">
      <c r="C265" s="20"/>
      <c r="D265" s="20"/>
      <c r="E265" s="20"/>
      <c r="F265" s="20"/>
      <c r="G265" s="20"/>
      <c r="H265" s="20"/>
      <c r="I265" s="20"/>
      <c r="J265" s="20"/>
      <c r="K265" s="20"/>
      <c r="L265" s="9"/>
    </row>
    <row r="266" spans="3:12" x14ac:dyDescent="0.2">
      <c r="C266" s="20"/>
      <c r="D266" s="20"/>
      <c r="E266" s="20"/>
      <c r="F266" s="20"/>
      <c r="G266" s="20"/>
      <c r="H266" s="20"/>
      <c r="I266" s="20"/>
      <c r="J266" s="20"/>
      <c r="K266" s="20"/>
      <c r="L266" s="9"/>
    </row>
    <row r="267" spans="3:12" x14ac:dyDescent="0.2">
      <c r="C267" s="20"/>
      <c r="D267" s="20"/>
      <c r="E267" s="20"/>
      <c r="F267" s="20"/>
      <c r="G267" s="20"/>
      <c r="H267" s="20"/>
      <c r="I267" s="20"/>
      <c r="J267" s="20"/>
      <c r="K267" s="20"/>
      <c r="L267" s="9"/>
    </row>
    <row r="268" spans="3:12" x14ac:dyDescent="0.2">
      <c r="C268" s="20"/>
      <c r="D268" s="20"/>
      <c r="E268" s="20"/>
      <c r="F268" s="20"/>
      <c r="G268" s="20"/>
      <c r="H268" s="20"/>
      <c r="I268" s="20"/>
      <c r="J268" s="20"/>
      <c r="K268" s="20"/>
      <c r="L268" s="9"/>
    </row>
    <row r="269" spans="3:12" x14ac:dyDescent="0.2">
      <c r="C269" s="20"/>
      <c r="D269" s="20"/>
      <c r="E269" s="20"/>
      <c r="F269" s="20"/>
      <c r="G269" s="20"/>
      <c r="H269" s="20"/>
      <c r="I269" s="20"/>
      <c r="J269" s="20"/>
      <c r="K269" s="20"/>
      <c r="L269" s="9"/>
    </row>
    <row r="270" spans="3:12" x14ac:dyDescent="0.2">
      <c r="C270" s="20"/>
      <c r="D270" s="20"/>
      <c r="E270" s="20"/>
      <c r="F270" s="20"/>
      <c r="G270" s="20"/>
      <c r="H270" s="20"/>
      <c r="I270" s="20"/>
      <c r="J270" s="20"/>
      <c r="K270" s="20"/>
      <c r="L270" s="9"/>
    </row>
  </sheetData>
  <mergeCells count="22">
    <mergeCell ref="C251:K251"/>
    <mergeCell ref="C253:K253"/>
    <mergeCell ref="C254:K254"/>
    <mergeCell ref="C255:K255"/>
    <mergeCell ref="C252:K252"/>
    <mergeCell ref="D210:E210"/>
    <mergeCell ref="D232:E232"/>
    <mergeCell ref="D79:E79"/>
    <mergeCell ref="D80:E80"/>
    <mergeCell ref="D82:E82"/>
    <mergeCell ref="D83:E83"/>
    <mergeCell ref="D84:E84"/>
    <mergeCell ref="D85:E85"/>
    <mergeCell ref="D86:E86"/>
    <mergeCell ref="D89:E89"/>
    <mergeCell ref="D182:E182"/>
    <mergeCell ref="D226:E226"/>
    <mergeCell ref="J7:K7"/>
    <mergeCell ref="D16:E16"/>
    <mergeCell ref="D45:E45"/>
    <mergeCell ref="C1:E1"/>
    <mergeCell ref="C2:K2"/>
  </mergeCells>
  <printOptions horizontalCentered="1"/>
  <pageMargins left="0.19685039370078741" right="0.19685039370078741" top="0.39370078740157483" bottom="0.39370078740157483" header="0" footer="0"/>
  <pageSetup scale="74" fitToHeight="0" orientation="portrait" r:id="rId1"/>
  <headerFooter alignWithMargins="0"/>
  <ignoredErrors>
    <ignoredError sqref="F9:H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Princi_Prog_2T_2018</vt:lpstr>
      <vt:lpstr>Princi_Prog_2T_2018!Área_de_impresión</vt:lpstr>
      <vt:lpstr>Princi_Prog_2T_2018!Títulos_a_imprimir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Mejia Ramirez</dc:creator>
  <cp:lastModifiedBy>Usuario de Windows</cp:lastModifiedBy>
  <cp:lastPrinted>2018-07-26T02:08:41Z</cp:lastPrinted>
  <dcterms:created xsi:type="dcterms:W3CDTF">2014-10-24T17:02:04Z</dcterms:created>
  <dcterms:modified xsi:type="dcterms:W3CDTF">2018-07-26T02:41:23Z</dcterms:modified>
</cp:coreProperties>
</file>